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1000" firstSheet="0" activeTab="5" autoFilterDateGrouping="1"/>
  </bookViews>
  <sheets>
    <sheet name="PLANILHA ORCAMENTARIA" sheetId="1" state="visible" r:id="rId1"/>
    <sheet name="CUSTO DIRETO" sheetId="2" state="visible" r:id="rId2"/>
    <sheet name="RESUMO" sheetId="3" state="visible" r:id="rId3"/>
    <sheet name="COMPOSICOES" sheetId="4" state="visible" r:id="rId4"/>
    <sheet name="COMPOSICOES PROPRIAS" sheetId="5" state="visible" r:id="rId5"/>
    <sheet name="COMPOSICOES AUXILIARES" sheetId="6" state="visible" r:id="rId6"/>
    <sheet name="SINTETICO SERVICOS" sheetId="7" state="visible" r:id="rId7"/>
    <sheet name="SINTETICO PROPRIAS" sheetId="8" state="visible" r:id="rId8"/>
    <sheet name="SINTETICO AUXILIARES" sheetId="9" state="visible" r:id="rId9"/>
    <sheet name="SINTETICO MAO DE OBRA" sheetId="10" state="visible" r:id="rId10"/>
    <sheet name="SINTETICO MATERIAIS" sheetId="11" state="visible" r:id="rId11"/>
    <sheet name="QUANTITATIVOS" sheetId="12" state="visible" r:id="rId12"/>
    <sheet name="CURVA ABC SERVICOS" sheetId="13" state="visible" r:id="rId13"/>
    <sheet name="CURVA ABC INSUMOS" sheetId="14" state="visible" r:id="rId14"/>
    <sheet name="ENCARGOS SOCIAIS" sheetId="15" state="visible" r:id="rId15"/>
  </sheets>
  <definedNames>
    <definedName name="JR_PAGE_ANCHOR_0_1">'PLANILHA ORCAMENTARIA'!$A$1</definedName>
    <definedName name="JR_PAGE_ANCHOR_1_1">'CUSTO DIRETO'!$A$1</definedName>
    <definedName name="JR_PAGE_ANCHOR_10_1">'SINTETICO MATERIAIS'!$A$1</definedName>
    <definedName name="JR_PAGE_ANCHOR_11_1">QUANTITATIVOS!$A$1</definedName>
    <definedName name="JR_PAGE_ANCHOR_12_1">'CURVA ABC SERVICOS'!$A$1</definedName>
    <definedName name="JR_PAGE_ANCHOR_13_1">'CURVA ABC INSUMOS'!$A$1</definedName>
    <definedName name="JR_PAGE_ANCHOR_14_1">'ENCARGOS SOCIAIS'!$A$1</definedName>
    <definedName name="JR_PAGE_ANCHOR_2_1">RESUMO!$A$1</definedName>
    <definedName name="JR_PAGE_ANCHOR_3_1">COMPOSICOES!$A$1</definedName>
    <definedName name="JR_PAGE_ANCHOR_4_1">'COMPOSICOES PROPRIAS'!$A$1</definedName>
    <definedName name="JR_PAGE_ANCHOR_5_1">'COMPOSICOES AUXILIARES'!$A$1</definedName>
    <definedName name="JR_PAGE_ANCHOR_6_1">'SINTETICO SERVICOS'!$A$1</definedName>
    <definedName name="JR_PAGE_ANCHOR_7_1">'SINTETICO PROPRIAS'!$A$1</definedName>
    <definedName name="JR_PAGE_ANCHOR_8_1">'SINTETICO AUXILIARES'!$A$1</definedName>
    <definedName name="JR_PAGE_ANCHOR_9_1">'SINTETICO MAO DE OBRA'!$A$1</definedName>
    <definedName name="VALOR_TOTAL">'PLANILHA ORCAMENTARIA'!$H$195</definedName>
    <definedName name="FATOR">RESUMO!$H$4</definedName>
    <definedName name="BDI">RESUMO!$H$5</definedName>
  </definedNames>
  <calcPr calcId="191029" fullCalcOnLoad="1"/>
</workbook>
</file>

<file path=xl/styles.xml><?xml version="1.0" encoding="utf-8"?>
<styleSheet xmlns="http://schemas.openxmlformats.org/spreadsheetml/2006/main">
  <numFmts count="18">
    <numFmt numFmtId="164" formatCode="\R\$\ #,##0.00"/>
    <numFmt numFmtId="165" formatCode="\R\$\ ###,###,##0.00"/>
    <numFmt numFmtId="166" formatCode="#,##0.00000000"/>
    <numFmt numFmtId="167" formatCode="\R\$\ #,##0.0000"/>
    <numFmt numFmtId="168" formatCode="###,###,##0.00"/>
    <numFmt numFmtId="169" formatCode="#,##0.0000000000000"/>
    <numFmt numFmtId="170" formatCode="#,##0.00000000000000"/>
    <numFmt numFmtId="171" formatCode="#,##0.00000000000"/>
    <numFmt numFmtId="172" formatCode="#,##0.00000000000000000"/>
    <numFmt numFmtId="173" formatCode="#,##0.000"/>
    <numFmt numFmtId="174" formatCode="#,##0.000000"/>
    <numFmt numFmtId="175" formatCode="#,##0.000000000000"/>
    <numFmt numFmtId="176" formatCode="#,##0.0000"/>
    <numFmt numFmtId="177" formatCode="#,##0.00000"/>
    <numFmt numFmtId="178" formatCode="#,##0.0000000000000000000"/>
    <numFmt numFmtId="179" formatCode="#,##0.0000000000"/>
    <numFmt numFmtId="180" formatCode="#,##0.000000000"/>
    <numFmt numFmtId="181" formatCode="#,##0.000000000000000000"/>
  </numFmts>
  <fonts count="13">
    <font>
      <name val="Aptos Narrow"/>
      <family val="2"/>
      <color theme="1"/>
      <sz val="11"/>
      <scheme val="minor"/>
    </font>
    <font>
      <name val="Arial"/>
      <family val="2"/>
      <b val="1"/>
      <color rgb="FF000000"/>
      <sz val="7"/>
    </font>
    <font>
      <name val="Arial"/>
      <family val="2"/>
      <b val="1"/>
      <color rgb="FF000000"/>
      <sz val="6"/>
    </font>
    <font>
      <name val="Arial"/>
      <family val="2"/>
      <color rgb="FF000000"/>
      <sz val="6"/>
    </font>
    <font>
      <name val="Arial"/>
      <family val="2"/>
      <b val="1"/>
      <color rgb="FF000000"/>
      <sz val="5"/>
    </font>
    <font>
      <name val="Arial"/>
      <family val="2"/>
      <b val="1"/>
      <color rgb="FF000000"/>
      <sz val="4"/>
    </font>
    <font>
      <name val="SansSerif"/>
      <family val="2"/>
      <color rgb="FF000000"/>
      <sz val="9"/>
    </font>
    <font>
      <name val="SansSerif"/>
      <family val="2"/>
      <b val="1"/>
      <color rgb="FF000000"/>
      <sz val="5"/>
    </font>
    <font>
      <name val="SansSerif"/>
      <family val="2"/>
      <color rgb="FF000000"/>
      <sz val="6"/>
    </font>
    <font>
      <name val="SansSerif"/>
      <family val="2"/>
      <color rgb="FF000000"/>
      <sz val="5.5"/>
    </font>
    <font>
      <name val="Arial"/>
      <family val="2"/>
      <color rgb="FF000000"/>
      <sz val="7"/>
    </font>
    <font>
      <name val="Arial"/>
      <family val="2"/>
      <b val="1"/>
      <color rgb="FF000000"/>
      <sz val="9"/>
    </font>
    <font>
      <name val="Arial"/>
      <b val="1"/>
      <color rgb="FF000000"/>
      <sz val="7"/>
    </font>
  </fonts>
  <fills count="79">
    <fill>
      <patternFill/>
    </fill>
    <fill>
      <patternFill patternType="gray125"/>
    </fill>
    <fill>
      <patternFill/>
    </fill>
    <fill>
      <patternFill/>
    </fill>
    <fill>
      <patternFill/>
    </fill>
    <fill>
      <patternFill patternType="solid">
        <fgColor rgb="FFCCCCCC"/>
      </patternFill>
    </fill>
    <fill>
      <patternFill/>
    </fill>
    <fill>
      <patternFill/>
    </fill>
    <fill>
      <patternFill/>
    </fill>
    <fill>
      <patternFill/>
    </fill>
    <fill>
      <patternFill/>
    </fill>
    <fill>
      <patternFill/>
    </fill>
    <fill>
      <patternFill/>
    </fill>
    <fill>
      <patternFill/>
    </fill>
    <fill>
      <patternFill/>
    </fill>
    <fill>
      <patternFill patternType="solid">
        <fgColor rgb="FFFFFFFF"/>
      </patternFill>
    </fill>
    <fill>
      <patternFill patternType="solid">
        <fgColor rgb="FFCCCCCC"/>
      </patternFill>
    </fill>
    <fill>
      <patternFill patternType="solid">
        <fgColor rgb="FFCCCCCC"/>
      </patternFill>
    </fill>
    <fill>
      <patternFill/>
    </fill>
    <fill>
      <patternFill/>
    </fill>
    <fill>
      <patternFill/>
    </fill>
    <fill>
      <patternFill/>
    </fill>
    <fill>
      <patternFill/>
    </fill>
    <fill>
      <patternFill/>
    </fill>
    <fill>
      <patternFill/>
    </fill>
    <fill>
      <patternFill patternType="solid">
        <fgColor rgb="FFCCCCCC"/>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78" borderId="1"/>
  </cellStyleXfs>
  <cellXfs count="91">
    <xf numFmtId="0" fontId="0" fillId="0" borderId="0" pivotButton="0" quotePrefix="0" xfId="0"/>
    <xf numFmtId="0" fontId="0" fillId="3" borderId="0" applyAlignment="1" applyProtection="1" pivotButton="0" quotePrefix="0" xfId="0">
      <alignment wrapText="1"/>
      <protection locked="0" hidden="0"/>
    </xf>
    <xf numFmtId="0" fontId="2" fillId="5" borderId="2" applyAlignment="1" pivotButton="0" quotePrefix="0" xfId="0">
      <alignment horizontal="center" vertical="center" wrapText="1"/>
    </xf>
    <xf numFmtId="0" fontId="2" fillId="6" borderId="2" applyAlignment="1" pivotButton="0" quotePrefix="0" xfId="0">
      <alignment horizontal="left" vertical="center" wrapText="1"/>
    </xf>
    <xf numFmtId="164" fontId="2" fillId="7" borderId="2" applyAlignment="1" pivotButton="0" quotePrefix="0" xfId="0">
      <alignment horizontal="right" vertical="center" wrapText="1"/>
    </xf>
    <xf numFmtId="0" fontId="3" fillId="8" borderId="2" applyAlignment="1" pivotButton="0" quotePrefix="0" xfId="0">
      <alignment horizontal="left" vertical="center" wrapText="1"/>
    </xf>
    <xf numFmtId="0" fontId="3" fillId="9" borderId="2" applyAlignment="1" pivotButton="0" quotePrefix="0" xfId="0">
      <alignment horizontal="center" vertical="center" wrapText="1"/>
    </xf>
    <xf numFmtId="0" fontId="3" fillId="10" borderId="2" applyAlignment="1" pivotButton="0" quotePrefix="0" xfId="0">
      <alignment horizontal="justify" vertical="center" wrapText="1"/>
    </xf>
    <xf numFmtId="4" fontId="3" fillId="11" borderId="2" applyAlignment="1" pivotButton="0" quotePrefix="0" xfId="0">
      <alignment horizontal="right" vertical="center" wrapText="1"/>
    </xf>
    <xf numFmtId="164" fontId="3" fillId="12" borderId="2" applyAlignment="1" pivotButton="0" quotePrefix="0" xfId="0">
      <alignment horizontal="right" vertical="center" wrapText="1"/>
    </xf>
    <xf numFmtId="165" fontId="3" fillId="13" borderId="2" applyAlignment="1" pivotButton="0" quotePrefix="0" xfId="0">
      <alignment horizontal="right" vertical="center" wrapText="1"/>
    </xf>
    <xf numFmtId="0" fontId="4" fillId="14" borderId="1" applyAlignment="1" pivotButton="0" quotePrefix="0" xfId="0">
      <alignment horizontal="right" vertical="center" wrapText="1"/>
    </xf>
    <xf numFmtId="0" fontId="4" fillId="16" borderId="2" applyAlignment="1" pivotButton="0" quotePrefix="0" xfId="0">
      <alignment horizontal="center" vertical="center" wrapText="1"/>
    </xf>
    <xf numFmtId="0" fontId="5" fillId="17" borderId="2" applyAlignment="1" pivotButton="0" quotePrefix="0" xfId="0">
      <alignment horizontal="center" vertical="center" wrapText="1"/>
    </xf>
    <xf numFmtId="165" fontId="2" fillId="19" borderId="2" applyAlignment="1" pivotButton="0" quotePrefix="0" xfId="0">
      <alignment horizontal="right" vertical="center" wrapText="1"/>
    </xf>
    <xf numFmtId="0" fontId="2" fillId="20" borderId="1" applyAlignment="1" pivotButton="0" quotePrefix="0" xfId="0">
      <alignment horizontal="left" vertical="center" wrapText="1"/>
    </xf>
    <xf numFmtId="164" fontId="2" fillId="21" borderId="1" applyAlignment="1" pivotButton="0" quotePrefix="0" xfId="0">
      <alignment horizontal="right" vertical="center" wrapText="1"/>
    </xf>
    <xf numFmtId="4" fontId="2" fillId="22" borderId="1" applyAlignment="1" pivotButton="0" quotePrefix="0" xfId="0">
      <alignment horizontal="right" vertical="center" wrapText="1"/>
    </xf>
    <xf numFmtId="0" fontId="8" fillId="26" borderId="2" applyAlignment="1" pivotButton="0" quotePrefix="0" xfId="0">
      <alignment horizontal="center" vertical="top" wrapText="1"/>
    </xf>
    <xf numFmtId="0" fontId="8" fillId="27" borderId="2" applyAlignment="1" pivotButton="0" quotePrefix="0" xfId="0">
      <alignment horizontal="justify" vertical="top" wrapText="1"/>
    </xf>
    <xf numFmtId="166" fontId="8" fillId="28" borderId="2" applyAlignment="1" pivotButton="0" quotePrefix="0" xfId="0">
      <alignment horizontal="right" vertical="top" wrapText="1"/>
    </xf>
    <xf numFmtId="164" fontId="8" fillId="29" borderId="2" applyAlignment="1" pivotButton="0" quotePrefix="0" xfId="0">
      <alignment horizontal="right" vertical="top" wrapText="1"/>
    </xf>
    <xf numFmtId="164" fontId="7" fillId="31" borderId="2" applyAlignment="1" pivotButton="0" quotePrefix="0" xfId="0">
      <alignment horizontal="right" vertical="top" wrapText="1"/>
    </xf>
    <xf numFmtId="167" fontId="8" fillId="33" borderId="2" applyAlignment="1" pivotButton="0" quotePrefix="0" xfId="0">
      <alignment horizontal="right" vertical="top" wrapText="1"/>
    </xf>
    <xf numFmtId="167" fontId="7" fillId="34" borderId="2" applyAlignment="1" pivotButton="0" quotePrefix="0" xfId="0">
      <alignment horizontal="right" vertical="top" wrapText="1"/>
    </xf>
    <xf numFmtId="164" fontId="9" fillId="35" borderId="2" applyAlignment="1" pivotButton="0" quotePrefix="0" xfId="0">
      <alignment horizontal="right" vertical="top" wrapText="1"/>
    </xf>
    <xf numFmtId="168" fontId="3" fillId="36" borderId="2" applyAlignment="1" pivotButton="0" quotePrefix="0" xfId="0">
      <alignment horizontal="right" vertical="center" wrapText="1"/>
    </xf>
    <xf numFmtId="0" fontId="2" fillId="37" borderId="3" applyAlignment="1" pivotButton="0" quotePrefix="0" xfId="0">
      <alignment horizontal="left" vertical="center" wrapText="1"/>
    </xf>
    <xf numFmtId="168" fontId="2" fillId="38" borderId="3" applyAlignment="1" pivotButton="0" quotePrefix="0" xfId="0">
      <alignment horizontal="center" vertical="center" wrapText="1"/>
    </xf>
    <xf numFmtId="0" fontId="3" fillId="39" borderId="1" applyAlignment="1" pivotButton="0" quotePrefix="0" xfId="0">
      <alignment horizontal="left" vertical="center" wrapText="1"/>
    </xf>
    <xf numFmtId="168" fontId="3" fillId="40" borderId="1" applyAlignment="1" pivotButton="0" quotePrefix="0" xfId="0">
      <alignment horizontal="center" vertical="center" wrapText="1"/>
    </xf>
    <xf numFmtId="4" fontId="3" fillId="41" borderId="1" applyAlignment="1" pivotButton="0" quotePrefix="0" xfId="0">
      <alignment horizontal="right" vertical="center" wrapText="1"/>
    </xf>
    <xf numFmtId="166" fontId="3" fillId="42" borderId="1" applyAlignment="1" pivotButton="0" quotePrefix="0" xfId="0">
      <alignment horizontal="right" vertical="center" wrapText="1"/>
    </xf>
    <xf numFmtId="0" fontId="2" fillId="43" borderId="1" applyAlignment="1" pivotButton="0" quotePrefix="0" xfId="0">
      <alignment horizontal="right" vertical="center" wrapText="1"/>
    </xf>
    <xf numFmtId="166" fontId="2" fillId="44" borderId="1" applyAlignment="1" pivotButton="0" quotePrefix="0" xfId="0">
      <alignment horizontal="right" vertical="center" wrapText="1"/>
    </xf>
    <xf numFmtId="0" fontId="2" fillId="45" borderId="2" applyAlignment="1" pivotButton="0" quotePrefix="0" xfId="0">
      <alignment horizontal="center" vertical="center" wrapText="1"/>
    </xf>
    <xf numFmtId="0" fontId="2" fillId="46" borderId="2" applyAlignment="1" pivotButton="0" quotePrefix="0" xfId="0">
      <alignment horizontal="left" vertical="center" wrapText="1"/>
    </xf>
    <xf numFmtId="0" fontId="3" fillId="47" borderId="1" applyAlignment="1" pivotButton="0" quotePrefix="0" xfId="0">
      <alignment horizontal="center" vertical="top" wrapText="1"/>
    </xf>
    <xf numFmtId="0" fontId="3" fillId="48" borderId="1" applyAlignment="1" pivotButton="0" quotePrefix="0" xfId="0">
      <alignment horizontal="left" vertical="top" wrapText="1"/>
    </xf>
    <xf numFmtId="4" fontId="3" fillId="49" borderId="1" applyAlignment="1" pivotButton="0" quotePrefix="0" xfId="0">
      <alignment horizontal="right" vertical="top" wrapText="1"/>
    </xf>
    <xf numFmtId="164" fontId="3" fillId="50" borderId="1" applyAlignment="1" pivotButton="0" quotePrefix="0" xfId="0">
      <alignment horizontal="right" vertical="top" wrapText="1"/>
    </xf>
    <xf numFmtId="4" fontId="3" fillId="51" borderId="1" applyAlignment="1" pivotButton="0" quotePrefix="0" xfId="0">
      <alignment horizontal="center" vertical="top" wrapText="1"/>
    </xf>
    <xf numFmtId="169" fontId="3" fillId="53" borderId="1" applyAlignment="1" pivotButton="0" quotePrefix="0" xfId="0">
      <alignment horizontal="right" vertical="top" wrapText="1"/>
    </xf>
    <xf numFmtId="170" fontId="3" fillId="54" borderId="1" applyAlignment="1" pivotButton="0" quotePrefix="0" xfId="0">
      <alignment horizontal="right" vertical="top" wrapText="1"/>
    </xf>
    <xf numFmtId="171" fontId="3" fillId="55" borderId="1" applyAlignment="1" pivotButton="0" quotePrefix="0" xfId="0">
      <alignment horizontal="right" vertical="top" wrapText="1"/>
    </xf>
    <xf numFmtId="172" fontId="3" fillId="56" borderId="1" applyAlignment="1" pivotButton="0" quotePrefix="0" xfId="0">
      <alignment horizontal="right" vertical="top" wrapText="1"/>
    </xf>
    <xf numFmtId="173" fontId="3" fillId="57" borderId="1" applyAlignment="1" pivotButton="0" quotePrefix="0" xfId="0">
      <alignment horizontal="right" vertical="top" wrapText="1"/>
    </xf>
    <xf numFmtId="174" fontId="3" fillId="58" borderId="1" applyAlignment="1" pivotButton="0" quotePrefix="0" xfId="0">
      <alignment horizontal="right" vertical="top" wrapText="1"/>
    </xf>
    <xf numFmtId="175" fontId="3" fillId="59" borderId="1" applyAlignment="1" pivotButton="0" quotePrefix="0" xfId="0">
      <alignment horizontal="right" vertical="top" wrapText="1"/>
    </xf>
    <xf numFmtId="176" fontId="3" fillId="60" borderId="1" applyAlignment="1" pivotButton="0" quotePrefix="0" xfId="0">
      <alignment horizontal="right" vertical="top" wrapText="1"/>
    </xf>
    <xf numFmtId="177" fontId="3" fillId="61" borderId="1" applyAlignment="1" pivotButton="0" quotePrefix="0" xfId="0">
      <alignment horizontal="right" vertical="top" wrapText="1"/>
    </xf>
    <xf numFmtId="178" fontId="3" fillId="62" borderId="1" applyAlignment="1" pivotButton="0" quotePrefix="0" xfId="0">
      <alignment horizontal="right" vertical="top" wrapText="1"/>
    </xf>
    <xf numFmtId="179" fontId="3" fillId="63" borderId="1" applyAlignment="1" pivotButton="0" quotePrefix="0" xfId="0">
      <alignment horizontal="right" vertical="top" wrapText="1"/>
    </xf>
    <xf numFmtId="166" fontId="3" fillId="64" borderId="1" applyAlignment="1" pivotButton="0" quotePrefix="0" xfId="0">
      <alignment horizontal="right" vertical="top" wrapText="1"/>
    </xf>
    <xf numFmtId="180" fontId="3" fillId="65" borderId="1" applyAlignment="1" pivotButton="0" quotePrefix="0" xfId="0">
      <alignment horizontal="right" vertical="top" wrapText="1"/>
    </xf>
    <xf numFmtId="181" fontId="3" fillId="66" borderId="1" applyAlignment="1" pivotButton="0" quotePrefix="0" xfId="0">
      <alignment horizontal="right" vertical="top" wrapText="1"/>
    </xf>
    <xf numFmtId="0" fontId="1" fillId="67" borderId="2" applyAlignment="1" pivotButton="0" quotePrefix="0" xfId="0">
      <alignment horizontal="center" vertical="center" wrapText="1"/>
    </xf>
    <xf numFmtId="0" fontId="1" fillId="69" borderId="2" applyAlignment="1" pivotButton="0" quotePrefix="0" xfId="0">
      <alignment horizontal="center" vertical="top" wrapText="1"/>
    </xf>
    <xf numFmtId="0" fontId="1" fillId="70" borderId="2" applyAlignment="1" pivotButton="0" quotePrefix="0" xfId="0">
      <alignment horizontal="left" vertical="top" wrapText="1"/>
    </xf>
    <xf numFmtId="0" fontId="10" fillId="71" borderId="2" applyAlignment="1" pivotButton="0" quotePrefix="0" xfId="0">
      <alignment horizontal="center" vertical="top" wrapText="1"/>
    </xf>
    <xf numFmtId="0" fontId="10" fillId="72" borderId="2" applyAlignment="1" pivotButton="0" quotePrefix="0" xfId="0">
      <alignment horizontal="left" vertical="top" wrapText="1"/>
    </xf>
    <xf numFmtId="0" fontId="1" fillId="75" borderId="2" applyAlignment="1" pivotButton="0" quotePrefix="0" xfId="0">
      <alignment horizontal="right" vertical="center" wrapText="1"/>
    </xf>
    <xf numFmtId="0" fontId="11" fillId="77" borderId="1" applyAlignment="1" pivotButton="0" quotePrefix="0" xfId="0">
      <alignment horizontal="right" vertical="center" wrapText="1"/>
    </xf>
    <xf numFmtId="0" fontId="2" fillId="6" borderId="2" applyAlignment="1" pivotButton="0" quotePrefix="0" xfId="0">
      <alignment horizontal="left" vertical="center" wrapText="1"/>
    </xf>
    <xf numFmtId="0" fontId="4" fillId="14" borderId="1" applyAlignment="1" pivotButton="0" quotePrefix="0" xfId="0">
      <alignment horizontal="right" vertical="center" wrapText="1"/>
    </xf>
    <xf numFmtId="0" fontId="0" fillId="2" borderId="1" applyAlignment="1" applyProtection="1" pivotButton="0" quotePrefix="0" xfId="0">
      <alignment wrapText="1"/>
      <protection locked="0" hidden="0"/>
    </xf>
    <xf numFmtId="0" fontId="1" fillId="4" borderId="1" applyAlignment="1" pivotButton="0" quotePrefix="0" xfId="0">
      <alignment horizontal="right" vertical="center" wrapText="1"/>
    </xf>
    <xf numFmtId="0" fontId="4" fillId="18" borderId="2" applyAlignment="1" pivotButton="0" quotePrefix="0" xfId="0">
      <alignment horizontal="right" vertical="center" wrapText="1"/>
    </xf>
    <xf numFmtId="164" fontId="3" fillId="12" borderId="2" applyAlignment="1" pivotButton="0" quotePrefix="0" xfId="0">
      <alignment horizontal="right" vertical="center" wrapText="1"/>
    </xf>
    <xf numFmtId="0" fontId="3" fillId="8" borderId="2" applyAlignment="1" pivotButton="0" quotePrefix="0" xfId="0">
      <alignment horizontal="left" vertical="center" wrapText="1"/>
    </xf>
    <xf numFmtId="0" fontId="3" fillId="9" borderId="2" applyAlignment="1" pivotButton="0" quotePrefix="0" xfId="0">
      <alignment horizontal="center" vertical="center" wrapText="1"/>
    </xf>
    <xf numFmtId="4" fontId="3" fillId="11" borderId="2" applyAlignment="1" pivotButton="0" quotePrefix="0" xfId="0">
      <alignment horizontal="right" vertical="center" wrapText="1"/>
    </xf>
    <xf numFmtId="0" fontId="0" fillId="15" borderId="1" applyAlignment="1" applyProtection="1" pivotButton="0" quotePrefix="0" xfId="0">
      <alignment wrapText="1"/>
      <protection locked="0" hidden="0"/>
    </xf>
    <xf numFmtId="0" fontId="2" fillId="5" borderId="2" applyAlignment="1" pivotButton="0" quotePrefix="0" xfId="0">
      <alignment horizontal="center" vertical="center" wrapText="1"/>
    </xf>
    <xf numFmtId="0" fontId="4" fillId="16" borderId="2" applyAlignment="1" pivotButton="0" quotePrefix="0" xfId="0">
      <alignment horizontal="center" vertical="center" wrapText="1"/>
    </xf>
    <xf numFmtId="0" fontId="2" fillId="20" borderId="1" applyAlignment="1" pivotButton="0" quotePrefix="0" xfId="0">
      <alignment horizontal="left" vertical="center" wrapText="1"/>
    </xf>
    <xf numFmtId="0" fontId="7" fillId="25" borderId="2" applyAlignment="1" pivotButton="0" quotePrefix="0" xfId="0">
      <alignment horizontal="left" vertical="center" wrapText="1"/>
    </xf>
    <xf numFmtId="0" fontId="7" fillId="30" borderId="2" applyAlignment="1" pivotButton="0" quotePrefix="0" xfId="0">
      <alignment horizontal="right" vertical="top" wrapText="1"/>
    </xf>
    <xf numFmtId="0" fontId="2" fillId="32" borderId="2" applyAlignment="1" pivotButton="0" quotePrefix="0" xfId="0">
      <alignment horizontal="right" vertical="center" wrapText="1"/>
    </xf>
    <xf numFmtId="0" fontId="6" fillId="23" borderId="1" applyAlignment="1" pivotButton="0" quotePrefix="0" xfId="0">
      <alignment horizontal="left" vertical="top" wrapText="1"/>
    </xf>
    <xf numFmtId="0" fontId="1" fillId="24" borderId="2" applyAlignment="1" pivotButton="0" quotePrefix="0" xfId="0">
      <alignment horizontal="left" vertical="center" wrapText="1"/>
    </xf>
    <xf numFmtId="164" fontId="10" fillId="52" borderId="1" applyAlignment="1" pivotButton="0" quotePrefix="0" xfId="0">
      <alignment horizontal="right" vertical="center" wrapText="1"/>
    </xf>
    <xf numFmtId="4" fontId="11" fillId="78" borderId="1" applyAlignment="1" pivotButton="0" quotePrefix="0" xfId="0">
      <alignment horizontal="right" vertical="center" wrapText="1"/>
    </xf>
    <xf numFmtId="168" fontId="10" fillId="73" borderId="2" applyAlignment="1" pivotButton="0" quotePrefix="0" xfId="0">
      <alignment horizontal="right" vertical="top" wrapText="1"/>
    </xf>
    <xf numFmtId="4" fontId="10" fillId="74" borderId="2" applyAlignment="1" pivotButton="0" quotePrefix="0" xfId="0">
      <alignment horizontal="right" vertical="top" wrapText="1"/>
    </xf>
    <xf numFmtId="4" fontId="1" fillId="76" borderId="2" applyAlignment="1" pivotButton="0" quotePrefix="0" xfId="0">
      <alignment horizontal="right" vertical="top" wrapText="1"/>
    </xf>
    <xf numFmtId="0" fontId="2" fillId="68" borderId="2" applyAlignment="1" pivotButton="0" quotePrefix="0" xfId="0">
      <alignment horizontal="center" vertical="center" wrapText="1"/>
    </xf>
    <xf numFmtId="0" fontId="0" fillId="0" borderId="0" applyProtection="1" pivotButton="0" quotePrefix="0" xfId="0">
      <protection locked="0" hidden="0"/>
    </xf>
    <xf numFmtId="0" fontId="0" fillId="0" borderId="6" pivotButton="0" quotePrefix="0" xfId="0"/>
    <xf numFmtId="0" fontId="0" fillId="0" borderId="7" pivotButton="0" quotePrefix="0" xfId="0"/>
    <xf numFmtId="0" fontId="0" fillId="0" borderId="1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tabColor rgb="FFFFFF00"/>
    <outlinePr summaryBelow="0"/>
    <pageSetUpPr/>
  </sheetPr>
  <dimension ref="A1:K195"/>
  <sheetViews>
    <sheetView topLeftCell="A176" zoomScale="130" zoomScaleNormal="130" workbookViewId="0">
      <selection activeCell="E198" sqref="E198"/>
    </sheetView>
  </sheetViews>
  <sheetFormatPr baseColWidth="8" defaultRowHeight="15"/>
  <cols>
    <col width="9.42578125" customWidth="1" min="1" max="1"/>
    <col width="10.42578125" customWidth="1" min="2" max="2"/>
    <col width="42.5703125" bestFit="1" customWidth="1" min="3" max="3"/>
    <col width="9.42578125" customWidth="1" min="4" max="4"/>
    <col width="8.42578125" customWidth="1" min="5" max="5"/>
    <col width="10.42578125" customWidth="1" min="6" max="6"/>
    <col width="12.42578125" customWidth="1" min="7" max="8"/>
  </cols>
  <sheetData>
    <row r="1" ht="92.09999999999999" customHeight="1">
      <c r="A1" s="65" t="n"/>
      <c r="B1" s="87" t="n"/>
      <c r="C1" s="87" t="n"/>
      <c r="D1" s="87" t="n"/>
      <c r="E1" s="87" t="n"/>
      <c r="F1" s="87" t="n"/>
      <c r="G1" s="87" t="n"/>
      <c r="H1" s="87" t="n"/>
    </row>
    <row r="2" ht="9.949999999999999" customHeight="1">
      <c r="A2" s="1" t="n"/>
      <c r="B2" s="66" t="inlineStr">
        <is>
          <t>
</t>
        </is>
      </c>
      <c r="H2" s="1" t="n"/>
    </row>
    <row r="3" ht="21.95" customHeight="1">
      <c r="A3" s="73" t="inlineStr">
        <is>
          <t>ITEM</t>
        </is>
      </c>
      <c r="B3" s="73" t="inlineStr">
        <is>
          <t>CÓDIGO</t>
        </is>
      </c>
      <c r="C3" s="73" t="inlineStr">
        <is>
          <t>DESCRIÇÃO</t>
        </is>
      </c>
      <c r="D3" s="73" t="inlineStr">
        <is>
          <t>FONTE</t>
        </is>
      </c>
      <c r="E3" s="73" t="inlineStr">
        <is>
          <t>UND</t>
        </is>
      </c>
      <c r="F3" s="73" t="inlineStr">
        <is>
          <t>QUANTIDADE</t>
        </is>
      </c>
      <c r="G3" s="73" t="inlineStr">
        <is>
          <t>PREÇO
UNITÁRIO R$</t>
        </is>
      </c>
      <c r="H3" s="73" t="inlineStr">
        <is>
          <t>PREÇO
TOTAL R$</t>
        </is>
      </c>
      <c r="K3" t="inlineStr">
        <is>
          <t>PREÇO
UNITÁRIO R$</t>
        </is>
      </c>
    </row>
    <row r="4" ht="20.1" customHeight="1">
      <c r="A4" s="63" t="inlineStr">
        <is>
          <t>1</t>
        </is>
      </c>
      <c r="B4" s="63" t="inlineStr">
        <is>
          <t>ADMINISTRAÇÃO LOCAL DE OBRA</t>
        </is>
      </c>
      <c r="C4" s="88" t="n"/>
      <c r="D4" s="88" t="n"/>
      <c r="E4" s="88" t="n"/>
      <c r="F4" s="88" t="n"/>
      <c r="G4" s="89" t="n"/>
      <c r="H4" s="4">
        <f>ROUND(SUM(H5:H12),2)</f>
        <v/>
      </c>
    </row>
    <row r="5" ht="16.5" customHeight="1">
      <c r="A5" s="69" t="inlineStr">
        <is>
          <t>1.1</t>
        </is>
      </c>
      <c r="B5" s="70" t="inlineStr">
        <is>
          <t>90778</t>
        </is>
      </c>
      <c r="C5" s="7" t="inlineStr">
        <is>
          <t>ENGENHEIRO CIVIL DE OBRA PLENO COM ENCARGOS COMPLEMENTARES</t>
        </is>
      </c>
      <c r="D5" s="70" t="inlineStr">
        <is>
          <t>SINAPI</t>
        </is>
      </c>
      <c r="E5" s="70" t="inlineStr">
        <is>
          <t>H</t>
        </is>
      </c>
      <c r="F5" s="71" t="n">
        <v>264</v>
      </c>
      <c r="G5" s="68">
        <f>COMPOSICOES!G18</f>
        <v/>
      </c>
      <c r="H5" s="10">
        <f>ROUND(ROUND(F5,2)*ROUND(G5,2),2)</f>
        <v/>
      </c>
      <c r="K5" t="n">
        <v>131.88</v>
      </c>
    </row>
    <row r="6" ht="16.5" customHeight="1">
      <c r="A6" s="69" t="inlineStr">
        <is>
          <t>1.2</t>
        </is>
      </c>
      <c r="B6" s="70" t="inlineStr">
        <is>
          <t>93572</t>
        </is>
      </c>
      <c r="C6" s="7" t="inlineStr">
        <is>
          <t>ENCARREGADO GERAL DE OBRAS COM ENCARGOS COMPLEMENTARES</t>
        </is>
      </c>
      <c r="D6" s="70" t="inlineStr">
        <is>
          <t>SINAPI</t>
        </is>
      </c>
      <c r="E6" s="70" t="inlineStr">
        <is>
          <t>MES</t>
        </is>
      </c>
      <c r="F6" s="71" t="n">
        <v>12</v>
      </c>
      <c r="G6" s="68">
        <f>COMPOSICOES!G35</f>
        <v/>
      </c>
      <c r="H6" s="10">
        <f>ROUND(ROUND(F6,2)*ROUND(G6,2),2)</f>
        <v/>
      </c>
      <c r="K6" t="n">
        <v>4817.36</v>
      </c>
    </row>
    <row r="7" ht="16.5" customHeight="1">
      <c r="A7" s="69" t="inlineStr">
        <is>
          <t>1.3</t>
        </is>
      </c>
      <c r="B7" s="70" t="inlineStr">
        <is>
          <t>100309</t>
        </is>
      </c>
      <c r="C7" s="7" t="inlineStr">
        <is>
          <t>TÉCNICO EM SEGURANÇA DO TRABALHO COM ENCARGOS COMPLEMENTARES</t>
        </is>
      </c>
      <c r="D7" s="70" t="inlineStr">
        <is>
          <t>SINAPI</t>
        </is>
      </c>
      <c r="E7" s="70" t="inlineStr">
        <is>
          <t>H</t>
        </is>
      </c>
      <c r="F7" s="71" t="n">
        <v>396</v>
      </c>
      <c r="G7" s="68">
        <f>COMPOSICOES!G52</f>
        <v/>
      </c>
      <c r="H7" s="10">
        <f>ROUND(ROUND(F7,2)*ROUND(G7,2),2)</f>
        <v/>
      </c>
      <c r="K7" t="n">
        <v>31.61</v>
      </c>
    </row>
    <row r="8" ht="16.5" customHeight="1">
      <c r="A8" s="69" t="inlineStr">
        <is>
          <t>1.4</t>
        </is>
      </c>
      <c r="B8" s="70" t="inlineStr">
        <is>
          <t>88255</t>
        </is>
      </c>
      <c r="C8" s="7" t="inlineStr">
        <is>
          <t>AUXILIAR TÉCNICO DE ENGENHARIA COM ENCARGOS COMPLEMENTARES</t>
        </is>
      </c>
      <c r="D8" s="70" t="inlineStr">
        <is>
          <t>SINAPI</t>
        </is>
      </c>
      <c r="E8" s="70" t="inlineStr">
        <is>
          <t>H</t>
        </is>
      </c>
      <c r="F8" s="71" t="n">
        <v>396</v>
      </c>
      <c r="G8" s="68">
        <f>COMPOSICOES!G69</f>
        <v/>
      </c>
      <c r="H8" s="10">
        <f>ROUND(ROUND(F8,2)*ROUND(G8,2),2)</f>
        <v/>
      </c>
      <c r="K8" t="n">
        <v>30.04</v>
      </c>
    </row>
    <row r="9" ht="33" customHeight="1">
      <c r="A9" s="69" t="inlineStr">
        <is>
          <t>1.5</t>
        </is>
      </c>
      <c r="B9" s="70" t="inlineStr">
        <is>
          <t>C4997</t>
        </is>
      </c>
      <c r="C9" s="7" t="inlineStr">
        <is>
          <t>LOCAÇÃO DE CONTÊINER ESCRITÓRIO COM BANHEIRO (01 VASO SANITÁRIO, 01 LAVATÓRIO E 01 CHUVEIRO), JANELA EM VIDRO, PORTAS, LUMINÁRIAS, TOMADAS, FORRO EM PVC, AR CONDICIONADO E ISOLAMENTO TERMO-ACÚSTICO EM ISOPOR - 6,00 X 2,35M</t>
        </is>
      </c>
      <c r="D9" s="70" t="inlineStr">
        <is>
          <t>SEINFRA</t>
        </is>
      </c>
      <c r="E9" s="70" t="inlineStr">
        <is>
          <t>MÊS</t>
        </is>
      </c>
      <c r="F9" s="71" t="n">
        <v>12</v>
      </c>
      <c r="G9" s="68">
        <f>COMPOSICOES!G77</f>
        <v/>
      </c>
      <c r="H9" s="10">
        <f>ROUND(ROUND(F9,2)*ROUND(G9,2),2)</f>
        <v/>
      </c>
      <c r="K9" t="n">
        <v>1097.99</v>
      </c>
    </row>
    <row r="10" ht="24.75" customHeight="1">
      <c r="A10" s="69" t="inlineStr">
        <is>
          <t>1.6</t>
        </is>
      </c>
      <c r="B10" s="70" t="inlineStr">
        <is>
          <t>00010779</t>
        </is>
      </c>
      <c r="C10" s="7" t="inlineStr">
        <is>
          <t>LOCACAO DE CONTAINER 2,30 X 4,30 M, ALT. 2,50 M, P/ SANITARIO, C/ 5 BACIAS, 1 LAVATORIO E 4 MICTORIOS (NAO INCLUI MOBILIZACAO/DESMOBILIZACAO)</t>
        </is>
      </c>
      <c r="D10" s="70" t="inlineStr">
        <is>
          <t>SINAPI</t>
        </is>
      </c>
      <c r="E10" s="70" t="inlineStr">
        <is>
          <t>MES</t>
        </is>
      </c>
      <c r="F10" s="71" t="n">
        <v>12</v>
      </c>
      <c r="G10" s="68">
        <f>COMPOSICOES!G85</f>
        <v/>
      </c>
      <c r="H10" s="10">
        <f>ROUND(ROUND(F10,2)*ROUND(G10,2),2)</f>
        <v/>
      </c>
      <c r="K10" t="n">
        <v>1781.25</v>
      </c>
    </row>
    <row r="11" ht="16.5" customHeight="1">
      <c r="A11" s="69" t="inlineStr">
        <is>
          <t>1.7</t>
        </is>
      </c>
      <c r="B11" s="70" t="inlineStr">
        <is>
          <t>CP ADAP. - SBC 012710</t>
        </is>
      </c>
      <c r="C11" s="7" t="inlineStr">
        <is>
          <t>DESPESAS GERAIS DE MANUTENCAO CANTEIRO DE OBRAS</t>
        </is>
      </c>
      <c r="D11" s="70" t="inlineStr">
        <is>
          <t>SBC AJUSTADA</t>
        </is>
      </c>
      <c r="E11" s="70" t="inlineStr">
        <is>
          <t>MÊS</t>
        </is>
      </c>
      <c r="F11" s="71" t="n">
        <v>12</v>
      </c>
      <c r="G11" s="68">
        <f>COMPOSICOES!G103</f>
        <v/>
      </c>
      <c r="H11" s="10">
        <f>ROUND(ROUND(F11,2)*ROUND(G11,2),2)</f>
        <v/>
      </c>
      <c r="K11" t="n">
        <v>731.8200000000001</v>
      </c>
    </row>
    <row r="12" ht="24.75" customHeight="1">
      <c r="A12" s="69" t="inlineStr">
        <is>
          <t>1.8</t>
        </is>
      </c>
      <c r="B12" s="70" t="inlineStr">
        <is>
          <t>CP ADAP - SUDECAP 62.24.14</t>
        </is>
      </c>
      <c r="C12" s="7" t="inlineStr">
        <is>
          <t>RELATÓRIO TÉCNICO DE PLANEJAMENTO DE EXECUÇÃO DE OBRAS - MÉDIO PORTE</t>
        </is>
      </c>
      <c r="D12" s="70" t="inlineStr">
        <is>
          <t>SUDECAP AJUSTADA</t>
        </is>
      </c>
      <c r="E12" s="70" t="inlineStr">
        <is>
          <t>UN.</t>
        </is>
      </c>
      <c r="F12" s="71" t="n">
        <v>1</v>
      </c>
      <c r="G12" s="68">
        <f>COMPOSICOES!G119</f>
        <v/>
      </c>
      <c r="H12" s="10">
        <f>ROUND(ROUND(F12,2)*ROUND(G12,2),2)</f>
        <v/>
      </c>
      <c r="K12" t="n">
        <v>10497.66</v>
      </c>
    </row>
    <row r="13" ht="20.1" customHeight="1">
      <c r="A13" s="63" t="inlineStr">
        <is>
          <t>2</t>
        </is>
      </c>
      <c r="B13" s="63" t="inlineStr">
        <is>
          <t>SERVIÇOS PRELIMINARES</t>
        </is>
      </c>
      <c r="C13" s="88" t="n"/>
      <c r="D13" s="88" t="n"/>
      <c r="E13" s="88" t="n"/>
      <c r="F13" s="88" t="n"/>
      <c r="G13" s="89" t="n"/>
      <c r="H13" s="4">
        <f>ROUND(SUM(H14:H18),2)</f>
        <v/>
      </c>
    </row>
    <row r="14" ht="16.5" customHeight="1">
      <c r="A14" s="69" t="inlineStr">
        <is>
          <t>2.1</t>
        </is>
      </c>
      <c r="B14" s="70" t="inlineStr">
        <is>
          <t>103689</t>
        </is>
      </c>
      <c r="C14" s="7" t="inlineStr">
        <is>
          <t>FORNECIMENTO E INSTALAÇÃO DE PLACA DE OBRA COM CHAPA GALVANIZADA E ESTRUTURA DE MADEIRA. AF_03/2022_PS</t>
        </is>
      </c>
      <c r="D14" s="70" t="inlineStr">
        <is>
          <t>SINAPI</t>
        </is>
      </c>
      <c r="E14" s="70" t="inlineStr">
        <is>
          <t>M2</t>
        </is>
      </c>
      <c r="F14" s="71" t="n">
        <v>2.88</v>
      </c>
      <c r="G14" s="68">
        <f>COMPOSICOES!G137</f>
        <v/>
      </c>
      <c r="H14" s="10">
        <f>ROUND(ROUND(F14,2)*ROUND(G14,2),2)</f>
        <v/>
      </c>
      <c r="K14" t="n">
        <v>316.04</v>
      </c>
    </row>
    <row r="15" ht="16.5" customHeight="1">
      <c r="A15" s="69" t="inlineStr">
        <is>
          <t>2.2</t>
        </is>
      </c>
      <c r="B15" s="70" t="inlineStr">
        <is>
          <t>93208</t>
        </is>
      </c>
      <c r="C15" s="7" t="inlineStr">
        <is>
          <t>EXECUÇÃO DE ALMOXARIFADO EM CANTEIRO DE OBRA EM CHAPA DE MADEIRA COMPENSADA, INCLUSO PRATELEIRAS. AF_02/2016</t>
        </is>
      </c>
      <c r="D15" s="70" t="inlineStr">
        <is>
          <t>SINAPI</t>
        </is>
      </c>
      <c r="E15" s="70" t="inlineStr">
        <is>
          <t>M2</t>
        </is>
      </c>
      <c r="F15" s="71" t="n">
        <v>30</v>
      </c>
      <c r="G15" s="68">
        <f>COMPOSICOES!G190</f>
        <v/>
      </c>
      <c r="H15" s="10">
        <f>ROUND(ROUND(F15,2)*ROUND(G15,2),2)</f>
        <v/>
      </c>
      <c r="K15" t="n">
        <v>880.0599999999999</v>
      </c>
    </row>
    <row r="16" ht="24.75" customHeight="1">
      <c r="A16" s="69" t="inlineStr">
        <is>
          <t>2.3</t>
        </is>
      </c>
      <c r="B16" s="70" t="inlineStr">
        <is>
          <t>93210</t>
        </is>
      </c>
      <c r="C16" s="7" t="inlineStr">
        <is>
          <t>EXECUÇÃO DE REFEITÓRIO EM CANTEIRO DE OBRA EM CHAPA DE MADEIRA COMPENSADA, NÃO INCLUSO MOBILIÁRIO E EQUIPAMENTOS. AF_02/2016</t>
        </is>
      </c>
      <c r="D16" s="70" t="inlineStr">
        <is>
          <t>SINAPI</t>
        </is>
      </c>
      <c r="E16" s="70" t="inlineStr">
        <is>
          <t>M2</t>
        </is>
      </c>
      <c r="F16" s="71" t="n">
        <v>14</v>
      </c>
      <c r="G16" s="68">
        <f>COMPOSICOES!G244</f>
        <v/>
      </c>
      <c r="H16" s="10">
        <f>ROUND(ROUND(F16,2)*ROUND(G16,2),2)</f>
        <v/>
      </c>
      <c r="K16" t="n">
        <v>602.7</v>
      </c>
    </row>
    <row r="17" ht="24.75" customHeight="1">
      <c r="A17" s="69" t="inlineStr">
        <is>
          <t>2.4</t>
        </is>
      </c>
      <c r="B17" s="70" t="inlineStr">
        <is>
          <t>101493</t>
        </is>
      </c>
      <c r="C17" s="7" t="inlineStr">
        <is>
          <t>ENTRADA DE ENERGIA ELÉTRICA, AÉREA, MONOFÁSICA, COM CAIXA DE EMBUTIR, CABO DE 10 MM2 E DISJUNTOR DIN 50A (NÃO INCLUSO O POSTE DE CONCRETO). AF_07/2020_PS</t>
        </is>
      </c>
      <c r="D17" s="70" t="inlineStr">
        <is>
          <t>SINAPI</t>
        </is>
      </c>
      <c r="E17" s="70" t="inlineStr">
        <is>
          <t>UN</t>
        </is>
      </c>
      <c r="F17" s="71" t="n">
        <v>1</v>
      </c>
      <c r="G17" s="68">
        <f>COMPOSICOES!G277</f>
        <v/>
      </c>
      <c r="H17" s="10">
        <f>ROUND(ROUND(F17,2)*ROUND(G17,2),2)</f>
        <v/>
      </c>
      <c r="K17" t="n">
        <v>1428.32</v>
      </c>
    </row>
    <row r="18" ht="16.5" customHeight="1">
      <c r="A18" s="69" t="inlineStr">
        <is>
          <t>2.5</t>
        </is>
      </c>
      <c r="B18" s="70" t="inlineStr">
        <is>
          <t>CP ADAP. 002</t>
        </is>
      </c>
      <c r="C18" s="7" t="inlineStr">
        <is>
          <t>INSTALAÇÕES PROVISÓRIAS DE ÁGUA</t>
        </is>
      </c>
      <c r="D18" s="70" t="inlineStr">
        <is>
          <t>SEINFRA AJUSTADA</t>
        </is>
      </c>
      <c r="E18" s="70" t="inlineStr">
        <is>
          <t>UN</t>
        </is>
      </c>
      <c r="F18" s="71" t="n">
        <v>1</v>
      </c>
      <c r="G18" s="68">
        <f>COMPOSICOES!G300</f>
        <v/>
      </c>
      <c r="H18" s="10">
        <f>ROUND(ROUND(F18,2)*ROUND(G18,2),2)</f>
        <v/>
      </c>
      <c r="K18" t="n">
        <v>1826.47</v>
      </c>
    </row>
    <row r="19" ht="20.1" customHeight="1">
      <c r="A19" s="63" t="inlineStr">
        <is>
          <t>3</t>
        </is>
      </c>
      <c r="B19" s="63" t="inlineStr">
        <is>
          <t>INTERVENÇÕES NO GALPÃO DMA (DEPÓSITO DE MERCADORIAS APREENDIDAS)</t>
        </is>
      </c>
      <c r="C19" s="88" t="n"/>
      <c r="D19" s="88" t="n"/>
      <c r="E19" s="88" t="n"/>
      <c r="F19" s="88" t="n"/>
      <c r="G19" s="89" t="n"/>
      <c r="H19" s="4">
        <f>ROUND(H20+H25+H38+H49+H52+H58,2)</f>
        <v/>
      </c>
    </row>
    <row r="20" ht="20.1" customHeight="1">
      <c r="A20" s="63" t="inlineStr">
        <is>
          <t>3.1</t>
        </is>
      </c>
      <c r="B20" s="63" t="inlineStr">
        <is>
          <t>PLATAFORMAS DE TRABALHO E PROTEÇÕES</t>
        </is>
      </c>
      <c r="C20" s="88" t="n"/>
      <c r="D20" s="88" t="n"/>
      <c r="E20" s="88" t="n"/>
      <c r="F20" s="88" t="n"/>
      <c r="G20" s="89" t="n"/>
      <c r="H20" s="4">
        <f>ROUND(SUM(H21:H24),2)</f>
        <v/>
      </c>
    </row>
    <row r="21" ht="33" customHeight="1">
      <c r="A21" s="69" t="inlineStr">
        <is>
          <t>3.1.1</t>
        </is>
      </c>
      <c r="B21" s="70" t="inlineStr">
        <is>
          <t>00020193</t>
        </is>
      </c>
      <c r="C21" s="7" t="inlineStr">
        <is>
          <t>LOCACAO DE ANDAIME METALICO TIPO FACHADEIRO, PECAS COM APROXIMADAMENTE 1,20 M DE LARGURA E 2,0 M DE ALTURA, INCLUINDO DIAGONAIS EM X, BARRAS DE LIGACAO, SAPATAS E DEMAIS ITENS NECESSARIOS A MONTAGEM (NAO INCLUI INSTALACAO)</t>
        </is>
      </c>
      <c r="D21" s="70" t="inlineStr">
        <is>
          <t>SINAPI</t>
        </is>
      </c>
      <c r="E21" s="70" t="inlineStr">
        <is>
          <t>M2XMES</t>
        </is>
      </c>
      <c r="F21" s="71" t="n">
        <v>1111.25</v>
      </c>
      <c r="G21" s="68">
        <f>COMPOSICOES!G308</f>
        <v/>
      </c>
      <c r="H21" s="10">
        <f>ROUND(ROUND(F21,2)*ROUND(G21,2),2)</f>
        <v/>
      </c>
      <c r="K21" t="n">
        <v>19.42</v>
      </c>
    </row>
    <row r="22" ht="24.75" customHeight="1">
      <c r="A22" s="69" t="inlineStr">
        <is>
          <t>3.1.2</t>
        </is>
      </c>
      <c r="B22" s="70" t="inlineStr">
        <is>
          <t>97063</t>
        </is>
      </c>
      <c r="C22" s="7" t="inlineStr">
        <is>
          <t>MONTAGEM E DESMONTAGEM DE ANDAIME MODULAR FACHADEIRO, COM PISO METÁLICO, PARA EDIFICAÇÕES COM MÚLTIPLOS PAVIMENTOS (EXCLUSIVE ANDAIME E LIMPEZA). AF_11/2017</t>
        </is>
      </c>
      <c r="D22" s="70" t="inlineStr">
        <is>
          <t>SINAPI</t>
        </is>
      </c>
      <c r="E22" s="70" t="inlineStr">
        <is>
          <t>M2</t>
        </is>
      </c>
      <c r="F22" s="71" t="n">
        <v>889</v>
      </c>
      <c r="G22" s="68">
        <f>COMPOSICOES!G320</f>
        <v/>
      </c>
      <c r="H22" s="10">
        <f>ROUND(ROUND(F22,2)*ROUND(G22,2),2)</f>
        <v/>
      </c>
      <c r="K22" t="n">
        <v>18.47</v>
      </c>
    </row>
    <row r="23">
      <c r="A23" s="69" t="inlineStr">
        <is>
          <t>3.1.3</t>
        </is>
      </c>
      <c r="B23" s="70" t="inlineStr">
        <is>
          <t>97062</t>
        </is>
      </c>
      <c r="C23" s="7" t="inlineStr">
        <is>
          <t>COLOCAÇÃO DE TELA EM ANDAIME FACHADEIRO. AF_11/2017</t>
        </is>
      </c>
      <c r="D23" s="70" t="inlineStr">
        <is>
          <t>SINAPI</t>
        </is>
      </c>
      <c r="E23" s="70" t="inlineStr">
        <is>
          <t>M2</t>
        </is>
      </c>
      <c r="F23" s="71" t="n">
        <v>889</v>
      </c>
      <c r="G23" s="68">
        <f>COMPOSICOES!G333</f>
        <v/>
      </c>
      <c r="H23" s="10">
        <f>ROUND(ROUND(F23,2)*ROUND(G23,2),2)</f>
        <v/>
      </c>
      <c r="K23" t="n">
        <v>5.67</v>
      </c>
    </row>
    <row r="24" ht="16.5" customHeight="1">
      <c r="A24" s="69" t="inlineStr">
        <is>
          <t>3.1.4</t>
        </is>
      </c>
      <c r="B24" s="70" t="inlineStr">
        <is>
          <t>CP ADAP. 017</t>
        </is>
      </c>
      <c r="C24" s="7" t="inlineStr">
        <is>
          <t>SINALIZAÇÃO COM FITA FIXADA EM CONE PLÁSTICO, INCLUINDO CONE</t>
        </is>
      </c>
      <c r="D24" s="70" t="inlineStr">
        <is>
          <t>SINAPI AJUSTADA</t>
        </is>
      </c>
      <c r="E24" s="70" t="inlineStr">
        <is>
          <t>M</t>
        </is>
      </c>
      <c r="F24" s="71" t="n">
        <v>154.34</v>
      </c>
      <c r="G24" s="68">
        <f>COMPOSICOES!G346</f>
        <v/>
      </c>
      <c r="H24" s="10">
        <f>ROUND(ROUND(F24,2)*ROUND(G24,2),2)</f>
        <v/>
      </c>
      <c r="K24" t="n">
        <v>9.17</v>
      </c>
    </row>
    <row r="25" ht="20.1" customHeight="1">
      <c r="A25" s="63" t="inlineStr">
        <is>
          <t>3.2</t>
        </is>
      </c>
      <c r="B25" s="63" t="inlineStr">
        <is>
          <t>RECUPERAÇÃO ESTRUTURAL</t>
        </is>
      </c>
      <c r="C25" s="88" t="n"/>
      <c r="D25" s="88" t="n"/>
      <c r="E25" s="88" t="n"/>
      <c r="F25" s="88" t="n"/>
      <c r="G25" s="89" t="n"/>
      <c r="H25" s="4">
        <f>ROUND(SUM(H26:H37),2)</f>
        <v/>
      </c>
    </row>
    <row r="26" ht="16.5" customHeight="1">
      <c r="A26" s="69" t="inlineStr">
        <is>
          <t>3.2.1</t>
        </is>
      </c>
      <c r="B26" s="70" t="inlineStr">
        <is>
          <t>CP ADAP. 010</t>
        </is>
      </c>
      <c r="C26" s="7" t="inlineStr">
        <is>
          <t>APICOAMENTO EM CONCRETO/PREPARO DA SUPERFÍCIE</t>
        </is>
      </c>
      <c r="D26" s="70" t="inlineStr">
        <is>
          <t>SEINFRA AJUSTADA</t>
        </is>
      </c>
      <c r="E26" s="70" t="inlineStr">
        <is>
          <t>M2</t>
        </is>
      </c>
      <c r="F26" s="71" t="n">
        <v>95.05</v>
      </c>
      <c r="G26" s="68">
        <f>COMPOSICOES!G354</f>
        <v/>
      </c>
      <c r="H26" s="10">
        <f>ROUND(ROUND(F26,2)*ROUND(G26,2),2)</f>
        <v/>
      </c>
      <c r="K26" t="n">
        <v>44.2</v>
      </c>
    </row>
    <row r="27" ht="16.5" customHeight="1">
      <c r="A27" s="69" t="inlineStr">
        <is>
          <t>3.2.2</t>
        </is>
      </c>
      <c r="B27" s="70" t="inlineStr">
        <is>
          <t>CP ADAP. 004</t>
        </is>
      </c>
      <c r="C27" s="7" t="inlineStr">
        <is>
          <t>LIMPEZA DE SUPERFÍCIE C/ ESCOVA DE AÇO</t>
        </is>
      </c>
      <c r="D27" s="70" t="inlineStr">
        <is>
          <t>SEINFRA AJUSTADA</t>
        </is>
      </c>
      <c r="E27" s="70" t="inlineStr">
        <is>
          <t>M2</t>
        </is>
      </c>
      <c r="F27" s="71" t="n">
        <v>95.05</v>
      </c>
      <c r="G27" s="68">
        <f>COMPOSICOES!G365</f>
        <v/>
      </c>
      <c r="H27" s="10">
        <f>ROUND(ROUND(F27,2)*ROUND(G27,2),2)</f>
        <v/>
      </c>
      <c r="K27" t="n">
        <v>11.84</v>
      </c>
    </row>
    <row r="28" ht="16.5" customHeight="1">
      <c r="A28" s="69" t="inlineStr">
        <is>
          <t>3.2.3</t>
        </is>
      </c>
      <c r="B28" s="70" t="inlineStr">
        <is>
          <t>PE.EST.99814.</t>
        </is>
      </c>
      <c r="C28" s="7" t="inlineStr">
        <is>
          <t>LIMPEZA DE SUPERFÍCIE COM JATO DE ALTA PRESSÃO, EM HORÁRIO EXTRAORDINÁRIO_50%.</t>
        </is>
      </c>
      <c r="D28" s="70" t="inlineStr">
        <is>
          <t>SINAPI AJUSTADA</t>
        </is>
      </c>
      <c r="E28" s="70" t="inlineStr">
        <is>
          <t>m²</t>
        </is>
      </c>
      <c r="F28" s="71" t="n">
        <v>95.05</v>
      </c>
      <c r="G28" s="68">
        <f>COMPOSICOES!G376</f>
        <v/>
      </c>
      <c r="H28" s="10">
        <f>ROUND(ROUND(F28,2)*ROUND(G28,2),2)</f>
        <v/>
      </c>
      <c r="K28" t="n">
        <v>2.54</v>
      </c>
    </row>
    <row r="29" ht="16.5" customHeight="1">
      <c r="A29" s="69" t="inlineStr">
        <is>
          <t>3.2.4</t>
        </is>
      </c>
      <c r="B29" s="70" t="inlineStr">
        <is>
          <t>CP ADAP. 009</t>
        </is>
      </c>
      <c r="C29" s="7" t="inlineStr">
        <is>
          <t>PINTURA PROTEÇÃO C/INIBIDOR MIGRATÓRIO CORROSÃO, 2 DEMÃOS - M2</t>
        </is>
      </c>
      <c r="D29" s="70" t="inlineStr">
        <is>
          <t>SEINFRA AJUSTADA</t>
        </is>
      </c>
      <c r="E29" s="70" t="inlineStr">
        <is>
          <t>M2</t>
        </is>
      </c>
      <c r="F29" s="71" t="n">
        <v>95.05</v>
      </c>
      <c r="G29" s="68">
        <f>COMPOSICOES!G388</f>
        <v/>
      </c>
      <c r="H29" s="10">
        <f>ROUND(ROUND(F29,2)*ROUND(G29,2),2)</f>
        <v/>
      </c>
      <c r="K29" t="n">
        <v>67.72</v>
      </c>
    </row>
    <row r="30" ht="16.5" customHeight="1">
      <c r="A30" s="69" t="inlineStr">
        <is>
          <t>3.2.5</t>
        </is>
      </c>
      <c r="B30" s="70" t="inlineStr">
        <is>
          <t>CP ADAP. 007</t>
        </is>
      </c>
      <c r="C30" s="7" t="inlineStr">
        <is>
          <t>APLICAÇÃO DE ADESIVO ESTRUTURAL - KG</t>
        </is>
      </c>
      <c r="D30" s="70" t="inlineStr">
        <is>
          <t>ORSE AJUSTADA</t>
        </is>
      </c>
      <c r="E30" s="70" t="inlineStr">
        <is>
          <t>KG</t>
        </is>
      </c>
      <c r="F30" s="71" t="n">
        <v>95.05</v>
      </c>
      <c r="G30" s="68">
        <f>COMPOSICOES!G400</f>
        <v/>
      </c>
      <c r="H30" s="10">
        <f>ROUND(ROUND(F30,2)*ROUND(G30,2),2)</f>
        <v/>
      </c>
      <c r="K30" t="n">
        <v>83.09</v>
      </c>
    </row>
    <row r="31" ht="24.75" customHeight="1">
      <c r="A31" s="69" t="inlineStr">
        <is>
          <t>3.2.6</t>
        </is>
      </c>
      <c r="B31" s="70" t="inlineStr">
        <is>
          <t>92762.</t>
        </is>
      </c>
      <c r="C31" s="7" t="inlineStr">
        <is>
          <t>ARMAÇÃO DE PILAR OU VIGA DE ESTRUTURA CONVENCIONAL DE CONCRETO ARMADO UTILIZANDO AÇO CA-50 DE 10,0 MM - MONTAGEM. AF_06/2022 (KG)</t>
        </is>
      </c>
      <c r="D31" s="70" t="inlineStr">
        <is>
          <t>Composições Próprias</t>
        </is>
      </c>
      <c r="E31" s="70" t="inlineStr">
        <is>
          <t>KG</t>
        </is>
      </c>
      <c r="F31" s="71" t="n">
        <v>342.18</v>
      </c>
      <c r="G31" s="68">
        <f>COMPOSICOES!G416</f>
        <v/>
      </c>
      <c r="H31" s="10">
        <f>ROUND(ROUND(F31,2)*ROUND(G31,2),2)</f>
        <v/>
      </c>
      <c r="K31" t="n">
        <v>10.98</v>
      </c>
    </row>
    <row r="32" ht="16.5" customHeight="1">
      <c r="A32" s="69" t="inlineStr">
        <is>
          <t>3.2.7</t>
        </is>
      </c>
      <c r="B32" s="70" t="inlineStr">
        <is>
          <t>CP ADAP. 005</t>
        </is>
      </c>
      <c r="C32" s="7" t="inlineStr">
        <is>
          <t>RECUPERAÇÃO CONCRETO COM ARGAMASSA POLIMÉRICA ESP.=25MM</t>
        </is>
      </c>
      <c r="D32" s="70" t="inlineStr">
        <is>
          <t>SEINFRA AJUSTADA</t>
        </is>
      </c>
      <c r="E32" s="70" t="inlineStr">
        <is>
          <t>M2</t>
        </is>
      </c>
      <c r="F32" s="71" t="n">
        <v>95.05</v>
      </c>
      <c r="G32" s="68">
        <f>COMPOSICOES!G428</f>
        <v/>
      </c>
      <c r="H32" s="10">
        <f>ROUND(ROUND(F32,2)*ROUND(G32,2),2)</f>
        <v/>
      </c>
      <c r="K32" t="n">
        <v>392.5</v>
      </c>
    </row>
    <row r="33" ht="24.75" customHeight="1">
      <c r="A33" s="69" t="inlineStr">
        <is>
          <t>3.2.8</t>
        </is>
      </c>
      <c r="B33" s="70" t="inlineStr">
        <is>
          <t>90439</t>
        </is>
      </c>
      <c r="C33" s="7" t="inlineStr">
        <is>
          <t>FURO MECANIZADO EM CONCRETO, COM MARTELO DEMOLIDOR, PARA INSTALAÇÕES HIDRÁULICAS, DIÂMETROS MENORES OU IGUAIS A 40 MM. AF_09/2023</t>
        </is>
      </c>
      <c r="D33" s="70" t="inlineStr">
        <is>
          <t>SINAPI</t>
        </is>
      </c>
      <c r="E33" s="70" t="inlineStr">
        <is>
          <t>UN</t>
        </is>
      </c>
      <c r="F33" s="71" t="n">
        <v>257.6</v>
      </c>
      <c r="G33" s="68">
        <f>COMPOSICOES!G440</f>
        <v/>
      </c>
      <c r="H33" s="10">
        <f>ROUND(ROUND(F33,2)*ROUND(G33,2),2)</f>
        <v/>
      </c>
      <c r="K33" t="n">
        <v>10.18</v>
      </c>
    </row>
    <row r="34" ht="16.5" customHeight="1">
      <c r="A34" s="69" t="inlineStr">
        <is>
          <t>3.2.9</t>
        </is>
      </c>
      <c r="B34" s="70" t="inlineStr">
        <is>
          <t>CP ADAP. 001</t>
        </is>
      </c>
      <c r="C34" s="7" t="inlineStr">
        <is>
          <t>SELAGEM DE FISSURAS COM INJEÇÃO DE RESINA EPÓXI</t>
        </is>
      </c>
      <c r="D34" s="70" t="inlineStr">
        <is>
          <t>SEINFRA AJUSTADA</t>
        </is>
      </c>
      <c r="E34" s="70" t="inlineStr">
        <is>
          <t>KG</t>
        </is>
      </c>
      <c r="F34" s="71" t="n">
        <v>21.25</v>
      </c>
      <c r="G34" s="68">
        <f>COMPOSICOES!G452</f>
        <v/>
      </c>
      <c r="H34" s="10">
        <f>ROUND(ROUND(F34,2)*ROUND(G34,2),2)</f>
        <v/>
      </c>
      <c r="K34" t="n">
        <v>315.54</v>
      </c>
    </row>
    <row r="35" ht="16.5" customHeight="1">
      <c r="A35" s="69" t="inlineStr">
        <is>
          <t>3.2.10</t>
        </is>
      </c>
      <c r="B35" s="70" t="inlineStr">
        <is>
          <t>97625</t>
        </is>
      </c>
      <c r="C35" s="7" t="inlineStr">
        <is>
          <t>DEMOLIÇÃO DE ALVENARIA PARA QUALQUER TIPO DE BLOCO, DE FORMA MECANIZADA, SEM REAPROVEITAMENTO. AF_09/2023</t>
        </is>
      </c>
      <c r="D35" s="70" t="inlineStr">
        <is>
          <t>SINAPI</t>
        </is>
      </c>
      <c r="E35" s="70" t="inlineStr">
        <is>
          <t>M3</t>
        </is>
      </c>
      <c r="F35" s="71" t="n">
        <v>6.84</v>
      </c>
      <c r="G35" s="68">
        <f>COMPOSICOES!G461</f>
        <v/>
      </c>
      <c r="H35" s="10">
        <f>ROUND(ROUND(F35,2)*ROUND(G35,2),2)</f>
        <v/>
      </c>
      <c r="K35" t="n">
        <v>59.27</v>
      </c>
    </row>
    <row r="36" ht="16.5" customHeight="1">
      <c r="A36" s="69" t="inlineStr">
        <is>
          <t>3.2.11</t>
        </is>
      </c>
      <c r="B36" s="70" t="inlineStr">
        <is>
          <t>00034550</t>
        </is>
      </c>
      <c r="C36" s="7" t="inlineStr">
        <is>
          <t>TELA DE ACO SOLDADA GALVANIZADA/ZINCADA PARA ALVENARIA, FIO D = *1,20 A 1,70* MM, MALHA 15 X 15 MM, (C X L) *50 X 6* CM</t>
        </is>
      </c>
      <c r="D36" s="70" t="inlineStr">
        <is>
          <t>SINAPI</t>
        </is>
      </c>
      <c r="E36" s="70" t="inlineStr">
        <is>
          <t>M</t>
        </is>
      </c>
      <c r="F36" s="71" t="n">
        <v>68.44</v>
      </c>
      <c r="G36" s="68">
        <f>COMPOSICOES!G469</f>
        <v/>
      </c>
      <c r="H36" s="10">
        <f>ROUND(ROUND(F36,2)*ROUND(G36,2),2)</f>
        <v/>
      </c>
      <c r="K36" t="n">
        <v>1.45</v>
      </c>
    </row>
    <row r="37" ht="24.75" customHeight="1">
      <c r="A37" s="69" t="inlineStr">
        <is>
          <t>3.2.12</t>
        </is>
      </c>
      <c r="B37" s="70" t="inlineStr">
        <is>
          <t>92921</t>
        </is>
      </c>
      <c r="C37" s="7" t="inlineStr">
        <is>
          <t>ARMAÇÃO DE ESTRUTURAS DIVERSAS DE CONCRETO ARMADO, EXCETO VIGAS, PILARES, LAJES E FUNDAÇÕES, UTILIZANDO AÇO CA-50 DE 12,5 MM - MONTAGEM. AF_06/2022</t>
        </is>
      </c>
      <c r="D37" s="70" t="inlineStr">
        <is>
          <t>SINAPI</t>
        </is>
      </c>
      <c r="E37" s="70" t="inlineStr">
        <is>
          <t>KG</t>
        </is>
      </c>
      <c r="F37" s="71" t="n">
        <v>131.82</v>
      </c>
      <c r="G37" s="68">
        <f>COMPOSICOES!G485</f>
        <v/>
      </c>
      <c r="H37" s="10">
        <f>ROUND(ROUND(F37,2)*ROUND(G37,2),2)</f>
        <v/>
      </c>
      <c r="K37" t="n">
        <v>9.83</v>
      </c>
    </row>
    <row r="38" ht="20.1" customHeight="1">
      <c r="A38" s="63" t="inlineStr">
        <is>
          <t>3.3</t>
        </is>
      </c>
      <c r="B38" s="63" t="inlineStr">
        <is>
          <t>REVITALIZAÇÃO DE FACHADA</t>
        </is>
      </c>
      <c r="C38" s="88" t="n"/>
      <c r="D38" s="88" t="n"/>
      <c r="E38" s="88" t="n"/>
      <c r="F38" s="88" t="n"/>
      <c r="G38" s="89" t="n"/>
      <c r="H38" s="4">
        <f>ROUND(SUM(H39:H48),2)</f>
        <v/>
      </c>
    </row>
    <row r="39" ht="16.5" customHeight="1">
      <c r="A39" s="69" t="inlineStr">
        <is>
          <t>3.3.1</t>
        </is>
      </c>
      <c r="B39" s="70" t="inlineStr">
        <is>
          <t>97633</t>
        </is>
      </c>
      <c r="C39" s="7" t="inlineStr">
        <is>
          <t>DEMOLIÇÃO DE REVESTIMENTO CERÂMICO, DE FORMA MANUAL, SEM REAPROVEITAMENTO. AF_09/2023</t>
        </is>
      </c>
      <c r="D39" s="70" t="inlineStr">
        <is>
          <t>SINAPI</t>
        </is>
      </c>
      <c r="E39" s="70" t="inlineStr">
        <is>
          <t>M2</t>
        </is>
      </c>
      <c r="F39" s="71" t="n">
        <v>44.77</v>
      </c>
      <c r="G39" s="68">
        <f>COMPOSICOES!G494</f>
        <v/>
      </c>
      <c r="H39" s="10">
        <f>ROUND(ROUND(F39,2)*ROUND(G39,2),2)</f>
        <v/>
      </c>
      <c r="K39" t="n">
        <v>23.71</v>
      </c>
    </row>
    <row r="40" ht="16.5" customHeight="1">
      <c r="A40" s="69" t="inlineStr">
        <is>
          <t>3.3.2</t>
        </is>
      </c>
      <c r="B40" s="70" t="inlineStr">
        <is>
          <t>97631</t>
        </is>
      </c>
      <c r="C40" s="7" t="inlineStr">
        <is>
          <t>DEMOLIÇÃO DE ARGAMASSAS, DE FORMA MANUAL, SEM REAPROVEITAMENTO. AF_09/2023</t>
        </is>
      </c>
      <c r="D40" s="70" t="inlineStr">
        <is>
          <t>SINAPI</t>
        </is>
      </c>
      <c r="E40" s="70" t="inlineStr">
        <is>
          <t>M2</t>
        </is>
      </c>
      <c r="F40" s="71" t="n">
        <v>44.77</v>
      </c>
      <c r="G40" s="68">
        <f>COMPOSICOES!G503</f>
        <v/>
      </c>
      <c r="H40" s="10">
        <f>ROUND(ROUND(F40,2)*ROUND(G40,2),2)</f>
        <v/>
      </c>
      <c r="K40" t="n">
        <v>11.87</v>
      </c>
    </row>
    <row r="41" ht="16.5" customHeight="1">
      <c r="A41" s="69" t="inlineStr">
        <is>
          <t>3.3.3</t>
        </is>
      </c>
      <c r="B41" s="70" t="inlineStr">
        <is>
          <t>PE.EST.99814.</t>
        </is>
      </c>
      <c r="C41" s="7" t="inlineStr">
        <is>
          <t>LIMPEZA DE SUPERFÍCIE COM JATO DE ALTA PRESSÃO, EM HORÁRIO EXTRAORDINÁRIO_50%.</t>
        </is>
      </c>
      <c r="D41" s="70" t="inlineStr">
        <is>
          <t>SINAPI AJUSTADA</t>
        </is>
      </c>
      <c r="E41" s="70" t="inlineStr">
        <is>
          <t>m²</t>
        </is>
      </c>
      <c r="F41" s="71" t="n">
        <v>852</v>
      </c>
      <c r="G41" s="68">
        <f>COMPOSICOES!G514</f>
        <v/>
      </c>
      <c r="H41" s="10">
        <f>ROUND(ROUND(F41,2)*ROUND(G41,2),2)</f>
        <v/>
      </c>
      <c r="K41" t="n">
        <v>2.54</v>
      </c>
    </row>
    <row r="42" ht="33" customHeight="1">
      <c r="A42" s="69" t="inlineStr">
        <is>
          <t>3.3.4</t>
        </is>
      </c>
      <c r="B42" s="70" t="inlineStr">
        <is>
          <t>87894</t>
        </is>
      </c>
      <c r="C42" s="7" t="inlineStr">
        <is>
          <t>CHAPISCO APLICADO EM ALVENARIA (SEM PRESENÇA DE VÃOS) E ESTRUTURAS DE CONCRETO DE FACHADA, COM COLHER DE PEDREIRO. ARGAMASSA TRAÇO 1:3 COM PREPARO EM BETONEIRA 400L. AF_10/2022</t>
        </is>
      </c>
      <c r="D42" s="70" t="inlineStr">
        <is>
          <t>SINAPI</t>
        </is>
      </c>
      <c r="E42" s="70" t="inlineStr">
        <is>
          <t>M2</t>
        </is>
      </c>
      <c r="F42" s="71" t="n">
        <v>44.77</v>
      </c>
      <c r="G42" s="68">
        <f>COMPOSICOES!G526</f>
        <v/>
      </c>
      <c r="H42" s="10">
        <f>ROUND(ROUND(F42,2)*ROUND(G42,2),2)</f>
        <v/>
      </c>
      <c r="K42" t="n">
        <v>7.07</v>
      </c>
    </row>
    <row r="43" ht="33" customHeight="1">
      <c r="A43" s="69" t="inlineStr">
        <is>
          <t>3.3.5</t>
        </is>
      </c>
      <c r="B43" s="70" t="inlineStr">
        <is>
          <t>104237</t>
        </is>
      </c>
      <c r="C43" s="7" t="inlineStr">
        <is>
          <t>EMBOÇO OU MASSA ÚNICA EM ARGAMASSA TRAÇO 1:2:8, PREPARO MECÂNICA COM BETONEIRA 400 L, APLICADA MANUALMENTE EM PANOS DE FACHADA SEM PRESENÇA DE VÃOS, ESPESSURA DE 35 MM, ACESSO POR ANDAIME. AF_08/2022</t>
        </is>
      </c>
      <c r="D43" s="70" t="inlineStr">
        <is>
          <t>SINAPI</t>
        </is>
      </c>
      <c r="E43" s="70" t="inlineStr">
        <is>
          <t>M2</t>
        </is>
      </c>
      <c r="F43" s="71" t="n">
        <v>44.77</v>
      </c>
      <c r="G43" s="68">
        <f>COMPOSICOES!G541</f>
        <v/>
      </c>
      <c r="H43" s="10">
        <f>ROUND(ROUND(F43,2)*ROUND(G43,2),2)</f>
        <v/>
      </c>
      <c r="K43" t="n">
        <v>53.75</v>
      </c>
    </row>
    <row r="44" ht="16.5" customHeight="1">
      <c r="A44" s="69" t="inlineStr">
        <is>
          <t>3.3.6</t>
        </is>
      </c>
      <c r="B44" s="70" t="inlineStr">
        <is>
          <t>CP ADAP. 031</t>
        </is>
      </c>
      <c r="C44" s="7" t="inlineStr">
        <is>
          <t>APLICAÇÃO DE JUNTA DE DILATAÇÃO ELÁSTICA PARA CONCRETO (FUGENBAND)</t>
        </is>
      </c>
      <c r="D44" s="70" t="inlineStr">
        <is>
          <t>SINAPI AJUSTADA</t>
        </is>
      </c>
      <c r="E44" s="70" t="inlineStr">
        <is>
          <t>M</t>
        </is>
      </c>
      <c r="F44" s="71" t="n">
        <v>234</v>
      </c>
      <c r="G44" s="68">
        <f>COMPOSICOES!G553</f>
        <v/>
      </c>
      <c r="H44" s="10">
        <f>ROUND(ROUND(F44,2)*ROUND(G44,2),2)</f>
        <v/>
      </c>
      <c r="K44" t="n">
        <v>107.82</v>
      </c>
    </row>
    <row r="45" ht="16.5" customHeight="1">
      <c r="A45" s="69" t="inlineStr">
        <is>
          <t>3.3.7</t>
        </is>
      </c>
      <c r="B45" s="70" t="inlineStr">
        <is>
          <t>CP ADAP. 036</t>
        </is>
      </c>
      <c r="C45" s="7" t="inlineStr">
        <is>
          <t>REVESTIMENTO CERÂMICO 5 X 5, COR AZUL DANÚBIO FOSCO (GALPÃO DMA)</t>
        </is>
      </c>
      <c r="D45" s="70" t="inlineStr">
        <is>
          <t>SINAPI AJUSTADA</t>
        </is>
      </c>
      <c r="E45" s="70" t="inlineStr">
        <is>
          <t>M2</t>
        </is>
      </c>
      <c r="F45" s="71" t="n">
        <v>42.68</v>
      </c>
      <c r="G45" s="68">
        <f>COMPOSICOES!G568</f>
        <v/>
      </c>
      <c r="H45" s="10">
        <f>ROUND(ROUND(F45,2)*ROUND(G45,2),2)</f>
        <v/>
      </c>
      <c r="K45" t="n">
        <v>249.76</v>
      </c>
    </row>
    <row r="46" ht="16.5" customHeight="1">
      <c r="A46" s="69" t="inlineStr">
        <is>
          <t>3.3.8</t>
        </is>
      </c>
      <c r="B46" s="70" t="inlineStr">
        <is>
          <t>CP ADAP. 037</t>
        </is>
      </c>
      <c r="C46" s="7" t="inlineStr">
        <is>
          <t>REVESTIMENTO CERÂMINO 5 X 5 CM, COR PRETO BERLIN (GALPÃO DMA)</t>
        </is>
      </c>
      <c r="D46" s="70" t="inlineStr">
        <is>
          <t>SINAPI AJUSTADA</t>
        </is>
      </c>
      <c r="E46" s="70" t="inlineStr">
        <is>
          <t>M2</t>
        </is>
      </c>
      <c r="F46" s="71" t="n">
        <v>2.09</v>
      </c>
      <c r="G46" s="68">
        <f>COMPOSICOES!G581</f>
        <v/>
      </c>
      <c r="H46" s="10">
        <f>ROUND(ROUND(F46,2)*ROUND(G46,2),2)</f>
        <v/>
      </c>
      <c r="K46" t="n">
        <v>234.01</v>
      </c>
    </row>
    <row r="47" ht="16.5" customHeight="1">
      <c r="A47" s="69" t="inlineStr">
        <is>
          <t>3.3.9</t>
        </is>
      </c>
      <c r="B47" s="70" t="inlineStr">
        <is>
          <t>CP ADAP. 018</t>
        </is>
      </c>
      <c r="C47" s="7" t="inlineStr">
        <is>
          <t>REJUNTAMENTO P/CERÂMICA C/ EPOXI (PAREDE/PISO)</t>
        </is>
      </c>
      <c r="D47" s="70" t="inlineStr">
        <is>
          <t>SINAPI AJUSTADA</t>
        </is>
      </c>
      <c r="E47" s="70" t="inlineStr">
        <is>
          <t>M2</t>
        </is>
      </c>
      <c r="F47" s="71" t="n">
        <v>852</v>
      </c>
      <c r="G47" s="68">
        <f>COMPOSICOES!G593</f>
        <v/>
      </c>
      <c r="H47" s="10">
        <f>ROUND(ROUND(F47,2)*ROUND(G47,2),2)</f>
        <v/>
      </c>
      <c r="K47" t="n">
        <v>50.47</v>
      </c>
    </row>
    <row r="48" ht="16.5" customHeight="1">
      <c r="A48" s="69" t="inlineStr">
        <is>
          <t>3.3.10</t>
        </is>
      </c>
      <c r="B48" s="70" t="inlineStr">
        <is>
          <t>S08637</t>
        </is>
      </c>
      <c r="C48" s="7" t="inlineStr">
        <is>
          <t>Chapim de concreto pré-moldado</t>
        </is>
      </c>
      <c r="D48" s="70" t="inlineStr">
        <is>
          <t>ORSE AJUSTADA</t>
        </is>
      </c>
      <c r="E48" s="70" t="inlineStr">
        <is>
          <t>m</t>
        </is>
      </c>
      <c r="F48" s="71" t="n">
        <v>142</v>
      </c>
      <c r="G48" s="68">
        <f>COMPOSICOES!G603</f>
        <v/>
      </c>
      <c r="H48" s="10">
        <f>ROUND(ROUND(F48,2)*ROUND(G48,2),2)</f>
        <v/>
      </c>
      <c r="K48" t="n">
        <v>199.61</v>
      </c>
    </row>
    <row r="49" ht="20.1" customHeight="1">
      <c r="A49" s="63" t="inlineStr">
        <is>
          <t>3.4</t>
        </is>
      </c>
      <c r="B49" s="63" t="inlineStr">
        <is>
          <t>IMPERMEABILIZAÇÃO DA ESTRUTURA COM CRISTALIZANTE</t>
        </is>
      </c>
      <c r="C49" s="88" t="n"/>
      <c r="D49" s="88" t="n"/>
      <c r="E49" s="88" t="n"/>
      <c r="F49" s="88" t="n"/>
      <c r="G49" s="89" t="n"/>
      <c r="H49" s="4">
        <f>ROUND(SUM(H50:H51),2)</f>
        <v/>
      </c>
    </row>
    <row r="50">
      <c r="A50" s="69" t="inlineStr">
        <is>
          <t>3.4.1</t>
        </is>
      </c>
      <c r="B50" s="70" t="inlineStr">
        <is>
          <t>99814</t>
        </is>
      </c>
      <c r="C50" s="7" t="inlineStr">
        <is>
          <t>LIMPEZA DE SUPERFÍCIE COM JATO DE ALTA PRESSÃO. AF_04/2019</t>
        </is>
      </c>
      <c r="D50" s="70" t="inlineStr">
        <is>
          <t>SINAPI</t>
        </is>
      </c>
      <c r="E50" s="70" t="inlineStr">
        <is>
          <t>M2</t>
        </is>
      </c>
      <c r="F50" s="71" t="n">
        <v>161.22</v>
      </c>
      <c r="G50" s="68">
        <f>COMPOSICOES!G614</f>
        <v/>
      </c>
      <c r="H50" s="10">
        <f>ROUND(ROUND(F50,2)*ROUND(G50,2),2)</f>
        <v/>
      </c>
      <c r="K50" t="n">
        <v>1.98</v>
      </c>
    </row>
    <row r="51" ht="16.5" customHeight="1">
      <c r="A51" s="69" t="inlineStr">
        <is>
          <t>3.4.2</t>
        </is>
      </c>
      <c r="B51" s="70" t="inlineStr">
        <is>
          <t>CP ADAP. 019</t>
        </is>
      </c>
      <c r="C51" s="7" t="inlineStr">
        <is>
          <t>IMPERMEABILIZAÇÃO DE SUPERFÍCIE C/ CRISTALIZANTE , 2 DEMÃOS</t>
        </is>
      </c>
      <c r="D51" s="70" t="inlineStr">
        <is>
          <t>SINAPI AJUSTADA</t>
        </is>
      </c>
      <c r="E51" s="70" t="inlineStr">
        <is>
          <t>M2</t>
        </is>
      </c>
      <c r="F51" s="71" t="n">
        <v>161.22</v>
      </c>
      <c r="G51" s="68">
        <f>COMPOSICOES!G626</f>
        <v/>
      </c>
      <c r="H51" s="10">
        <f>ROUND(ROUND(F51,2)*ROUND(G51,2),2)</f>
        <v/>
      </c>
      <c r="K51" t="n">
        <v>95.55</v>
      </c>
    </row>
    <row r="52" ht="20.1" customHeight="1">
      <c r="A52" s="63" t="inlineStr">
        <is>
          <t>3.5</t>
        </is>
      </c>
      <c r="B52" s="63" t="inlineStr">
        <is>
          <t>IMPERMEABILIZAÇÃO DAS CALHAS</t>
        </is>
      </c>
      <c r="C52" s="88" t="n"/>
      <c r="D52" s="88" t="n"/>
      <c r="E52" s="88" t="n"/>
      <c r="F52" s="88" t="n"/>
      <c r="G52" s="89" t="n"/>
      <c r="H52" s="4">
        <f>ROUND(SUM(H53:H57),2)</f>
        <v/>
      </c>
    </row>
    <row r="53">
      <c r="A53" s="69" t="inlineStr">
        <is>
          <t>3.5.1</t>
        </is>
      </c>
      <c r="B53" s="70" t="inlineStr">
        <is>
          <t>99814</t>
        </is>
      </c>
      <c r="C53" s="7" t="inlineStr">
        <is>
          <t>LIMPEZA DE SUPERFÍCIE COM JATO DE ALTA PRESSÃO. AF_04/2019</t>
        </is>
      </c>
      <c r="D53" s="70" t="inlineStr">
        <is>
          <t>SINAPI</t>
        </is>
      </c>
      <c r="E53" s="70" t="inlineStr">
        <is>
          <t>M2</t>
        </is>
      </c>
      <c r="F53" s="71" t="n">
        <v>262.7</v>
      </c>
      <c r="G53" s="68">
        <f>COMPOSICOES!G637</f>
        <v/>
      </c>
      <c r="H53" s="10">
        <f>ROUND(ROUND(F53,2)*ROUND(G53,2),2)</f>
        <v/>
      </c>
      <c r="K53" t="n">
        <v>1.98</v>
      </c>
    </row>
    <row r="54">
      <c r="A54" s="69" t="inlineStr">
        <is>
          <t>3.5.2</t>
        </is>
      </c>
      <c r="B54" s="70" t="inlineStr">
        <is>
          <t>S07218</t>
        </is>
      </c>
      <c r="C54" s="7" t="inlineStr">
        <is>
          <t>Remoção de impermeabilização com manta asfaltica</t>
        </is>
      </c>
      <c r="D54" s="70" t="inlineStr">
        <is>
          <t>ORSE</t>
        </is>
      </c>
      <c r="E54" s="70" t="inlineStr">
        <is>
          <t>m2</t>
        </is>
      </c>
      <c r="F54" s="71" t="n">
        <v>262.7</v>
      </c>
      <c r="G54" s="68">
        <f>COMPOSICOES!G646</f>
        <v/>
      </c>
      <c r="H54" s="10">
        <f>ROUND(ROUND(F54,2)*ROUND(G54,2),2)</f>
        <v/>
      </c>
      <c r="K54" t="n">
        <v>8.640000000000001</v>
      </c>
    </row>
    <row r="55" ht="33" customHeight="1">
      <c r="A55" s="69" t="inlineStr">
        <is>
          <t>3.5.3</t>
        </is>
      </c>
      <c r="B55" s="70" t="inlineStr">
        <is>
          <t>87682</t>
        </is>
      </c>
      <c r="C55" s="7" t="inlineStr">
        <is>
          <t>CONTRAPISO EM ARGAMASSA TRAÇO 1:4 (CIMENTO E AREIA), PREPARO MANUAL, APLICADO EM ÁREAS SECAS SOBRE LAJE, NÃO ADERIDO, ACABAMENTO NÃO REFORÇADO, ESPESSURA 4CM. AF_07/2021</t>
        </is>
      </c>
      <c r="D55" s="70" t="inlineStr">
        <is>
          <t>SINAPI</t>
        </is>
      </c>
      <c r="E55" s="70" t="inlineStr">
        <is>
          <t>M2</t>
        </is>
      </c>
      <c r="F55" s="71" t="n">
        <v>142</v>
      </c>
      <c r="G55" s="68">
        <f>COMPOSICOES!G658</f>
        <v/>
      </c>
      <c r="H55" s="10">
        <f>ROUND(ROUND(F55,2)*ROUND(G55,2),2)</f>
        <v/>
      </c>
      <c r="K55" t="n">
        <v>49.45</v>
      </c>
    </row>
    <row r="56" ht="16.5" customHeight="1">
      <c r="A56" s="69" t="inlineStr">
        <is>
          <t>3.5.4</t>
        </is>
      </c>
      <c r="B56" s="70" t="inlineStr">
        <is>
          <t>CP ADAP. 50</t>
        </is>
      </c>
      <c r="C56" s="7" t="inlineStr">
        <is>
          <t>IMPERMEABILIZAÇÃO COM MANTA ASFÁLTICA ALUMINIZADA, E=3MM TIPO II CLASSE B</t>
        </is>
      </c>
      <c r="D56" s="70" t="inlineStr">
        <is>
          <t>SINAPI AJUSTADA</t>
        </is>
      </c>
      <c r="E56" s="70" t="inlineStr">
        <is>
          <t>M2</t>
        </is>
      </c>
      <c r="F56" s="71" t="n">
        <v>262.7</v>
      </c>
      <c r="G56" s="68">
        <f>COMPOSICOES!G672</f>
        <v/>
      </c>
      <c r="H56" s="10">
        <f>ROUND(ROUND(F56,2)*ROUND(G56,2),2)</f>
        <v/>
      </c>
      <c r="K56" t="n">
        <v>125.44</v>
      </c>
    </row>
    <row r="57">
      <c r="A57" s="69" t="inlineStr">
        <is>
          <t>3.5.5</t>
        </is>
      </c>
      <c r="B57" s="70" t="inlineStr">
        <is>
          <t>S08637</t>
        </is>
      </c>
      <c r="C57" s="7" t="inlineStr">
        <is>
          <t>Chapim de concreto pré-moldado</t>
        </is>
      </c>
      <c r="D57" s="70" t="inlineStr">
        <is>
          <t>ORSE</t>
        </is>
      </c>
      <c r="E57" s="70" t="inlineStr">
        <is>
          <t>m</t>
        </is>
      </c>
      <c r="F57" s="71" t="n">
        <v>71</v>
      </c>
      <c r="G57" s="68">
        <f>COMPOSICOES!G684</f>
        <v/>
      </c>
      <c r="H57" s="10">
        <f>ROUND(ROUND(F57,2)*ROUND(G57,2),2)</f>
        <v/>
      </c>
      <c r="K57" t="n">
        <v>57.65</v>
      </c>
    </row>
    <row r="58" ht="20.1" customHeight="1">
      <c r="A58" s="63" t="inlineStr">
        <is>
          <t>3.6</t>
        </is>
      </c>
      <c r="B58" s="63" t="inlineStr">
        <is>
          <t>TELHAMENTO</t>
        </is>
      </c>
      <c r="C58" s="88" t="n"/>
      <c r="D58" s="88" t="n"/>
      <c r="E58" s="88" t="n"/>
      <c r="F58" s="88" t="n"/>
      <c r="G58" s="89" t="n"/>
      <c r="H58" s="4">
        <f>ROUND(SUM(H59:H63),2)</f>
        <v/>
      </c>
    </row>
    <row r="59" ht="16.5" customHeight="1">
      <c r="A59" s="69" t="inlineStr">
        <is>
          <t>3.6.1</t>
        </is>
      </c>
      <c r="B59" s="70" t="inlineStr">
        <is>
          <t>97647</t>
        </is>
      </c>
      <c r="C59" s="7" t="inlineStr">
        <is>
          <t>REMOÇÃO DE TELHAS DE FIBROCIMENTO METÁLICA E CERÂMICA, DE FORMA MANUAL, SEM REAPROVEITAMENTO. AF_09/2023</t>
        </is>
      </c>
      <c r="D59" s="70" t="inlineStr">
        <is>
          <t>SINAPI</t>
        </is>
      </c>
      <c r="E59" s="70" t="inlineStr">
        <is>
          <t>M2</t>
        </is>
      </c>
      <c r="F59" s="71" t="n">
        <v>1217</v>
      </c>
      <c r="G59" s="68">
        <f>COMPOSICOES!G693</f>
        <v/>
      </c>
      <c r="H59" s="10">
        <f>ROUND(ROUND(F59,2)*ROUND(G59,2),2)</f>
        <v/>
      </c>
      <c r="K59" t="n">
        <v>3.69</v>
      </c>
    </row>
    <row r="60" ht="16.5" customHeight="1">
      <c r="A60" s="69" t="inlineStr">
        <is>
          <t>3.6.2</t>
        </is>
      </c>
      <c r="B60" s="70" t="inlineStr">
        <is>
          <t>CP ADAP. 064</t>
        </is>
      </c>
      <c r="C60" s="7" t="inlineStr">
        <is>
          <t>TELHAMENTO COM TELHA TERMO ACÚSTICA EM ALUMÍNIO ONDULADA COM 30MM DE PREENCHIMENTO / POLIURETANO RÍGIDO</t>
        </is>
      </c>
      <c r="D60" s="70" t="inlineStr">
        <is>
          <t>SINAPI AJUSTADA</t>
        </is>
      </c>
      <c r="E60" s="70" t="inlineStr">
        <is>
          <t>M2</t>
        </is>
      </c>
      <c r="F60" s="71" t="n">
        <v>856.28</v>
      </c>
      <c r="G60" s="68">
        <f>COMPOSICOES!G710</f>
        <v/>
      </c>
      <c r="H60" s="10">
        <f>ROUND(ROUND(F60,2)*ROUND(G60,2),2)</f>
        <v/>
      </c>
      <c r="K60" t="n">
        <v>295.17</v>
      </c>
    </row>
    <row r="61">
      <c r="A61" s="69" t="inlineStr">
        <is>
          <t>3.6.3</t>
        </is>
      </c>
      <c r="B61" s="70" t="inlineStr">
        <is>
          <t>C4827</t>
        </is>
      </c>
      <c r="C61" s="7" t="inlineStr">
        <is>
          <t>TELHA DE ALUMÍNIO ONDULADA, ESP.=0,7MM (Fechamento Lateral)</t>
        </is>
      </c>
      <c r="D61" s="70" t="inlineStr">
        <is>
          <t>SEINFRA</t>
        </is>
      </c>
      <c r="E61" s="70" t="inlineStr">
        <is>
          <t>M2</t>
        </is>
      </c>
      <c r="F61" s="71" t="n">
        <v>360.72</v>
      </c>
      <c r="G61" s="68">
        <f>COMPOSICOES!G724</f>
        <v/>
      </c>
      <c r="H61" s="10">
        <f>ROUND(ROUND(F61,2)*ROUND(G61,2),2)</f>
        <v/>
      </c>
      <c r="K61" t="n">
        <v>77.84999999999999</v>
      </c>
    </row>
    <row r="62" ht="16.5" customHeight="1">
      <c r="A62" s="69" t="inlineStr">
        <is>
          <t>3.6.4</t>
        </is>
      </c>
      <c r="B62" s="70" t="inlineStr">
        <is>
          <t>CP ADAP. 054</t>
        </is>
      </c>
      <c r="C62" s="7" t="inlineStr">
        <is>
          <t>RUFO EM CHAPA DE AÇO GALVANIZADO NÚMERO 24, CORTE DE 50 CM, INCLUSO TRANSPORTE VERTICAL</t>
        </is>
      </c>
      <c r="D62" s="70" t="inlineStr">
        <is>
          <t>SINAPI AJUSTADA</t>
        </is>
      </c>
      <c r="E62" s="70" t="inlineStr">
        <is>
          <t>M</t>
        </is>
      </c>
      <c r="F62" s="71" t="n">
        <v>57</v>
      </c>
      <c r="G62" s="68">
        <f>COMPOSICOES!G742</f>
        <v/>
      </c>
      <c r="H62" s="10">
        <f>ROUND(ROUND(F62,2)*ROUND(G62,2),2)</f>
        <v/>
      </c>
      <c r="K62" t="n">
        <v>88.88</v>
      </c>
    </row>
    <row r="63" ht="16.5" customHeight="1">
      <c r="A63" s="69" t="inlineStr">
        <is>
          <t>3.6.5</t>
        </is>
      </c>
      <c r="B63" s="70" t="inlineStr">
        <is>
          <t>S09541</t>
        </is>
      </c>
      <c r="C63" s="7" t="inlineStr">
        <is>
          <t>Fornecimento e instalação de exaustor eólico ref. LM-60 master turbo, da luftmaxi ou similar</t>
        </is>
      </c>
      <c r="D63" s="70" t="inlineStr">
        <is>
          <t>ORSE</t>
        </is>
      </c>
      <c r="E63" s="70" t="inlineStr">
        <is>
          <t>un</t>
        </is>
      </c>
      <c r="F63" s="71" t="n">
        <v>18</v>
      </c>
      <c r="G63" s="68">
        <f>COMPOSICOES!G758</f>
        <v/>
      </c>
      <c r="H63" s="10">
        <f>ROUND(ROUND(F63,2)*ROUND(G63,2),2)</f>
        <v/>
      </c>
      <c r="K63" t="n">
        <v>422.66</v>
      </c>
    </row>
    <row r="64" ht="20.1" customHeight="1">
      <c r="A64" s="63" t="inlineStr">
        <is>
          <t>4</t>
        </is>
      </c>
      <c r="B64" s="63" t="inlineStr">
        <is>
          <t>INTERVENÇÕES NO PRÉDIO ADMINISTRATIVO</t>
        </is>
      </c>
      <c r="C64" s="88" t="n"/>
      <c r="D64" s="88" t="n"/>
      <c r="E64" s="88" t="n"/>
      <c r="F64" s="88" t="n"/>
      <c r="G64" s="89" t="n"/>
      <c r="H64" s="4">
        <f>ROUND(H65+H70+H88+H103+H107+H114+H127,2)</f>
        <v/>
      </c>
    </row>
    <row r="65" ht="20.1" customHeight="1">
      <c r="A65" s="63" t="inlineStr">
        <is>
          <t>4.1</t>
        </is>
      </c>
      <c r="B65" s="63" t="inlineStr">
        <is>
          <t>PLATAFORMAS DE TRABALHO E PROTEÇÕES</t>
        </is>
      </c>
      <c r="C65" s="88" t="n"/>
      <c r="D65" s="88" t="n"/>
      <c r="E65" s="88" t="n"/>
      <c r="F65" s="88" t="n"/>
      <c r="G65" s="89" t="n"/>
      <c r="H65" s="4">
        <f>ROUND(SUM(H66:H69),2)</f>
        <v/>
      </c>
    </row>
    <row r="66" ht="33" customHeight="1">
      <c r="A66" s="69" t="inlineStr">
        <is>
          <t>4.1.1</t>
        </is>
      </c>
      <c r="B66" s="70" t="inlineStr">
        <is>
          <t>00020193</t>
        </is>
      </c>
      <c r="C66" s="7" t="inlineStr">
        <is>
          <t>LOCACAO DE ANDAIME METALICO TIPO FACHADEIRO, PECAS COM APROXIMADAMENTE 1,20 M DE LARGURA E 2,0 M DE ALTURA, INCLUINDO DIAGONAIS EM X, BARRAS DE LIGACAO, SAPATAS E DEMAIS ITENS NECESSARIOS A MONTAGEM (NAO INCLUI INSTALACAO)</t>
        </is>
      </c>
      <c r="D66" s="70" t="inlineStr">
        <is>
          <t>SINAPI</t>
        </is>
      </c>
      <c r="E66" s="70" t="inlineStr">
        <is>
          <t>M2XMES</t>
        </is>
      </c>
      <c r="F66" s="71" t="n">
        <v>2001</v>
      </c>
      <c r="G66" s="68">
        <f>COMPOSICOES!G766</f>
        <v/>
      </c>
      <c r="H66" s="10">
        <f>ROUND(ROUND(F66,2)*ROUND(G66,2),2)</f>
        <v/>
      </c>
      <c r="K66" t="n">
        <v>19.42</v>
      </c>
    </row>
    <row r="67" ht="24.75" customHeight="1">
      <c r="A67" s="69" t="inlineStr">
        <is>
          <t>4.1.2</t>
        </is>
      </c>
      <c r="B67" s="70" t="inlineStr">
        <is>
          <t>97063</t>
        </is>
      </c>
      <c r="C67" s="7" t="inlineStr">
        <is>
          <t>MONTAGEM E DESMONTAGEM DE ANDAIME MODULAR FACHADEIRO, COM PISO METÁLICO, PARA EDIFICAÇÕES COM MÚLTIPLOS PAVIMENTOS (EXCLUSIVE ANDAIME E LIMPEZA). AF_11/2017</t>
        </is>
      </c>
      <c r="D67" s="70" t="inlineStr">
        <is>
          <t>SINAPI</t>
        </is>
      </c>
      <c r="E67" s="70" t="inlineStr">
        <is>
          <t>M2</t>
        </is>
      </c>
      <c r="F67" s="71" t="n">
        <v>1600.8</v>
      </c>
      <c r="G67" s="68">
        <f>COMPOSICOES!G778</f>
        <v/>
      </c>
      <c r="H67" s="10">
        <f>ROUND(ROUND(F67,2)*ROUND(G67,2),2)</f>
        <v/>
      </c>
      <c r="K67" t="n">
        <v>18.47</v>
      </c>
    </row>
    <row r="68">
      <c r="A68" s="69" t="inlineStr">
        <is>
          <t>4.1.3</t>
        </is>
      </c>
      <c r="B68" s="70" t="inlineStr">
        <is>
          <t>97062</t>
        </is>
      </c>
      <c r="C68" s="7" t="inlineStr">
        <is>
          <t>COLOCAÇÃO DE TELA EM ANDAIME FACHADEIRO. AF_11/2017</t>
        </is>
      </c>
      <c r="D68" s="70" t="inlineStr">
        <is>
          <t>SINAPI</t>
        </is>
      </c>
      <c r="E68" s="70" t="inlineStr">
        <is>
          <t>M2</t>
        </is>
      </c>
      <c r="F68" s="71" t="n">
        <v>1600.8</v>
      </c>
      <c r="G68" s="68">
        <f>COMPOSICOES!G791</f>
        <v/>
      </c>
      <c r="H68" s="10">
        <f>ROUND(ROUND(F68,2)*ROUND(G68,2),2)</f>
        <v/>
      </c>
      <c r="K68" t="n">
        <v>5.67</v>
      </c>
    </row>
    <row r="69" ht="16.5" customHeight="1">
      <c r="A69" s="69" t="inlineStr">
        <is>
          <t>4.1.4</t>
        </is>
      </c>
      <c r="B69" s="70" t="inlineStr">
        <is>
          <t>CP ADAP. 017</t>
        </is>
      </c>
      <c r="C69" s="7" t="inlineStr">
        <is>
          <t>SINALIZAÇÃO COM FITA FIXADA EM CONE PLÁSTICO, INCLUINDO CONE</t>
        </is>
      </c>
      <c r="D69" s="70" t="inlineStr">
        <is>
          <t>SINAPI AJUSTADA</t>
        </is>
      </c>
      <c r="E69" s="70" t="inlineStr">
        <is>
          <t>M</t>
        </is>
      </c>
      <c r="F69" s="71" t="n">
        <v>124.19</v>
      </c>
      <c r="G69" s="68">
        <f>COMPOSICOES!G804</f>
        <v/>
      </c>
      <c r="H69" s="10">
        <f>ROUND(ROUND(F69,2)*ROUND(G69,2),2)</f>
        <v/>
      </c>
      <c r="K69" t="n">
        <v>9.17</v>
      </c>
    </row>
    <row r="70" ht="20.1" customHeight="1">
      <c r="A70" s="63" t="inlineStr">
        <is>
          <t>4.2</t>
        </is>
      </c>
      <c r="B70" s="63" t="inlineStr">
        <is>
          <t>RECUPERAÇÃO ESTRUTURAL</t>
        </is>
      </c>
      <c r="C70" s="88" t="n"/>
      <c r="D70" s="88" t="n"/>
      <c r="E70" s="88" t="n"/>
      <c r="F70" s="88" t="n"/>
      <c r="G70" s="89" t="n"/>
      <c r="H70" s="4">
        <f>ROUND(SUM(H71:H87),2)</f>
        <v/>
      </c>
    </row>
    <row r="71" ht="16.5" customHeight="1">
      <c r="A71" s="69" t="inlineStr">
        <is>
          <t>4.2.1</t>
        </is>
      </c>
      <c r="B71" s="70" t="inlineStr">
        <is>
          <t>CP ADAP. 010</t>
        </is>
      </c>
      <c r="C71" s="7" t="inlineStr">
        <is>
          <t>APICOAMENTO EM CONCRETO/PREPARO DA SUPERFÍCIE</t>
        </is>
      </c>
      <c r="D71" s="70" t="inlineStr">
        <is>
          <t>SEINFRA AJUSTADA</t>
        </is>
      </c>
      <c r="E71" s="70" t="inlineStr">
        <is>
          <t>M2</t>
        </is>
      </c>
      <c r="F71" s="71" t="n">
        <v>91.8</v>
      </c>
      <c r="G71" s="68">
        <f>COMPOSICOES!G812</f>
        <v/>
      </c>
      <c r="H71" s="10">
        <f>ROUND(ROUND(F71,2)*ROUND(G71,2),2)</f>
        <v/>
      </c>
      <c r="K71" t="n">
        <v>44.2</v>
      </c>
    </row>
    <row r="72" ht="16.5" customHeight="1">
      <c r="A72" s="69" t="inlineStr">
        <is>
          <t>4.2.2</t>
        </is>
      </c>
      <c r="B72" s="70" t="inlineStr">
        <is>
          <t>CP ADAP. 004</t>
        </is>
      </c>
      <c r="C72" s="7" t="inlineStr">
        <is>
          <t>LIMPEZA DE SUPERFÍCIE C/ ESCOVA DE AÇO</t>
        </is>
      </c>
      <c r="D72" s="70" t="inlineStr">
        <is>
          <t>SEINFRA AJUSTADA</t>
        </is>
      </c>
      <c r="E72" s="70" t="inlineStr">
        <is>
          <t>M2</t>
        </is>
      </c>
      <c r="F72" s="71" t="n">
        <v>91.8</v>
      </c>
      <c r="G72" s="68">
        <f>COMPOSICOES!G823</f>
        <v/>
      </c>
      <c r="H72" s="10">
        <f>ROUND(ROUND(F72,2)*ROUND(G72,2),2)</f>
        <v/>
      </c>
      <c r="K72" t="n">
        <v>11.84</v>
      </c>
    </row>
    <row r="73">
      <c r="A73" s="69" t="inlineStr">
        <is>
          <t>4.2.3</t>
        </is>
      </c>
      <c r="B73" s="70" t="inlineStr">
        <is>
          <t>99814</t>
        </is>
      </c>
      <c r="C73" s="7" t="inlineStr">
        <is>
          <t>LIMPEZA DE SUPERFÍCIE COM JATO DE ALTA PRESSÃO. AF_04/2019</t>
        </is>
      </c>
      <c r="D73" s="70" t="inlineStr">
        <is>
          <t>SINAPI</t>
        </is>
      </c>
      <c r="E73" s="70" t="inlineStr">
        <is>
          <t>M2</t>
        </is>
      </c>
      <c r="F73" s="71" t="n">
        <v>91.8</v>
      </c>
      <c r="G73" s="68">
        <f>COMPOSICOES!G834</f>
        <v/>
      </c>
      <c r="H73" s="10">
        <f>ROUND(ROUND(F73,2)*ROUND(G73,2),2)</f>
        <v/>
      </c>
      <c r="K73" t="n">
        <v>1.98</v>
      </c>
    </row>
    <row r="74" ht="16.5" customHeight="1">
      <c r="A74" s="69" t="inlineStr">
        <is>
          <t>4.2.4</t>
        </is>
      </c>
      <c r="B74" s="70" t="inlineStr">
        <is>
          <t>CP ADAP. 009</t>
        </is>
      </c>
      <c r="C74" s="7" t="inlineStr">
        <is>
          <t>PINTURA PROTEÇÃO C/INIBIDOR MIGRATÓRIO CORROSÃO, 2 DEMÃOS - M2</t>
        </is>
      </c>
      <c r="D74" s="70" t="inlineStr">
        <is>
          <t>SEINFRA AJUSTADA</t>
        </is>
      </c>
      <c r="E74" s="70" t="inlineStr">
        <is>
          <t>M2</t>
        </is>
      </c>
      <c r="F74" s="71" t="n">
        <v>91.8</v>
      </c>
      <c r="G74" s="68">
        <f>COMPOSICOES!G846</f>
        <v/>
      </c>
      <c r="H74" s="10">
        <f>ROUND(ROUND(F74,2)*ROUND(G74,2),2)</f>
        <v/>
      </c>
      <c r="K74" t="n">
        <v>67.72</v>
      </c>
    </row>
    <row r="75" ht="16.5" customHeight="1">
      <c r="A75" s="69" t="inlineStr">
        <is>
          <t>4.2.5</t>
        </is>
      </c>
      <c r="B75" s="70" t="inlineStr">
        <is>
          <t>CP ADAP. 007</t>
        </is>
      </c>
      <c r="C75" s="7" t="inlineStr">
        <is>
          <t>APLICAÇÃO DE ADESIVO ESTRUTURAL - KG</t>
        </is>
      </c>
      <c r="D75" s="70" t="inlineStr">
        <is>
          <t>ORSE AJUSTADA</t>
        </is>
      </c>
      <c r="E75" s="70" t="inlineStr">
        <is>
          <t>KG</t>
        </is>
      </c>
      <c r="F75" s="71" t="n">
        <v>91.8</v>
      </c>
      <c r="G75" s="68">
        <f>COMPOSICOES!G858</f>
        <v/>
      </c>
      <c r="H75" s="10">
        <f>ROUND(ROUND(F75,2)*ROUND(G75,2),2)</f>
        <v/>
      </c>
      <c r="K75" t="n">
        <v>83.09</v>
      </c>
    </row>
    <row r="76" ht="24.75" customHeight="1">
      <c r="A76" s="69" t="inlineStr">
        <is>
          <t>4.2.6</t>
        </is>
      </c>
      <c r="B76" s="70" t="inlineStr">
        <is>
          <t>92762</t>
        </is>
      </c>
      <c r="C76" s="7" t="inlineStr">
        <is>
          <t>ARMAÇÃO DE PILAR OU VIGA DE ESTRUTURA CONVENCIONAL DE CONCRETO ARMADO UTILIZANDO AÇO CA-50 DE 10,0 MM - MONTAGEM. AF_06/2022</t>
        </is>
      </c>
      <c r="D76" s="70" t="inlineStr">
        <is>
          <t>SINAPI</t>
        </is>
      </c>
      <c r="E76" s="70" t="inlineStr">
        <is>
          <t>KG</t>
        </is>
      </c>
      <c r="F76" s="71" t="n">
        <v>330.48</v>
      </c>
      <c r="G76" s="68">
        <f>COMPOSICOES!G879</f>
        <v/>
      </c>
      <c r="H76" s="10">
        <f>ROUND(ROUND(F76,2)*ROUND(G76,2),2)</f>
        <v/>
      </c>
      <c r="K76" t="n">
        <v>65.84</v>
      </c>
    </row>
    <row r="77" ht="16.5" customHeight="1">
      <c r="A77" s="69" t="inlineStr">
        <is>
          <t>4.2.7</t>
        </is>
      </c>
      <c r="B77" s="70" t="inlineStr">
        <is>
          <t>CP ADAP. 005</t>
        </is>
      </c>
      <c r="C77" s="7" t="inlineStr">
        <is>
          <t>RECUPERAÇÃO CONCRETO COM ARGAMASSA POLIMÉRICA ESP.=25MM</t>
        </is>
      </c>
      <c r="D77" s="70" t="inlineStr">
        <is>
          <t>SEINFRA AJUSTADA</t>
        </is>
      </c>
      <c r="E77" s="70" t="inlineStr">
        <is>
          <t>M2</t>
        </is>
      </c>
      <c r="F77" s="71" t="n">
        <v>91.8</v>
      </c>
      <c r="G77" s="68">
        <f>COMPOSICOES!G891</f>
        <v/>
      </c>
      <c r="H77" s="10">
        <f>ROUND(ROUND(F77,2)*ROUND(G77,2),2)</f>
        <v/>
      </c>
      <c r="K77" t="n">
        <v>392.5</v>
      </c>
    </row>
    <row r="78" ht="24.75" customHeight="1">
      <c r="A78" s="69" t="inlineStr">
        <is>
          <t>4.2.8</t>
        </is>
      </c>
      <c r="B78" s="70" t="inlineStr">
        <is>
          <t>90439</t>
        </is>
      </c>
      <c r="C78" s="7" t="inlineStr">
        <is>
          <t>FURO MECANIZADO EM CONCRETO, COM MARTELO DEMOLIDOR, PARA INSTALAÇÕES HIDRÁULICAS, DIÂMETROS MENORES OU IGUAIS A 40 MM. AF_09/2023</t>
        </is>
      </c>
      <c r="D78" s="70" t="inlineStr">
        <is>
          <t>SINAPI</t>
        </is>
      </c>
      <c r="E78" s="70" t="inlineStr">
        <is>
          <t>UN</t>
        </is>
      </c>
      <c r="F78" s="71" t="n">
        <v>365.33</v>
      </c>
      <c r="G78" s="68">
        <f>COMPOSICOES!G903</f>
        <v/>
      </c>
      <c r="H78" s="10">
        <f>ROUND(ROUND(F78,2)*ROUND(G78,2),2)</f>
        <v/>
      </c>
      <c r="K78" t="n">
        <v>10.18</v>
      </c>
    </row>
    <row r="79" ht="16.5" customHeight="1">
      <c r="A79" s="69" t="inlineStr">
        <is>
          <t>4.2.9</t>
        </is>
      </c>
      <c r="B79" s="70" t="inlineStr">
        <is>
          <t>CP ADAP. 001</t>
        </is>
      </c>
      <c r="C79" s="7" t="inlineStr">
        <is>
          <t>SELAGEM DE FISSURAS COM INJEÇÃO DE RESINA EPÓXI</t>
        </is>
      </c>
      <c r="D79" s="70" t="inlineStr">
        <is>
          <t>SEINFRA AJUSTADA</t>
        </is>
      </c>
      <c r="E79" s="70" t="inlineStr">
        <is>
          <t>KG</t>
        </is>
      </c>
      <c r="F79" s="71" t="n">
        <v>30.14</v>
      </c>
      <c r="G79" s="68">
        <f>COMPOSICOES!G915</f>
        <v/>
      </c>
      <c r="H79" s="10">
        <f>ROUND(ROUND(F79,2)*ROUND(G79,2),2)</f>
        <v/>
      </c>
      <c r="K79" t="n">
        <v>315.54</v>
      </c>
    </row>
    <row r="80" ht="16.5" customHeight="1">
      <c r="A80" s="69" t="inlineStr">
        <is>
          <t>4.2.10</t>
        </is>
      </c>
      <c r="B80" s="70" t="inlineStr">
        <is>
          <t>97625</t>
        </is>
      </c>
      <c r="C80" s="7" t="inlineStr">
        <is>
          <t>DEMOLIÇÃO DE ALVENARIA PARA QUALQUER TIPO DE BLOCO, DE FORMA MECANIZADA, SEM REAPROVEITAMENTO. AF_09/2023</t>
        </is>
      </c>
      <c r="D80" s="70" t="inlineStr">
        <is>
          <t>SINAPI</t>
        </is>
      </c>
      <c r="E80" s="70" t="inlineStr">
        <is>
          <t>M3</t>
        </is>
      </c>
      <c r="F80" s="71" t="n">
        <v>1.8</v>
      </c>
      <c r="G80" s="68">
        <f>COMPOSICOES!G924</f>
        <v/>
      </c>
      <c r="H80" s="10">
        <f>ROUND(ROUND(F80,2)*ROUND(G80,2),2)</f>
        <v/>
      </c>
      <c r="K80" t="n">
        <v>59.27</v>
      </c>
    </row>
    <row r="81" ht="16.5" customHeight="1">
      <c r="A81" s="69" t="inlineStr">
        <is>
          <t>4.2.11</t>
        </is>
      </c>
      <c r="B81" s="70" t="inlineStr">
        <is>
          <t>00034550</t>
        </is>
      </c>
      <c r="C81" s="7" t="inlineStr">
        <is>
          <t>TELA DE ACO SOLDADA GALVANIZADA/ZINCADA PARA ALVENARIA, FIO D = *1,20 A 1,70* MM, MALHA 15 X 15 MM, (C X L) *50 X 6* CM</t>
        </is>
      </c>
      <c r="D81" s="70" t="inlineStr">
        <is>
          <t>SINAPI</t>
        </is>
      </c>
      <c r="E81" s="70" t="inlineStr">
        <is>
          <t>M</t>
        </is>
      </c>
      <c r="F81" s="71" t="n">
        <v>18</v>
      </c>
      <c r="G81" s="68">
        <f>COMPOSICOES!G932</f>
        <v/>
      </c>
      <c r="H81" s="10">
        <f>ROUND(ROUND(F81,2)*ROUND(G81,2),2)</f>
        <v/>
      </c>
      <c r="K81" t="n">
        <v>1.45</v>
      </c>
    </row>
    <row r="82" ht="24.75" customHeight="1">
      <c r="A82" s="69" t="inlineStr">
        <is>
          <t>4.2.12</t>
        </is>
      </c>
      <c r="B82" s="70" t="inlineStr">
        <is>
          <t>92921</t>
        </is>
      </c>
      <c r="C82" s="7" t="inlineStr">
        <is>
          <t>ARMAÇÃO DE ESTRUTURAS DIVERSAS DE CONCRETO ARMADO, EXCETO VIGAS, PILARES, LAJES E FUNDAÇÕES, UTILIZANDO AÇO CA-50 DE 12,5 MM - MONTAGEM. AF_06/2022</t>
        </is>
      </c>
      <c r="D82" s="70" t="inlineStr">
        <is>
          <t>SINAPI</t>
        </is>
      </c>
      <c r="E82" s="70" t="inlineStr">
        <is>
          <t>KG</t>
        </is>
      </c>
      <c r="F82" s="71" t="n">
        <v>34.67</v>
      </c>
      <c r="G82" s="68">
        <f>COMPOSICOES!G948</f>
        <v/>
      </c>
      <c r="H82" s="10">
        <f>ROUND(ROUND(F82,2)*ROUND(G82,2),2)</f>
        <v/>
      </c>
      <c r="K82" t="n">
        <v>9.83</v>
      </c>
    </row>
    <row r="83" ht="24.75" customHeight="1">
      <c r="A83" s="69" t="inlineStr">
        <is>
          <t>4.2.13</t>
        </is>
      </c>
      <c r="B83" s="70" t="inlineStr">
        <is>
          <t>103337</t>
        </is>
      </c>
      <c r="C83" s="7" t="inlineStr">
        <is>
          <t>ALVENARIA DE VEDAÇÃO DE BLOCOS VAZADOS DE CONCRETO APARENTE DE 9X19X39 CM (ESPESSURA 9 CM) E ARGAMASSA DE ASSENTAMENTO COM PREPARO MANUAL. AF_12/2021</t>
        </is>
      </c>
      <c r="D83" s="70" t="inlineStr">
        <is>
          <t>SINAPI</t>
        </is>
      </c>
      <c r="E83" s="70" t="inlineStr">
        <is>
          <t>M2</t>
        </is>
      </c>
      <c r="F83" s="71" t="n">
        <v>9</v>
      </c>
      <c r="G83" s="68">
        <f>COMPOSICOES!G965</f>
        <v/>
      </c>
      <c r="H83" s="10">
        <f>ROUND(ROUND(F83,2)*ROUND(G83,2),2)</f>
        <v/>
      </c>
      <c r="K83" t="n">
        <v>92.41</v>
      </c>
    </row>
    <row r="84" ht="16.5" customHeight="1">
      <c r="A84" s="69" t="inlineStr">
        <is>
          <t>4.2.14</t>
        </is>
      </c>
      <c r="B84" s="70" t="inlineStr">
        <is>
          <t>CP ADAP. 014</t>
        </is>
      </c>
      <c r="C84" s="7" t="inlineStr">
        <is>
          <t>FIBRA DE CARBONO PARA REFORCO ESTRUTURAL -VIGAS</t>
        </is>
      </c>
      <c r="D84" s="70" t="inlineStr">
        <is>
          <t>SBC AJUSTADA</t>
        </is>
      </c>
      <c r="E84" s="70" t="inlineStr">
        <is>
          <t>M2</t>
        </is>
      </c>
      <c r="F84" s="71" t="n">
        <v>1.36</v>
      </c>
      <c r="G84" s="68">
        <f>COMPOSICOES!G980</f>
        <v/>
      </c>
      <c r="H84" s="10">
        <f>ROUND(ROUND(F84,2)*ROUND(G84,2),2)</f>
        <v/>
      </c>
      <c r="K84" t="n">
        <v>792.03</v>
      </c>
    </row>
    <row r="85" ht="16.5" customHeight="1">
      <c r="A85" s="69" t="inlineStr">
        <is>
          <t>4.2.15</t>
        </is>
      </c>
      <c r="B85" s="70" t="inlineStr">
        <is>
          <t>87878</t>
        </is>
      </c>
      <c r="C85" s="7" t="inlineStr">
        <is>
          <t>CHAPISCO APLICADO EM ALVENARIAS E ESTRUTURAS DE CONCRETO INTERNAS (Recomposição das paredes e lajes internas)</t>
        </is>
      </c>
      <c r="D85" s="70" t="inlineStr">
        <is>
          <t>SINAPI</t>
        </is>
      </c>
      <c r="E85" s="70" t="inlineStr">
        <is>
          <t>M2</t>
        </is>
      </c>
      <c r="F85" s="71" t="n">
        <v>17.4</v>
      </c>
      <c r="G85" s="68">
        <f>COMPOSICOES!G992</f>
        <v/>
      </c>
      <c r="H85" s="10">
        <f>ROUND(ROUND(F85,2)*ROUND(G85,2),2)</f>
        <v/>
      </c>
      <c r="K85" t="n">
        <v>5</v>
      </c>
    </row>
    <row r="86" ht="16.5" customHeight="1">
      <c r="A86" s="69" t="inlineStr">
        <is>
          <t>4.2.16</t>
        </is>
      </c>
      <c r="B86" s="70" t="inlineStr">
        <is>
          <t>C3408</t>
        </is>
      </c>
      <c r="C86" s="7" t="inlineStr">
        <is>
          <t>REBOCO C/ ARGAMASSA DE CIMENTO E AREIA S/ PENEIRAR, TRAÇO 1:3 (Recomposição das paredes e lajes internas)</t>
        </is>
      </c>
      <c r="D86" s="70" t="inlineStr">
        <is>
          <t>SEINFRA</t>
        </is>
      </c>
      <c r="E86" s="70" t="inlineStr">
        <is>
          <t>M2</t>
        </is>
      </c>
      <c r="F86" s="71" t="n">
        <v>17.4</v>
      </c>
      <c r="G86" s="68">
        <f>COMPOSICOES!G1004</f>
        <v/>
      </c>
      <c r="H86" s="10">
        <f>ROUND(ROUND(F86,2)*ROUND(G86,2),2)</f>
        <v/>
      </c>
      <c r="K86" t="n">
        <v>46.82</v>
      </c>
    </row>
    <row r="87" ht="33" customHeight="1">
      <c r="A87" s="69" t="inlineStr">
        <is>
          <t>4.2.17</t>
        </is>
      </c>
      <c r="B87" s="70" t="inlineStr">
        <is>
          <t>S02291</t>
        </is>
      </c>
      <c r="C87" s="7" t="inlineStr">
        <is>
          <t>Pintura para interiores, sobre paredes ou tetos, com lixamento, aplicação de 01 demão de líquido selador, 02 demãos de massa corrida e 02 demãos de tinta pva latex convencional para interiores (Recomposição das paredes e lajes internas)</t>
        </is>
      </c>
      <c r="D87" s="70" t="inlineStr">
        <is>
          <t>ORSE</t>
        </is>
      </c>
      <c r="E87" s="70" t="inlineStr">
        <is>
          <t>m2</t>
        </is>
      </c>
      <c r="F87" s="71" t="n">
        <v>17.4</v>
      </c>
      <c r="G87" s="68">
        <f>COMPOSICOES!G1014</f>
        <v/>
      </c>
      <c r="H87" s="10">
        <f>ROUND(ROUND(F87,2)*ROUND(G87,2),2)</f>
        <v/>
      </c>
      <c r="K87" t="n">
        <v>42.13</v>
      </c>
    </row>
    <row r="88" ht="20.1" customHeight="1">
      <c r="A88" s="63" t="inlineStr">
        <is>
          <t>4.3</t>
        </is>
      </c>
      <c r="B88" s="63" t="inlineStr">
        <is>
          <t>REVITALIZAÇÃO DE FACHADA</t>
        </is>
      </c>
      <c r="C88" s="88" t="n"/>
      <c r="D88" s="88" t="n"/>
      <c r="E88" s="88" t="n"/>
      <c r="F88" s="88" t="n"/>
      <c r="G88" s="89" t="n"/>
      <c r="H88" s="4">
        <f>ROUND(SUM(H89:H102),2)</f>
        <v/>
      </c>
    </row>
    <row r="89" ht="16.5" customHeight="1">
      <c r="A89" s="69" t="inlineStr">
        <is>
          <t>4.3.1</t>
        </is>
      </c>
      <c r="B89" s="70" t="inlineStr">
        <is>
          <t>97633</t>
        </is>
      </c>
      <c r="C89" s="7" t="inlineStr">
        <is>
          <t>DEMOLIÇÃO DE REVESTIMENTO CERÂMICO, DE FORMA MANUAL, SEM REAPROVEITAMENTO. AF_09/2023</t>
        </is>
      </c>
      <c r="D89" s="70" t="inlineStr">
        <is>
          <t>SINAPI</t>
        </is>
      </c>
      <c r="E89" s="70" t="inlineStr">
        <is>
          <t>M2</t>
        </is>
      </c>
      <c r="F89" s="71" t="n">
        <v>1721.67</v>
      </c>
      <c r="G89" s="68">
        <f>COMPOSICOES!G1023</f>
        <v/>
      </c>
      <c r="H89" s="10">
        <f>ROUND(ROUND(F89,2)*ROUND(G89,2),2)</f>
        <v/>
      </c>
      <c r="K89" t="n">
        <v>23.71</v>
      </c>
    </row>
    <row r="90" ht="16.5" customHeight="1">
      <c r="A90" s="69" t="inlineStr">
        <is>
          <t>4.3.2</t>
        </is>
      </c>
      <c r="B90" s="70" t="inlineStr">
        <is>
          <t>97631</t>
        </is>
      </c>
      <c r="C90" s="7" t="inlineStr">
        <is>
          <t>DEMOLIÇÃO DE ARGAMASSAS, DE FORMA MANUAL, SEM REAPROVEITAMENTO. AF_09/2023</t>
        </is>
      </c>
      <c r="D90" s="70" t="inlineStr">
        <is>
          <t>SINAPI</t>
        </is>
      </c>
      <c r="E90" s="70" t="inlineStr">
        <is>
          <t>M2</t>
        </is>
      </c>
      <c r="F90" s="71" t="n">
        <v>1721.67</v>
      </c>
      <c r="G90" s="68">
        <f>COMPOSICOES!G1032</f>
        <v/>
      </c>
      <c r="H90" s="10">
        <f>ROUND(ROUND(F90,2)*ROUND(G90,2),2)</f>
        <v/>
      </c>
      <c r="K90" t="n">
        <v>11.87</v>
      </c>
    </row>
    <row r="91" ht="16.5" customHeight="1">
      <c r="A91" s="69" t="inlineStr">
        <is>
          <t>4.3.3</t>
        </is>
      </c>
      <c r="B91" s="70" t="inlineStr">
        <is>
          <t>PE.EST.99814.</t>
        </is>
      </c>
      <c r="C91" s="7" t="inlineStr">
        <is>
          <t>LIMPEZA DE SUPERFÍCIE COM JATO DE ALTA PRESSÃO, EM HORÁRIO EXTRAORDINÁRIO_50%.</t>
        </is>
      </c>
      <c r="D91" s="70" t="inlineStr">
        <is>
          <t>SINAPI AJUSTADA</t>
        </is>
      </c>
      <c r="E91" s="70" t="inlineStr">
        <is>
          <t>m²</t>
        </is>
      </c>
      <c r="F91" s="71" t="n">
        <v>1721.67</v>
      </c>
      <c r="G91" s="68">
        <f>COMPOSICOES!G1043</f>
        <v/>
      </c>
      <c r="H91" s="10">
        <f>ROUND(ROUND(F91,2)*ROUND(G91,2),2)</f>
        <v/>
      </c>
      <c r="K91" t="n">
        <v>2.54</v>
      </c>
    </row>
    <row r="92" ht="33" customHeight="1">
      <c r="A92" s="69" t="inlineStr">
        <is>
          <t>4.3.4</t>
        </is>
      </c>
      <c r="B92" s="70" t="inlineStr">
        <is>
          <t>87894</t>
        </is>
      </c>
      <c r="C92" s="7" t="inlineStr">
        <is>
          <t>CHAPISCO APLICADO EM ALVENARIA (SEM PRESENÇA DE VÃOS) E ESTRUTURAS DE CONCRETO DE FACHADA, COM COLHER DE PEDREIRO. ARGAMASSA TRAÇO 1:3 COM PREPARO EM BETONEIRA 400L. AF_10/2022</t>
        </is>
      </c>
      <c r="D92" s="70" t="inlineStr">
        <is>
          <t>SINAPI</t>
        </is>
      </c>
      <c r="E92" s="70" t="inlineStr">
        <is>
          <t>M2</t>
        </is>
      </c>
      <c r="F92" s="71" t="n">
        <v>1721.67</v>
      </c>
      <c r="G92" s="68">
        <f>COMPOSICOES!G1055</f>
        <v/>
      </c>
      <c r="H92" s="10">
        <f>ROUND(ROUND(F92,2)*ROUND(G92,2),2)</f>
        <v/>
      </c>
      <c r="K92" t="n">
        <v>7.07</v>
      </c>
    </row>
    <row r="93" ht="33" customHeight="1">
      <c r="A93" s="69" t="inlineStr">
        <is>
          <t>4.3.5</t>
        </is>
      </c>
      <c r="B93" s="70" t="inlineStr">
        <is>
          <t>104237</t>
        </is>
      </c>
      <c r="C93" s="7" t="inlineStr">
        <is>
          <t>EMBOÇO OU MASSA ÚNICA EM ARGAMASSA TRAÇO 1:2:8, PREPARO MECÂNICA COM BETONEIRA 400 L, APLICADA MANUALMENTE EM PANOS DE FACHADA SEM PRESENÇA DE VÃOS, ESPESSURA DE 35 MM, ACESSO POR ANDAIME. AF_08/2022</t>
        </is>
      </c>
      <c r="D93" s="70" t="inlineStr">
        <is>
          <t>SINAPI</t>
        </is>
      </c>
      <c r="E93" s="70" t="inlineStr">
        <is>
          <t>M2</t>
        </is>
      </c>
      <c r="F93" s="71" t="n">
        <v>1721.67</v>
      </c>
      <c r="G93" s="68">
        <f>COMPOSICOES!G1070</f>
        <v/>
      </c>
      <c r="H93" s="10">
        <f>ROUND(ROUND(F93,2)*ROUND(G93,2),2)</f>
        <v/>
      </c>
      <c r="K93" t="n">
        <v>53.75</v>
      </c>
    </row>
    <row r="94" ht="16.5" customHeight="1">
      <c r="A94" s="69" t="inlineStr">
        <is>
          <t>4.3.6</t>
        </is>
      </c>
      <c r="B94" s="70" t="inlineStr">
        <is>
          <t>CP ADAP. 027</t>
        </is>
      </c>
      <c r="C94" s="7" t="inlineStr">
        <is>
          <t>REVESTIMENTO CERÂMICO 10x10CM, COR AZUL ESCURO (Fachadas Norte/Sul/Leste/Oeste)</t>
        </is>
      </c>
      <c r="D94" s="70" t="inlineStr">
        <is>
          <t>SINAPI AJUSTADA</t>
        </is>
      </c>
      <c r="E94" s="70" t="inlineStr">
        <is>
          <t>M2</t>
        </is>
      </c>
      <c r="F94" s="71" t="n">
        <v>1269.65</v>
      </c>
      <c r="G94" s="68">
        <f>COMPOSICOES!G1083</f>
        <v/>
      </c>
      <c r="H94" s="10">
        <f>ROUND(ROUND(F94,2)*ROUND(G94,2),2)</f>
        <v/>
      </c>
      <c r="K94" t="n">
        <v>140.42</v>
      </c>
    </row>
    <row r="95" ht="16.5" customHeight="1">
      <c r="A95" s="69" t="inlineStr">
        <is>
          <t>4.3.7</t>
        </is>
      </c>
      <c r="B95" s="70" t="inlineStr">
        <is>
          <t>CP ADAP. 028</t>
        </is>
      </c>
      <c r="C95" s="7" t="inlineStr">
        <is>
          <t>REVESTIMENTO CERÂMICO 10x10CM, COR BRANCA (Fachadas Norte/Sul)</t>
        </is>
      </c>
      <c r="D95" s="70" t="inlineStr">
        <is>
          <t>SINAPI AJUSTADA</t>
        </is>
      </c>
      <c r="E95" s="70" t="inlineStr">
        <is>
          <t>M2</t>
        </is>
      </c>
      <c r="F95" s="71" t="n">
        <v>168.7</v>
      </c>
      <c r="G95" s="68">
        <f>COMPOSICOES!G1096</f>
        <v/>
      </c>
      <c r="H95" s="10">
        <f>ROUND(ROUND(F95,2)*ROUND(G95,2),2)</f>
        <v/>
      </c>
      <c r="K95" t="n">
        <v>126.87</v>
      </c>
    </row>
    <row r="96" ht="16.5" customHeight="1">
      <c r="A96" s="69" t="inlineStr">
        <is>
          <t>4.3.8</t>
        </is>
      </c>
      <c r="B96" s="70" t="inlineStr">
        <is>
          <t>CP ADAP. 029</t>
        </is>
      </c>
      <c r="C96" s="7" t="inlineStr">
        <is>
          <t>REVESTIMENTO CERÂMICO 10x10CM, COR CINZA ESCURO (FACHADAS Norte/Sul/Leste/Oeste)</t>
        </is>
      </c>
      <c r="D96" s="70" t="inlineStr">
        <is>
          <t>SINAPI AJUSTADA</t>
        </is>
      </c>
      <c r="E96" s="70" t="inlineStr">
        <is>
          <t>M2</t>
        </is>
      </c>
      <c r="F96" s="71" t="n">
        <v>283.3</v>
      </c>
      <c r="G96" s="68">
        <f>COMPOSICOES!G1109</f>
        <v/>
      </c>
      <c r="H96" s="10">
        <f>ROUND(ROUND(F96,2)*ROUND(G96,2),2)</f>
        <v/>
      </c>
      <c r="K96" t="n">
        <v>133.87</v>
      </c>
    </row>
    <row r="97" ht="16.5" customHeight="1">
      <c r="A97" s="69" t="inlineStr">
        <is>
          <t>4.3.9</t>
        </is>
      </c>
      <c r="B97" s="70" t="inlineStr">
        <is>
          <t>CP ADAP. 018</t>
        </is>
      </c>
      <c r="C97" s="7" t="inlineStr">
        <is>
          <t>REJUNTAMENTO P/CERÂMICA C/ EPOXI (PAREDE/PISO)</t>
        </is>
      </c>
      <c r="D97" s="70" t="inlineStr">
        <is>
          <t>SINAPI AJUSTADA</t>
        </is>
      </c>
      <c r="E97" s="70" t="inlineStr">
        <is>
          <t>M2</t>
        </is>
      </c>
      <c r="F97" s="71" t="n">
        <v>1721.67</v>
      </c>
      <c r="G97" s="68">
        <f>COMPOSICOES!G1121</f>
        <v/>
      </c>
      <c r="H97" s="10">
        <f>ROUND(ROUND(F97,2)*ROUND(G97,2),2)</f>
        <v/>
      </c>
      <c r="K97" t="n">
        <v>50.47</v>
      </c>
    </row>
    <row r="98" ht="16.5" customHeight="1">
      <c r="A98" s="69" t="inlineStr">
        <is>
          <t>4.3.10</t>
        </is>
      </c>
      <c r="B98" s="70" t="inlineStr">
        <is>
          <t>88485</t>
        </is>
      </c>
      <c r="C98" s="7" t="inlineStr">
        <is>
          <t>FUNDO SELADOR ACRÍLICO, APLICAÇÃO MANUAL EM PAREDE, UMA DEMÃO. AF_04/2023</t>
        </is>
      </c>
      <c r="D98" s="70" t="inlineStr">
        <is>
          <t>SINAPI</t>
        </is>
      </c>
      <c r="E98" s="70" t="inlineStr">
        <is>
          <t>M2</t>
        </is>
      </c>
      <c r="F98" s="71" t="n">
        <v>58.29</v>
      </c>
      <c r="G98" s="68">
        <f>COMPOSICOES!G1133</f>
        <v/>
      </c>
      <c r="H98" s="10">
        <f>ROUND(ROUND(F98,2)*ROUND(G98,2),2)</f>
        <v/>
      </c>
      <c r="K98" t="n">
        <v>4.38</v>
      </c>
    </row>
    <row r="99" ht="16.5" customHeight="1">
      <c r="A99" s="69" t="inlineStr">
        <is>
          <t>4.3.11</t>
        </is>
      </c>
      <c r="B99" s="70" t="inlineStr">
        <is>
          <t>88423</t>
        </is>
      </c>
      <c r="C99" s="7" t="inlineStr">
        <is>
          <t>APLICAÇÃO MANUAL DE PINTURA COM TINTA TEXTURIZADA ACRÍLICA EM PAREDES EXTERNAS DE CASAS, UMA COR. AF_06/2014</t>
        </is>
      </c>
      <c r="D99" s="70" t="inlineStr">
        <is>
          <t>SINAPI</t>
        </is>
      </c>
      <c r="E99" s="70" t="inlineStr">
        <is>
          <t>M2</t>
        </is>
      </c>
      <c r="F99" s="71" t="n">
        <v>58.29</v>
      </c>
      <c r="G99" s="68">
        <f>COMPOSICOES!G1145</f>
        <v/>
      </c>
      <c r="H99" s="10">
        <f>ROUND(ROUND(F99,2)*ROUND(G99,2),2)</f>
        <v/>
      </c>
      <c r="K99" t="n">
        <v>21.13</v>
      </c>
    </row>
    <row r="100">
      <c r="A100" s="69" t="inlineStr">
        <is>
          <t>4.3.12</t>
        </is>
      </c>
      <c r="B100" s="70" t="inlineStr">
        <is>
          <t>S08637</t>
        </is>
      </c>
      <c r="C100" s="7" t="inlineStr">
        <is>
          <t>Chapim de concreto pré-moldado</t>
        </is>
      </c>
      <c r="D100" s="70" t="inlineStr">
        <is>
          <t>ORSE</t>
        </is>
      </c>
      <c r="E100" s="70" t="inlineStr">
        <is>
          <t>m</t>
        </is>
      </c>
      <c r="F100" s="71" t="n">
        <v>190</v>
      </c>
      <c r="G100" s="68">
        <f>COMPOSICOES!G1157</f>
        <v/>
      </c>
      <c r="H100" s="10">
        <f>ROUND(ROUND(F100,2)*ROUND(G100,2),2)</f>
        <v/>
      </c>
      <c r="K100" t="n">
        <v>57.65</v>
      </c>
    </row>
    <row r="101" ht="16.5" customHeight="1">
      <c r="A101" s="69" t="inlineStr">
        <is>
          <t>4.3.13</t>
        </is>
      </c>
      <c r="B101" s="70" t="inlineStr">
        <is>
          <t>CP ADAP. 022</t>
        </is>
      </c>
      <c r="C101" s="7" t="inlineStr">
        <is>
          <t>REMOÇÃO DE BRISES DE VIDRO E ESTRUTURA PORTANTE</t>
        </is>
      </c>
      <c r="D101" s="70" t="inlineStr">
        <is>
          <t>SEINFRA AJUSTADA</t>
        </is>
      </c>
      <c r="E101" s="70" t="inlineStr">
        <is>
          <t>M2</t>
        </is>
      </c>
      <c r="F101" s="71" t="n">
        <v>340</v>
      </c>
      <c r="G101" s="68">
        <f>COMPOSICOES!G1168</f>
        <v/>
      </c>
      <c r="H101" s="10">
        <f>ROUND(ROUND(F101,2)*ROUND(G101,2),2)</f>
        <v/>
      </c>
      <c r="K101" t="n">
        <v>21.49</v>
      </c>
    </row>
    <row r="102" ht="16.5" customHeight="1">
      <c r="A102" s="69" t="inlineStr">
        <is>
          <t>4.3.14</t>
        </is>
      </c>
      <c r="B102" s="70" t="inlineStr">
        <is>
          <t>CP ADAP. 023</t>
        </is>
      </c>
      <c r="C102" s="7" t="inlineStr">
        <is>
          <t>FORNECIMENTO E INSTALAÇÃO DE BRISES EM PVC E MONTANTES EM ALUMÍNIO</t>
        </is>
      </c>
      <c r="D102" s="70" t="inlineStr">
        <is>
          <t>SINAPI AJUSTADA</t>
        </is>
      </c>
      <c r="E102" s="70" t="inlineStr">
        <is>
          <t>M2</t>
        </is>
      </c>
      <c r="F102" s="71" t="n">
        <v>340</v>
      </c>
      <c r="G102" s="68">
        <f>COMPOSICOES!G1180</f>
        <v/>
      </c>
      <c r="H102" s="10">
        <f>ROUND(ROUND(F102,2)*ROUND(G102,2),2)</f>
        <v/>
      </c>
      <c r="K102" t="n">
        <v>634.95</v>
      </c>
    </row>
    <row r="103" ht="20.1" customHeight="1">
      <c r="A103" s="63" t="inlineStr">
        <is>
          <t>4.4</t>
        </is>
      </c>
      <c r="B103" s="63" t="inlineStr">
        <is>
          <t>IMPERMEABILIZAÇÃO DE LAJE - ÁREA COBERTA</t>
        </is>
      </c>
      <c r="C103" s="88" t="n"/>
      <c r="D103" s="88" t="n"/>
      <c r="E103" s="88" t="n"/>
      <c r="F103" s="88" t="n"/>
      <c r="G103" s="89" t="n"/>
      <c r="H103" s="4">
        <f>ROUND(SUM(H104:H106),2)</f>
        <v/>
      </c>
    </row>
    <row r="104">
      <c r="A104" s="69" t="inlineStr">
        <is>
          <t>4.4.1</t>
        </is>
      </c>
      <c r="B104" s="70" t="inlineStr">
        <is>
          <t>99814</t>
        </is>
      </c>
      <c r="C104" s="7" t="inlineStr">
        <is>
          <t>LIMPEZA DE SUPERFÍCIE COM JATO DE ALTA PRESSÃO. AF_04/2019</t>
        </is>
      </c>
      <c r="D104" s="70" t="inlineStr">
        <is>
          <t>SINAPI</t>
        </is>
      </c>
      <c r="E104" s="70" t="inlineStr">
        <is>
          <t>M2</t>
        </is>
      </c>
      <c r="F104" s="71" t="n">
        <v>408</v>
      </c>
      <c r="G104" s="68">
        <f>COMPOSICOES!G1191</f>
        <v/>
      </c>
      <c r="H104" s="10">
        <f>ROUND(ROUND(F104,2)*ROUND(G104,2),2)</f>
        <v/>
      </c>
      <c r="K104" t="n">
        <v>1.98</v>
      </c>
    </row>
    <row r="105" ht="33" customHeight="1">
      <c r="A105" s="69" t="inlineStr">
        <is>
          <t>4.4.2</t>
        </is>
      </c>
      <c r="B105" s="70" t="inlineStr">
        <is>
          <t>87630</t>
        </is>
      </c>
      <c r="C105" s="7" t="inlineStr">
        <is>
          <t>CONTRAPISO EM ARGAMASSA TRAÇO 1:4 (CIMENTO E AREIA), PREPARO MECÂNICO COM BETONEIRA 400 L, APLICADO EM ÁREAS SECAS SOBRE LAJE, ADERIDO, ACABAMENTO NÃO REFORÇADO, ESPESSURA 3CM. AF_07/2021</t>
        </is>
      </c>
      <c r="D105" s="70" t="inlineStr">
        <is>
          <t>SINAPI</t>
        </is>
      </c>
      <c r="E105" s="70" t="inlineStr">
        <is>
          <t>M2</t>
        </is>
      </c>
      <c r="F105" s="71" t="n">
        <v>408</v>
      </c>
      <c r="G105" s="68">
        <f>COMPOSICOES!G1207</f>
        <v/>
      </c>
      <c r="H105" s="10">
        <f>ROUND(ROUND(F105,2)*ROUND(G105,2),2)</f>
        <v/>
      </c>
      <c r="K105" t="n">
        <v>41.23</v>
      </c>
    </row>
    <row r="106" ht="16.5" customHeight="1">
      <c r="A106" s="69" t="inlineStr">
        <is>
          <t>4.4.3</t>
        </is>
      </c>
      <c r="B106" s="70" t="inlineStr">
        <is>
          <t>CP ADAP. 020</t>
        </is>
      </c>
      <c r="C106" s="7" t="inlineStr">
        <is>
          <t>IMPERMEABILIZAÇÃO COM REVESTIMENTO MINERAL MONOCOMPONENTE (ARGAMASSA POLIMÉRICA)</t>
        </is>
      </c>
      <c r="D106" s="70" t="inlineStr">
        <is>
          <t>SINAPI AJUSTADA</t>
        </is>
      </c>
      <c r="E106" s="70" t="inlineStr">
        <is>
          <t>M2</t>
        </is>
      </c>
      <c r="F106" s="71" t="n">
        <v>408</v>
      </c>
      <c r="G106" s="68">
        <f>COMPOSICOES!G1219</f>
        <v/>
      </c>
      <c r="H106" s="10">
        <f>ROUND(ROUND(F106,2)*ROUND(G106,2),2)</f>
        <v/>
      </c>
      <c r="K106" t="n">
        <v>80.79000000000001</v>
      </c>
    </row>
    <row r="107" ht="20.1" customHeight="1">
      <c r="A107" s="63" t="inlineStr">
        <is>
          <t>4.5</t>
        </is>
      </c>
      <c r="B107" s="63" t="inlineStr">
        <is>
          <t>IMPERMEABILIZAÇÃO DE LAJE - ÁREAS MOLHADAS</t>
        </is>
      </c>
      <c r="C107" s="88" t="n"/>
      <c r="D107" s="88" t="n"/>
      <c r="E107" s="88" t="n"/>
      <c r="F107" s="88" t="n"/>
      <c r="G107" s="89" t="n"/>
      <c r="H107" s="4">
        <f>ROUND(SUM(H108:H113),2)</f>
        <v/>
      </c>
    </row>
    <row r="108">
      <c r="A108" s="69" t="inlineStr">
        <is>
          <t>4.5.1</t>
        </is>
      </c>
      <c r="B108" s="70" t="inlineStr">
        <is>
          <t>CP ADAP. 011</t>
        </is>
      </c>
      <c r="C108" s="7" t="inlineStr">
        <is>
          <t>DEMOLIÇÃO DE PISO CIMENTADO SOBRE LASTRO DE CONCRETO</t>
        </is>
      </c>
      <c r="D108" s="70" t="inlineStr">
        <is>
          <t>SEINFRA</t>
        </is>
      </c>
      <c r="E108" s="70" t="inlineStr">
        <is>
          <t>M2</t>
        </is>
      </c>
      <c r="F108" s="71" t="n">
        <v>229.45</v>
      </c>
      <c r="G108" s="68">
        <f>COMPOSICOES!G1228</f>
        <v/>
      </c>
      <c r="H108" s="10">
        <f>ROUND(ROUND(F108,2)*ROUND(G108,2),2)</f>
        <v/>
      </c>
      <c r="K108" t="n">
        <v>32.48</v>
      </c>
    </row>
    <row r="109" ht="16.5" customHeight="1">
      <c r="A109" s="69" t="inlineStr">
        <is>
          <t>4.5.2</t>
        </is>
      </c>
      <c r="B109" s="70" t="inlineStr">
        <is>
          <t>97631</t>
        </is>
      </c>
      <c r="C109" s="7" t="inlineStr">
        <is>
          <t>DEMOLIÇÃO DE ARGAMASSAS, DE FORMA MANUAL, SEM REAPROVEITAMENTO. AF_09/2023</t>
        </is>
      </c>
      <c r="D109" s="70" t="inlineStr">
        <is>
          <t>SINAPI</t>
        </is>
      </c>
      <c r="E109" s="70" t="inlineStr">
        <is>
          <t>M2</t>
        </is>
      </c>
      <c r="F109" s="71" t="n">
        <v>46.46</v>
      </c>
      <c r="G109" s="68">
        <f>COMPOSICOES!G1237</f>
        <v/>
      </c>
      <c r="H109" s="10">
        <f>ROUND(ROUND(F109,2)*ROUND(G109,2),2)</f>
        <v/>
      </c>
      <c r="K109" t="n">
        <v>11.87</v>
      </c>
    </row>
    <row r="110" ht="33" customHeight="1">
      <c r="A110" s="69" t="inlineStr">
        <is>
          <t>4.5.3</t>
        </is>
      </c>
      <c r="B110" s="70" t="inlineStr">
        <is>
          <t>87630</t>
        </is>
      </c>
      <c r="C110" s="7" t="inlineStr">
        <is>
          <t>CONTRAPISO EM ARGAMASSA TRAÇO 1:4 (CIMENTO E AREIA), PREPARO MECÂNICO COM BETONEIRA 400 L, APLICADO EM ÁREAS SECAS SOBRE LAJE, ADERIDO, ACABAMENTO NÃO REFORÇADO, ESPESSURA 3CM. AF_07/2021</t>
        </is>
      </c>
      <c r="D110" s="70" t="inlineStr">
        <is>
          <t>SINAPI</t>
        </is>
      </c>
      <c r="E110" s="70" t="inlineStr">
        <is>
          <t>M2</t>
        </is>
      </c>
      <c r="F110" s="71" t="n">
        <v>229.45</v>
      </c>
      <c r="G110" s="68">
        <f>COMPOSICOES!G1253</f>
        <v/>
      </c>
      <c r="H110" s="10">
        <f>ROUND(ROUND(F110,2)*ROUND(G110,2),2)</f>
        <v/>
      </c>
      <c r="K110" t="n">
        <v>41.23</v>
      </c>
    </row>
    <row r="111" ht="16.5" customHeight="1">
      <c r="A111" s="69" t="inlineStr">
        <is>
          <t>4.5.4</t>
        </is>
      </c>
      <c r="B111" s="70" t="inlineStr">
        <is>
          <t>CP ADAP. 51</t>
        </is>
      </c>
      <c r="C111" s="7" t="inlineStr">
        <is>
          <t>IMPERMEABILIZAÇÃO DE SUPERFÍCIE COM MANTA ASFÁLTICA, UMA CAMADA, INCLUSIVE APLICAÇÃO DE PRIMER ASFÁLTICO, E=4MM</t>
        </is>
      </c>
      <c r="D111" s="70" t="inlineStr">
        <is>
          <t>SINAPI AJUSTADA</t>
        </is>
      </c>
      <c r="E111" s="70" t="inlineStr">
        <is>
          <t>M2</t>
        </is>
      </c>
      <c r="F111" s="71" t="n">
        <v>275.91</v>
      </c>
      <c r="G111" s="68">
        <f>COMPOSICOES!G1267</f>
        <v/>
      </c>
      <c r="H111" s="10">
        <f>ROUND(ROUND(F111,2)*ROUND(G111,2),2)</f>
        <v/>
      </c>
      <c r="K111" t="n">
        <v>146.66</v>
      </c>
    </row>
    <row r="112" ht="16.5" customHeight="1">
      <c r="A112" s="69" t="inlineStr">
        <is>
          <t>4.5.5</t>
        </is>
      </c>
      <c r="B112" s="70" t="inlineStr">
        <is>
          <t>98567</t>
        </is>
      </c>
      <c r="C112" s="7" t="inlineStr">
        <is>
          <t>PROTEÇÃO MECÂNICA DE SUPERFICIE HORIZONTAL COM ARGAMASSA DE CIMENTO E AREIA, TRAÇO 1:3, E=4CM. AF_09/2023</t>
        </is>
      </c>
      <c r="D112" s="70" t="inlineStr">
        <is>
          <t>SINAPI</t>
        </is>
      </c>
      <c r="E112" s="70" t="inlineStr">
        <is>
          <t>M2</t>
        </is>
      </c>
      <c r="F112" s="71" t="n">
        <v>229.45</v>
      </c>
      <c r="G112" s="68">
        <f>COMPOSICOES!G1282</f>
        <v/>
      </c>
      <c r="H112" s="10">
        <f>ROUND(ROUND(F112,2)*ROUND(G112,2),2)</f>
        <v/>
      </c>
      <c r="K112" t="n">
        <v>70.58</v>
      </c>
    </row>
    <row r="113" ht="16.5" customHeight="1">
      <c r="A113" s="69" t="inlineStr">
        <is>
          <t>4.5.6</t>
        </is>
      </c>
      <c r="B113" s="70" t="inlineStr">
        <is>
          <t>98564</t>
        </is>
      </c>
      <c r="C113" s="7" t="inlineStr">
        <is>
          <t>PROTEÇÃO MECÂNICA DE SUPERFÍCIE VERTICAL COM ARGAMASSA DE CIMENTO E AREIA, TRAÇO 1:3, E=2CM. AF_09/2023</t>
        </is>
      </c>
      <c r="D113" s="70" t="inlineStr">
        <is>
          <t>SINAPI</t>
        </is>
      </c>
      <c r="E113" s="70" t="inlineStr">
        <is>
          <t>M2</t>
        </is>
      </c>
      <c r="F113" s="71" t="n">
        <v>46.46</v>
      </c>
      <c r="G113" s="68">
        <f>COMPOSICOES!G1297</f>
        <v/>
      </c>
      <c r="H113" s="10">
        <f>ROUND(ROUND(F113,2)*ROUND(G113,2),2)</f>
        <v/>
      </c>
      <c r="K113" t="n">
        <v>51.18</v>
      </c>
    </row>
    <row r="114" ht="20.1" customHeight="1">
      <c r="A114" s="63" t="inlineStr">
        <is>
          <t>4.6</t>
        </is>
      </c>
      <c r="B114" s="63" t="inlineStr">
        <is>
          <t>RECONSTRUÇÃO DE PLATIBANDA ESTRUTURADA</t>
        </is>
      </c>
      <c r="C114" s="88" t="n"/>
      <c r="D114" s="88" t="n"/>
      <c r="E114" s="88" t="n"/>
      <c r="F114" s="88" t="n"/>
      <c r="G114" s="89" t="n"/>
      <c r="H114" s="4">
        <f>ROUND(SUM(H115:H126),2)</f>
        <v/>
      </c>
    </row>
    <row r="115" ht="16.5" customHeight="1">
      <c r="A115" s="69" t="inlineStr">
        <is>
          <t>4.6.1</t>
        </is>
      </c>
      <c r="B115" s="70" t="inlineStr">
        <is>
          <t>97625</t>
        </is>
      </c>
      <c r="C115" s="7" t="inlineStr">
        <is>
          <t>DEMOLIÇÃO DE ALVENARIA PARA QUALQUER TIPO DE BLOCO, DE FORMA MECANIZADA, SEM REAPROVEITAMENTO. AF_09/2023</t>
        </is>
      </c>
      <c r="D115" s="70" t="inlineStr">
        <is>
          <t>SINAPI</t>
        </is>
      </c>
      <c r="E115" s="70" t="inlineStr">
        <is>
          <t>M3</t>
        </is>
      </c>
      <c r="F115" s="71" t="n">
        <v>5</v>
      </c>
      <c r="G115" s="68">
        <f>COMPOSICOES!G1306</f>
        <v/>
      </c>
      <c r="H115" s="10">
        <f>ROUND(ROUND(F115,2)*ROUND(G115,2),2)</f>
        <v/>
      </c>
      <c r="K115" t="n">
        <v>59.27</v>
      </c>
    </row>
    <row r="116" ht="16.5" customHeight="1">
      <c r="A116" s="69" t="inlineStr">
        <is>
          <t>4.6.2</t>
        </is>
      </c>
      <c r="B116" s="70" t="inlineStr">
        <is>
          <t>97626</t>
        </is>
      </c>
      <c r="C116" s="7" t="inlineStr">
        <is>
          <t>DEMOLIÇÃO DE PILARES E VIGAS EM CONCRETO ARMADO, DE FORMA MANUAL, SEM REAPROVEITAMENTO. AF_09/2023</t>
        </is>
      </c>
      <c r="D116" s="70" t="inlineStr">
        <is>
          <t>SINAPI</t>
        </is>
      </c>
      <c r="E116" s="70" t="inlineStr">
        <is>
          <t>M3</t>
        </is>
      </c>
      <c r="F116" s="71" t="n">
        <v>0.25</v>
      </c>
      <c r="G116" s="68">
        <f>COMPOSICOES!G1315</f>
        <v/>
      </c>
      <c r="H116" s="10">
        <f>ROUND(ROUND(F116,2)*ROUND(G116,2),2)</f>
        <v/>
      </c>
      <c r="K116" t="n">
        <v>590.37</v>
      </c>
    </row>
    <row r="117" ht="24.75" customHeight="1">
      <c r="A117" s="69" t="inlineStr">
        <is>
          <t>4.6.3</t>
        </is>
      </c>
      <c r="B117" s="70" t="inlineStr">
        <is>
          <t>92762.</t>
        </is>
      </c>
      <c r="C117" s="7" t="inlineStr">
        <is>
          <t>ARMAÇÃO DE PILAR OU VIGA DE ESTRUTURA CONVENCIONAL DE CONCRETO ARMADO UTILIZANDO AÇO CA-50 DE 10,0 MM - MONTAGEM. AF_06/2022 (KG)</t>
        </is>
      </c>
      <c r="D117" s="70" t="inlineStr">
        <is>
          <t>Composições Próprias</t>
        </is>
      </c>
      <c r="E117" s="70" t="inlineStr">
        <is>
          <t>KG</t>
        </is>
      </c>
      <c r="F117" s="71" t="n">
        <v>4</v>
      </c>
      <c r="G117" s="68">
        <f>COMPOSICOES!G1331</f>
        <v/>
      </c>
      <c r="H117" s="10">
        <f>ROUND(ROUND(F117,2)*ROUND(G117,2),2)</f>
        <v/>
      </c>
      <c r="K117" t="n">
        <v>10.98</v>
      </c>
    </row>
    <row r="118" ht="33" customHeight="1">
      <c r="A118" s="69" t="inlineStr">
        <is>
          <t>4.6.4</t>
        </is>
      </c>
      <c r="B118" s="70" t="inlineStr">
        <is>
          <t>92762</t>
        </is>
      </c>
      <c r="C118" s="7" t="inlineStr">
        <is>
          <t>MONTAGEM E DESMONTAGEM DE FÔRMA DE PILARES RETANGULARES E ESTRUTURAS SIMILARES, PÉ-DIREITO SIMPLES, EM CHAPA DE MADEIRA COMPENSADA PLASTIFICADA, 10 UTILIZAÇÕES. AF_09/2020</t>
        </is>
      </c>
      <c r="D118" s="70" t="inlineStr">
        <is>
          <t>SINAPI</t>
        </is>
      </c>
      <c r="E118" s="70" t="inlineStr">
        <is>
          <t>KG</t>
        </is>
      </c>
      <c r="F118" s="71" t="n">
        <v>4</v>
      </c>
      <c r="G118" s="68">
        <f>COMPOSICOES!G1352</f>
        <v/>
      </c>
      <c r="H118" s="10">
        <f>ROUND(ROUND(F118,2)*ROUND(G118,2),2)</f>
        <v/>
      </c>
      <c r="K118" t="n">
        <v>65.84</v>
      </c>
    </row>
    <row r="119" ht="16.5" customHeight="1">
      <c r="A119" s="69" t="inlineStr">
        <is>
          <t>4.6.5</t>
        </is>
      </c>
      <c r="B119" s="70" t="inlineStr">
        <is>
          <t>103669</t>
        </is>
      </c>
      <c r="C119" s="7" t="inlineStr">
        <is>
          <t>CONCRETAGEM DE PILARES, FCK = 25 MPA, COM USO DE BALDES - LANÇAMENTO, ADENSAMENTO E ACABAMENTO. AF_02/2022</t>
        </is>
      </c>
      <c r="D119" s="70" t="inlineStr">
        <is>
          <t>SINAPI</t>
        </is>
      </c>
      <c r="E119" s="70" t="inlineStr">
        <is>
          <t>M3</t>
        </is>
      </c>
      <c r="F119" s="71" t="n">
        <v>0.25</v>
      </c>
      <c r="G119" s="68">
        <f>COMPOSICOES!G1369</f>
        <v/>
      </c>
      <c r="H119" s="10">
        <f>ROUND(ROUND(F119,2)*ROUND(G119,2),2)</f>
        <v/>
      </c>
      <c r="K119" t="n">
        <v>938.34</v>
      </c>
    </row>
    <row r="120" ht="24.75" customHeight="1">
      <c r="A120" s="69" t="inlineStr">
        <is>
          <t>4.6.6</t>
        </is>
      </c>
      <c r="B120" s="70" t="inlineStr">
        <is>
          <t>103356</t>
        </is>
      </c>
      <c r="C120" s="7" t="inlineStr">
        <is>
          <t>ALVENARIA DE VEDAÇÃO DE BLOCOS CERÂMICOS FURADOS NA HORIZONTAL DE 9X19X29 CM (ESPESSURA 9 CM) E ARGAMASSA DE ASSENTAMENTO COM PREPARO EM BETONEIRA. AF_12/2021</t>
        </is>
      </c>
      <c r="D120" s="70" t="inlineStr">
        <is>
          <t>SINAPI</t>
        </is>
      </c>
      <c r="E120" s="70" t="inlineStr">
        <is>
          <t>M2</t>
        </is>
      </c>
      <c r="F120" s="71" t="n">
        <v>25</v>
      </c>
      <c r="G120" s="68">
        <f>COMPOSICOES!G1386</f>
        <v/>
      </c>
      <c r="H120" s="10">
        <f>ROUND(ROUND(F120,2)*ROUND(G120,2),2)</f>
        <v/>
      </c>
      <c r="K120" t="n">
        <v>52.22</v>
      </c>
    </row>
    <row r="121" ht="24.75" customHeight="1">
      <c r="A121" s="69" t="inlineStr">
        <is>
          <t>4.6.7</t>
        </is>
      </c>
      <c r="B121" s="70" t="inlineStr">
        <is>
          <t>92455</t>
        </is>
      </c>
      <c r="C121" s="7" t="inlineStr">
        <is>
          <t>MONTAGEM E DESMONTAGEM DE FÔRMA DE VIGA, ESCORAMENTO COM GARFO DE MADEIRA, PÉ-DIREITO SIMPLES, EM CHAPA DE MADEIRA RESINADA, 4 UTILIZAÇÕES. AF_09/2020</t>
        </is>
      </c>
      <c r="D121" s="70" t="inlineStr">
        <is>
          <t>SINAPI</t>
        </is>
      </c>
      <c r="E121" s="70" t="inlineStr">
        <is>
          <t>M2</t>
        </is>
      </c>
      <c r="F121" s="71" t="n">
        <v>12</v>
      </c>
      <c r="G121" s="68">
        <f>COMPOSICOES!G1404</f>
        <v/>
      </c>
      <c r="H121" s="10">
        <f>ROUND(ROUND(F121,2)*ROUND(G121,2),2)</f>
        <v/>
      </c>
      <c r="K121" t="n">
        <v>178.18</v>
      </c>
    </row>
    <row r="122" ht="33" customHeight="1">
      <c r="A122" s="69" t="inlineStr">
        <is>
          <t>4.6.8</t>
        </is>
      </c>
      <c r="B122" s="70" t="inlineStr">
        <is>
          <t>103683</t>
        </is>
      </c>
      <c r="C122" s="7" t="inlineStr">
        <is>
          <t>CONCRETAGEM DE VIGAS E LAJES, FCK=25 MPA, PARA QUALQUER TIPO DE LAJE COM BALDES EM EDIFICAÇÃO DE MULTIPAVIMENTOS ATÉ 04 ANDARES - LANÇAMENTO, ADENSAMENTO E ACABAMENTO. AF_02/2022</t>
        </is>
      </c>
      <c r="D122" s="70" t="inlineStr">
        <is>
          <t>SINAPI</t>
        </is>
      </c>
      <c r="E122" s="70" t="inlineStr">
        <is>
          <t>M3</t>
        </is>
      </c>
      <c r="F122" s="71" t="n">
        <v>0.5600000000000001</v>
      </c>
      <c r="G122" s="68">
        <f>COMPOSICOES!G1421</f>
        <v/>
      </c>
      <c r="H122" s="10">
        <f>ROUND(ROUND(F122,2)*ROUND(G122,2),2)</f>
        <v/>
      </c>
      <c r="K122" t="n">
        <v>1253.14</v>
      </c>
    </row>
    <row r="123" ht="33" customHeight="1">
      <c r="A123" s="69" t="inlineStr">
        <is>
          <t>4.6.9</t>
        </is>
      </c>
      <c r="B123" s="70" t="inlineStr">
        <is>
          <t>87894</t>
        </is>
      </c>
      <c r="C123" s="7" t="inlineStr">
        <is>
          <t>CHAPISCO APLICADO EM ALVENARIA (SEM PRESENÇA DE VÃOS) E ESTRUTURAS DE CONCRETO DE FACHADA, COM COLHER DE PEDREIRO. ARGAMASSA TRAÇO 1:3 COM PREPARO EM BETONEIRA 400L. AF_10/2022</t>
        </is>
      </c>
      <c r="D123" s="70" t="inlineStr">
        <is>
          <t>SINAPI</t>
        </is>
      </c>
      <c r="E123" s="70" t="inlineStr">
        <is>
          <t>M2</t>
        </is>
      </c>
      <c r="F123" s="71" t="n">
        <v>25</v>
      </c>
      <c r="G123" s="68">
        <f>COMPOSICOES!G1433</f>
        <v/>
      </c>
      <c r="H123" s="10">
        <f>ROUND(ROUND(F123,2)*ROUND(G123,2),2)</f>
        <v/>
      </c>
      <c r="K123" t="n">
        <v>7.07</v>
      </c>
    </row>
    <row r="124" ht="33" customHeight="1">
      <c r="A124" s="69" t="inlineStr">
        <is>
          <t>4.6.10</t>
        </is>
      </c>
      <c r="B124" s="70" t="inlineStr">
        <is>
          <t>104237</t>
        </is>
      </c>
      <c r="C124" s="7" t="inlineStr">
        <is>
          <t>EMBOÇO OU MASSA ÚNICA EM ARGAMASSA TRAÇO 1:2:8, PREPARO MECÂNICA COM BETONEIRA 400 L, APLICADA MANUALMENTE EM PANOS DE FACHADA SEM PRESENÇA DE VÃOS, ESPESSURA DE 35 MM, ACESSO POR ANDAIME. AF_08/2022</t>
        </is>
      </c>
      <c r="D124" s="70" t="inlineStr">
        <is>
          <t>SINAPI</t>
        </is>
      </c>
      <c r="E124" s="70" t="inlineStr">
        <is>
          <t>M2</t>
        </is>
      </c>
      <c r="F124" s="71" t="n">
        <v>25</v>
      </c>
      <c r="G124" s="68">
        <f>COMPOSICOES!G1448</f>
        <v/>
      </c>
      <c r="H124" s="10">
        <f>ROUND(ROUND(F124,2)*ROUND(G124,2),2)</f>
        <v/>
      </c>
      <c r="K124" t="n">
        <v>53.75</v>
      </c>
    </row>
    <row r="125" ht="16.5" customHeight="1">
      <c r="A125" s="69" t="inlineStr">
        <is>
          <t>4.6.11</t>
        </is>
      </c>
      <c r="B125" s="70" t="inlineStr">
        <is>
          <t>88415</t>
        </is>
      </c>
      <c r="C125" s="7" t="inlineStr">
        <is>
          <t>APLICAÇÃO MANUAL DE FUNDO SELADOR ACRÍLICO EM PAREDES EXTERNAS DE CASAS. AF_06/2014</t>
        </is>
      </c>
      <c r="D125" s="70" t="inlineStr">
        <is>
          <t>SINAPI</t>
        </is>
      </c>
      <c r="E125" s="70" t="inlineStr">
        <is>
          <t>M2</t>
        </is>
      </c>
      <c r="F125" s="71" t="n">
        <v>168</v>
      </c>
      <c r="G125" s="68">
        <f>COMPOSICOES!G1460</f>
        <v/>
      </c>
      <c r="H125" s="10">
        <f>ROUND(ROUND(F125,2)*ROUND(G125,2),2)</f>
        <v/>
      </c>
      <c r="K125" t="n">
        <v>3.73</v>
      </c>
    </row>
    <row r="126" ht="16.5" customHeight="1">
      <c r="A126" s="69" t="inlineStr">
        <is>
          <t>4.6.12</t>
        </is>
      </c>
      <c r="B126" s="70" t="inlineStr">
        <is>
          <t>88423</t>
        </is>
      </c>
      <c r="C126" s="7" t="inlineStr">
        <is>
          <t>APLICAÇÃO MANUAL DE PINTURA COM TINTA TEXTURIZADA ACRÍLICA EM PAREDES EXTERNAS DE CASAS, UMA COR. AF_06/2014</t>
        </is>
      </c>
      <c r="D126" s="70" t="inlineStr">
        <is>
          <t>SINAPI</t>
        </is>
      </c>
      <c r="E126" s="70" t="inlineStr">
        <is>
          <t>M2</t>
        </is>
      </c>
      <c r="F126" s="71" t="n">
        <v>168</v>
      </c>
      <c r="G126" s="68">
        <f>COMPOSICOES!G1472</f>
        <v/>
      </c>
      <c r="H126" s="10">
        <f>ROUND(ROUND(F126,2)*ROUND(G126,2),2)</f>
        <v/>
      </c>
      <c r="K126" t="n">
        <v>21.13</v>
      </c>
    </row>
    <row r="127" ht="20.1" customHeight="1">
      <c r="A127" s="63" t="inlineStr">
        <is>
          <t>4.7</t>
        </is>
      </c>
      <c r="B127" s="63" t="inlineStr">
        <is>
          <t>TELHAMENTO</t>
        </is>
      </c>
      <c r="C127" s="88" t="n"/>
      <c r="D127" s="88" t="n"/>
      <c r="E127" s="88" t="n"/>
      <c r="F127" s="88" t="n"/>
      <c r="G127" s="89" t="n"/>
      <c r="H127" s="4">
        <f>ROUND(SUM(H128:H132),2)</f>
        <v/>
      </c>
    </row>
    <row r="128" ht="24.75" customHeight="1">
      <c r="A128" s="69" t="inlineStr">
        <is>
          <t>4.7.1</t>
        </is>
      </c>
      <c r="B128" s="70" t="inlineStr">
        <is>
          <t>97649</t>
        </is>
      </c>
      <c r="C128" s="7" t="inlineStr">
        <is>
          <t>REMOÇÃO DE TELHAS DE FIBROCIMENTO, METÁLICA E CERÂMICA, DE FORMA MECANIZADA, COM USO DE GUINDASTE, SEM REAPROVEITAMENTO. AF_09/2023</t>
        </is>
      </c>
      <c r="D128" s="70" t="inlineStr">
        <is>
          <t>SINAPI</t>
        </is>
      </c>
      <c r="E128" s="70" t="inlineStr">
        <is>
          <t>M2</t>
        </is>
      </c>
      <c r="F128" s="71" t="n">
        <v>459</v>
      </c>
      <c r="G128" s="68">
        <f>COMPOSICOES!G1485</f>
        <v/>
      </c>
      <c r="H128" s="10">
        <f>ROUND(ROUND(F128,2)*ROUND(G128,2),2)</f>
        <v/>
      </c>
      <c r="K128" t="n">
        <v>4.74</v>
      </c>
    </row>
    <row r="129" ht="16.5" customHeight="1">
      <c r="A129" s="69" t="inlineStr">
        <is>
          <t>4.7.2</t>
        </is>
      </c>
      <c r="B129" s="70" t="inlineStr">
        <is>
          <t>CP ADAP. 064</t>
        </is>
      </c>
      <c r="C129" s="7" t="inlineStr">
        <is>
          <t>TELHAMENTO COM TELHA TERMO ACÚSTICA EM ALUMÍNIO ONDULADA COM 30MM DE PREENCHIMENTO / POLIURETANO RÍGIDO</t>
        </is>
      </c>
      <c r="D129" s="70" t="inlineStr">
        <is>
          <t>SINAPI AJUSTADA</t>
        </is>
      </c>
      <c r="E129" s="70" t="inlineStr">
        <is>
          <t>M2</t>
        </is>
      </c>
      <c r="F129" s="71" t="n">
        <v>459</v>
      </c>
      <c r="G129" s="68">
        <f>COMPOSICOES!G1502</f>
        <v/>
      </c>
      <c r="H129" s="10">
        <f>ROUND(ROUND(F129,2)*ROUND(G129,2),2)</f>
        <v/>
      </c>
      <c r="K129" t="n">
        <v>295.17</v>
      </c>
    </row>
    <row r="130" ht="16.5" customHeight="1">
      <c r="A130" s="69" t="inlineStr">
        <is>
          <t>4.7.3</t>
        </is>
      </c>
      <c r="B130" s="70" t="inlineStr">
        <is>
          <t>CP ADAP. 054</t>
        </is>
      </c>
      <c r="C130" s="7" t="inlineStr">
        <is>
          <t>RUFO EM CHAPA DE AÇO GALVANIZADO NÚMERO 24, CORTE DE 50 CM, INCLUSO TRANSPORTE VERTICAL</t>
        </is>
      </c>
      <c r="D130" s="70" t="inlineStr">
        <is>
          <t>SINAPI AJUSTADA</t>
        </is>
      </c>
      <c r="E130" s="70" t="inlineStr">
        <is>
          <t>M</t>
        </is>
      </c>
      <c r="F130" s="71" t="n">
        <v>34</v>
      </c>
      <c r="G130" s="68">
        <f>COMPOSICOES!G1520</f>
        <v/>
      </c>
      <c r="H130" s="10">
        <f>ROUND(ROUND(F130,2)*ROUND(G130,2),2)</f>
        <v/>
      </c>
      <c r="K130" t="n">
        <v>88.88</v>
      </c>
    </row>
    <row r="131" ht="16.5" customHeight="1">
      <c r="A131" s="69" t="inlineStr">
        <is>
          <t>4.7.4</t>
        </is>
      </c>
      <c r="B131" s="70" t="inlineStr">
        <is>
          <t>CP ADAP. 055</t>
        </is>
      </c>
      <c r="C131" s="7" t="inlineStr">
        <is>
          <t>CUMEEIRA EM CHAPA DE AÇO GALVANIZADO NÚMERO 24, CORTE DE 100 CM, INCLUSO TRANSPORTE VERTICAL</t>
        </is>
      </c>
      <c r="D131" s="70" t="inlineStr">
        <is>
          <t>SINAPI AJUSTADA</t>
        </is>
      </c>
      <c r="E131" s="70" t="inlineStr">
        <is>
          <t>M</t>
        </is>
      </c>
      <c r="F131" s="71" t="n">
        <v>30</v>
      </c>
      <c r="G131" s="68">
        <f>COMPOSICOES!G1538</f>
        <v/>
      </c>
      <c r="H131" s="10">
        <f>ROUND(ROUND(F131,2)*ROUND(G131,2),2)</f>
        <v/>
      </c>
      <c r="K131" t="n">
        <v>88.88</v>
      </c>
    </row>
    <row r="132" ht="16.5" customHeight="1">
      <c r="A132" s="69" t="inlineStr">
        <is>
          <t>4.7.5</t>
        </is>
      </c>
      <c r="B132" s="70" t="inlineStr">
        <is>
          <t>CP ADAP. 038</t>
        </is>
      </c>
      <c r="C132" s="7" t="inlineStr">
        <is>
          <t>REMOÇÃO, ARMAZENAMENTO E REEINSTALAÇÃO DE SPDA COM EMISSÃO DE LAUDO</t>
        </is>
      </c>
      <c r="D132" s="70" t="inlineStr">
        <is>
          <t>SINAPI AJUSTADA</t>
        </is>
      </c>
      <c r="E132" s="70" t="inlineStr">
        <is>
          <t>UN</t>
        </is>
      </c>
      <c r="F132" s="71" t="n">
        <v>2</v>
      </c>
      <c r="G132" s="68">
        <f>COMPOSICOES!G1552</f>
        <v/>
      </c>
      <c r="H132" s="10">
        <f>ROUND(ROUND(F132,2)*ROUND(G132,2),2)</f>
        <v/>
      </c>
      <c r="K132" t="n">
        <v>5997.84</v>
      </c>
    </row>
    <row r="133" ht="20.1" customHeight="1">
      <c r="A133" s="63" t="inlineStr">
        <is>
          <t>5</t>
        </is>
      </c>
      <c r="B133" s="63" t="inlineStr">
        <is>
          <t>RECONSTRUÇÃO DE MURO</t>
        </is>
      </c>
      <c r="C133" s="88" t="n"/>
      <c r="D133" s="88" t="n"/>
      <c r="E133" s="88" t="n"/>
      <c r="F133" s="88" t="n"/>
      <c r="G133" s="89" t="n"/>
      <c r="H133" s="4">
        <f>ROUND(SUM(H134:H148),2)</f>
        <v/>
      </c>
    </row>
    <row r="134" ht="16.5" customHeight="1">
      <c r="A134" s="69" t="inlineStr">
        <is>
          <t>5.1</t>
        </is>
      </c>
      <c r="B134" s="70" t="inlineStr">
        <is>
          <t>97625</t>
        </is>
      </c>
      <c r="C134" s="7" t="inlineStr">
        <is>
          <t>DEMOLIÇÃO DE ALVENARIA PARA QUALQUER TIPO DE BLOCO, DE FORMA MECANIZADA, SEM REAPROVEITAMENTO. AF_09/2023</t>
        </is>
      </c>
      <c r="D134" s="70" t="inlineStr">
        <is>
          <t>SINAPI</t>
        </is>
      </c>
      <c r="E134" s="70" t="inlineStr">
        <is>
          <t>M3</t>
        </is>
      </c>
      <c r="F134" s="71" t="n">
        <v>39.6</v>
      </c>
      <c r="G134" s="68">
        <f>COMPOSICOES!G1561</f>
        <v/>
      </c>
      <c r="H134" s="10">
        <f>ROUND(ROUND(F134,2)*ROUND(G134,2),2)</f>
        <v/>
      </c>
      <c r="K134" t="n">
        <v>59.27</v>
      </c>
    </row>
    <row r="135" ht="16.5" customHeight="1">
      <c r="A135" s="69" t="inlineStr">
        <is>
          <t>5.2</t>
        </is>
      </c>
      <c r="B135" s="70" t="inlineStr">
        <is>
          <t>97626SINAPI_ HE50%_1</t>
        </is>
      </c>
      <c r="C135" s="7" t="inlineStr">
        <is>
          <t>DEMOLIÇÃO DE PILARES E VIGAS CONCRETO ARMADO, DE FORMA MANUAL, SEM REAPROVEITAMENTO_HORÁRIO EXTRAORDINÁRIO 50%.</t>
        </is>
      </c>
      <c r="D135" s="70" t="inlineStr">
        <is>
          <t>SINAPI AJUSTADA</t>
        </is>
      </c>
      <c r="E135" s="70" t="inlineStr">
        <is>
          <t>m³</t>
        </is>
      </c>
      <c r="F135" s="71" t="n">
        <v>3.89</v>
      </c>
      <c r="G135" s="68">
        <f>COMPOSICOES!G1573</f>
        <v/>
      </c>
      <c r="H135" s="10">
        <f>ROUND(ROUND(F135,2)*ROUND(G135,2),2)</f>
        <v/>
      </c>
      <c r="K135" t="n">
        <v>550.67</v>
      </c>
    </row>
    <row r="136" ht="16.5" customHeight="1">
      <c r="A136" s="69" t="inlineStr">
        <is>
          <t>5.3</t>
        </is>
      </c>
      <c r="B136" s="70" t="inlineStr">
        <is>
          <t>96527</t>
        </is>
      </c>
      <c r="C136" s="7" t="inlineStr">
        <is>
          <t>ESCAVAÇÃO MANUAL DE VALA PARA VIGA BALDRAME (INCLUINDO ESCAVAÇÃO PARA COLOCAÇÃO DE FÔRMAS). AF_06/2017</t>
        </is>
      </c>
      <c r="D136" s="70" t="inlineStr">
        <is>
          <t>SINAPI</t>
        </is>
      </c>
      <c r="E136" s="70" t="inlineStr">
        <is>
          <t>M3</t>
        </is>
      </c>
      <c r="F136" s="71" t="n">
        <v>9.9</v>
      </c>
      <c r="G136" s="68">
        <f>COMPOSICOES!G1582</f>
        <v/>
      </c>
      <c r="H136" s="10">
        <f>ROUND(ROUND(F136,2)*ROUND(G136,2),2)</f>
        <v/>
      </c>
      <c r="K136" t="n">
        <v>133.57</v>
      </c>
    </row>
    <row r="137" ht="16.5" customHeight="1">
      <c r="A137" s="69" t="inlineStr">
        <is>
          <t>5.4</t>
        </is>
      </c>
      <c r="B137" s="70" t="inlineStr">
        <is>
          <t>CP-95467-90315369</t>
        </is>
      </c>
      <c r="C137" s="7" t="inlineStr">
        <is>
          <t>EMBASAMENTO C/PEDRA ARGAMASSADA UTILIZANDO ARG.CIM/AREIA 1:6 (M3)</t>
        </is>
      </c>
      <c r="D137" s="70" t="inlineStr">
        <is>
          <t>SINAPI AJUSTADA</t>
        </is>
      </c>
      <c r="E137" s="70" t="inlineStr">
        <is>
          <t>M3</t>
        </is>
      </c>
      <c r="F137" s="71" t="n">
        <v>9.9</v>
      </c>
      <c r="G137" s="68">
        <f>COMPOSICOES!G1597</f>
        <v/>
      </c>
      <c r="H137" s="10">
        <f>ROUND(ROUND(F137,2)*ROUND(G137,2),2)</f>
        <v/>
      </c>
      <c r="K137" t="n">
        <v>578.08</v>
      </c>
    </row>
    <row r="138" ht="16.5" customHeight="1">
      <c r="A138" s="69" t="inlineStr">
        <is>
          <t>5.5</t>
        </is>
      </c>
      <c r="B138" s="70" t="inlineStr">
        <is>
          <t>93358</t>
        </is>
      </c>
      <c r="C138" s="7" t="inlineStr">
        <is>
          <t>ESCAVAÇÃO MANUAL DE VALA COM PROFUNDIDADE MENOR OU IGUAL A 1,30 M. AF_02/2021</t>
        </is>
      </c>
      <c r="D138" s="70" t="inlineStr">
        <is>
          <t>SINAPI</t>
        </is>
      </c>
      <c r="E138" s="70" t="inlineStr">
        <is>
          <t>M3</t>
        </is>
      </c>
      <c r="F138" s="71" t="n">
        <v>9.07</v>
      </c>
      <c r="G138" s="68">
        <f>COMPOSICOES!G1605</f>
        <v/>
      </c>
      <c r="H138" s="10">
        <f>ROUND(ROUND(F138,2)*ROUND(G138,2),2)</f>
        <v/>
      </c>
      <c r="K138" t="n">
        <v>87.42</v>
      </c>
    </row>
    <row r="139" ht="24.75" customHeight="1">
      <c r="A139" s="69" t="inlineStr">
        <is>
          <t>5.6</t>
        </is>
      </c>
      <c r="B139" s="70" t="inlineStr">
        <is>
          <t>92762</t>
        </is>
      </c>
      <c r="C139" s="7" t="inlineStr">
        <is>
          <t>ARMAÇÃO DE PILAR OU VIGA DE ESTRUTURA CONVENCIONAL DE CONCRETO ARMADO UTILIZANDO AÇO CA-50 DE 10,0 MM - MONTAGEM. AF_06/2022</t>
        </is>
      </c>
      <c r="D139" s="70" t="inlineStr">
        <is>
          <t>SINAPI</t>
        </is>
      </c>
      <c r="E139" s="70" t="inlineStr">
        <is>
          <t>KG</t>
        </is>
      </c>
      <c r="F139" s="71" t="n">
        <v>426.35</v>
      </c>
      <c r="G139" s="68">
        <f>COMPOSICOES!G1626</f>
        <v/>
      </c>
      <c r="H139" s="10">
        <f>ROUND(ROUND(F139,2)*ROUND(G139,2),2)</f>
        <v/>
      </c>
      <c r="K139" t="n">
        <v>65.84</v>
      </c>
    </row>
    <row r="140" ht="24.75" customHeight="1">
      <c r="A140" s="69" t="inlineStr">
        <is>
          <t>5.7</t>
        </is>
      </c>
      <c r="B140" s="70" t="inlineStr">
        <is>
          <t>92767</t>
        </is>
      </c>
      <c r="C140" s="7" t="inlineStr">
        <is>
          <t>ARMAÇÃO DE PILAR DE ESTRUTURA CONVENCIONAL DE CONCRETO ARMADO UTILIZANDO AÇO CA-60 DE 4,2 MM - MONTAGEM. AF_06/2022</t>
        </is>
      </c>
      <c r="D140" s="70" t="inlineStr">
        <is>
          <t>SINAPI</t>
        </is>
      </c>
      <c r="E140" s="70" t="inlineStr">
        <is>
          <t>KG</t>
        </is>
      </c>
      <c r="F140" s="71" t="n">
        <v>60.82</v>
      </c>
      <c r="G140" s="68">
        <f>COMPOSICOES!G1642</f>
        <v/>
      </c>
      <c r="H140" s="10">
        <f>ROUND(ROUND(F140,2)*ROUND(G140,2),2)</f>
        <v/>
      </c>
      <c r="K140" t="n">
        <v>15.58</v>
      </c>
    </row>
    <row r="141" ht="33" customHeight="1">
      <c r="A141" s="69" t="inlineStr">
        <is>
          <t>5.8</t>
        </is>
      </c>
      <c r="B141" s="70" t="inlineStr">
        <is>
          <t>92423</t>
        </is>
      </c>
      <c r="C141" s="7" t="inlineStr">
        <is>
          <t>MONTAGEM E DESMONTAGEM DE FÔRMA DE PILARES RETANGULARES E ESTRUTURAS SIMILARES, PÉ-DIREITO SIMPLES, EM CHAPA DE MADEIRA COMPENSADA RESINADA, 6 UTILIZAÇÕES. AF_09/2020</t>
        </is>
      </c>
      <c r="D141" s="70" t="inlineStr">
        <is>
          <t>SINAPI</t>
        </is>
      </c>
      <c r="E141" s="70" t="inlineStr">
        <is>
          <t>M2</t>
        </is>
      </c>
      <c r="F141" s="71" t="n">
        <v>72</v>
      </c>
      <c r="G141" s="68">
        <f>COMPOSICOES!G1663</f>
        <v/>
      </c>
      <c r="H141" s="10">
        <f>ROUND(ROUND(F141,2)*ROUND(G141,2),2)</f>
        <v/>
      </c>
      <c r="K141" t="n">
        <v>79.2</v>
      </c>
    </row>
    <row r="142" ht="24.75" customHeight="1">
      <c r="A142" s="69" t="inlineStr">
        <is>
          <t>5.9</t>
        </is>
      </c>
      <c r="B142" s="70" t="inlineStr">
        <is>
          <t>00042407</t>
        </is>
      </c>
      <c r="C142" s="7" t="inlineStr">
        <is>
          <t>TRELICA NERVURADA (ESPACADOR), ALTURA = 120,0 MM, DIAMETRO DOS BANZOS INFERIORES E SUPERIOR = 6,0 MM, DIAMETRO DA DIAGONAL = 4,2 MM</t>
        </is>
      </c>
      <c r="D142" s="70" t="inlineStr">
        <is>
          <t>SINAPI</t>
        </is>
      </c>
      <c r="E142" s="70" t="inlineStr">
        <is>
          <t>M</t>
        </is>
      </c>
      <c r="F142" s="71" t="n">
        <v>220</v>
      </c>
      <c r="G142" s="68">
        <f>COMPOSICOES!G1671</f>
        <v/>
      </c>
      <c r="H142" s="10">
        <f>ROUND(ROUND(F142,2)*ROUND(G142,2),2)</f>
        <v/>
      </c>
      <c r="K142" t="n">
        <v>5.48</v>
      </c>
    </row>
    <row r="143" ht="16.5" customHeight="1">
      <c r="A143" s="69" t="inlineStr">
        <is>
          <t>5.10</t>
        </is>
      </c>
      <c r="B143" s="70" t="inlineStr">
        <is>
          <t>103669</t>
        </is>
      </c>
      <c r="C143" s="7" t="inlineStr">
        <is>
          <t>CONCRETAGEM DE PILARES, FCK = 25 MPA, COM USO DE BALDES - LANÇAMENTO, ADENSAMENTO E ACABAMENTO. AF_02/2022</t>
        </is>
      </c>
      <c r="D143" s="70" t="inlineStr">
        <is>
          <t>SINAPI</t>
        </is>
      </c>
      <c r="E143" s="70" t="inlineStr">
        <is>
          <t>M3</t>
        </is>
      </c>
      <c r="F143" s="71" t="n">
        <v>3.38</v>
      </c>
      <c r="G143" s="68">
        <f>COMPOSICOES!G1688</f>
        <v/>
      </c>
      <c r="H143" s="10">
        <f>ROUND(ROUND(F143,2)*ROUND(G143,2),2)</f>
        <v/>
      </c>
      <c r="K143" t="n">
        <v>938.34</v>
      </c>
    </row>
    <row r="144" ht="16.5" customHeight="1">
      <c r="A144" s="69" t="inlineStr">
        <is>
          <t>5.11</t>
        </is>
      </c>
      <c r="B144" s="70" t="inlineStr">
        <is>
          <t>96556</t>
        </is>
      </c>
      <c r="C144" s="7" t="inlineStr">
        <is>
          <t>CONCRETAGEM DE SAPATAS, FCK 30 MPA, COM USO DE JERICA ? LANÇAMENTO, ADENSAMENTO E ACABAMENTO. AF_06/2017</t>
        </is>
      </c>
      <c r="D144" s="70" t="inlineStr">
        <is>
          <t>SINAPI</t>
        </is>
      </c>
      <c r="E144" s="70" t="inlineStr">
        <is>
          <t>M3</t>
        </is>
      </c>
      <c r="F144" s="71" t="n">
        <v>3.89</v>
      </c>
      <c r="G144" s="68">
        <f>COMPOSICOES!G1704</f>
        <v/>
      </c>
      <c r="H144" s="10">
        <f>ROUND(ROUND(F144,2)*ROUND(G144,2),2)</f>
        <v/>
      </c>
      <c r="K144" t="n">
        <v>817.47</v>
      </c>
    </row>
    <row r="145" ht="16.5" customHeight="1">
      <c r="A145" s="69" t="inlineStr">
        <is>
          <t>5.12</t>
        </is>
      </c>
      <c r="B145" s="70" t="inlineStr">
        <is>
          <t>93205</t>
        </is>
      </c>
      <c r="C145" s="7" t="inlineStr">
        <is>
          <t>CINTA DE AMARRAÇÃO DE ALVENARIA MOLDADA IN LOCO COM UTILIZAÇÃO DE BLOCOS CANALETA. AF_03/2016</t>
        </is>
      </c>
      <c r="D145" s="70" t="inlineStr">
        <is>
          <t>SINAPI</t>
        </is>
      </c>
      <c r="E145" s="70" t="inlineStr">
        <is>
          <t>M</t>
        </is>
      </c>
      <c r="F145" s="71" t="n">
        <v>220</v>
      </c>
      <c r="G145" s="68">
        <f>COMPOSICOES!G1721</f>
        <v/>
      </c>
      <c r="H145" s="10">
        <f>ROUND(ROUND(F145,2)*ROUND(G145,2),2)</f>
        <v/>
      </c>
      <c r="K145" t="n">
        <v>42.16</v>
      </c>
    </row>
    <row r="146" ht="24.75" customHeight="1">
      <c r="A146" s="69" t="inlineStr">
        <is>
          <t>5.13</t>
        </is>
      </c>
      <c r="B146" s="70" t="inlineStr">
        <is>
          <t>89470</t>
        </is>
      </c>
      <c r="C146" s="7" t="inlineStr">
        <is>
          <t>ALVENARIA DE BLOCOS DE CONCRETO ESTRUTURAL 14X19X39 CM (ESPESSURA 14 CM), FBK = 4,5 MPA, UTILIZANDO COLHER DE PEDREIRO. AF_10/2022</t>
        </is>
      </c>
      <c r="D146" s="70" t="inlineStr">
        <is>
          <t>SINAPI</t>
        </is>
      </c>
      <c r="E146" s="70" t="inlineStr">
        <is>
          <t>M2</t>
        </is>
      </c>
      <c r="F146" s="71" t="n">
        <v>242</v>
      </c>
      <c r="G146" s="68">
        <f>COMPOSICOES!G1739</f>
        <v/>
      </c>
      <c r="H146" s="10">
        <f>ROUND(ROUND(F146,2)*ROUND(G146,2),2)</f>
        <v/>
      </c>
      <c r="K146" t="n">
        <v>106.69</v>
      </c>
    </row>
    <row r="147">
      <c r="A147" s="69" t="inlineStr">
        <is>
          <t>5.14</t>
        </is>
      </c>
      <c r="B147" s="70" t="inlineStr">
        <is>
          <t>S08637</t>
        </is>
      </c>
      <c r="C147" s="7" t="inlineStr">
        <is>
          <t>Chapim de concreto pré-moldado</t>
        </is>
      </c>
      <c r="D147" s="70" t="inlineStr">
        <is>
          <t>ORSE</t>
        </is>
      </c>
      <c r="E147" s="70" t="inlineStr">
        <is>
          <t>m</t>
        </is>
      </c>
      <c r="F147" s="71" t="n">
        <v>110</v>
      </c>
      <c r="G147" s="68">
        <f>COMPOSICOES!G1751</f>
        <v/>
      </c>
      <c r="H147" s="10">
        <f>ROUND(ROUND(F147,2)*ROUND(G147,2),2)</f>
        <v/>
      </c>
      <c r="K147" t="n">
        <v>57.65</v>
      </c>
    </row>
    <row r="148" ht="16.5" customHeight="1">
      <c r="A148" s="69" t="inlineStr">
        <is>
          <t>5.15</t>
        </is>
      </c>
      <c r="B148" s="70" t="inlineStr">
        <is>
          <t>CP ADAP. 024</t>
        </is>
      </c>
      <c r="C148" s="7" t="inlineStr">
        <is>
          <t>REMOÇÃO / RECOMPOSIÇÃO DE CERCA ELÉTRICA</t>
        </is>
      </c>
      <c r="D148" s="70" t="inlineStr">
        <is>
          <t>SINAPI AJUSTADA</t>
        </is>
      </c>
      <c r="E148" s="70" t="inlineStr">
        <is>
          <t>M</t>
        </is>
      </c>
      <c r="F148" s="71" t="n">
        <v>110</v>
      </c>
      <c r="G148" s="68">
        <f>COMPOSICOES!G1764</f>
        <v/>
      </c>
      <c r="H148" s="10">
        <f>ROUND(ROUND(F148,2)*ROUND(G148,2),2)</f>
        <v/>
      </c>
      <c r="K148" t="n">
        <v>49.82</v>
      </c>
    </row>
    <row r="149" ht="20.1" customHeight="1">
      <c r="A149" s="63" t="inlineStr">
        <is>
          <t>6</t>
        </is>
      </c>
      <c r="B149" s="63" t="inlineStr">
        <is>
          <t>INTERVENÇÕES INTERNAS NOS PRÉDIOS DMA E ADMINISTRATIVO (BANHEIROS)</t>
        </is>
      </c>
      <c r="C149" s="88" t="n"/>
      <c r="D149" s="88" t="n"/>
      <c r="E149" s="88" t="n"/>
      <c r="F149" s="88" t="n"/>
      <c r="G149" s="89" t="n"/>
      <c r="H149" s="4">
        <f>ROUND(SUM(H150:H187),2)</f>
        <v/>
      </c>
    </row>
    <row r="150" ht="16.5" customHeight="1">
      <c r="A150" s="69" t="inlineStr">
        <is>
          <t>6.1</t>
        </is>
      </c>
      <c r="B150" s="70" t="inlineStr">
        <is>
          <t>97633</t>
        </is>
      </c>
      <c r="C150" s="7" t="inlineStr">
        <is>
          <t>DEMOLIÇÃO DE REVESTIMENTO CERÂMICO, DE FORMA MANUAL, SEM REAPROVEITAMENTO. AF_09/2023</t>
        </is>
      </c>
      <c r="D150" s="70" t="inlineStr">
        <is>
          <t>SINAPI</t>
        </is>
      </c>
      <c r="E150" s="70" t="inlineStr">
        <is>
          <t>M2</t>
        </is>
      </c>
      <c r="F150" s="71" t="n">
        <v>416.73</v>
      </c>
      <c r="G150" s="68">
        <f>COMPOSICOES!G1773</f>
        <v/>
      </c>
      <c r="H150" s="10">
        <f>ROUND(ROUND(F150,2)*ROUND(G150,2),2)</f>
        <v/>
      </c>
      <c r="K150" t="n">
        <v>23.71</v>
      </c>
    </row>
    <row r="151">
      <c r="A151" s="69" t="inlineStr">
        <is>
          <t>6.2</t>
        </is>
      </c>
      <c r="B151" s="70" t="inlineStr">
        <is>
          <t>CP ADAP. 025</t>
        </is>
      </c>
      <c r="C151" s="7" t="inlineStr">
        <is>
          <t>REMOÇÃO DE DIVISÓRIA DE GRANITO</t>
        </is>
      </c>
      <c r="D151" s="70" t="inlineStr">
        <is>
          <t>SINAPI</t>
        </is>
      </c>
      <c r="E151" s="70" t="inlineStr">
        <is>
          <t>M2</t>
        </is>
      </c>
      <c r="F151" s="71" t="n">
        <v>106.02</v>
      </c>
      <c r="G151" s="68">
        <f>COMPOSICOES!G1782</f>
        <v/>
      </c>
      <c r="H151" s="10">
        <f>ROUND(ROUND(F151,2)*ROUND(G151,2),2)</f>
        <v/>
      </c>
      <c r="K151" t="n">
        <v>17.49</v>
      </c>
    </row>
    <row r="152" ht="16.5" customHeight="1">
      <c r="A152" s="69" t="inlineStr">
        <is>
          <t>6.3</t>
        </is>
      </c>
      <c r="B152" s="70" t="inlineStr">
        <is>
          <t>CP ADAP. 011</t>
        </is>
      </c>
      <c r="C152" s="7" t="inlineStr">
        <is>
          <t>DEMOLIÇÃO DE PISO CIMENTADO SOBRE LASTRO DE CONCRETO</t>
        </is>
      </c>
      <c r="D152" s="70" t="inlineStr">
        <is>
          <t>SEINFRA AJUSTADA</t>
        </is>
      </c>
      <c r="E152" s="70" t="inlineStr">
        <is>
          <t>M2</t>
        </is>
      </c>
      <c r="F152" s="71" t="n">
        <v>123.31</v>
      </c>
      <c r="G152" s="68">
        <f>COMPOSICOES!G1791</f>
        <v/>
      </c>
      <c r="H152" s="10">
        <f>ROUND(ROUND(F152,2)*ROUND(G152,2),2)</f>
        <v/>
      </c>
      <c r="K152" t="n">
        <v>32.48</v>
      </c>
    </row>
    <row r="153" ht="33" customHeight="1">
      <c r="A153" s="69" t="inlineStr">
        <is>
          <t>6.4</t>
        </is>
      </c>
      <c r="B153" s="70" t="inlineStr">
        <is>
          <t>87630</t>
        </is>
      </c>
      <c r="C153" s="7" t="inlineStr">
        <is>
          <t>CONTRAPISO EM ARGAMASSA TRAÇO 1:4 (CIMENTO E AREIA), PREPARO MECÂNICO COM BETONEIRA 400 L, APLICADO EM ÁREAS SECAS SOBRE LAJE, ADERIDO, ACABAMENTO NÃO REFORÇADO, ESPESSURA 3CM. AF_07/2021</t>
        </is>
      </c>
      <c r="D153" s="70" t="inlineStr">
        <is>
          <t>SINAPI</t>
        </is>
      </c>
      <c r="E153" s="70" t="inlineStr">
        <is>
          <t>M2</t>
        </is>
      </c>
      <c r="F153" s="71" t="n">
        <v>123.31</v>
      </c>
      <c r="G153" s="68">
        <f>COMPOSICOES!G1807</f>
        <v/>
      </c>
      <c r="H153" s="10">
        <f>ROUND(ROUND(F153,2)*ROUND(G153,2),2)</f>
        <v/>
      </c>
      <c r="K153" t="n">
        <v>41.23</v>
      </c>
    </row>
    <row r="154" ht="16.5" customHeight="1">
      <c r="A154" s="69" t="inlineStr">
        <is>
          <t>6.5</t>
        </is>
      </c>
      <c r="B154" s="70" t="inlineStr">
        <is>
          <t>CP ADAP. 51</t>
        </is>
      </c>
      <c r="C154" s="7" t="inlineStr">
        <is>
          <t>IMPERMEABILIZAÇÃO DE SUPERFÍCIE COM MANTA ASFÁLTICA, UMA CAMADA, INCLUSIVE APLICAÇÃO DE PRIMER ASFÁLTICO, E=4MM</t>
        </is>
      </c>
      <c r="D154" s="70" t="inlineStr">
        <is>
          <t>SINAPI AJUSTADA</t>
        </is>
      </c>
      <c r="E154" s="70" t="inlineStr">
        <is>
          <t>M2</t>
        </is>
      </c>
      <c r="F154" s="71" t="n">
        <v>178.5</v>
      </c>
      <c r="G154" s="68">
        <f>COMPOSICOES!G1821</f>
        <v/>
      </c>
      <c r="H154" s="10">
        <f>ROUND(ROUND(F154,2)*ROUND(G154,2),2)</f>
        <v/>
      </c>
      <c r="K154" t="n">
        <v>146.66</v>
      </c>
    </row>
    <row r="155" ht="16.5" customHeight="1">
      <c r="A155" s="69" t="inlineStr">
        <is>
          <t>6.6</t>
        </is>
      </c>
      <c r="B155" s="70" t="inlineStr">
        <is>
          <t>98565</t>
        </is>
      </c>
      <c r="C155" s="7" t="inlineStr">
        <is>
          <t>PROTEÇÃO MECÂNICA DE SUPERFICIE HORIZONTAL COM ARGAMASSA DE CIMENTO E AREIA, TRAÇO 1:3, E=3CM. AF_09/2023</t>
        </is>
      </c>
      <c r="D155" s="70" t="inlineStr">
        <is>
          <t>SINAPI</t>
        </is>
      </c>
      <c r="E155" s="70" t="inlineStr">
        <is>
          <t>M2</t>
        </is>
      </c>
      <c r="F155" s="71" t="n">
        <v>123.31</v>
      </c>
      <c r="G155" s="68">
        <f>COMPOSICOES!G1836</f>
        <v/>
      </c>
      <c r="H155" s="10">
        <f>ROUND(ROUND(F155,2)*ROUND(G155,2),2)</f>
        <v/>
      </c>
      <c r="K155" t="n">
        <v>55.13</v>
      </c>
    </row>
    <row r="156" ht="16.5" customHeight="1">
      <c r="A156" s="69" t="inlineStr">
        <is>
          <t>6.7</t>
        </is>
      </c>
      <c r="B156" s="70" t="inlineStr">
        <is>
          <t>98564</t>
        </is>
      </c>
      <c r="C156" s="7" t="inlineStr">
        <is>
          <t>PROTEÇÃO MECÂNICA DE SUPERFÍCIE VERTICAL COM ARGAMASSA DE CIMENTO E AREIA, TRAÇO 1:3, E=2CM. AF_09/2023</t>
        </is>
      </c>
      <c r="D156" s="70" t="inlineStr">
        <is>
          <t>SINAPI</t>
        </is>
      </c>
      <c r="E156" s="70" t="inlineStr">
        <is>
          <t>M2</t>
        </is>
      </c>
      <c r="F156" s="71" t="n">
        <v>55.18</v>
      </c>
      <c r="G156" s="68">
        <f>COMPOSICOES!G1851</f>
        <v/>
      </c>
      <c r="H156" s="10">
        <f>ROUND(ROUND(F156,2)*ROUND(G156,2),2)</f>
        <v/>
      </c>
      <c r="K156" t="n">
        <v>51.18</v>
      </c>
    </row>
    <row r="157" ht="24.75" customHeight="1">
      <c r="A157" s="69" t="inlineStr">
        <is>
          <t>6.8</t>
        </is>
      </c>
      <c r="B157" s="70" t="inlineStr">
        <is>
          <t>87263</t>
        </is>
      </c>
      <c r="C157" s="7" t="inlineStr">
        <is>
          <t>REVESTIMENTO CERÂMICO PARA PISO COM PLACAS TIPO PORCELANATO DE DIMENSÕES 60X60 CM APLICADA EM AMBIENTES DE ÁREA MAIOR QUE 10 M². AF_02/2023_PE</t>
        </is>
      </c>
      <c r="D157" s="70" t="inlineStr">
        <is>
          <t>SINAPI</t>
        </is>
      </c>
      <c r="E157" s="70" t="inlineStr">
        <is>
          <t>M2</t>
        </is>
      </c>
      <c r="F157" s="71" t="n">
        <v>416.73</v>
      </c>
      <c r="G157" s="68">
        <f>COMPOSICOES!G1865</f>
        <v/>
      </c>
      <c r="H157" s="10">
        <f>ROUND(ROUND(F157,2)*ROUND(G157,2),2)</f>
        <v/>
      </c>
      <c r="K157" t="n">
        <v>138.07</v>
      </c>
    </row>
    <row r="158" ht="16.5" customHeight="1">
      <c r="A158" s="69" t="inlineStr">
        <is>
          <t>6.9</t>
        </is>
      </c>
      <c r="B158" s="70" t="inlineStr">
        <is>
          <t>99806</t>
        </is>
      </c>
      <c r="C158" s="7" t="inlineStr">
        <is>
          <t>LIMPEZA DE REVESTIMENTO CERÂMICO EM PAREDE COM PANO ÚMIDO AF_04/2019</t>
        </is>
      </c>
      <c r="D158" s="70" t="inlineStr">
        <is>
          <t>SINAPI</t>
        </is>
      </c>
      <c r="E158" s="70" t="inlineStr">
        <is>
          <t>M2</t>
        </is>
      </c>
      <c r="F158" s="71" t="n">
        <v>416.73</v>
      </c>
      <c r="G158" s="68">
        <f>COMPOSICOES!G1873</f>
        <v/>
      </c>
      <c r="H158" s="10">
        <f>ROUND(ROUND(F158,2)*ROUND(G158,2),2)</f>
        <v/>
      </c>
      <c r="K158" t="n">
        <v>0.88</v>
      </c>
    </row>
    <row r="159" ht="16.5" customHeight="1">
      <c r="A159" s="69" t="inlineStr">
        <is>
          <t>6.10</t>
        </is>
      </c>
      <c r="B159" s="70" t="inlineStr">
        <is>
          <t>97640</t>
        </is>
      </c>
      <c r="C159" s="7" t="inlineStr">
        <is>
          <t>REMOÇÃO DE FORROS DE DRYWALL, PVC E FIBROMINERAL, DE FORMA MANUAL, SEM REAPROVEITAMENTO. AF_09/2023</t>
        </is>
      </c>
      <c r="D159" s="70" t="inlineStr">
        <is>
          <t>SINAPI</t>
        </is>
      </c>
      <c r="E159" s="70" t="inlineStr">
        <is>
          <t>M2</t>
        </is>
      </c>
      <c r="F159" s="71" t="n">
        <v>123.31</v>
      </c>
      <c r="G159" s="68">
        <f>COMPOSICOES!G1882</f>
        <v/>
      </c>
      <c r="H159" s="10">
        <f>ROUND(ROUND(F159,2)*ROUND(G159,2),2)</f>
        <v/>
      </c>
      <c r="K159" t="n">
        <v>1.99</v>
      </c>
    </row>
    <row r="160">
      <c r="A160" s="69" t="inlineStr">
        <is>
          <t>6.11</t>
        </is>
      </c>
      <c r="B160" s="70" t="inlineStr">
        <is>
          <t>120412</t>
        </is>
      </c>
      <c r="C160" s="7" t="inlineStr">
        <is>
          <t>FORRO MODULAR DE PVC MAGIORE 625 x 1250mm VIPAL</t>
        </is>
      </c>
      <c r="D160" s="70" t="inlineStr">
        <is>
          <t>SBC</t>
        </is>
      </c>
      <c r="E160" s="70" t="inlineStr">
        <is>
          <t>M2</t>
        </is>
      </c>
      <c r="F160" s="71" t="n">
        <v>123.31</v>
      </c>
      <c r="G160" s="68">
        <f>COMPOSICOES!G1896</f>
        <v/>
      </c>
      <c r="H160" s="10">
        <f>ROUND(ROUND(F160,2)*ROUND(G160,2),2)</f>
        <v/>
      </c>
      <c r="K160" t="n">
        <v>113.98</v>
      </c>
    </row>
    <row r="161" ht="16.5" customHeight="1">
      <c r="A161" s="69" t="inlineStr">
        <is>
          <t>6.12</t>
        </is>
      </c>
      <c r="B161" s="70" t="inlineStr">
        <is>
          <t>100878</t>
        </is>
      </c>
      <c r="C161" s="7" t="inlineStr">
        <is>
          <t>VASO SANITÁRIO SIFONADO COM CAIXA ACOPLADA, LOUÇA BRANCA - PADRÃO ALTO - FORNECIMENTO E INSTALAÇÃO. AF_01/2020</t>
        </is>
      </c>
      <c r="D161" s="70" t="inlineStr">
        <is>
          <t>SINAPI</t>
        </is>
      </c>
      <c r="E161" s="70" t="inlineStr">
        <is>
          <t>UN</t>
        </is>
      </c>
      <c r="F161" s="71" t="n">
        <v>33</v>
      </c>
      <c r="G161" s="68">
        <f>COMPOSICOES!G1911</f>
        <v/>
      </c>
      <c r="H161" s="10">
        <f>ROUND(ROUND(F161,2)*ROUND(G161,2),2)</f>
        <v/>
      </c>
      <c r="K161" t="n">
        <v>665</v>
      </c>
    </row>
    <row r="162" ht="16.5" customHeight="1">
      <c r="A162" s="69" t="inlineStr">
        <is>
          <t>6.13</t>
        </is>
      </c>
      <c r="B162" s="70" t="inlineStr">
        <is>
          <t>100849</t>
        </is>
      </c>
      <c r="C162" s="7" t="inlineStr">
        <is>
          <t>ASSENTO SANITÁRIO CONVENCIONAL - FORNECIMENTO E INSTALACAO. AF_01/2020</t>
        </is>
      </c>
      <c r="D162" s="70" t="inlineStr">
        <is>
          <t>SINAPI</t>
        </is>
      </c>
      <c r="E162" s="70" t="inlineStr">
        <is>
          <t>UN</t>
        </is>
      </c>
      <c r="F162" s="71" t="n">
        <v>33</v>
      </c>
      <c r="G162" s="68">
        <f>COMPOSICOES!G1923</f>
        <v/>
      </c>
      <c r="H162" s="10">
        <f>ROUND(ROUND(F162,2)*ROUND(G162,2),2)</f>
        <v/>
      </c>
      <c r="K162" t="n">
        <v>45.32</v>
      </c>
    </row>
    <row r="163" ht="16.5" customHeight="1">
      <c r="A163" s="69" t="inlineStr">
        <is>
          <t>6.14</t>
        </is>
      </c>
      <c r="B163" s="70" t="inlineStr">
        <is>
          <t>86887</t>
        </is>
      </c>
      <c r="C163" s="7" t="inlineStr">
        <is>
          <t>ENGATE FLEXÍVEL EM INOX, 1/2 X 40CM - FORNECIMENTO E INSTALAÇÃO. AF_01/2020</t>
        </is>
      </c>
      <c r="D163" s="70" t="inlineStr">
        <is>
          <t>SINAPI</t>
        </is>
      </c>
      <c r="E163" s="70" t="inlineStr">
        <is>
          <t>UN</t>
        </is>
      </c>
      <c r="F163" s="71" t="n">
        <v>33</v>
      </c>
      <c r="G163" s="68">
        <f>COMPOSICOES!G1936</f>
        <v/>
      </c>
      <c r="H163" s="10">
        <f>ROUND(ROUND(F163,2)*ROUND(G163,2),2)</f>
        <v/>
      </c>
      <c r="K163" t="n">
        <v>58.36</v>
      </c>
    </row>
    <row r="164" ht="24.75" customHeight="1">
      <c r="A164" s="69" t="inlineStr">
        <is>
          <t>6.15</t>
        </is>
      </c>
      <c r="B164" s="70" t="inlineStr">
        <is>
          <t>86938</t>
        </is>
      </c>
      <c r="C164" s="7" t="inlineStr">
        <is>
          <t>CUBA DE EMBUTIR OVAL EM LOUÇA BRANCA, 35 X 50CM OU EQUIVALENTE, INCLUSO VÁLVULA E SIFÃO TIPO GARRAFA EM METAL CROMADO - FORNECIMENTO E INSTALAÇÃO. AF_01/2020</t>
        </is>
      </c>
      <c r="D164" s="70" t="inlineStr">
        <is>
          <t>SINAPI</t>
        </is>
      </c>
      <c r="E164" s="70" t="inlineStr">
        <is>
          <t>UN</t>
        </is>
      </c>
      <c r="F164" s="71" t="n">
        <v>30</v>
      </c>
      <c r="G164" s="68">
        <f>COMPOSICOES!G1946</f>
        <v/>
      </c>
      <c r="H164" s="10">
        <f>ROUND(ROUND(F164,2)*ROUND(G164,2),2)</f>
        <v/>
      </c>
      <c r="K164" t="n">
        <v>446.04</v>
      </c>
    </row>
    <row r="165" ht="16.5" customHeight="1">
      <c r="A165" s="69" t="inlineStr">
        <is>
          <t>6.16</t>
        </is>
      </c>
      <c r="B165" s="70" t="inlineStr">
        <is>
          <t>100853</t>
        </is>
      </c>
      <c r="C165" s="7" t="inlineStr">
        <is>
          <t>TORNEIRA CROMADA DE MESA PARA LAVATORIO, TIPO MONOCOMANDO. AF_01/2020</t>
        </is>
      </c>
      <c r="D165" s="70" t="inlineStr">
        <is>
          <t>SINAPI</t>
        </is>
      </c>
      <c r="E165" s="70" t="inlineStr">
        <is>
          <t>UN</t>
        </is>
      </c>
      <c r="F165" s="71" t="n">
        <v>30</v>
      </c>
      <c r="G165" s="68">
        <f>COMPOSICOES!G1959</f>
        <v/>
      </c>
      <c r="H165" s="10">
        <f>ROUND(ROUND(F165,2)*ROUND(G165,2),2)</f>
        <v/>
      </c>
      <c r="K165" t="n">
        <v>319.08</v>
      </c>
    </row>
    <row r="166" ht="16.5" customHeight="1">
      <c r="A166" s="69" t="inlineStr">
        <is>
          <t>6.17</t>
        </is>
      </c>
      <c r="B166" s="70" t="inlineStr">
        <is>
          <t>86887</t>
        </is>
      </c>
      <c r="C166" s="7" t="inlineStr">
        <is>
          <t>ENGATE FLEXÍVEL EM INOX, 1/2 X 40CM - FORNECIMENTO E INSTALAÇÃO. AF_01/2020</t>
        </is>
      </c>
      <c r="D166" s="70" t="inlineStr">
        <is>
          <t>SINAPI</t>
        </is>
      </c>
      <c r="E166" s="70" t="inlineStr">
        <is>
          <t>UN</t>
        </is>
      </c>
      <c r="F166" s="71" t="n">
        <v>30</v>
      </c>
      <c r="G166" s="68">
        <f>COMPOSICOES!G1972</f>
        <v/>
      </c>
      <c r="H166" s="10">
        <f>ROUND(ROUND(F166,2)*ROUND(G166,2),2)</f>
        <v/>
      </c>
      <c r="K166" t="n">
        <v>58.36</v>
      </c>
    </row>
    <row r="167" ht="16.5" customHeight="1">
      <c r="A167" s="69" t="inlineStr">
        <is>
          <t>6.18</t>
        </is>
      </c>
      <c r="B167" s="70" t="inlineStr">
        <is>
          <t>100858</t>
        </is>
      </c>
      <c r="C167" s="7" t="inlineStr">
        <is>
          <t>MICTÓRIO SIFONADO LOUÇA BRANCA - PADRÃO MÉDIO - FORNECIMENTO E INSTALAÇÃO. AF_01/2020</t>
        </is>
      </c>
      <c r="D167" s="70" t="inlineStr">
        <is>
          <t>SINAPI</t>
        </is>
      </c>
      <c r="E167" s="70" t="inlineStr">
        <is>
          <t>UN</t>
        </is>
      </c>
      <c r="F167" s="71" t="n">
        <v>11</v>
      </c>
      <c r="G167" s="68">
        <f>COMPOSICOES!G1988</f>
        <v/>
      </c>
      <c r="H167" s="10">
        <f>ROUND(ROUND(F167,2)*ROUND(G167,2),2)</f>
        <v/>
      </c>
      <c r="K167" t="n">
        <v>852.5700000000001</v>
      </c>
    </row>
    <row r="168" ht="16.5" customHeight="1">
      <c r="A168" s="69" t="inlineStr">
        <is>
          <t>6.19</t>
        </is>
      </c>
      <c r="B168" s="70" t="inlineStr">
        <is>
          <t>CP ADAP. 059</t>
        </is>
      </c>
      <c r="C168" s="7" t="inlineStr">
        <is>
          <t>Divisória em granito branco Itaúnas, polido dos 2 lados</t>
        </is>
      </c>
      <c r="D168" s="70" t="inlineStr">
        <is>
          <t>SINAPI AJUSTADA</t>
        </is>
      </c>
      <c r="E168" s="70" t="inlineStr">
        <is>
          <t>M2</t>
        </is>
      </c>
      <c r="F168" s="71" t="n">
        <v>106.02</v>
      </c>
      <c r="G168" s="68">
        <f>COMPOSICOES!G2000</f>
        <v/>
      </c>
      <c r="H168" s="10">
        <f>ROUND(ROUND(F168,2)*ROUND(G168,2),2)</f>
        <v/>
      </c>
      <c r="K168" t="n">
        <v>715.51</v>
      </c>
    </row>
    <row r="169" ht="16.5" customHeight="1">
      <c r="A169" s="69" t="inlineStr">
        <is>
          <t>6.20</t>
        </is>
      </c>
      <c r="B169" s="70" t="inlineStr">
        <is>
          <t>CP ADAP. 060</t>
        </is>
      </c>
      <c r="C169" s="7" t="inlineStr">
        <is>
          <t>Bancada em granito branco Itaúnas</t>
        </is>
      </c>
      <c r="D169" s="70" t="inlineStr">
        <is>
          <t>SINAPI AJUSTADA</t>
        </is>
      </c>
      <c r="E169" s="70" t="inlineStr">
        <is>
          <t>M2</t>
        </is>
      </c>
      <c r="F169" s="71" t="n">
        <v>20.66</v>
      </c>
      <c r="G169" s="68">
        <f>COMPOSICOES!G2012</f>
        <v/>
      </c>
      <c r="H169" s="10">
        <f>ROUND(ROUND(F169,2)*ROUND(G169,2),2)</f>
        <v/>
      </c>
      <c r="K169" t="n">
        <v>627.1799999999999</v>
      </c>
    </row>
    <row r="170" ht="24.75" customHeight="1">
      <c r="A170" s="69" t="inlineStr">
        <is>
          <t>6.21</t>
        </is>
      </c>
      <c r="B170" s="70" t="inlineStr">
        <is>
          <t>91338</t>
        </is>
      </c>
      <c r="C170" s="7" t="inlineStr">
        <is>
          <t>PORTA DE ALUMÍNIO DE ABRIR COM LAMBRI, COM GUARNIÇÃO, FIXAÇÃO COM PARAFUSOS - FORNECIMENTO E INSTALAÇÃO. AF_12/2019</t>
        </is>
      </c>
      <c r="D170" s="70" t="inlineStr">
        <is>
          <t>SINAPI</t>
        </is>
      </c>
      <c r="E170" s="70" t="inlineStr">
        <is>
          <t>M2</t>
        </is>
      </c>
      <c r="F170" s="71" t="n">
        <v>29.92</v>
      </c>
      <c r="G170" s="68">
        <f>COMPOSICOES!G2027</f>
        <v/>
      </c>
      <c r="H170" s="10">
        <f>ROUND(ROUND(F170,2)*ROUND(G170,2),2)</f>
        <v/>
      </c>
      <c r="K170" t="n">
        <v>684.08</v>
      </c>
    </row>
    <row r="171">
      <c r="A171" s="69" t="inlineStr">
        <is>
          <t>6.22</t>
        </is>
      </c>
      <c r="B171" s="70" t="inlineStr">
        <is>
          <t>C4427</t>
        </is>
      </c>
      <c r="C171" s="7" t="inlineStr">
        <is>
          <t>PORTA TIPO PARANÁ (0,80 x 2,10 m), C/ FERRAGENS</t>
        </is>
      </c>
      <c r="D171" s="70" t="inlineStr">
        <is>
          <t>SEINFRA</t>
        </is>
      </c>
      <c r="E171" s="70" t="inlineStr">
        <is>
          <t>UN</t>
        </is>
      </c>
      <c r="F171" s="71" t="n">
        <v>10</v>
      </c>
      <c r="G171" s="68">
        <f>COMPOSICOES!G2041</f>
        <v/>
      </c>
      <c r="H171" s="10">
        <f>ROUND(ROUND(F171,2)*ROUND(G171,2),2)</f>
        <v/>
      </c>
      <c r="K171" t="n">
        <v>412.27</v>
      </c>
    </row>
    <row r="172" ht="16.5" customHeight="1">
      <c r="A172" s="69" t="inlineStr">
        <is>
          <t>6.23</t>
        </is>
      </c>
      <c r="B172" s="70" t="inlineStr">
        <is>
          <t>CP ADAP. C1978</t>
        </is>
      </c>
      <c r="C172" s="7" t="inlineStr">
        <is>
          <t>PORTA TIPO PARANÁ (0,90 x 2,10 m), C/ FERRAGENS</t>
        </is>
      </c>
      <c r="D172" s="70" t="inlineStr">
        <is>
          <t>SEINFRA AJUSTADA</t>
        </is>
      </c>
      <c r="E172" s="70" t="inlineStr">
        <is>
          <t>UN</t>
        </is>
      </c>
      <c r="F172" s="71" t="n">
        <v>2</v>
      </c>
      <c r="G172" s="68">
        <f>COMPOSICOES!G2055</f>
        <v/>
      </c>
      <c r="H172" s="10">
        <f>ROUND(ROUND(F172,2)*ROUND(G172,2),2)</f>
        <v/>
      </c>
      <c r="K172" t="n">
        <v>626.1799999999999</v>
      </c>
    </row>
    <row r="173">
      <c r="A173" s="69" t="inlineStr">
        <is>
          <t>6.24</t>
        </is>
      </c>
      <c r="B173" s="70" t="inlineStr">
        <is>
          <t>C2216</t>
        </is>
      </c>
      <c r="C173" s="7" t="inlineStr">
        <is>
          <t>REVESTIMENTO C/LAMINADO MELAMÍNICO COLADO</t>
        </is>
      </c>
      <c r="D173" s="70" t="inlineStr">
        <is>
          <t>SEINFRA</t>
        </is>
      </c>
      <c r="E173" s="70" t="inlineStr">
        <is>
          <t>M2</t>
        </is>
      </c>
      <c r="F173" s="71" t="n">
        <v>45.45</v>
      </c>
      <c r="G173" s="68">
        <f>COMPOSICOES!G2068</f>
        <v/>
      </c>
      <c r="H173" s="10">
        <f>ROUND(ROUND(F173,2)*ROUND(G173,2),2)</f>
        <v/>
      </c>
      <c r="K173" t="n">
        <v>141.5</v>
      </c>
    </row>
    <row r="174" ht="16.5" customHeight="1">
      <c r="A174" s="69" t="inlineStr">
        <is>
          <t>6.25</t>
        </is>
      </c>
      <c r="B174" s="70" t="inlineStr">
        <is>
          <t>S09465</t>
        </is>
      </c>
      <c r="C174" s="7" t="inlineStr">
        <is>
          <t>Luminária tipo plafon (sobrepor), quadrada, 24x24cm, em aluminio pintado na cor branca, c/difusor em vidro, Aladin ou similar</t>
        </is>
      </c>
      <c r="D174" s="70" t="inlineStr">
        <is>
          <t>ORSE</t>
        </is>
      </c>
      <c r="E174" s="70" t="inlineStr">
        <is>
          <t>un</t>
        </is>
      </c>
      <c r="F174" s="71" t="n">
        <v>47</v>
      </c>
      <c r="G174" s="68">
        <f>COMPOSICOES!G2081</f>
        <v/>
      </c>
      <c r="H174" s="10">
        <f>ROUND(ROUND(F174,2)*ROUND(G174,2),2)</f>
        <v/>
      </c>
      <c r="K174" t="n">
        <v>123.31</v>
      </c>
    </row>
    <row r="175">
      <c r="A175" s="69" t="inlineStr">
        <is>
          <t>6.26</t>
        </is>
      </c>
      <c r="B175" s="70" t="inlineStr">
        <is>
          <t>C3513</t>
        </is>
      </c>
      <c r="C175" s="7" t="inlineStr">
        <is>
          <t>CHUVEIRO CROMADO C/ ARTICULAÇÃO</t>
        </is>
      </c>
      <c r="D175" s="70" t="inlineStr">
        <is>
          <t>SEINFRA</t>
        </is>
      </c>
      <c r="E175" s="70" t="inlineStr">
        <is>
          <t>UN</t>
        </is>
      </c>
      <c r="F175" s="71" t="n">
        <v>1</v>
      </c>
      <c r="G175" s="68">
        <f>COMPOSICOES!G2094</f>
        <v/>
      </c>
      <c r="H175" s="10">
        <f>ROUND(ROUND(F175,2)*ROUND(G175,2),2)</f>
        <v/>
      </c>
      <c r="K175" t="n">
        <v>211.46</v>
      </c>
    </row>
    <row r="176">
      <c r="A176" s="69" t="inlineStr">
        <is>
          <t>6.27</t>
        </is>
      </c>
      <c r="B176" s="70" t="inlineStr">
        <is>
          <t>S09718</t>
        </is>
      </c>
      <c r="C176" s="7" t="inlineStr">
        <is>
          <t>Espelho de cristal 4mm com moldura de alumínio</t>
        </is>
      </c>
      <c r="D176" s="70" t="inlineStr">
        <is>
          <t>ORSE</t>
        </is>
      </c>
      <c r="E176" s="70" t="inlineStr">
        <is>
          <t>m2</t>
        </is>
      </c>
      <c r="F176" s="71" t="n">
        <v>29.8</v>
      </c>
      <c r="G176" s="68">
        <f>COMPOSICOES!G2106</f>
        <v/>
      </c>
      <c r="H176" s="10">
        <f>ROUND(ROUND(F176,2)*ROUND(G176,2),2)</f>
        <v/>
      </c>
      <c r="K176" t="n">
        <v>574.74</v>
      </c>
    </row>
    <row r="177" ht="16.5" customHeight="1">
      <c r="A177" s="69" t="inlineStr">
        <is>
          <t>6.28</t>
        </is>
      </c>
      <c r="B177" s="70" t="inlineStr">
        <is>
          <t>CP ADAP. 063</t>
        </is>
      </c>
      <c r="C177" s="7" t="inlineStr">
        <is>
          <t>Grelha p/ralo em inox, fornecimento e instalação</t>
        </is>
      </c>
      <c r="D177" s="70" t="inlineStr">
        <is>
          <t>SINAPI AJUSTADA</t>
        </is>
      </c>
      <c r="E177" s="70" t="inlineStr">
        <is>
          <t>UN</t>
        </is>
      </c>
      <c r="F177" s="71" t="n">
        <v>17</v>
      </c>
      <c r="G177" s="68">
        <f>COMPOSICOES!G2117</f>
        <v/>
      </c>
      <c r="H177" s="10">
        <f>ROUND(ROUND(F177,2)*ROUND(G177,2),2)</f>
        <v/>
      </c>
      <c r="K177" t="n">
        <v>16.75</v>
      </c>
    </row>
    <row r="178">
      <c r="A178" s="69" t="inlineStr">
        <is>
          <t>6.29</t>
        </is>
      </c>
      <c r="B178" s="70" t="inlineStr">
        <is>
          <t>S04286</t>
        </is>
      </c>
      <c r="C178" s="7" t="inlineStr">
        <is>
          <t>Dispenser para sabonete líquido</t>
        </is>
      </c>
      <c r="D178" s="70" t="inlineStr">
        <is>
          <t>ORSE</t>
        </is>
      </c>
      <c r="E178" s="70" t="inlineStr">
        <is>
          <t>un</t>
        </is>
      </c>
      <c r="F178" s="71" t="n">
        <v>12</v>
      </c>
      <c r="G178" s="68">
        <f>COMPOSICOES!G2128</f>
        <v/>
      </c>
      <c r="H178" s="10">
        <f>ROUND(ROUND(F178,2)*ROUND(G178,2),2)</f>
        <v/>
      </c>
      <c r="K178" t="n">
        <v>35.71</v>
      </c>
    </row>
    <row r="179">
      <c r="A179" s="69" t="inlineStr">
        <is>
          <t>6.30</t>
        </is>
      </c>
      <c r="B179" s="70" t="inlineStr">
        <is>
          <t>S04287</t>
        </is>
      </c>
      <c r="C179" s="7" t="inlineStr">
        <is>
          <t>Dispenser para toalha interfolhada</t>
        </is>
      </c>
      <c r="D179" s="70" t="inlineStr">
        <is>
          <t>ORSE</t>
        </is>
      </c>
      <c r="E179" s="70" t="inlineStr">
        <is>
          <t>un</t>
        </is>
      </c>
      <c r="F179" s="71" t="n">
        <v>12</v>
      </c>
      <c r="G179" s="68">
        <f>COMPOSICOES!G2139</f>
        <v/>
      </c>
      <c r="H179" s="10">
        <f>ROUND(ROUND(F179,2)*ROUND(G179,2),2)</f>
        <v/>
      </c>
      <c r="K179" t="n">
        <v>53.69</v>
      </c>
    </row>
    <row r="180">
      <c r="A180" s="69" t="inlineStr">
        <is>
          <t>6.31</t>
        </is>
      </c>
      <c r="B180" s="70" t="inlineStr">
        <is>
          <t>S12511</t>
        </is>
      </c>
      <c r="C180" s="7" t="inlineStr">
        <is>
          <t>Dispenser, em plástico, para papel higiênico em rolo</t>
        </is>
      </c>
      <c r="D180" s="70" t="inlineStr">
        <is>
          <t>ORSE</t>
        </is>
      </c>
      <c r="E180" s="70" t="inlineStr">
        <is>
          <t>un</t>
        </is>
      </c>
      <c r="F180" s="71" t="n">
        <v>33</v>
      </c>
      <c r="G180" s="68">
        <f>COMPOSICOES!G2150</f>
        <v/>
      </c>
      <c r="H180" s="10">
        <f>ROUND(ROUND(F180,2)*ROUND(G180,2),2)</f>
        <v/>
      </c>
      <c r="K180" t="n">
        <v>53.06</v>
      </c>
    </row>
    <row r="181" ht="16.5" customHeight="1">
      <c r="A181" s="69" t="inlineStr">
        <is>
          <t>6.32</t>
        </is>
      </c>
      <c r="B181" s="70" t="inlineStr">
        <is>
          <t>SBC190183</t>
        </is>
      </c>
      <c r="C181" s="7" t="inlineStr">
        <is>
          <t>DUCHA HIGIENICA ACQUA JET 2195 AQUARIUS FABRIMAR CR Data 08/2024</t>
        </is>
      </c>
      <c r="D181" s="70" t="inlineStr">
        <is>
          <t>SBC AJUSTADA</t>
        </is>
      </c>
      <c r="E181" s="70" t="inlineStr">
        <is>
          <t>un</t>
        </is>
      </c>
      <c r="F181" s="71" t="n">
        <v>33</v>
      </c>
      <c r="G181" s="68">
        <f>COMPOSICOES!G2163</f>
        <v/>
      </c>
      <c r="H181" s="10">
        <f>ROUND(ROUND(F181,2)*ROUND(G181,2),2)</f>
        <v/>
      </c>
      <c r="K181" t="n">
        <v>206.23</v>
      </c>
    </row>
    <row r="182" ht="24.75" customHeight="1">
      <c r="A182" s="69" t="inlineStr">
        <is>
          <t>6.33</t>
        </is>
      </c>
      <c r="B182" s="70" t="inlineStr">
        <is>
          <t>89987</t>
        </is>
      </c>
      <c r="C182" s="7" t="inlineStr">
        <is>
          <t>REGISTRO DE GAVETA BRUTO, LATÃO, ROSCÁVEL, 3/4", COM ACABAMENTO E CANOPLA CROMADOS - FORNECIMENTO E INSTALAÇÃO. AF_08/2021</t>
        </is>
      </c>
      <c r="D182" s="70" t="inlineStr">
        <is>
          <t>SINAPI</t>
        </is>
      </c>
      <c r="E182" s="70" t="inlineStr">
        <is>
          <t>UN</t>
        </is>
      </c>
      <c r="F182" s="71" t="n">
        <v>12</v>
      </c>
      <c r="G182" s="68">
        <f>COMPOSICOES!G2176</f>
        <v/>
      </c>
      <c r="H182" s="10">
        <f>ROUND(ROUND(F182,2)*ROUND(G182,2),2)</f>
        <v/>
      </c>
      <c r="K182" t="n">
        <v>96.37</v>
      </c>
    </row>
    <row r="183" ht="16.5" customHeight="1">
      <c r="A183" s="69" t="inlineStr">
        <is>
          <t>6.34</t>
        </is>
      </c>
      <c r="B183" s="70" t="inlineStr">
        <is>
          <t>94498</t>
        </is>
      </c>
      <c r="C183" s="7" t="inlineStr">
        <is>
          <t>REGISTRO DE GAVETA BRUTO, LATÃO, ROSCÁVEL, 2" - FORNECIMENTO E INSTALAÇÃO. AF_08/2021</t>
        </is>
      </c>
      <c r="D183" s="70" t="inlineStr">
        <is>
          <t>SINAPI</t>
        </is>
      </c>
      <c r="E183" s="70" t="inlineStr">
        <is>
          <t>UN</t>
        </is>
      </c>
      <c r="F183" s="71" t="n">
        <v>2</v>
      </c>
      <c r="G183" s="68">
        <f>COMPOSICOES!G2189</f>
        <v/>
      </c>
      <c r="H183" s="10">
        <f>ROUND(ROUND(F183,2)*ROUND(G183,2),2)</f>
        <v/>
      </c>
      <c r="K183" t="n">
        <v>149.38</v>
      </c>
    </row>
    <row r="184" ht="16.5" customHeight="1">
      <c r="A184" s="69" t="inlineStr">
        <is>
          <t>6.35</t>
        </is>
      </c>
      <c r="B184" s="70" t="inlineStr">
        <is>
          <t>94500</t>
        </is>
      </c>
      <c r="C184" s="7" t="inlineStr">
        <is>
          <t>REGISTRO DE GAVETA BRUTO, LATÃO, ROSCÁVEL, 3" - FORNECIMENTO E INSTALAÇÃO. AF_08/2021</t>
        </is>
      </c>
      <c r="D184" s="70" t="inlineStr">
        <is>
          <t>SINAPI</t>
        </is>
      </c>
      <c r="E184" s="70" t="inlineStr">
        <is>
          <t>UN</t>
        </is>
      </c>
      <c r="F184" s="71" t="n">
        <v>3</v>
      </c>
      <c r="G184" s="68">
        <f>COMPOSICOES!G2202</f>
        <v/>
      </c>
      <c r="H184" s="10">
        <f>ROUND(ROUND(F184,2)*ROUND(G184,2),2)</f>
        <v/>
      </c>
      <c r="K184" t="n">
        <v>360.34</v>
      </c>
    </row>
    <row r="185" ht="16.5" customHeight="1">
      <c r="A185" s="69" t="inlineStr">
        <is>
          <t>6.36</t>
        </is>
      </c>
      <c r="B185" s="70" t="inlineStr">
        <is>
          <t>94501</t>
        </is>
      </c>
      <c r="C185" s="7" t="inlineStr">
        <is>
          <t>REGISTRO DE GAVETA BRUTO, LATÃO, ROSCÁVEL, 4" - FORNECIMENTO E INSTALAÇÃO. AF_08/2021</t>
        </is>
      </c>
      <c r="D185" s="70" t="inlineStr">
        <is>
          <t>SINAPI</t>
        </is>
      </c>
      <c r="E185" s="70" t="inlineStr">
        <is>
          <t>UN</t>
        </is>
      </c>
      <c r="F185" s="71" t="n">
        <v>2</v>
      </c>
      <c r="G185" s="68">
        <f>COMPOSICOES!G2215</f>
        <v/>
      </c>
      <c r="H185" s="10">
        <f>ROUND(ROUND(F185,2)*ROUND(G185,2),2)</f>
        <v/>
      </c>
      <c r="K185" t="n">
        <v>726.86</v>
      </c>
    </row>
    <row r="186">
      <c r="A186" s="69" t="inlineStr">
        <is>
          <t>6.37</t>
        </is>
      </c>
      <c r="B186" s="70" t="inlineStr">
        <is>
          <t>S07755</t>
        </is>
      </c>
      <c r="C186" s="7" t="inlineStr">
        <is>
          <t>Painel para shaft de 1,00 x 0,65 sem visita e com acessórios</t>
        </is>
      </c>
      <c r="D186" s="70" t="inlineStr">
        <is>
          <t>ORSE</t>
        </is>
      </c>
      <c r="E186" s="70" t="inlineStr">
        <is>
          <t>un</t>
        </is>
      </c>
      <c r="F186" s="71" t="n">
        <v>34.72</v>
      </c>
      <c r="G186" s="68">
        <f>COMPOSICOES!G2226</f>
        <v/>
      </c>
      <c r="H186" s="10">
        <f>ROUND(ROUND(F186,2)*ROUND(G186,2),2)</f>
        <v/>
      </c>
      <c r="K186" t="n">
        <v>235.86</v>
      </c>
    </row>
    <row r="187" ht="16.5" customHeight="1">
      <c r="A187" s="69" t="inlineStr">
        <is>
          <t>6.38</t>
        </is>
      </c>
      <c r="B187" s="70" t="inlineStr">
        <is>
          <t>HID. 1</t>
        </is>
      </c>
      <c r="C187" s="7" t="inlineStr">
        <is>
          <t>PROJETO HIDROSSANITÁRIO</t>
        </is>
      </c>
      <c r="D187" s="70" t="inlineStr">
        <is>
          <t>SINAPI AJUSTADA</t>
        </is>
      </c>
      <c r="E187" s="70" t="inlineStr">
        <is>
          <t>UN</t>
        </is>
      </c>
      <c r="F187" s="71" t="n">
        <v>1</v>
      </c>
      <c r="G187" s="68">
        <f>COMPOSICOES!G2238</f>
        <v/>
      </c>
      <c r="H187" s="10">
        <f>ROUND(ROUND(F187,2)*ROUND(G187,2),2)</f>
        <v/>
      </c>
      <c r="K187" t="n">
        <v>4428.23</v>
      </c>
    </row>
    <row r="188" ht="20.1" customHeight="1">
      <c r="A188" s="63" t="inlineStr">
        <is>
          <t>7</t>
        </is>
      </c>
      <c r="B188" s="63" t="inlineStr">
        <is>
          <t>SERVIÇOS COMPLEMENTARES</t>
        </is>
      </c>
      <c r="C188" s="88" t="n"/>
      <c r="D188" s="88" t="n"/>
      <c r="E188" s="88" t="n"/>
      <c r="F188" s="88" t="n"/>
      <c r="G188" s="89" t="n"/>
      <c r="H188" s="4">
        <f>ROUND(SUM(H189:H192),2)</f>
        <v/>
      </c>
    </row>
    <row r="189" ht="16.5" customHeight="1">
      <c r="A189" s="69" t="inlineStr">
        <is>
          <t>7.1</t>
        </is>
      </c>
      <c r="B189" s="70" t="inlineStr">
        <is>
          <t>PROJ. 01</t>
        </is>
      </c>
      <c r="C189" s="7" t="inlineStr">
        <is>
          <t>PROJETO EXECUTIVO COMPLETO</t>
        </is>
      </c>
      <c r="D189" s="70" t="inlineStr">
        <is>
          <t>SINAPI AJUSTADA</t>
        </is>
      </c>
      <c r="E189" s="70" t="inlineStr">
        <is>
          <t>UN</t>
        </is>
      </c>
      <c r="F189" s="71" t="n">
        <v>1</v>
      </c>
      <c r="G189" s="68">
        <f>COMPOSICOES!G2248</f>
        <v/>
      </c>
      <c r="H189" s="10">
        <f>ROUND(ROUND(F189,2)*ROUND(G189,2),2)</f>
        <v/>
      </c>
      <c r="K189" t="n">
        <v>10841.06</v>
      </c>
    </row>
    <row r="190" ht="16.5" customHeight="1">
      <c r="A190" s="69" t="inlineStr">
        <is>
          <t>7.2</t>
        </is>
      </c>
      <c r="B190" s="70" t="inlineStr">
        <is>
          <t>PROJ. 02</t>
        </is>
      </c>
      <c r="C190" s="7" t="inlineStr">
        <is>
          <t>AS BUILT - ATUALIZAÇÃO DO PROJETO EXECUTIVO CONFORME CONSTRUÍDO</t>
        </is>
      </c>
      <c r="D190" s="70" t="inlineStr">
        <is>
          <t>SINAPI AJUSTADA</t>
        </is>
      </c>
      <c r="E190" s="70" t="inlineStr">
        <is>
          <t>UN</t>
        </is>
      </c>
      <c r="F190" s="71" t="n">
        <v>1</v>
      </c>
      <c r="G190" s="68">
        <f>COMPOSICOES!G2258</f>
        <v/>
      </c>
      <c r="H190" s="10">
        <f>ROUND(ROUND(F190,2)*ROUND(G190,2),2)</f>
        <v/>
      </c>
      <c r="K190" t="n">
        <v>6557.28</v>
      </c>
    </row>
    <row r="191" ht="33" customHeight="1">
      <c r="A191" s="69" t="inlineStr">
        <is>
          <t>7.3</t>
        </is>
      </c>
      <c r="B191" s="70" t="inlineStr">
        <is>
          <t>100982</t>
        </is>
      </c>
      <c r="C191" s="7" t="inlineStr">
        <is>
          <t>CARGA, MANOBRA E DESCARGA DE ENTULHO EM CAMINHÃO BASCULANTE 10 M³ - CARGA COM ESCAVADEIRA HIDRÁULICA (CAÇAMBA DE 0,80 M³ / 111 HP) E DESCARGA LIVRE (UNIDADE: M3). AF_07/2020</t>
        </is>
      </c>
      <c r="D191" s="70" t="inlineStr">
        <is>
          <t>SINAPI</t>
        </is>
      </c>
      <c r="E191" s="70" t="inlineStr">
        <is>
          <t>M3</t>
        </is>
      </c>
      <c r="F191" s="71" t="n">
        <v>355.22</v>
      </c>
      <c r="G191" s="68">
        <f>COMPOSICOES!G2269</f>
        <v/>
      </c>
      <c r="H191" s="10">
        <f>ROUND(ROUND(F191,2)*ROUND(G191,2),2)</f>
        <v/>
      </c>
      <c r="K191" t="n">
        <v>9.369999999999999</v>
      </c>
    </row>
    <row r="192">
      <c r="A192" s="69" t="inlineStr">
        <is>
          <t>7.4</t>
        </is>
      </c>
      <c r="B192" s="70" t="inlineStr">
        <is>
          <t>00009537</t>
        </is>
      </c>
      <c r="C192" s="7" t="inlineStr">
        <is>
          <t>LIMPEZA FINAL DA OBRA</t>
        </is>
      </c>
      <c r="D192" s="70" t="inlineStr">
        <is>
          <t>SINAPI</t>
        </is>
      </c>
      <c r="E192" s="70" t="inlineStr">
        <is>
          <t>M2</t>
        </is>
      </c>
      <c r="F192" s="71" t="n">
        <v>2211</v>
      </c>
      <c r="G192" s="68">
        <f>COMPOSICOES!G2280</f>
        <v/>
      </c>
      <c r="H192" s="10">
        <f>ROUND(ROUND(F192,2)*ROUND(G192,2),2)</f>
        <v/>
      </c>
      <c r="K192" t="n">
        <v>3.89</v>
      </c>
    </row>
    <row r="193" ht="15" customHeight="1">
      <c r="A193" s="1" t="n"/>
      <c r="B193" s="1" t="n"/>
      <c r="C193" s="1" t="n"/>
      <c r="D193" s="1" t="n"/>
      <c r="E193" s="1" t="n"/>
      <c r="F193" s="64" t="inlineStr">
        <is>
          <t>VALOR BDI TOTAL:</t>
        </is>
      </c>
      <c r="H193" s="4">
        <f>H195-H194</f>
        <v/>
      </c>
    </row>
    <row r="194" ht="15" customHeight="1">
      <c r="A194" s="1" t="n"/>
      <c r="B194" s="1" t="n"/>
      <c r="C194" s="1" t="n"/>
      <c r="D194" s="1" t="n"/>
      <c r="E194" s="1" t="n"/>
      <c r="F194" s="64" t="inlineStr">
        <is>
          <t>VALOR ORÇAMENTO:</t>
        </is>
      </c>
      <c r="H194" s="4" t="n">
        <v>2487668.97</v>
      </c>
    </row>
    <row r="195" ht="15" customHeight="1">
      <c r="A195" s="1" t="n"/>
      <c r="B195" s="1" t="n"/>
      <c r="C195" s="1" t="n"/>
      <c r="D195" s="1" t="n"/>
      <c r="E195" s="1" t="n"/>
      <c r="F195" s="64" t="inlineStr">
        <is>
          <t>VALOR TOTAL:</t>
        </is>
      </c>
      <c r="H195" s="4">
        <f>H4+H13+H19+H64+H133+H149+H188</f>
        <v/>
      </c>
    </row>
  </sheetData>
  <mergeCells count="25">
    <mergeCell ref="B2:G2"/>
    <mergeCell ref="B107:G107"/>
    <mergeCell ref="B88:G88"/>
    <mergeCell ref="A1:H1"/>
    <mergeCell ref="F193:G193"/>
    <mergeCell ref="B13:G13"/>
    <mergeCell ref="B38:G38"/>
    <mergeCell ref="B19:G19"/>
    <mergeCell ref="B103:G103"/>
    <mergeCell ref="B49:G49"/>
    <mergeCell ref="B65:G65"/>
    <mergeCell ref="B127:G127"/>
    <mergeCell ref="F194:G194"/>
    <mergeCell ref="B64:G64"/>
    <mergeCell ref="B20:G20"/>
    <mergeCell ref="B133:G133"/>
    <mergeCell ref="B114:G114"/>
    <mergeCell ref="B188:G188"/>
    <mergeCell ref="B4:G4"/>
    <mergeCell ref="B70:G70"/>
    <mergeCell ref="B25:G25"/>
    <mergeCell ref="F195:G195"/>
    <mergeCell ref="B149:G149"/>
    <mergeCell ref="B58:G58"/>
    <mergeCell ref="B52:G52"/>
  </mergeCells>
  <pageMargins left="0.5" right="0.5" top="0.5" bottom="0.5" header="0" footer="0"/>
  <pageSetup orientation="portrait" paperSize="9" scale="85"/>
</worksheet>
</file>

<file path=xl/worksheets/sheet10.xml><?xml version="1.0" encoding="utf-8"?>
<worksheet xmlns="http://schemas.openxmlformats.org/spreadsheetml/2006/main">
  <sheetPr>
    <outlinePr summaryBelow="0"/>
    <pageSetUpPr/>
  </sheetPr>
  <dimension ref="A1:I52"/>
  <sheetViews>
    <sheetView workbookViewId="0">
      <selection activeCell="A1" sqref="A1"/>
    </sheetView>
  </sheetViews>
  <sheetFormatPr baseColWidth="8" defaultRowHeight="15"/>
  <cols>
    <col width="10.42578125" customWidth="1" min="1" max="1"/>
    <col width="31.140625" customWidth="1" min="2" max="2"/>
    <col width="9.42578125" customWidth="1" min="3" max="3"/>
    <col width="8.42578125" customWidth="1" min="4" max="4"/>
    <col width="10.42578125" customWidth="1" min="5" max="5"/>
    <col width="12.42578125" customWidth="1" min="6" max="6"/>
    <col width="8.42578125" customWidth="1" min="7" max="7"/>
    <col width="12.42578125" customWidth="1" min="8" max="9"/>
  </cols>
  <sheetData>
    <row r="1" ht="92.09999999999999" customHeight="1">
      <c r="A1" s="65" t="n"/>
      <c r="B1" s="87" t="n"/>
      <c r="C1" s="87" t="n"/>
      <c r="D1" s="87" t="n"/>
      <c r="E1" s="87" t="n"/>
      <c r="F1" s="87" t="n"/>
      <c r="G1" s="87" t="n"/>
      <c r="H1" s="87" t="n"/>
      <c r="I1" s="87" t="n"/>
    </row>
    <row r="2" ht="9.949999999999999" customHeight="1">
      <c r="A2" s="1" t="n"/>
      <c r="B2" s="66" t="inlineStr">
        <is>
          <t>
</t>
        </is>
      </c>
      <c r="I2" s="1" t="n"/>
    </row>
    <row r="3" ht="20.1" customHeight="1">
      <c r="A3" s="73" t="inlineStr">
        <is>
          <t>CÓDIGO</t>
        </is>
      </c>
      <c r="B3" s="73" t="inlineStr">
        <is>
          <t>DESCRIÇÃO</t>
        </is>
      </c>
      <c r="C3" s="73" t="inlineStr">
        <is>
          <t>FONTE</t>
        </is>
      </c>
      <c r="D3" s="73" t="inlineStr">
        <is>
          <t>UNID</t>
        </is>
      </c>
      <c r="E3" s="73" t="inlineStr">
        <is>
          <t>QUANTIDADE</t>
        </is>
      </c>
      <c r="F3" s="73" t="inlineStr">
        <is>
          <t>VALOR SEM ENCARGOS</t>
        </is>
      </c>
      <c r="G3" s="73" t="inlineStr">
        <is>
          <t>% ENC</t>
        </is>
      </c>
      <c r="H3" s="73" t="inlineStr">
        <is>
          <t>VALOR COM ENCARGOS</t>
        </is>
      </c>
      <c r="I3" s="73" t="inlineStr">
        <is>
          <t>VALOR TOTAL</t>
        </is>
      </c>
    </row>
    <row r="4" ht="15" customHeight="1">
      <c r="A4" s="70" t="inlineStr">
        <is>
          <t>I0037</t>
        </is>
      </c>
      <c r="B4" s="69" t="inlineStr">
        <is>
          <t>AJUDANTE</t>
        </is>
      </c>
      <c r="C4" s="70" t="inlineStr">
        <is>
          <t>SEINFRA</t>
        </is>
      </c>
      <c r="D4" s="70" t="inlineStr">
        <is>
          <t>H</t>
        </is>
      </c>
      <c r="E4" s="26" t="n">
        <v>108.216</v>
      </c>
      <c r="F4" s="10" t="n">
        <v>6.73</v>
      </c>
      <c r="G4" s="10" t="n">
        <v>114.15</v>
      </c>
      <c r="H4" s="10" t="n">
        <v>21.1</v>
      </c>
      <c r="I4" s="10">
        <f>ROUND(ROUND(E4,2)*ROUND(H4,2),2)</f>
        <v/>
      </c>
    </row>
    <row r="5" ht="15" customHeight="1">
      <c r="A5" s="70" t="inlineStr">
        <is>
          <t>00006114</t>
        </is>
      </c>
      <c r="B5" s="69" t="inlineStr">
        <is>
          <t>AJUDANTE DE ARMADOR (HORISTA)</t>
        </is>
      </c>
      <c r="C5" s="70" t="inlineStr">
        <is>
          <t>SINAPI</t>
        </is>
      </c>
      <c r="D5" s="70" t="inlineStr">
        <is>
          <t>H</t>
        </is>
      </c>
      <c r="E5" s="26" t="n">
        <v>6.623737728900087</v>
      </c>
      <c r="F5" s="10" t="n">
        <v>7.01</v>
      </c>
      <c r="G5" s="10" t="n">
        <v>115.02</v>
      </c>
      <c r="H5" s="10" t="n">
        <v>15.09</v>
      </c>
      <c r="I5" s="10">
        <f>ROUND(ROUND(E5,2)*ROUND(H5,2),2)</f>
        <v/>
      </c>
    </row>
    <row r="6" ht="15" customHeight="1">
      <c r="A6" s="70" t="inlineStr">
        <is>
          <t>00000247</t>
        </is>
      </c>
      <c r="B6" s="69" t="inlineStr">
        <is>
          <t>AJUDANTE DE ELETRICISTA (HORISTA)</t>
        </is>
      </c>
      <c r="C6" s="70" t="inlineStr">
        <is>
          <t>SINAPI</t>
        </is>
      </c>
      <c r="D6" s="70" t="inlineStr">
        <is>
          <t>H</t>
        </is>
      </c>
      <c r="E6" s="26" t="n">
        <v>20.554200799453</v>
      </c>
      <c r="F6" s="10" t="n">
        <v>7.01</v>
      </c>
      <c r="G6" s="10" t="n">
        <v>115.02</v>
      </c>
      <c r="H6" s="10" t="n">
        <v>15.09</v>
      </c>
      <c r="I6" s="10">
        <f>ROUND(ROUND(E6,2)*ROUND(H6,2),2)</f>
        <v/>
      </c>
    </row>
    <row r="7" ht="15.95" customHeight="1">
      <c r="A7" s="70" t="inlineStr">
        <is>
          <t>00000248</t>
        </is>
      </c>
      <c r="B7" s="69" t="inlineStr">
        <is>
          <t>AJUDANTE DE OPERACAO EM GERAL (HORISTA)</t>
        </is>
      </c>
      <c r="C7" s="70" t="inlineStr">
        <is>
          <t>SINAPI</t>
        </is>
      </c>
      <c r="D7" s="70" t="inlineStr">
        <is>
          <t>H</t>
        </is>
      </c>
      <c r="E7" s="26" t="n">
        <v>413.41824</v>
      </c>
      <c r="F7" s="10" t="n">
        <v>6.63</v>
      </c>
      <c r="G7" s="10" t="n">
        <v>115.02</v>
      </c>
      <c r="H7" s="10" t="n">
        <v>14.27</v>
      </c>
      <c r="I7" s="10">
        <f>ROUND(ROUND(E7,2)*ROUND(H7,2),2)</f>
        <v/>
      </c>
    </row>
    <row r="8" ht="15" customHeight="1">
      <c r="A8" s="70" t="inlineStr">
        <is>
          <t>00000242</t>
        </is>
      </c>
      <c r="B8" s="69" t="inlineStr">
        <is>
          <t>AJUDANTE ESPECIALIZADO (HORISTA)</t>
        </is>
      </c>
      <c r="C8" s="70" t="inlineStr">
        <is>
          <t>SINAPI</t>
        </is>
      </c>
      <c r="D8" s="70" t="inlineStr">
        <is>
          <t>H</t>
        </is>
      </c>
      <c r="E8" s="26" t="n">
        <v>410.9968250496</v>
      </c>
      <c r="F8" s="10" t="n">
        <v>6.63</v>
      </c>
      <c r="G8" s="10" t="n">
        <v>115.02</v>
      </c>
      <c r="H8" s="10" t="n">
        <v>14.27</v>
      </c>
      <c r="I8" s="10">
        <f>ROUND(ROUND(E8,2)*ROUND(H8,2),2)</f>
        <v/>
      </c>
    </row>
    <row r="9" ht="15" customHeight="1">
      <c r="A9" s="70" t="inlineStr">
        <is>
          <t>G0855</t>
        </is>
      </c>
      <c r="B9" s="69" t="inlineStr">
        <is>
          <t>ANALISTA DE PLANEJAMENTO</t>
        </is>
      </c>
      <c r="C9" s="70" t="inlineStr">
        <is>
          <t>SEINFRA</t>
        </is>
      </c>
      <c r="D9" s="70" t="inlineStr">
        <is>
          <t>H</t>
        </is>
      </c>
      <c r="E9" s="26" t="n">
        <v>42</v>
      </c>
      <c r="F9" s="10" t="n">
        <v>51</v>
      </c>
      <c r="G9" s="10" t="n">
        <v>114.15</v>
      </c>
      <c r="H9" s="10" t="n">
        <v>113.34</v>
      </c>
      <c r="I9" s="10">
        <f>ROUND(ROUND(E9,2)*ROUND(H9,2),2)</f>
        <v/>
      </c>
    </row>
    <row r="10" ht="15" customHeight="1">
      <c r="A10" s="70" t="inlineStr">
        <is>
          <t>00000378</t>
        </is>
      </c>
      <c r="B10" s="69" t="inlineStr">
        <is>
          <t>ARMADOR (HORISTA)</t>
        </is>
      </c>
      <c r="C10" s="70" t="inlineStr">
        <is>
          <t>SINAPI</t>
        </is>
      </c>
      <c r="D10" s="70" t="inlineStr">
        <is>
          <t>H</t>
        </is>
      </c>
      <c r="E10" s="26" t="n">
        <v>42.5486406420146</v>
      </c>
      <c r="F10" s="10" t="n">
        <v>9.539999999999999</v>
      </c>
      <c r="G10" s="10" t="n">
        <v>115.02</v>
      </c>
      <c r="H10" s="10" t="n">
        <v>20.53</v>
      </c>
      <c r="I10" s="10">
        <f>ROUND(ROUND(E10,2)*ROUND(H10,2),2)</f>
        <v/>
      </c>
    </row>
    <row r="11" ht="15.95" customHeight="1">
      <c r="A11" s="70" t="inlineStr">
        <is>
          <t>00000246</t>
        </is>
      </c>
      <c r="B11" s="69" t="inlineStr">
        <is>
          <t>AUXILIAR DE ENCANADOR OU BOMBEIRO HIDRAULICO (HORISTA)</t>
        </is>
      </c>
      <c r="C11" s="70" t="inlineStr">
        <is>
          <t>SINAPI</t>
        </is>
      </c>
      <c r="D11" s="70" t="inlineStr">
        <is>
          <t>H</t>
        </is>
      </c>
      <c r="E11" s="26" t="n">
        <v>89.21273746734884</v>
      </c>
      <c r="F11" s="10" t="n">
        <v>7.01</v>
      </c>
      <c r="G11" s="10" t="n">
        <v>115.02</v>
      </c>
      <c r="H11" s="10" t="n">
        <v>15.09</v>
      </c>
      <c r="I11" s="10">
        <f>ROUND(ROUND(E11,2)*ROUND(H11,2),2)</f>
        <v/>
      </c>
    </row>
    <row r="12" ht="15.95" customHeight="1">
      <c r="A12" s="70" t="inlineStr">
        <is>
          <t>00000532</t>
        </is>
      </c>
      <c r="B12" s="69" t="inlineStr">
        <is>
          <t>AUXILIAR TECNICO / ASSISTENTE DE ENGENHARIA (HORISTA)</t>
        </is>
      </c>
      <c r="C12" s="70" t="inlineStr">
        <is>
          <t>SINAPI</t>
        </is>
      </c>
      <c r="D12" s="70" t="inlineStr">
        <is>
          <t>H</t>
        </is>
      </c>
      <c r="E12" s="26" t="n">
        <v>399.78972</v>
      </c>
      <c r="F12" s="10" t="n">
        <v>12.85</v>
      </c>
      <c r="G12" s="10" t="n">
        <v>115.02</v>
      </c>
      <c r="H12" s="10" t="n">
        <v>27.65</v>
      </c>
      <c r="I12" s="10">
        <f>ROUND(ROUND(E12,2)*ROUND(H12,2),2)</f>
        <v/>
      </c>
    </row>
    <row r="13" ht="15" customHeight="1">
      <c r="A13" s="70" t="inlineStr">
        <is>
          <t>00004760</t>
        </is>
      </c>
      <c r="B13" s="69" t="inlineStr">
        <is>
          <t>AZULEJISTA OU LADRILHEIRO (HORISTA)</t>
        </is>
      </c>
      <c r="C13" s="70" t="inlineStr">
        <is>
          <t>SINAPI</t>
        </is>
      </c>
      <c r="D13" s="70" t="inlineStr">
        <is>
          <t>H</t>
        </is>
      </c>
      <c r="E13" s="26" t="n">
        <v>3471.12040892292</v>
      </c>
      <c r="F13" s="10" t="n">
        <v>9.51</v>
      </c>
      <c r="G13" s="10" t="n">
        <v>115.02</v>
      </c>
      <c r="H13" s="10" t="n">
        <v>20.46</v>
      </c>
      <c r="I13" s="10">
        <f>ROUND(ROUND(E13,2)*ROUND(H13,2),2)</f>
        <v/>
      </c>
    </row>
    <row r="14" ht="15" customHeight="1">
      <c r="A14" s="70" t="inlineStr">
        <is>
          <t>00006117</t>
        </is>
      </c>
      <c r="B14" s="69" t="inlineStr">
        <is>
          <t>CARPINTEIRO AUXILIAR (HORISTA)</t>
        </is>
      </c>
      <c r="C14" s="70" t="inlineStr">
        <is>
          <t>SINAPI</t>
        </is>
      </c>
      <c r="D14" s="70" t="inlineStr">
        <is>
          <t>H</t>
        </is>
      </c>
      <c r="E14" s="26" t="n">
        <v>400.8501011192399</v>
      </c>
      <c r="F14" s="10" t="n">
        <v>7.01</v>
      </c>
      <c r="G14" s="10" t="n">
        <v>115.02</v>
      </c>
      <c r="H14" s="10" t="n">
        <v>15.09</v>
      </c>
      <c r="I14" s="10">
        <f>ROUND(ROUND(E14,2)*ROUND(H14,2),2)</f>
        <v/>
      </c>
    </row>
    <row r="15" ht="15" customHeight="1">
      <c r="A15" s="70" t="inlineStr">
        <is>
          <t>00001214</t>
        </is>
      </c>
      <c r="B15" s="69" t="inlineStr">
        <is>
          <t>CARPINTEIRO DE ESQUADRIAS (HORISTA)</t>
        </is>
      </c>
      <c r="C15" s="70" t="inlineStr">
        <is>
          <t>SINAPI</t>
        </is>
      </c>
      <c r="D15" s="70" t="inlineStr">
        <is>
          <t>H</t>
        </is>
      </c>
      <c r="E15" s="26" t="n">
        <v>34.21345813948741</v>
      </c>
      <c r="F15" s="10" t="n">
        <v>9.06</v>
      </c>
      <c r="G15" s="10" t="n">
        <v>115.02</v>
      </c>
      <c r="H15" s="10" t="n">
        <v>19.5</v>
      </c>
      <c r="I15" s="10">
        <f>ROUND(ROUND(E15,2)*ROUND(H15,2),2)</f>
        <v/>
      </c>
    </row>
    <row r="16" ht="15.95" customHeight="1">
      <c r="A16" s="70" t="inlineStr">
        <is>
          <t>00001213</t>
        </is>
      </c>
      <c r="B16" s="69" t="inlineStr">
        <is>
          <t>CARPINTEIRO DE FORMAS OU OFICIAL (HORISTA)</t>
        </is>
      </c>
      <c r="C16" s="70" t="inlineStr">
        <is>
          <t>SINAPI</t>
        </is>
      </c>
      <c r="D16" s="70" t="inlineStr">
        <is>
          <t>H</t>
        </is>
      </c>
      <c r="E16" s="26" t="n">
        <v>1296.341506079184</v>
      </c>
      <c r="F16" s="10" t="n">
        <v>9.51</v>
      </c>
      <c r="G16" s="10" t="n">
        <v>115.02</v>
      </c>
      <c r="H16" s="10" t="n">
        <v>20.46</v>
      </c>
      <c r="I16" s="10">
        <f>ROUND(ROUND(E16,2)*ROUND(H16,2),2)</f>
        <v/>
      </c>
    </row>
    <row r="17" ht="15" customHeight="1">
      <c r="A17" s="70" t="inlineStr">
        <is>
          <t>I01213S</t>
        </is>
      </c>
      <c r="B17" s="69" t="inlineStr">
        <is>
          <t>Carpinteiro de formas ou oficial (horista)</t>
        </is>
      </c>
      <c r="C17" s="70" t="inlineStr">
        <is>
          <t>ORSE</t>
        </is>
      </c>
      <c r="D17" s="70" t="inlineStr">
        <is>
          <t>h</t>
        </is>
      </c>
      <c r="E17" s="26" t="n">
        <v>193.12</v>
      </c>
      <c r="F17" s="10" t="n">
        <v>9</v>
      </c>
      <c r="G17" s="10" t="n">
        <v>112.54</v>
      </c>
      <c r="H17" s="10" t="n">
        <v>19.13</v>
      </c>
      <c r="I17" s="10">
        <f>ROUND(ROUND(E17,2)*ROUND(H17,2),2)</f>
        <v/>
      </c>
    </row>
    <row r="18" ht="15" customHeight="1">
      <c r="A18" s="70" t="inlineStr">
        <is>
          <t>00002358</t>
        </is>
      </c>
      <c r="B18" s="69" t="inlineStr">
        <is>
          <t>DESENHISTA PROJETISTA (HORISTA)</t>
        </is>
      </c>
      <c r="C18" s="70" t="inlineStr">
        <is>
          <t>SINAPI</t>
        </is>
      </c>
      <c r="D18" s="70" t="inlineStr">
        <is>
          <t>H</t>
        </is>
      </c>
      <c r="E18" s="26" t="n">
        <v>90.22564199999999</v>
      </c>
      <c r="F18" s="10" t="n">
        <v>12.71</v>
      </c>
      <c r="G18" s="10" t="n">
        <v>115.02</v>
      </c>
      <c r="H18" s="10" t="n">
        <v>27.35</v>
      </c>
      <c r="I18" s="10">
        <f>ROUND(ROUND(E18,2)*ROUND(H18,2),2)</f>
        <v/>
      </c>
    </row>
    <row r="19" ht="15" customHeight="1">
      <c r="A19" s="70" t="inlineStr">
        <is>
          <t>00002436</t>
        </is>
      </c>
      <c r="B19" s="69" t="inlineStr">
        <is>
          <t>ELETRICISTA (HORISTA)</t>
        </is>
      </c>
      <c r="C19" s="70" t="inlineStr">
        <is>
          <t>SINAPI</t>
        </is>
      </c>
      <c r="D19" s="70" t="inlineStr">
        <is>
          <t>H</t>
        </is>
      </c>
      <c r="E19" s="26" t="n">
        <v>116.5019609099166</v>
      </c>
      <c r="F19" s="10" t="n">
        <v>9.51</v>
      </c>
      <c r="G19" s="10" t="n">
        <v>115.02</v>
      </c>
      <c r="H19" s="10" t="n">
        <v>20.46</v>
      </c>
      <c r="I19" s="10">
        <f>ROUND(ROUND(E19,2)*ROUND(H19,2),2)</f>
        <v/>
      </c>
    </row>
    <row r="20" ht="15.95" customHeight="1">
      <c r="A20" s="70" t="inlineStr">
        <is>
          <t>00002696</t>
        </is>
      </c>
      <c r="B20" s="69" t="inlineStr">
        <is>
          <t>ENCANADOR OU BOMBEIRO HIDRAULICO (HORISTA)</t>
        </is>
      </c>
      <c r="C20" s="70" t="inlineStr">
        <is>
          <t>SINAPI</t>
        </is>
      </c>
      <c r="D20" s="70" t="inlineStr">
        <is>
          <t>H</t>
        </is>
      </c>
      <c r="E20" s="26" t="n">
        <v>187.221960173838</v>
      </c>
      <c r="F20" s="10" t="n">
        <v>9.51</v>
      </c>
      <c r="G20" s="10" t="n">
        <v>115.02</v>
      </c>
      <c r="H20" s="10" t="n">
        <v>20.46</v>
      </c>
      <c r="I20" s="10">
        <f>ROUND(ROUND(E20,2)*ROUND(H20,2),2)</f>
        <v/>
      </c>
    </row>
    <row r="21" ht="15.95" customHeight="1">
      <c r="A21" s="70" t="inlineStr">
        <is>
          <t>00040818</t>
        </is>
      </c>
      <c r="B21" s="69" t="inlineStr">
        <is>
          <t>ENCARREGADO GERAL DE OBRAS (MENSALISTA)</t>
        </is>
      </c>
      <c r="C21" s="70" t="inlineStr">
        <is>
          <t>SINAPI</t>
        </is>
      </c>
      <c r="D21" s="70" t="inlineStr">
        <is>
          <t>MES</t>
        </is>
      </c>
      <c r="E21" s="26" t="n">
        <v>12.21912</v>
      </c>
      <c r="F21" s="10" t="n">
        <v>2461.79</v>
      </c>
      <c r="G21" s="10" t="n">
        <v>71.66</v>
      </c>
      <c r="H21" s="10" t="n">
        <v>4225.92</v>
      </c>
      <c r="I21" s="10">
        <f>ROUND(ROUND(E21,2)*ROUND(H21,2),2)</f>
        <v/>
      </c>
    </row>
    <row r="22" ht="15.95" customHeight="1">
      <c r="A22" s="70" t="inlineStr">
        <is>
          <t>00002706</t>
        </is>
      </c>
      <c r="B22" s="69" t="inlineStr">
        <is>
          <t>ENGENHEIRO CIVIL DE OBRA JUNIOR (HORISTA)</t>
        </is>
      </c>
      <c r="C22" s="70" t="inlineStr">
        <is>
          <t>SINAPI</t>
        </is>
      </c>
      <c r="D22" s="70" t="inlineStr">
        <is>
          <t>H</t>
        </is>
      </c>
      <c r="E22" s="26" t="n">
        <v>143.090493</v>
      </c>
      <c r="F22" s="10" t="n">
        <v>54.54</v>
      </c>
      <c r="G22" s="10" t="n">
        <v>115.02</v>
      </c>
      <c r="H22" s="10" t="n">
        <v>117.29</v>
      </c>
      <c r="I22" s="10">
        <f>ROUND(ROUND(E22,2)*ROUND(H22,2),2)</f>
        <v/>
      </c>
    </row>
    <row r="23" ht="15.95" customHeight="1">
      <c r="A23" s="70" t="inlineStr">
        <is>
          <t>00002707</t>
        </is>
      </c>
      <c r="B23" s="69" t="inlineStr">
        <is>
          <t>ENGENHEIRO CIVIL DE OBRA PLENO (HORISTA)</t>
        </is>
      </c>
      <c r="C23" s="70" t="inlineStr">
        <is>
          <t>SINAPI</t>
        </is>
      </c>
      <c r="D23" s="70" t="inlineStr">
        <is>
          <t>H</t>
        </is>
      </c>
      <c r="E23" s="26" t="n">
        <v>268.6278199592</v>
      </c>
      <c r="F23" s="10" t="n">
        <v>59.33</v>
      </c>
      <c r="G23" s="10" t="n">
        <v>115.02</v>
      </c>
      <c r="H23" s="10" t="n">
        <v>127.59</v>
      </c>
      <c r="I23" s="10">
        <f>ROUND(ROUND(E23,2)*ROUND(H23,2),2)</f>
        <v/>
      </c>
    </row>
    <row r="24" ht="15" customHeight="1">
      <c r="A24" s="70" t="inlineStr">
        <is>
          <t>34783</t>
        </is>
      </c>
      <c r="B24" s="69" t="inlineStr">
        <is>
          <t>ENGENHEIRO ELETRICISTA</t>
        </is>
      </c>
      <c r="C24" s="70" t="inlineStr">
        <is>
          <t xml:space="preserve">Composições </t>
        </is>
      </c>
      <c r="D24" s="70" t="inlineStr">
        <is>
          <t>H</t>
        </is>
      </c>
      <c r="E24" s="26" t="n">
        <v>0.666666</v>
      </c>
      <c r="F24" s="10" t="n">
        <v>94.06</v>
      </c>
      <c r="G24" s="10" t="n">
        <v>0</v>
      </c>
      <c r="H24" s="10" t="n">
        <v>94.06</v>
      </c>
      <c r="I24" s="10">
        <f>ROUND(ROUND(E24,2)*ROUND(H24,2),2)</f>
        <v/>
      </c>
    </row>
    <row r="25" ht="15" customHeight="1">
      <c r="A25" s="70" t="inlineStr">
        <is>
          <t>00012873</t>
        </is>
      </c>
      <c r="B25" s="69" t="inlineStr">
        <is>
          <t>IMPERMEABILIZADOR (HORISTA)</t>
        </is>
      </c>
      <c r="C25" s="70" t="inlineStr">
        <is>
          <t>SINAPI</t>
        </is>
      </c>
      <c r="D25" s="70" t="inlineStr">
        <is>
          <t>H</t>
        </is>
      </c>
      <c r="E25" s="26" t="n">
        <v>973.9867789800001</v>
      </c>
      <c r="F25" s="10" t="n">
        <v>9.51</v>
      </c>
      <c r="G25" s="10" t="n">
        <v>115.02</v>
      </c>
      <c r="H25" s="10" t="n">
        <v>20.46</v>
      </c>
      <c r="I25" s="10">
        <f>ROUND(ROUND(E25,2)*ROUND(H25,2),2)</f>
        <v/>
      </c>
    </row>
    <row r="26" ht="15" customHeight="1">
      <c r="A26" s="70" t="inlineStr">
        <is>
          <t>00012868</t>
        </is>
      </c>
      <c r="B26" s="69" t="inlineStr">
        <is>
          <t>MARCENEIRO (HORISTA)</t>
        </is>
      </c>
      <c r="C26" s="70" t="inlineStr">
        <is>
          <t>SINAPI</t>
        </is>
      </c>
      <c r="D26" s="70" t="inlineStr">
        <is>
          <t>H</t>
        </is>
      </c>
      <c r="E26" s="26" t="n">
        <v>8.31999519</v>
      </c>
      <c r="F26" s="10" t="n">
        <v>9.140000000000001</v>
      </c>
      <c r="G26" s="10" t="n">
        <v>115.02</v>
      </c>
      <c r="H26" s="10" t="n">
        <v>19.67</v>
      </c>
      <c r="I26" s="10">
        <f>ROUND(ROUND(E26,2)*ROUND(H26,2),2)</f>
        <v/>
      </c>
    </row>
    <row r="27" ht="15" customHeight="1">
      <c r="A27" s="70" t="inlineStr">
        <is>
          <t>00004755</t>
        </is>
      </c>
      <c r="B27" s="69" t="inlineStr">
        <is>
          <t>MARMORISTA / GRANITEIRO (HORISTA)</t>
        </is>
      </c>
      <c r="C27" s="70" t="inlineStr">
        <is>
          <t>SINAPI</t>
        </is>
      </c>
      <c r="D27" s="70" t="inlineStr">
        <is>
          <t>H</t>
        </is>
      </c>
      <c r="E27" s="26" t="n">
        <v>25.80510426</v>
      </c>
      <c r="F27" s="10" t="n">
        <v>9.300000000000001</v>
      </c>
      <c r="G27" s="10" t="n">
        <v>115.02</v>
      </c>
      <c r="H27" s="10" t="n">
        <v>20.01</v>
      </c>
      <c r="I27" s="10">
        <f>ROUND(ROUND(E27,2)*ROUND(H27,2),2)</f>
        <v/>
      </c>
    </row>
    <row r="28" ht="15" customHeight="1">
      <c r="A28" s="70" t="inlineStr">
        <is>
          <t>00004069</t>
        </is>
      </c>
      <c r="B28" s="69" t="inlineStr">
        <is>
          <t>MESTRE DE OBRAS (HORISTA)</t>
        </is>
      </c>
      <c r="C28" s="70" t="inlineStr">
        <is>
          <t>SINAPI</t>
        </is>
      </c>
      <c r="D28" s="70" t="inlineStr">
        <is>
          <t>H</t>
        </is>
      </c>
      <c r="E28" s="26" t="n">
        <v>0.4467689112</v>
      </c>
      <c r="F28" s="10" t="n">
        <v>17.44</v>
      </c>
      <c r="G28" s="10" t="n">
        <v>115.02</v>
      </c>
      <c r="H28" s="10" t="n">
        <v>37.52</v>
      </c>
      <c r="I28" s="10">
        <f>ROUND(ROUND(E28,2)*ROUND(H28,2),2)</f>
        <v/>
      </c>
    </row>
    <row r="29" ht="15" customHeight="1">
      <c r="A29" s="70" t="inlineStr">
        <is>
          <t>I1530</t>
        </is>
      </c>
      <c r="B29" s="69" t="inlineStr">
        <is>
          <t>MONTADOR</t>
        </is>
      </c>
      <c r="C29" s="70" t="inlineStr">
        <is>
          <t>SEINFRA</t>
        </is>
      </c>
      <c r="D29" s="70" t="inlineStr">
        <is>
          <t>H</t>
        </is>
      </c>
      <c r="E29" s="26" t="n">
        <v>210.216</v>
      </c>
      <c r="F29" s="10" t="n">
        <v>9.07</v>
      </c>
      <c r="G29" s="10" t="n">
        <v>114.15</v>
      </c>
      <c r="H29" s="10" t="n">
        <v>26.86</v>
      </c>
      <c r="I29" s="10">
        <f>ROUND(ROUND(E29,2)*ROUND(H29,2),2)</f>
        <v/>
      </c>
    </row>
    <row r="30" ht="15.95" customHeight="1">
      <c r="A30" s="70" t="inlineStr">
        <is>
          <t>00044497</t>
        </is>
      </c>
      <c r="B30" s="69" t="inlineStr">
        <is>
          <t>MONTADOR DE ESTRUTURAS METALICAS HORISTA</t>
        </is>
      </c>
      <c r="C30" s="70" t="inlineStr">
        <is>
          <t>SINAPI</t>
        </is>
      </c>
      <c r="D30" s="70" t="inlineStr">
        <is>
          <t>H</t>
        </is>
      </c>
      <c r="E30" s="26" t="n">
        <v>1580.36506923312</v>
      </c>
      <c r="F30" s="10" t="n">
        <v>8.390000000000001</v>
      </c>
      <c r="G30" s="10" t="n">
        <v>115.02</v>
      </c>
      <c r="H30" s="10" t="n">
        <v>18.06</v>
      </c>
      <c r="I30" s="10">
        <f>ROUND(ROUND(E30,2)*ROUND(H30,2),2)</f>
        <v/>
      </c>
    </row>
    <row r="31" ht="15" customHeight="1">
      <c r="A31" s="70" t="inlineStr">
        <is>
          <t>00004093</t>
        </is>
      </c>
      <c r="B31" s="69" t="inlineStr">
        <is>
          <t>MOTORISTA DE CAMINHAO (HORISTA)</t>
        </is>
      </c>
      <c r="C31" s="70" t="inlineStr">
        <is>
          <t>SINAPI</t>
        </is>
      </c>
      <c r="D31" s="70" t="inlineStr">
        <is>
          <t>H</t>
        </is>
      </c>
      <c r="E31" s="26" t="n">
        <v>0.00205798956</v>
      </c>
      <c r="F31" s="10" t="n">
        <v>12.78</v>
      </c>
      <c r="G31" s="10" t="n">
        <v>115.02</v>
      </c>
      <c r="H31" s="10" t="n">
        <v>27.5</v>
      </c>
      <c r="I31" s="10">
        <f>ROUND(ROUND(E31,2)*ROUND(H31,2),2)</f>
        <v/>
      </c>
    </row>
    <row r="32" ht="15.95" customHeight="1">
      <c r="A32" s="70" t="inlineStr">
        <is>
          <t>00020020</t>
        </is>
      </c>
      <c r="B32" s="69" t="inlineStr">
        <is>
          <t>MOTORISTA DE CAMINHAO-BASCULANTE (HORISTA)</t>
        </is>
      </c>
      <c r="C32" s="70" t="inlineStr">
        <is>
          <t>SINAPI</t>
        </is>
      </c>
      <c r="D32" s="70" t="inlineStr">
        <is>
          <t>H</t>
        </is>
      </c>
      <c r="E32" s="26" t="n">
        <v>12.00533339712</v>
      </c>
      <c r="F32" s="10" t="n">
        <v>13.28</v>
      </c>
      <c r="G32" s="10" t="n">
        <v>115.02</v>
      </c>
      <c r="H32" s="10" t="n">
        <v>28.57</v>
      </c>
      <c r="I32" s="10">
        <f>ROUND(ROUND(E32,2)*ROUND(H32,2),2)</f>
        <v/>
      </c>
    </row>
    <row r="33" ht="15.95" customHeight="1">
      <c r="A33" s="70" t="inlineStr">
        <is>
          <t>00004096</t>
        </is>
      </c>
      <c r="B33" s="69" t="inlineStr">
        <is>
          <t>MOTORISTA OPERADOR DE CAMINHAO COM MUNCK (HORISTA)</t>
        </is>
      </c>
      <c r="C33" s="70" t="inlineStr">
        <is>
          <t>SINAPI</t>
        </is>
      </c>
      <c r="D33" s="70" t="inlineStr">
        <is>
          <t>H</t>
        </is>
      </c>
      <c r="E33" s="26" t="n">
        <v>0.07845145000000001</v>
      </c>
      <c r="F33" s="10" t="n">
        <v>14.33</v>
      </c>
      <c r="G33" s="10" t="n">
        <v>115.02</v>
      </c>
      <c r="H33" s="10" t="n">
        <v>30.83</v>
      </c>
      <c r="I33" s="10">
        <f>ROUND(ROUND(E33,2)*ROUND(H33,2),2)</f>
        <v/>
      </c>
    </row>
    <row r="34" ht="15.95" customHeight="1">
      <c r="A34" s="70" t="inlineStr">
        <is>
          <t>00037666</t>
        </is>
      </c>
      <c r="B34" s="69" t="inlineStr">
        <is>
          <t>OPERADOR DE BETONEIRA ESTACIONARIA / MISTURADOR (HORISTA)</t>
        </is>
      </c>
      <c r="C34" s="70" t="inlineStr">
        <is>
          <t>SINAPI</t>
        </is>
      </c>
      <c r="D34" s="70" t="inlineStr">
        <is>
          <t>H</t>
        </is>
      </c>
      <c r="E34" s="26" t="n">
        <v>558.2168045223824</v>
      </c>
      <c r="F34" s="10" t="n">
        <v>9.19</v>
      </c>
      <c r="G34" s="10" t="n">
        <v>115.02</v>
      </c>
      <c r="H34" s="10" t="n">
        <v>19.78</v>
      </c>
      <c r="I34" s="10">
        <f>ROUND(ROUND(E34,2)*ROUND(H34,2),2)</f>
        <v/>
      </c>
    </row>
    <row r="35" ht="15" customHeight="1">
      <c r="A35" s="70" t="inlineStr">
        <is>
          <t>00004234</t>
        </is>
      </c>
      <c r="B35" s="69" t="inlineStr">
        <is>
          <t>OPERADOR DE ESCAVADEIRA (HORISTA)</t>
        </is>
      </c>
      <c r="C35" s="70" t="inlineStr">
        <is>
          <t>SINAPI</t>
        </is>
      </c>
      <c r="D35" s="70" t="inlineStr">
        <is>
          <t>H</t>
        </is>
      </c>
      <c r="E35" s="26" t="n">
        <v>6.794765071296</v>
      </c>
      <c r="F35" s="10" t="n">
        <v>11.92</v>
      </c>
      <c r="G35" s="10" t="n">
        <v>115.02</v>
      </c>
      <c r="H35" s="10" t="n">
        <v>25.65</v>
      </c>
      <c r="I35" s="10">
        <f>ROUND(ROUND(E35,2)*ROUND(H35,2),2)</f>
        <v/>
      </c>
    </row>
    <row r="36" ht="15.95" customHeight="1">
      <c r="A36" s="70" t="inlineStr">
        <is>
          <t>00004253</t>
        </is>
      </c>
      <c r="B36" s="69" t="inlineStr">
        <is>
          <t>OPERADOR DE GUINCHO OU GUINCHEIRO (HORISTA)</t>
        </is>
      </c>
      <c r="C36" s="70" t="inlineStr">
        <is>
          <t>SINAPI</t>
        </is>
      </c>
      <c r="D36" s="70" t="inlineStr">
        <is>
          <t>H</t>
        </is>
      </c>
      <c r="E36" s="26" t="n">
        <v>8.22439683352</v>
      </c>
      <c r="F36" s="10" t="n">
        <v>9.19</v>
      </c>
      <c r="G36" s="10" t="n">
        <v>115.02</v>
      </c>
      <c r="H36" s="10" t="n">
        <v>19.78</v>
      </c>
      <c r="I36" s="10">
        <f>ROUND(ROUND(E36,2)*ROUND(H36,2),2)</f>
        <v/>
      </c>
    </row>
    <row r="37" ht="15" customHeight="1">
      <c r="A37" s="70" t="inlineStr">
        <is>
          <t>00004254</t>
        </is>
      </c>
      <c r="B37" s="69" t="inlineStr">
        <is>
          <t>OPERADOR DE GUINDASTE (HORISTA)</t>
        </is>
      </c>
      <c r="C37" s="70" t="inlineStr">
        <is>
          <t>SINAPI</t>
        </is>
      </c>
      <c r="D37" s="70" t="inlineStr">
        <is>
          <t>H</t>
        </is>
      </c>
      <c r="E37" s="26" t="n">
        <v>1.730312955</v>
      </c>
      <c r="F37" s="10" t="n">
        <v>16.77</v>
      </c>
      <c r="G37" s="10" t="n">
        <v>115.02</v>
      </c>
      <c r="H37" s="10" t="n">
        <v>36.08</v>
      </c>
      <c r="I37" s="10">
        <f>ROUND(ROUND(E37,2)*ROUND(H37,2),2)</f>
        <v/>
      </c>
    </row>
    <row r="38" ht="15.95" customHeight="1">
      <c r="A38" s="70" t="inlineStr">
        <is>
          <t>00004230</t>
        </is>
      </c>
      <c r="B38" s="69" t="inlineStr">
        <is>
          <t>OPERADOR DE MAQUINAS E TRATORES DIVERSOS - TERRAPLANAGEM (HORISTA)</t>
        </is>
      </c>
      <c r="C38" s="70" t="inlineStr">
        <is>
          <t>SINAPI</t>
        </is>
      </c>
      <c r="D38" s="70" t="inlineStr">
        <is>
          <t>H</t>
        </is>
      </c>
      <c r="E38" s="26" t="n">
        <v>40.04712980766929</v>
      </c>
      <c r="F38" s="10" t="n">
        <v>11.69</v>
      </c>
      <c r="G38" s="10" t="n">
        <v>115.02</v>
      </c>
      <c r="H38" s="10" t="n">
        <v>25.15</v>
      </c>
      <c r="I38" s="10">
        <f>ROUND(ROUND(E38,2)*ROUND(H38,2),2)</f>
        <v/>
      </c>
    </row>
    <row r="39" ht="15.95" customHeight="1">
      <c r="A39" s="70" t="inlineStr">
        <is>
          <t>00004257</t>
        </is>
      </c>
      <c r="B39" s="69" t="inlineStr">
        <is>
          <t>OPERADOR DE MARTELETE OU MARTELETEIRO (HORISTA)</t>
        </is>
      </c>
      <c r="C39" s="70" t="inlineStr">
        <is>
          <t>SINAPI</t>
        </is>
      </c>
      <c r="D39" s="70" t="inlineStr">
        <is>
          <t>H</t>
        </is>
      </c>
      <c r="E39" s="26" t="n">
        <v>184.70541595737</v>
      </c>
      <c r="F39" s="10" t="n">
        <v>9.050000000000001</v>
      </c>
      <c r="G39" s="10" t="n">
        <v>115.02</v>
      </c>
      <c r="H39" s="10" t="n">
        <v>19.48</v>
      </c>
      <c r="I39" s="10">
        <f>ROUND(ROUND(E39,2)*ROUND(H39,2),2)</f>
        <v/>
      </c>
    </row>
    <row r="40" ht="15.95" customHeight="1">
      <c r="A40" s="70" t="inlineStr">
        <is>
          <t>00004248</t>
        </is>
      </c>
      <c r="B40" s="69" t="inlineStr">
        <is>
          <t>OPERADOR DE PA CARREGADEIRA (HORISTA)</t>
        </is>
      </c>
      <c r="C40" s="70" t="inlineStr">
        <is>
          <t>SINAPI</t>
        </is>
      </c>
      <c r="D40" s="70" t="inlineStr">
        <is>
          <t>H</t>
        </is>
      </c>
      <c r="E40" s="26" t="n">
        <v>20.39256287992</v>
      </c>
      <c r="F40" s="10" t="n">
        <v>10.79</v>
      </c>
      <c r="G40" s="10" t="n">
        <v>115.02</v>
      </c>
      <c r="H40" s="10" t="n">
        <v>23.22</v>
      </c>
      <c r="I40" s="10">
        <f>ROUND(ROUND(E40,2)*ROUND(H40,2),2)</f>
        <v/>
      </c>
    </row>
    <row r="41" ht="15" customHeight="1">
      <c r="A41" s="70" t="inlineStr">
        <is>
          <t>00004750</t>
        </is>
      </c>
      <c r="B41" s="69" t="inlineStr">
        <is>
          <t>PEDREIRO (HORISTA)</t>
        </is>
      </c>
      <c r="C41" s="70" t="inlineStr">
        <is>
          <t>SINAPI</t>
        </is>
      </c>
      <c r="D41" s="70" t="inlineStr">
        <is>
          <t>H</t>
        </is>
      </c>
      <c r="E41" s="26" t="n">
        <v>3190.499710271658</v>
      </c>
      <c r="F41" s="10" t="n">
        <v>9.51</v>
      </c>
      <c r="G41" s="10" t="n">
        <v>115.02</v>
      </c>
      <c r="H41" s="10" t="n">
        <v>20.46</v>
      </c>
      <c r="I41" s="10">
        <f>ROUND(ROUND(E41,2)*ROUND(H41,2),2)</f>
        <v/>
      </c>
    </row>
    <row r="42" ht="24" customHeight="1">
      <c r="A42" s="70" t="inlineStr">
        <is>
          <t>PE.88309..HE_1.</t>
        </is>
      </c>
      <c r="B42" s="69" t="inlineStr">
        <is>
          <t>PEDREIRO COM ENCARGOS COMPLEMENTARES HORÁRIO EXTRAORDINÁRIO 50%</t>
        </is>
      </c>
      <c r="C42" s="70" t="inlineStr">
        <is>
          <t xml:space="preserve">Composições </t>
        </is>
      </c>
      <c r="D42" s="70" t="inlineStr">
        <is>
          <t>H</t>
        </is>
      </c>
      <c r="E42" s="26" t="n">
        <v>9.023244</v>
      </c>
      <c r="F42" s="10" t="n">
        <v>36.9</v>
      </c>
      <c r="G42" s="10" t="n">
        <v>0</v>
      </c>
      <c r="H42" s="10" t="n">
        <v>36.9</v>
      </c>
      <c r="I42" s="10">
        <f>ROUND(ROUND(E42,2)*ROUND(H42,2),2)</f>
        <v/>
      </c>
    </row>
    <row r="43" ht="15" customHeight="1">
      <c r="A43" s="70" t="inlineStr">
        <is>
          <t>00004783</t>
        </is>
      </c>
      <c r="B43" s="69" t="inlineStr">
        <is>
          <t>PINTOR (HORISTA)</t>
        </is>
      </c>
      <c r="C43" s="70" t="inlineStr">
        <is>
          <t>SINAPI</t>
        </is>
      </c>
      <c r="D43" s="70" t="inlineStr">
        <is>
          <t>H</t>
        </is>
      </c>
      <c r="E43" s="26" t="n">
        <v>76.2993734362028</v>
      </c>
      <c r="F43" s="10" t="n">
        <v>9.51</v>
      </c>
      <c r="G43" s="10" t="n">
        <v>115.02</v>
      </c>
      <c r="H43" s="10" t="n">
        <v>20.46</v>
      </c>
      <c r="I43" s="10">
        <f>ROUND(ROUND(E43,2)*ROUND(H43,2),2)</f>
        <v/>
      </c>
    </row>
    <row r="44" ht="15" customHeight="1">
      <c r="A44" s="70" t="inlineStr">
        <is>
          <t>I04750S</t>
        </is>
      </c>
      <c r="B44" s="69" t="inlineStr">
        <is>
          <t>Pedreiro (horista)</t>
        </is>
      </c>
      <c r="C44" s="70" t="inlineStr">
        <is>
          <t>ORSE</t>
        </is>
      </c>
      <c r="D44" s="70" t="inlineStr">
        <is>
          <t>h</t>
        </is>
      </c>
      <c r="E44" s="26" t="n">
        <v>18</v>
      </c>
      <c r="F44" s="10" t="n">
        <v>8.99</v>
      </c>
      <c r="G44" s="10" t="n">
        <v>112.54</v>
      </c>
      <c r="H44" s="10" t="n">
        <v>19.11</v>
      </c>
      <c r="I44" s="10">
        <f>ROUND(ROUND(E44,2)*ROUND(H44,2),2)</f>
        <v/>
      </c>
    </row>
    <row r="45" ht="15" customHeight="1">
      <c r="A45" s="70" t="inlineStr">
        <is>
          <t>I04783S</t>
        </is>
      </c>
      <c r="B45" s="69" t="inlineStr">
        <is>
          <t>Pintor (horista)</t>
        </is>
      </c>
      <c r="C45" s="70" t="inlineStr">
        <is>
          <t>ORSE</t>
        </is>
      </c>
      <c r="D45" s="70" t="inlineStr">
        <is>
          <t>h</t>
        </is>
      </c>
      <c r="E45" s="26" t="n">
        <v>19.14</v>
      </c>
      <c r="F45" s="10" t="n">
        <v>9</v>
      </c>
      <c r="G45" s="10" t="n">
        <v>112.54</v>
      </c>
      <c r="H45" s="10" t="n">
        <v>19.13</v>
      </c>
      <c r="I45" s="10">
        <f>ROUND(ROUND(E45,2)*ROUND(H45,2),2)</f>
        <v/>
      </c>
    </row>
    <row r="46" ht="15" customHeight="1">
      <c r="A46" s="70" t="inlineStr">
        <is>
          <t>I2543</t>
        </is>
      </c>
      <c r="B46" s="69" t="inlineStr">
        <is>
          <t>SERVENTE</t>
        </is>
      </c>
      <c r="C46" s="70" t="inlineStr">
        <is>
          <t>SEINFRA</t>
        </is>
      </c>
      <c r="D46" s="70" t="inlineStr">
        <is>
          <t>H</t>
        </is>
      </c>
      <c r="E46" s="26" t="n">
        <v>5.6</v>
      </c>
      <c r="F46" s="10" t="n">
        <v>6.07</v>
      </c>
      <c r="G46" s="10" t="n">
        <v>114.15</v>
      </c>
      <c r="H46" s="10" t="n">
        <v>20.26</v>
      </c>
      <c r="I46" s="10">
        <f>ROUND(ROUND(E46,2)*ROUND(H46,2),2)</f>
        <v/>
      </c>
    </row>
    <row r="47" ht="24" customHeight="1">
      <c r="A47" s="70" t="inlineStr">
        <is>
          <t>PE.88316..HE</t>
        </is>
      </c>
      <c r="B47" s="69" t="inlineStr">
        <is>
          <t>SERVENTE COM ENCARGOS COMPLEMENTARES HORÁRIO EXTRAORDINÁRIO 50%</t>
        </is>
      </c>
      <c r="C47" s="70" t="inlineStr">
        <is>
          <t xml:space="preserve">Composições </t>
        </is>
      </c>
      <c r="D47" s="70" t="inlineStr">
        <is>
          <t>H</t>
        </is>
      </c>
      <c r="E47" s="26" t="n">
        <v>299.636657</v>
      </c>
      <c r="F47" s="10" t="n">
        <v>28.24</v>
      </c>
      <c r="G47" s="10" t="n">
        <v>0</v>
      </c>
      <c r="H47" s="10" t="n">
        <v>28.24</v>
      </c>
      <c r="I47" s="10">
        <f>ROUND(ROUND(E47,2)*ROUND(H47,2),2)</f>
        <v/>
      </c>
    </row>
    <row r="48" ht="15" customHeight="1">
      <c r="A48" s="70" t="inlineStr">
        <is>
          <t>00006111</t>
        </is>
      </c>
      <c r="B48" s="69" t="inlineStr">
        <is>
          <t>SERVENTE DE OBRAS (HORISTA)</t>
        </is>
      </c>
      <c r="C48" s="70" t="inlineStr">
        <is>
          <t>SINAPI</t>
        </is>
      </c>
      <c r="D48" s="70" t="inlineStr">
        <is>
          <t>H</t>
        </is>
      </c>
      <c r="E48" s="26" t="n">
        <v>10069.05113125561</v>
      </c>
      <c r="F48" s="10" t="n">
        <v>6.48</v>
      </c>
      <c r="G48" s="10" t="n">
        <v>115.02</v>
      </c>
      <c r="H48" s="10" t="n">
        <v>13.95</v>
      </c>
      <c r="I48" s="10">
        <f>ROUND(ROUND(E48,2)*ROUND(H48,2),2)</f>
        <v/>
      </c>
    </row>
    <row r="49" ht="15" customHeight="1">
      <c r="A49" s="70" t="inlineStr">
        <is>
          <t>I06111S</t>
        </is>
      </c>
      <c r="B49" s="69" t="inlineStr">
        <is>
          <t>Servente de obras (horista)</t>
        </is>
      </c>
      <c r="C49" s="70" t="inlineStr">
        <is>
          <t>ORSE</t>
        </is>
      </c>
      <c r="D49" s="70" t="inlineStr">
        <is>
          <t>h</t>
        </is>
      </c>
      <c r="E49" s="26" t="n">
        <v>220.69</v>
      </c>
      <c r="F49" s="10" t="n">
        <v>6.42</v>
      </c>
      <c r="G49" s="10" t="n">
        <v>112.54</v>
      </c>
      <c r="H49" s="10" t="n">
        <v>13.65</v>
      </c>
      <c r="I49" s="10">
        <f>ROUND(ROUND(E49,2)*ROUND(H49,2),2)</f>
        <v/>
      </c>
    </row>
    <row r="50" ht="15" customHeight="1">
      <c r="A50" s="70" t="inlineStr">
        <is>
          <t>00040945</t>
        </is>
      </c>
      <c r="B50" s="69" t="inlineStr">
        <is>
          <t>TECNICO DE EDIFICACOES (HORISTA)</t>
        </is>
      </c>
      <c r="C50" s="70" t="inlineStr">
        <is>
          <t>SINAPI</t>
        </is>
      </c>
      <c r="D50" s="70" t="inlineStr">
        <is>
          <t>H</t>
        </is>
      </c>
      <c r="E50" s="26" t="n">
        <v>14.90222</v>
      </c>
      <c r="F50" s="10" t="n">
        <v>13.98</v>
      </c>
      <c r="G50" s="10" t="n">
        <v>115.02</v>
      </c>
      <c r="H50" s="10" t="n">
        <v>30.08</v>
      </c>
      <c r="I50" s="10">
        <f>ROUND(ROUND(E50,2)*ROUND(H50,2),2)</f>
        <v/>
      </c>
    </row>
    <row r="51" ht="15.95" customHeight="1">
      <c r="A51" s="70" t="inlineStr">
        <is>
          <t>00040943</t>
        </is>
      </c>
      <c r="B51" s="69" t="inlineStr">
        <is>
          <t>TECNICO EM SEGURANCA DO TRABALHO (HORISTA)</t>
        </is>
      </c>
      <c r="C51" s="70" t="inlineStr">
        <is>
          <t>SINAPI</t>
        </is>
      </c>
      <c r="D51" s="70" t="inlineStr">
        <is>
          <t>H</t>
        </is>
      </c>
      <c r="E51" s="26" t="n">
        <v>404.1972</v>
      </c>
      <c r="F51" s="10" t="n">
        <v>13.38</v>
      </c>
      <c r="G51" s="10" t="n">
        <v>115.02</v>
      </c>
      <c r="H51" s="10" t="n">
        <v>28.79</v>
      </c>
      <c r="I51" s="10">
        <f>ROUND(ROUND(E51,2)*ROUND(H51,2),2)</f>
        <v/>
      </c>
    </row>
    <row r="52" ht="15" customHeight="1">
      <c r="A52" s="70" t="inlineStr">
        <is>
          <t>00012869</t>
        </is>
      </c>
      <c r="B52" s="69" t="inlineStr">
        <is>
          <t>TELHADOR / TELHADISTA (HORISTA)</t>
        </is>
      </c>
      <c r="C52" s="70" t="inlineStr">
        <is>
          <t>SINAPI</t>
        </is>
      </c>
      <c r="D52" s="70" t="inlineStr">
        <is>
          <t>H</t>
        </is>
      </c>
      <c r="E52" s="26" t="n">
        <v>167.00712350208</v>
      </c>
      <c r="F52" s="10" t="n">
        <v>9.390000000000001</v>
      </c>
      <c r="G52" s="10" t="n">
        <v>115.02</v>
      </c>
      <c r="H52" s="10" t="n">
        <v>20.21</v>
      </c>
      <c r="I52" s="10">
        <f>ROUND(ROUND(E52,2)*ROUND(H52,2),2)</f>
        <v/>
      </c>
    </row>
  </sheetData>
  <mergeCells count="2">
    <mergeCell ref="A1:I1"/>
    <mergeCell ref="B2:H2"/>
  </mergeCells>
  <pageMargins left="0.5" right="0.5" top="0.5" bottom="0.5" header="0" footer="0"/>
  <pageSetup orientation="portrait" paperSize="9" scale="85"/>
</worksheet>
</file>

<file path=xl/worksheets/sheet11.xml><?xml version="1.0" encoding="utf-8"?>
<worksheet xmlns="http://schemas.openxmlformats.org/spreadsheetml/2006/main">
  <sheetPr>
    <outlinePr summaryBelow="0"/>
    <pageSetUpPr/>
  </sheetPr>
  <dimension ref="A1:G258"/>
  <sheetViews>
    <sheetView workbookViewId="0">
      <selection activeCell="A1" sqref="A1"/>
    </sheetView>
  </sheetViews>
  <sheetFormatPr baseColWidth="8" defaultRowHeight="15"/>
  <cols>
    <col width="10.42578125" customWidth="1" min="1" max="1"/>
    <col width="52" customWidth="1" min="2" max="2"/>
    <col width="9.42578125" customWidth="1" min="3" max="3"/>
    <col width="8.42578125" customWidth="1" min="4" max="4"/>
    <col width="10.42578125" customWidth="1" min="5" max="5"/>
    <col width="12.42578125" customWidth="1" min="6" max="7"/>
  </cols>
  <sheetData>
    <row r="1" ht="92.09999999999999" customHeight="1">
      <c r="A1" s="65" t="n"/>
      <c r="B1" s="87" t="n"/>
      <c r="C1" s="87" t="n"/>
      <c r="D1" s="87" t="n"/>
      <c r="E1" s="87" t="n"/>
      <c r="F1" s="87" t="n"/>
      <c r="G1" s="87" t="n"/>
    </row>
    <row r="2" ht="9.949999999999999" customHeight="1">
      <c r="A2" s="1" t="n"/>
      <c r="B2" s="66" t="inlineStr">
        <is>
          <t>
</t>
        </is>
      </c>
      <c r="G2" s="1" t="n"/>
    </row>
    <row r="3" ht="20.1" customHeight="1">
      <c r="A3" s="73" t="inlineStr">
        <is>
          <t>CÓDIGO</t>
        </is>
      </c>
      <c r="B3" s="73" t="inlineStr">
        <is>
          <t>DESCRIÇÃO</t>
        </is>
      </c>
      <c r="C3" s="73" t="inlineStr">
        <is>
          <t>FONTE</t>
        </is>
      </c>
      <c r="D3" s="73" t="inlineStr">
        <is>
          <t>UNID</t>
        </is>
      </c>
      <c r="E3" s="73" t="inlineStr">
        <is>
          <t>QUANTIDADE</t>
        </is>
      </c>
      <c r="F3" s="73" t="inlineStr">
        <is>
          <t>VALOR UNITÁRIO</t>
        </is>
      </c>
      <c r="G3" s="73" t="inlineStr">
        <is>
          <t>VALOR TOTAL</t>
        </is>
      </c>
    </row>
    <row r="4" ht="15.95" customHeight="1">
      <c r="A4" s="70" t="inlineStr">
        <is>
          <t>00000411</t>
        </is>
      </c>
      <c r="B4" s="69" t="inlineStr">
        <is>
          <t>ABRACADEIRA DE NYLON PARA AMARRACAO DE CABOS, COMPRIMENTO DE 200 X *4,6* MM</t>
        </is>
      </c>
      <c r="C4" s="70" t="inlineStr">
        <is>
          <t>SINAPI</t>
        </is>
      </c>
      <c r="D4" s="70" t="inlineStr">
        <is>
          <t>UN</t>
        </is>
      </c>
      <c r="E4" s="26" t="n">
        <v>1366.9002</v>
      </c>
      <c r="F4" s="10" t="n">
        <v>0.15</v>
      </c>
      <c r="G4" s="10">
        <f>ROUND(ROUND(E4,2)*ROUND(F4,2),2)</f>
        <v/>
      </c>
    </row>
    <row r="5" ht="15.95" customHeight="1">
      <c r="A5" s="70" t="inlineStr">
        <is>
          <t>00000392</t>
        </is>
      </c>
      <c r="B5" s="69" t="inlineStr">
        <is>
          <t>ABRACADEIRA EM ACO PARA AMARRACAO DE ELETRODUTOS, TIPO D, COM 1/2" E PARAFUSO DE FIXACAO</t>
        </is>
      </c>
      <c r="C5" s="70" t="inlineStr">
        <is>
          <t>SINAPI</t>
        </is>
      </c>
      <c r="D5" s="70" t="inlineStr">
        <is>
          <t>UN</t>
        </is>
      </c>
      <c r="E5" s="26" t="n">
        <v>31.1038718</v>
      </c>
      <c r="F5" s="10" t="n">
        <v>3.05</v>
      </c>
      <c r="G5" s="10">
        <f>ROUND(ROUND(E5,2)*ROUND(F5,2),2)</f>
        <v/>
      </c>
    </row>
    <row r="6" ht="15.95" customHeight="1">
      <c r="A6" s="70" t="inlineStr">
        <is>
          <t>00000003</t>
        </is>
      </c>
      <c r="B6" s="69" t="inlineStr">
        <is>
          <t>ACIDO CLORIDRICO / ACIDO MURIATICO, DILUICAO 10% A 12% PARA USO EM LIMPEZA</t>
        </is>
      </c>
      <c r="C6" s="70" t="inlineStr">
        <is>
          <t>SINAPI</t>
        </is>
      </c>
      <c r="D6" s="70" t="inlineStr">
        <is>
          <t>L</t>
        </is>
      </c>
      <c r="E6" s="26" t="n">
        <v>110.55</v>
      </c>
      <c r="F6" s="10" t="n">
        <v>15.94</v>
      </c>
      <c r="G6" s="10">
        <f>ROUND(ROUND(E6,2)*ROUND(F6,2),2)</f>
        <v/>
      </c>
    </row>
    <row r="7" ht="15" customHeight="1">
      <c r="A7" s="70" t="inlineStr">
        <is>
          <t>00000034</t>
        </is>
      </c>
      <c r="B7" s="69" t="inlineStr">
        <is>
          <t>ACO CA-50, 10,0 MM, VERGALHAO</t>
        </is>
      </c>
      <c r="C7" s="70" t="inlineStr">
        <is>
          <t>SINAPI</t>
        </is>
      </c>
      <c r="D7" s="70" t="inlineStr">
        <is>
          <t>KG</t>
        </is>
      </c>
      <c r="E7" s="26" t="n">
        <v>384.2598</v>
      </c>
      <c r="F7" s="10" t="n">
        <v>8.029999999999999</v>
      </c>
      <c r="G7" s="10">
        <f>ROUND(ROUND(E7,2)*ROUND(F7,2),2)</f>
        <v/>
      </c>
    </row>
    <row r="8" ht="15" customHeight="1">
      <c r="A8" s="70" t="inlineStr">
        <is>
          <t>00043055</t>
        </is>
      </c>
      <c r="B8" s="69" t="inlineStr">
        <is>
          <t>ACO CA-50, 12,5 MM OU 16,0 MM, VERGALHAO</t>
        </is>
      </c>
      <c r="C8" s="70" t="inlineStr">
        <is>
          <t>SINAPI</t>
        </is>
      </c>
      <c r="D8" s="70" t="inlineStr">
        <is>
          <t>KG</t>
        </is>
      </c>
      <c r="E8" s="26" t="n">
        <v>184.8039</v>
      </c>
      <c r="F8" s="10" t="n">
        <v>6.96</v>
      </c>
      <c r="G8" s="10">
        <f>ROUND(ROUND(E8,2)*ROUND(F8,2),2)</f>
        <v/>
      </c>
    </row>
    <row r="9" ht="15" customHeight="1">
      <c r="A9" s="70" t="inlineStr">
        <is>
          <t>00000033</t>
        </is>
      </c>
      <c r="B9" s="69" t="inlineStr">
        <is>
          <t>ACO CA-50, 8,0 MM, VERGALHAO</t>
        </is>
      </c>
      <c r="C9" s="70" t="inlineStr">
        <is>
          <t>SINAPI</t>
        </is>
      </c>
      <c r="D9" s="70" t="inlineStr">
        <is>
          <t>KG</t>
        </is>
      </c>
      <c r="E9" s="26" t="n">
        <v>192.918</v>
      </c>
      <c r="F9" s="10" t="n">
        <v>8.52</v>
      </c>
      <c r="G9" s="10">
        <f>ROUND(ROUND(E9,2)*ROUND(F9,2),2)</f>
        <v/>
      </c>
    </row>
    <row r="10" ht="15" customHeight="1">
      <c r="A10" s="70" t="inlineStr">
        <is>
          <t>00043059</t>
        </is>
      </c>
      <c r="B10" s="69" t="inlineStr">
        <is>
          <t>ACO CA-60, 4,2 MM, OU 5,0 MM, OU 6,0 MM, OU 7,0 MM, VERGALHAO</t>
        </is>
      </c>
      <c r="C10" s="70" t="inlineStr">
        <is>
          <t>SINAPI</t>
        </is>
      </c>
      <c r="D10" s="70" t="inlineStr">
        <is>
          <t>KG</t>
        </is>
      </c>
      <c r="E10" s="26" t="n">
        <v>65.59784713824769</v>
      </c>
      <c r="F10" s="10" t="n">
        <v>7.6</v>
      </c>
      <c r="G10" s="10">
        <f>ROUND(ROUND(E10,2)*ROUND(F10,2),2)</f>
        <v/>
      </c>
    </row>
    <row r="11" ht="15.95" customHeight="1">
      <c r="A11" s="70" t="inlineStr">
        <is>
          <t>00000097</t>
        </is>
      </c>
      <c r="B11" s="69" t="inlineStr">
        <is>
          <t>ADAPTADOR PVC SOLDAVEL, COM FLANGE E ANEL DE VEDACAO, 32 MM X 1", PARA CAIXA D'AGUA</t>
        </is>
      </c>
      <c r="C11" s="70" t="inlineStr">
        <is>
          <t>SINAPI</t>
        </is>
      </c>
      <c r="D11" s="70" t="inlineStr">
        <is>
          <t>UN</t>
        </is>
      </c>
      <c r="E11" s="26" t="n">
        <v>1</v>
      </c>
      <c r="F11" s="10" t="n">
        <v>16.29</v>
      </c>
      <c r="G11" s="10">
        <f>ROUND(ROUND(E11,2)*ROUND(F11,2),2)</f>
        <v/>
      </c>
    </row>
    <row r="12" ht="15" customHeight="1">
      <c r="A12" s="70" t="inlineStr">
        <is>
          <t>00004791</t>
        </is>
      </c>
      <c r="B12" s="69" t="inlineStr">
        <is>
          <t>ADESIVO ACRILICO DE BASE AQUOSA / COLA DE CONTATO</t>
        </is>
      </c>
      <c r="C12" s="70" t="inlineStr">
        <is>
          <t>SINAPI</t>
        </is>
      </c>
      <c r="D12" s="70" t="inlineStr">
        <is>
          <t>KG</t>
        </is>
      </c>
      <c r="E12" s="26" t="n">
        <v>40.905</v>
      </c>
      <c r="F12" s="10" t="n">
        <v>48.6</v>
      </c>
      <c r="G12" s="10">
        <f>ROUND(ROUND(E12,2)*ROUND(F12,2),2)</f>
        <v/>
      </c>
    </row>
    <row r="13" ht="15.95" customHeight="1">
      <c r="A13" s="70" t="inlineStr">
        <is>
          <t>00000157</t>
        </is>
      </c>
      <c r="B13" s="69" t="inlineStr">
        <is>
          <t>ADESIVO ESTRUTURAL A BASE DE RESINA EPOXI PARA INJECAO EM TRINCAS, BICOMPONENTE, BAIXA VISCOSIDADE</t>
        </is>
      </c>
      <c r="C13" s="70" t="inlineStr">
        <is>
          <t>SINAPI</t>
        </is>
      </c>
      <c r="D13" s="70" t="inlineStr">
        <is>
          <t>KG</t>
        </is>
      </c>
      <c r="E13" s="26" t="n">
        <v>53.9595</v>
      </c>
      <c r="F13" s="10" t="n">
        <v>167.77</v>
      </c>
      <c r="G13" s="10">
        <f>ROUND(ROUND(E13,2)*ROUND(F13,2),2)</f>
        <v/>
      </c>
    </row>
    <row r="14" ht="15.95" customHeight="1">
      <c r="A14" s="70" t="inlineStr">
        <is>
          <t>00000131</t>
        </is>
      </c>
      <c r="B14" s="69" t="inlineStr">
        <is>
          <t>ADESIVO ESTRUTURAL A BASE DE RESINA EPOXI, BICOMPONENTE, PASTOSO (TIXOTROPICO)</t>
        </is>
      </c>
      <c r="C14" s="70" t="inlineStr">
        <is>
          <t>SINAPI</t>
        </is>
      </c>
      <c r="D14" s="70" t="inlineStr">
        <is>
          <t>KG</t>
        </is>
      </c>
      <c r="E14" s="26" t="n">
        <v>245.5209</v>
      </c>
      <c r="F14" s="10" t="n">
        <v>51.08</v>
      </c>
      <c r="G14" s="10">
        <f>ROUND(ROUND(E14,2)*ROUND(F14,2),2)</f>
        <v/>
      </c>
    </row>
    <row r="15" ht="15" customHeight="1">
      <c r="A15" s="70" t="inlineStr">
        <is>
          <t>00000119</t>
        </is>
      </c>
      <c r="B15" s="69" t="inlineStr">
        <is>
          <t>ADESIVO PLASTICO PARA PVC, BISNAGA COM 75 GR</t>
        </is>
      </c>
      <c r="C15" s="70" t="inlineStr">
        <is>
          <t>SINAPI</t>
        </is>
      </c>
      <c r="D15" s="70" t="inlineStr">
        <is>
          <t>UN</t>
        </is>
      </c>
      <c r="E15" s="26" t="n">
        <v>24</v>
      </c>
      <c r="F15" s="10" t="n">
        <v>7.62</v>
      </c>
      <c r="G15" s="10">
        <f>ROUND(ROUND(E15,2)*ROUND(F15,2),2)</f>
        <v/>
      </c>
    </row>
    <row r="16" ht="15" customHeight="1">
      <c r="A16" s="70" t="inlineStr">
        <is>
          <t>00000122</t>
        </is>
      </c>
      <c r="B16" s="69" t="inlineStr">
        <is>
          <t>ADESIVO PLASTICO PARA PVC, FRASCO COM *850* GR</t>
        </is>
      </c>
      <c r="C16" s="70" t="inlineStr">
        <is>
          <t>SINAPI</t>
        </is>
      </c>
      <c r="D16" s="70" t="inlineStr">
        <is>
          <t>UN</t>
        </is>
      </c>
      <c r="E16" s="26" t="n">
        <v>0.0252695016</v>
      </c>
      <c r="F16" s="10" t="n">
        <v>58.63</v>
      </c>
      <c r="G16" s="10">
        <f>ROUND(ROUND(E16,2)*ROUND(F16,2),2)</f>
        <v/>
      </c>
    </row>
    <row r="17" ht="15.95" customHeight="1">
      <c r="A17" s="70" t="inlineStr">
        <is>
          <t>00007334</t>
        </is>
      </c>
      <c r="B17" s="69" t="inlineStr">
        <is>
          <t>ADITIVO ADESIVO LIQUIDO PARA ARGAMASSAS DE REVESTIMENTOS CIMENTICIOS</t>
        </is>
      </c>
      <c r="C17" s="70" t="inlineStr">
        <is>
          <t>SINAPI</t>
        </is>
      </c>
      <c r="D17" s="70" t="inlineStr">
        <is>
          <t>L</t>
        </is>
      </c>
      <c r="E17" s="26" t="n">
        <v>159.7596</v>
      </c>
      <c r="F17" s="10" t="n">
        <v>16.59</v>
      </c>
      <c r="G17" s="10">
        <f>ROUND(ROUND(E17,2)*ROUND(F17,2),2)</f>
        <v/>
      </c>
    </row>
    <row r="18" ht="15" customHeight="1">
      <c r="A18" s="70" t="inlineStr">
        <is>
          <t>00045146</t>
        </is>
      </c>
      <c r="B18" s="69" t="inlineStr">
        <is>
          <t>ADITIVO IMPERMEABILIZANTE CRISTALIZANTE PARA CONCRETO</t>
        </is>
      </c>
      <c r="C18" s="70" t="inlineStr">
        <is>
          <t>SINAPI</t>
        </is>
      </c>
      <c r="D18" s="70" t="inlineStr">
        <is>
          <t>KG</t>
        </is>
      </c>
      <c r="E18" s="26" t="n">
        <v>257.952</v>
      </c>
      <c r="F18" s="10" t="n">
        <v>37.77</v>
      </c>
      <c r="G18" s="10">
        <f>ROUND(ROUND(E18,2)*ROUND(F18,2),2)</f>
        <v/>
      </c>
    </row>
    <row r="19" ht="15.95" customHeight="1">
      <c r="A19" s="70" t="inlineStr">
        <is>
          <t>00000123</t>
        </is>
      </c>
      <c r="B19" s="69" t="inlineStr">
        <is>
          <t>ADITIVO IMPERMEABILIZANTE DE PEGA NORMAL PARA ARGAMASSAS E CONCRETOS SEM ARMACAO, LIQUIDO E ISENTO DE CLORETOS</t>
        </is>
      </c>
      <c r="C19" s="70" t="inlineStr">
        <is>
          <t>SINAPI</t>
        </is>
      </c>
      <c r="D19" s="70" t="inlineStr">
        <is>
          <t>L</t>
        </is>
      </c>
      <c r="E19" s="26" t="n">
        <v>0.5309950463999999</v>
      </c>
      <c r="F19" s="10" t="n">
        <v>8.06</v>
      </c>
      <c r="G19" s="10">
        <f>ROUND(ROUND(E19,2)*ROUND(F19,2),2)</f>
        <v/>
      </c>
    </row>
    <row r="20" ht="15" customHeight="1">
      <c r="A20" s="70" t="inlineStr">
        <is>
          <t>SBC006315</t>
        </is>
      </c>
      <c r="B20" s="69" t="inlineStr">
        <is>
          <t>ALUGUEL MENSAL RELOGIO DE PONTO</t>
        </is>
      </c>
      <c r="C20" s="70" t="inlineStr">
        <is>
          <t xml:space="preserve">Composições </t>
        </is>
      </c>
      <c r="D20" s="70" t="inlineStr">
        <is>
          <t>MÊS</t>
        </is>
      </c>
      <c r="E20" s="26" t="n">
        <v>12</v>
      </c>
      <c r="F20" s="10" t="n">
        <v>165</v>
      </c>
      <c r="G20" s="10">
        <f>ROUND(ROUND(E20,2)*ROUND(F20,2),2)</f>
        <v/>
      </c>
    </row>
    <row r="21" ht="15.95" customHeight="1">
      <c r="A21" s="70" t="inlineStr">
        <is>
          <t>00006138</t>
        </is>
      </c>
      <c r="B21" s="69" t="inlineStr">
        <is>
          <t>ANEL DE VEDACAO, PVC FLEXIVEL, 100 MM, PARA SAIDA DE BACIA / VASO SANITARIO</t>
        </is>
      </c>
      <c r="C21" s="70" t="inlineStr">
        <is>
          <t>SINAPI</t>
        </is>
      </c>
      <c r="D21" s="70" t="inlineStr">
        <is>
          <t>UN</t>
        </is>
      </c>
      <c r="E21" s="26" t="n">
        <v>33</v>
      </c>
      <c r="F21" s="10" t="n">
        <v>10.96</v>
      </c>
      <c r="G21" s="10">
        <f>ROUND(ROUND(E21,2)*ROUND(F21,2),2)</f>
        <v/>
      </c>
    </row>
    <row r="22" ht="15.95" customHeight="1">
      <c r="A22" s="70" t="inlineStr">
        <is>
          <t>00043130</t>
        </is>
      </c>
      <c r="B22" s="69" t="inlineStr">
        <is>
          <t>ARAME GALVANIZADO 12 BWG, D = 2,76 MM (0,048 KG/M) OU 14 BWG, D = 2,11 MM (0,026 KG/M)</t>
        </is>
      </c>
      <c r="C22" s="70" t="inlineStr">
        <is>
          <t>SINAPI</t>
        </is>
      </c>
      <c r="D22" s="70" t="inlineStr">
        <is>
          <t>KG</t>
        </is>
      </c>
      <c r="E22" s="26" t="n">
        <v>26.9325</v>
      </c>
      <c r="F22" s="10" t="n">
        <v>15.73</v>
      </c>
      <c r="G22" s="10">
        <f>ROUND(ROUND(E22,2)*ROUND(F22,2),2)</f>
        <v/>
      </c>
    </row>
    <row r="23" ht="15" customHeight="1">
      <c r="A23" s="70" t="inlineStr">
        <is>
          <t>00000345</t>
        </is>
      </c>
      <c r="B23" s="69" t="inlineStr">
        <is>
          <t>ARAME GALVANIZADO 18 BWG, D = 1,24MM (0,009 KG/M)</t>
        </is>
      </c>
      <c r="C23" s="70" t="inlineStr">
        <is>
          <t>SINAPI</t>
        </is>
      </c>
      <c r="D23" s="70" t="inlineStr">
        <is>
          <t>KG</t>
        </is>
      </c>
      <c r="E23" s="26" t="n">
        <v>3</v>
      </c>
      <c r="F23" s="10" t="n">
        <v>22.43</v>
      </c>
      <c r="G23" s="10">
        <f>ROUND(ROUND(E23,2)*ROUND(F23,2),2)</f>
        <v/>
      </c>
    </row>
    <row r="24" ht="15.95" customHeight="1">
      <c r="A24" s="70" t="inlineStr">
        <is>
          <t>00043131</t>
        </is>
      </c>
      <c r="B24" s="69" t="inlineStr">
        <is>
          <t>ARAME GALVANIZADO 6 BWG, D = 5,16 MM (0,157 KG/M), OU 8 BWG, D = 4,19 MM (0,101 KG/M), OU 10 BWG, D = 3,40 MM (0,0713 KG/M)</t>
        </is>
      </c>
      <c r="C24" s="70" t="inlineStr">
        <is>
          <t>SINAPI</t>
        </is>
      </c>
      <c r="D24" s="70" t="inlineStr">
        <is>
          <t>KG</t>
        </is>
      </c>
      <c r="E24" s="26" t="n">
        <v>1.97296</v>
      </c>
      <c r="F24" s="10" t="n">
        <v>18.27</v>
      </c>
      <c r="G24" s="10">
        <f>ROUND(ROUND(E24,2)*ROUND(F24,2),2)</f>
        <v/>
      </c>
    </row>
    <row r="25" ht="15.95" customHeight="1">
      <c r="A25" s="70" t="inlineStr">
        <is>
          <t>00043132</t>
        </is>
      </c>
      <c r="B25" s="69" t="inlineStr">
        <is>
          <t>ARAME RECOZIDO 16 BWG, D = 1,65 MM (0,016 KG/M) OU 18 BWG, D = 1,25 MM (0,01 KG/M)</t>
        </is>
      </c>
      <c r="C25" s="70" t="inlineStr">
        <is>
          <t>SINAPI</t>
        </is>
      </c>
      <c r="D25" s="70" t="inlineStr">
        <is>
          <t>KG</t>
        </is>
      </c>
      <c r="E25" s="26" t="n">
        <v>14.3494099798656</v>
      </c>
      <c r="F25" s="10" t="n">
        <v>15.73</v>
      </c>
      <c r="G25" s="10">
        <f>ROUND(ROUND(E25,2)*ROUND(F25,2),2)</f>
        <v/>
      </c>
    </row>
    <row r="26" ht="15.95" customHeight="1">
      <c r="A26" s="70" t="inlineStr">
        <is>
          <t>00000367</t>
        </is>
      </c>
      <c r="B26" s="69" t="inlineStr">
        <is>
          <t>AREIA GROSSA - POSTO JAZIDA/FORNECEDOR (RETIRADO NA JAZIDA, SEM TRANSPORTE)</t>
        </is>
      </c>
      <c r="C26" s="70" t="inlineStr">
        <is>
          <t>SINAPI</t>
        </is>
      </c>
      <c r="D26" s="70" t="inlineStr">
        <is>
          <t>M3</t>
        </is>
      </c>
      <c r="E26" s="26" t="n">
        <v>10.9730344192</v>
      </c>
      <c r="F26" s="10" t="n">
        <v>131.69</v>
      </c>
      <c r="G26" s="10">
        <f>ROUND(ROUND(E26,2)*ROUND(F26,2),2)</f>
        <v/>
      </c>
    </row>
    <row r="27" ht="15" customHeight="1">
      <c r="A27" s="70" t="inlineStr">
        <is>
          <t>I0109</t>
        </is>
      </c>
      <c r="B27" s="69" t="inlineStr">
        <is>
          <t>AREIA MEDIA</t>
        </is>
      </c>
      <c r="C27" s="70" t="inlineStr">
        <is>
          <t>SEINFRA</t>
        </is>
      </c>
      <c r="D27" s="70" t="inlineStr">
        <is>
          <t>M3</t>
        </is>
      </c>
      <c r="E27" s="26" t="n">
        <v>0.62621</v>
      </c>
      <c r="F27" s="10" t="n">
        <v>83.58</v>
      </c>
      <c r="G27" s="10">
        <f>ROUND(ROUND(E27,2)*ROUND(F27,2),2)</f>
        <v/>
      </c>
    </row>
    <row r="28" ht="15.95" customHeight="1">
      <c r="A28" s="70" t="inlineStr">
        <is>
          <t>00000370</t>
        </is>
      </c>
      <c r="B28" s="69" t="inlineStr">
        <is>
          <t>AREIA MEDIA - POSTO JAZIDA/FORNECEDOR (RETIRADO NA JAZIDA, SEM TRANSPORTE)</t>
        </is>
      </c>
      <c r="C28" s="70" t="inlineStr">
        <is>
          <t>SINAPI</t>
        </is>
      </c>
      <c r="D28" s="70" t="inlineStr">
        <is>
          <t>M3</t>
        </is>
      </c>
      <c r="E28" s="26" t="n">
        <v>169.8267988997248</v>
      </c>
      <c r="F28" s="10" t="n">
        <v>130</v>
      </c>
      <c r="G28" s="10">
        <f>ROUND(ROUND(E28,2)*ROUND(F28,2),2)</f>
        <v/>
      </c>
    </row>
    <row r="29" ht="15" customHeight="1">
      <c r="A29" s="70" t="inlineStr">
        <is>
          <t>00037595</t>
        </is>
      </c>
      <c r="B29" s="69" t="inlineStr">
        <is>
          <t>ARGAMASSA COLANTE TIPO AC III</t>
        </is>
      </c>
      <c r="C29" s="70" t="inlineStr">
        <is>
          <t>SINAPI</t>
        </is>
      </c>
      <c r="D29" s="70" t="inlineStr">
        <is>
          <t>KG</t>
        </is>
      </c>
      <c r="E29" s="26" t="n">
        <v>3804.7449</v>
      </c>
      <c r="F29" s="10" t="n">
        <v>3.44</v>
      </c>
      <c r="G29" s="10">
        <f>ROUND(ROUND(E29,2)*ROUND(F29,2),2)</f>
        <v/>
      </c>
    </row>
    <row r="30" ht="15" customHeight="1">
      <c r="A30" s="70" t="inlineStr">
        <is>
          <t>00037596</t>
        </is>
      </c>
      <c r="B30" s="69" t="inlineStr">
        <is>
          <t>ARGAMASSA COLANTE TIPO AC III E</t>
        </is>
      </c>
      <c r="C30" s="70" t="inlineStr">
        <is>
          <t>SINAPI</t>
        </is>
      </c>
      <c r="D30" s="70" t="inlineStr">
        <is>
          <t>KG</t>
        </is>
      </c>
      <c r="E30" s="26" t="n">
        <v>13654.4266</v>
      </c>
      <c r="F30" s="10" t="n">
        <v>3.95</v>
      </c>
      <c r="G30" s="10">
        <f>ROUND(ROUND(E30,2)*ROUND(F30,2),2)</f>
        <v/>
      </c>
    </row>
    <row r="31" ht="24" customHeight="1">
      <c r="A31" s="70" t="inlineStr">
        <is>
          <t>I9058</t>
        </is>
      </c>
      <c r="B31" s="69" t="inlineStr">
        <is>
          <t>ARGAMASSA POLIMÉRICA RP PLUS BOTAMENT, COMPOSTO POR PONTE DE ADERÊNCIA E PINTURA PROTETORA CONTRA A CORROSÃO, P/ REPAROS SEMI-PROFUNDOS</t>
        </is>
      </c>
      <c r="C31" s="70" t="inlineStr">
        <is>
          <t>SEINFRA</t>
        </is>
      </c>
      <c r="D31" s="70" t="inlineStr">
        <is>
          <t>KG</t>
        </is>
      </c>
      <c r="E31" s="26" t="n">
        <v>8875.375</v>
      </c>
      <c r="F31" s="10" t="n">
        <v>5.49</v>
      </c>
      <c r="G31" s="10">
        <f>ROUND(ROUND(E31,2)*ROUND(F31,2),2)</f>
        <v/>
      </c>
    </row>
    <row r="32" ht="15.95" customHeight="1">
      <c r="A32" s="70" t="inlineStr">
        <is>
          <t>00001094</t>
        </is>
      </c>
      <c r="B32" s="69" t="inlineStr">
        <is>
          <t>ARMACAO VERTICAL COM HASTE E CONTRA-PINO, EM CHAPA DE ACO GALVANIZADO 3/16", COM 1 ESTRIBO, SEM ISOLADOR</t>
        </is>
      </c>
      <c r="C32" s="70" t="inlineStr">
        <is>
          <t>SINAPI</t>
        </is>
      </c>
      <c r="D32" s="70" t="inlineStr">
        <is>
          <t>UN</t>
        </is>
      </c>
      <c r="E32" s="26" t="n">
        <v>1</v>
      </c>
      <c r="F32" s="10" t="n">
        <v>18.24</v>
      </c>
      <c r="G32" s="10">
        <f>ROUND(ROUND(E32,2)*ROUND(F32,2),2)</f>
        <v/>
      </c>
    </row>
    <row r="33" ht="24" customHeight="1">
      <c r="A33" s="70" t="inlineStr">
        <is>
          <t>00011267</t>
        </is>
      </c>
      <c r="B33" s="69" t="inlineStr">
        <is>
          <t>ARRUELA LISA, REDONDA, DE LATAO POLIDO, DIAMETRO NOMINAL 5/8", DIAMETRO EXTERNO = 34 MM, DIAMETRO DO FURO = 17 MM, ESPESSURA = *2,5* MM</t>
        </is>
      </c>
      <c r="C33" s="70" t="inlineStr">
        <is>
          <t>SINAPI</t>
        </is>
      </c>
      <c r="D33" s="70" t="inlineStr">
        <is>
          <t>UN</t>
        </is>
      </c>
      <c r="E33" s="26" t="n">
        <v>2</v>
      </c>
      <c r="F33" s="10" t="n">
        <v>1.43</v>
      </c>
      <c r="G33" s="10">
        <f>ROUND(ROUND(E33,2)*ROUND(F33,2),2)</f>
        <v/>
      </c>
    </row>
    <row r="34" ht="15" customHeight="1">
      <c r="A34" s="70" t="inlineStr">
        <is>
          <t>00000377</t>
        </is>
      </c>
      <c r="B34" s="69" t="inlineStr">
        <is>
          <t>ASSENTO SANITARIO DE PLASTICO, TIPO CONVENCIONAL</t>
        </is>
      </c>
      <c r="C34" s="70" t="inlineStr">
        <is>
          <t>SINAPI</t>
        </is>
      </c>
      <c r="D34" s="70" t="inlineStr">
        <is>
          <t>UN</t>
        </is>
      </c>
      <c r="E34" s="26" t="n">
        <v>33</v>
      </c>
      <c r="F34" s="10" t="n">
        <v>39.95</v>
      </c>
      <c r="G34" s="10">
        <f>ROUND(ROUND(E34,2)*ROUND(F34,2),2)</f>
        <v/>
      </c>
    </row>
    <row r="35" ht="15" customHeight="1">
      <c r="A35" s="70" t="inlineStr">
        <is>
          <t>I00081</t>
        </is>
      </c>
      <c r="B35" s="69" t="inlineStr">
        <is>
          <t>Aço ca-50 6,3 a 12,5 mm</t>
        </is>
      </c>
      <c r="C35" s="70" t="inlineStr">
        <is>
          <t>ORSE</t>
        </is>
      </c>
      <c r="D35" s="70" t="inlineStr">
        <is>
          <t>kg</t>
        </is>
      </c>
      <c r="E35" s="26" t="n">
        <v>296.8</v>
      </c>
      <c r="F35" s="10" t="n">
        <v>9.300000000000001</v>
      </c>
      <c r="G35" s="10">
        <f>ROUND(ROUND(E35,2)*ROUND(F35,2),2)</f>
        <v/>
      </c>
    </row>
    <row r="36" ht="15.95" customHeight="1">
      <c r="A36" s="70" t="inlineStr">
        <is>
          <t>00044019</t>
        </is>
      </c>
      <c r="B36" s="69" t="inlineStr">
        <is>
          <t>BACIA SANITARIA (VASO) COM CAIXA ACOPLADA, SIFAO OCULTO / CARENADO, DE LOUCA BRANCA (SEM ASSENTO) - PADRAO ALTO</t>
        </is>
      </c>
      <c r="C36" s="70" t="inlineStr">
        <is>
          <t>SINAPI</t>
        </is>
      </c>
      <c r="D36" s="70" t="inlineStr">
        <is>
          <t>UN</t>
        </is>
      </c>
      <c r="E36" s="26" t="n">
        <v>33</v>
      </c>
      <c r="F36" s="10" t="n">
        <v>543.36</v>
      </c>
      <c r="G36" s="10">
        <f>ROUND(ROUND(E36,2)*ROUND(F36,2),2)</f>
        <v/>
      </c>
    </row>
    <row r="37" ht="15" customHeight="1">
      <c r="A37" s="70" t="inlineStr">
        <is>
          <t>00000541</t>
        </is>
      </c>
      <c r="B37" s="69" t="inlineStr">
        <is>
          <t>BANCADA DE MARMORE SINTETICO COM UMA CUBA, 120 X *60* CM</t>
        </is>
      </c>
      <c r="C37" s="70" t="inlineStr">
        <is>
          <t>SINAPI</t>
        </is>
      </c>
      <c r="D37" s="70" t="inlineStr">
        <is>
          <t>UN</t>
        </is>
      </c>
      <c r="E37" s="26" t="n">
        <v>0.3752</v>
      </c>
      <c r="F37" s="10" t="n">
        <v>173.4</v>
      </c>
      <c r="G37" s="10">
        <f>ROUND(ROUND(E37,2)*ROUND(F37,2),2)</f>
        <v/>
      </c>
    </row>
    <row r="38" ht="15" customHeight="1">
      <c r="A38" s="70" t="inlineStr">
        <is>
          <t>COT0008</t>
        </is>
      </c>
      <c r="B38" s="69" t="inlineStr">
        <is>
          <t>BANCADA EM GRANITO BRANCO ITAÚNAS</t>
        </is>
      </c>
      <c r="C38" s="70" t="inlineStr">
        <is>
          <t xml:space="preserve">Composições </t>
        </is>
      </c>
      <c r="D38" s="70" t="inlineStr">
        <is>
          <t>M2</t>
        </is>
      </c>
      <c r="E38" s="26" t="n">
        <v>20.66</v>
      </c>
      <c r="F38" s="10" t="n">
        <v>610</v>
      </c>
      <c r="G38" s="10">
        <f>ROUND(ROUND(E38,2)*ROUND(F38,2),2)</f>
        <v/>
      </c>
    </row>
    <row r="39" ht="15.95" customHeight="1">
      <c r="A39" s="70" t="inlineStr">
        <is>
          <t>00007268</t>
        </is>
      </c>
      <c r="B39" s="69" t="inlineStr">
        <is>
          <t>BLOCO CERAMICO / TIJOLO VAZADO PARA ALVENARIA DE VEDACAO, 8 FUROS NA HORIZONTAL DE 9 X 19 X 29 CM (L X A X C)</t>
        </is>
      </c>
      <c r="C39" s="70" t="inlineStr">
        <is>
          <t>SINAPI</t>
        </is>
      </c>
      <c r="D39" s="70" t="inlineStr">
        <is>
          <t>UN</t>
        </is>
      </c>
      <c r="E39" s="26" t="n">
        <v>471.75</v>
      </c>
      <c r="F39" s="10" t="n">
        <v>0.83</v>
      </c>
      <c r="G39" s="10">
        <f>ROUND(ROUND(E39,2)*ROUND(F39,2),2)</f>
        <v/>
      </c>
    </row>
    <row r="40" ht="15.95" customHeight="1">
      <c r="A40" s="70" t="inlineStr">
        <is>
          <t>00034566</t>
        </is>
      </c>
      <c r="B40" s="69" t="inlineStr">
        <is>
          <t>BLOCO DE CONCRETO ESTRUTURAL 14 X 19 X 29 CM, FBK 6 MPA (NBR 6136)</t>
        </is>
      </c>
      <c r="C40" s="70" t="inlineStr">
        <is>
          <t>SINAPI</t>
        </is>
      </c>
      <c r="D40" s="70" t="inlineStr">
        <is>
          <t>UN</t>
        </is>
      </c>
      <c r="E40" s="26" t="n">
        <v>167.5099</v>
      </c>
      <c r="F40" s="10" t="n">
        <v>4.61</v>
      </c>
      <c r="G40" s="10">
        <f>ROUND(ROUND(E40,2)*ROUND(F40,2),2)</f>
        <v/>
      </c>
    </row>
    <row r="41" ht="15.95" customHeight="1">
      <c r="A41" s="70" t="inlineStr">
        <is>
          <t>00038591</t>
        </is>
      </c>
      <c r="B41" s="69" t="inlineStr">
        <is>
          <t>BLOCO DE CONCRETO ESTRUTURAL 14 X 19 X 34 CM, FBK 4,5 MPA (NBR 6136)</t>
        </is>
      </c>
      <c r="C41" s="70" t="inlineStr">
        <is>
          <t>SINAPI</t>
        </is>
      </c>
      <c r="D41" s="70" t="inlineStr">
        <is>
          <t>UN</t>
        </is>
      </c>
      <c r="E41" s="26" t="n">
        <v>353.32</v>
      </c>
      <c r="F41" s="10" t="n">
        <v>4.44</v>
      </c>
      <c r="G41" s="10">
        <f>ROUND(ROUND(E41,2)*ROUND(F41,2),2)</f>
        <v/>
      </c>
    </row>
    <row r="42" ht="15.95" customHeight="1">
      <c r="A42" s="70" t="inlineStr">
        <is>
          <t>00025070</t>
        </is>
      </c>
      <c r="B42" s="69" t="inlineStr">
        <is>
          <t>BLOCO DE CONCRETO ESTRUTURAL 14 X 19 X 39 CM, FBK 4,5 MPA (NBR 6136)</t>
        </is>
      </c>
      <c r="C42" s="70" t="inlineStr">
        <is>
          <t>SINAPI</t>
        </is>
      </c>
      <c r="D42" s="70" t="inlineStr">
        <is>
          <t>UN</t>
        </is>
      </c>
      <c r="E42" s="26" t="n">
        <v>2469.368</v>
      </c>
      <c r="F42" s="10" t="n">
        <v>4.85</v>
      </c>
      <c r="G42" s="10">
        <f>ROUND(ROUND(E42,2)*ROUND(F42,2),2)</f>
        <v/>
      </c>
    </row>
    <row r="43" ht="15.95" customHeight="1">
      <c r="A43" s="70" t="inlineStr">
        <is>
          <t>00034599</t>
        </is>
      </c>
      <c r="B43" s="69" t="inlineStr">
        <is>
          <t>BLOCO DE VEDACAO CONCRETO APARENTE 9 X 19 X 39 CM (CLASSE C - NBR 6136)</t>
        </is>
      </c>
      <c r="C43" s="70" t="inlineStr">
        <is>
          <t>SINAPI</t>
        </is>
      </c>
      <c r="D43" s="70" t="inlineStr">
        <is>
          <t>UN</t>
        </is>
      </c>
      <c r="E43" s="26" t="n">
        <v>122.4</v>
      </c>
      <c r="F43" s="10" t="n">
        <v>3.46</v>
      </c>
      <c r="G43" s="10">
        <f>ROUND(ROUND(E43,2)*ROUND(F43,2),2)</f>
        <v/>
      </c>
    </row>
    <row r="44" ht="15.95" customHeight="1">
      <c r="A44" s="70" t="inlineStr">
        <is>
          <t>00000650</t>
        </is>
      </c>
      <c r="B44" s="69" t="inlineStr">
        <is>
          <t>BLOCO DE VEDACAO DE CONCRETO, 9 X 19 X 39 CM (CLASSE C - NBR 6136)</t>
        </is>
      </c>
      <c r="C44" s="70" t="inlineStr">
        <is>
          <t>SINAPI</t>
        </is>
      </c>
      <c r="D44" s="70" t="inlineStr">
        <is>
          <t>UN</t>
        </is>
      </c>
      <c r="E44" s="26" t="n">
        <v>7.7897148</v>
      </c>
      <c r="F44" s="10" t="n">
        <v>3.4</v>
      </c>
      <c r="G44" s="10">
        <f>ROUND(ROUND(E44,2)*ROUND(F44,2),2)</f>
        <v/>
      </c>
    </row>
    <row r="45" ht="15" customHeight="1">
      <c r="A45" s="70" t="inlineStr">
        <is>
          <t>I0280</t>
        </is>
      </c>
      <c r="B45" s="69" t="inlineStr">
        <is>
          <t>BRITA</t>
        </is>
      </c>
      <c r="C45" s="70" t="inlineStr">
        <is>
          <t>SEINFRA</t>
        </is>
      </c>
      <c r="D45" s="70" t="inlineStr">
        <is>
          <t>M3</t>
        </is>
      </c>
      <c r="E45" s="26" t="n">
        <v>0.120725</v>
      </c>
      <c r="F45" s="10" t="n">
        <v>100.5</v>
      </c>
      <c r="G45" s="10">
        <f>ROUND(ROUND(E45,2)*ROUND(F45,2),2)</f>
        <v/>
      </c>
    </row>
    <row r="46" ht="24" customHeight="1">
      <c r="A46" s="70" t="inlineStr">
        <is>
          <t>00007568</t>
        </is>
      </c>
      <c r="B46" s="69" t="inlineStr">
        <is>
          <t>BUCHA DE NYLON SEM ABA S10, COM PARAFUSO DE 6,10 X 65 MM EM ACO ZINCADO COM ROSCA SOBERBA, CABECA CHATA E FENDA PHILLIPS</t>
        </is>
      </c>
      <c r="C46" s="70" t="inlineStr">
        <is>
          <t>SINAPI</t>
        </is>
      </c>
      <c r="D46" s="70" t="inlineStr">
        <is>
          <t>UN</t>
        </is>
      </c>
      <c r="E46" s="26" t="n">
        <v>154.7746452</v>
      </c>
      <c r="F46" s="10" t="n">
        <v>0.92</v>
      </c>
      <c r="G46" s="10">
        <f>ROUND(ROUND(E46,2)*ROUND(F46,2),2)</f>
        <v/>
      </c>
    </row>
    <row r="47" ht="24" customHeight="1">
      <c r="A47" s="70" t="inlineStr">
        <is>
          <t>00011950</t>
        </is>
      </c>
      <c r="B47" s="69" t="inlineStr">
        <is>
          <t>BUCHA DE NYLON SEM ABA S6, COM PARAFUSO DE 4,20 X 40 MM EM ACO ZINCADO COM ROSCA SOBERBA, CABECA CHATA E FENDA PHILLIPS</t>
        </is>
      </c>
      <c r="C47" s="70" t="inlineStr">
        <is>
          <t>SINAPI</t>
        </is>
      </c>
      <c r="D47" s="70" t="inlineStr">
        <is>
          <t>UN</t>
        </is>
      </c>
      <c r="E47" s="26" t="n">
        <v>8.261200000000001</v>
      </c>
      <c r="F47" s="10" t="n">
        <v>0.31</v>
      </c>
      <c r="G47" s="10">
        <f>ROUND(ROUND(E47,2)*ROUND(F47,2),2)</f>
        <v/>
      </c>
    </row>
    <row r="48" ht="15.95" customHeight="1">
      <c r="A48" s="70" t="inlineStr">
        <is>
          <t>00041954</t>
        </is>
      </c>
      <c r="B48" s="69" t="inlineStr">
        <is>
          <t>CABO DE ACO GALVANIZADO, DIAMETRO 9,53 MM (3/8"), COM ALMA DE FIBRA 6 X 25 F</t>
        </is>
      </c>
      <c r="C48" s="70" t="inlineStr">
        <is>
          <t>SINAPI</t>
        </is>
      </c>
      <c r="D48" s="70" t="inlineStr">
        <is>
          <t>KG</t>
        </is>
      </c>
      <c r="E48" s="26" t="n">
        <v>1.102815</v>
      </c>
      <c r="F48" s="10" t="n">
        <v>49.76</v>
      </c>
      <c r="G48" s="10">
        <f>ROUND(ROUND(E48,2)*ROUND(F48,2),2)</f>
        <v/>
      </c>
    </row>
    <row r="49" ht="15" customHeight="1">
      <c r="A49" s="70" t="inlineStr">
        <is>
          <t>00000863</t>
        </is>
      </c>
      <c r="B49" s="69" t="inlineStr">
        <is>
          <t>CABO DE COBRE NU 35 MM2 MEIO-DURO</t>
        </is>
      </c>
      <c r="C49" s="70" t="inlineStr">
        <is>
          <t>SINAPI</t>
        </is>
      </c>
      <c r="D49" s="70" t="inlineStr">
        <is>
          <t>M</t>
        </is>
      </c>
      <c r="E49" s="26" t="n">
        <v>9</v>
      </c>
      <c r="F49" s="10" t="n">
        <v>39.9</v>
      </c>
      <c r="G49" s="10">
        <f>ROUND(ROUND(E49,2)*ROUND(F49,2),2)</f>
        <v/>
      </c>
    </row>
    <row r="50" ht="15" customHeight="1">
      <c r="A50" s="70" t="inlineStr">
        <is>
          <t>00000867</t>
        </is>
      </c>
      <c r="B50" s="69" t="inlineStr">
        <is>
          <t>CABO DE COBRE NU 50 MM2 MEIO-DURO</t>
        </is>
      </c>
      <c r="C50" s="70" t="inlineStr">
        <is>
          <t>SINAPI</t>
        </is>
      </c>
      <c r="D50" s="70" t="inlineStr">
        <is>
          <t>M</t>
        </is>
      </c>
      <c r="E50" s="26" t="n">
        <v>2.0475</v>
      </c>
      <c r="F50" s="10" t="n">
        <v>56.84</v>
      </c>
      <c r="G50" s="10">
        <f>ROUND(ROUND(E50,2)*ROUND(F50,2),2)</f>
        <v/>
      </c>
    </row>
    <row r="51" ht="15.95" customHeight="1">
      <c r="A51" s="70" t="inlineStr">
        <is>
          <t>00001013</t>
        </is>
      </c>
      <c r="B51" s="69" t="inlineStr">
        <is>
          <t>CABO DE COBRE, FLEXIVEL, CLASSE 4 OU 5, ISOLACAO EM PVC/A, ANTICHAMA BWF-B, 1 CONDUTOR, 450/750 V, SECAO NOMINAL 1,5 MM2</t>
        </is>
      </c>
      <c r="C51" s="70" t="inlineStr">
        <is>
          <t>SINAPI</t>
        </is>
      </c>
      <c r="D51" s="70" t="inlineStr">
        <is>
          <t>M</t>
        </is>
      </c>
      <c r="E51" s="26" t="n">
        <v>38.15671316</v>
      </c>
      <c r="F51" s="10" t="n">
        <v>1.52</v>
      </c>
      <c r="G51" s="10">
        <f>ROUND(ROUND(E51,2)*ROUND(F51,2),2)</f>
        <v/>
      </c>
    </row>
    <row r="52" ht="15.95" customHeight="1">
      <c r="A52" s="70" t="inlineStr">
        <is>
          <t>00001014</t>
        </is>
      </c>
      <c r="B52" s="69" t="inlineStr">
        <is>
          <t>CABO DE COBRE, FLEXIVEL, CLASSE 4 OU 5, ISOLACAO EM PVC/A, ANTICHAMA BWF-B, 1 CONDUTOR, 450/750 V, SECAO NOMINAL 2,5 MM2</t>
        </is>
      </c>
      <c r="C52" s="70" t="inlineStr">
        <is>
          <t>SINAPI</t>
        </is>
      </c>
      <c r="D52" s="70" t="inlineStr">
        <is>
          <t>M</t>
        </is>
      </c>
      <c r="E52" s="26" t="n">
        <v>69.75996228</v>
      </c>
      <c r="F52" s="10" t="n">
        <v>2.41</v>
      </c>
      <c r="G52" s="10">
        <f>ROUND(ROUND(E52,2)*ROUND(F52,2),2)</f>
        <v/>
      </c>
    </row>
    <row r="53" ht="24" customHeight="1">
      <c r="A53" s="70" t="inlineStr">
        <is>
          <t>00001020</t>
        </is>
      </c>
      <c r="B53" s="69" t="inlineStr">
        <is>
          <t>CABO DE COBRE, FLEXIVEL, CLASSE 4 OU 5, ISOLACAO EM PVC/A, ANTICHAMA BWF-B, COBERTURA PVC-ST1, ANTICHAMA BWF-B, 1 CONDUTOR, 0,6/1 KV, SECAO NOMINAL 10 MM2</t>
        </is>
      </c>
      <c r="C53" s="70" t="inlineStr">
        <is>
          <t>SINAPI</t>
        </is>
      </c>
      <c r="D53" s="70" t="inlineStr">
        <is>
          <t>M</t>
        </is>
      </c>
      <c r="E53" s="26" t="n">
        <v>13.6774</v>
      </c>
      <c r="F53" s="10" t="n">
        <v>10.48</v>
      </c>
      <c r="G53" s="10">
        <f>ROUND(ROUND(E53,2)*ROUND(F53,2),2)</f>
        <v/>
      </c>
    </row>
    <row r="54" ht="15" customHeight="1">
      <c r="A54" s="70" t="inlineStr">
        <is>
          <t>I0403</t>
        </is>
      </c>
      <c r="B54" s="69" t="inlineStr">
        <is>
          <t>CAGECE - LIGAÇÃO DE ÁGUA</t>
        </is>
      </c>
      <c r="C54" s="70" t="inlineStr">
        <is>
          <t>SEINFRA</t>
        </is>
      </c>
      <c r="D54" s="70" t="inlineStr">
        <is>
          <t>UN</t>
        </is>
      </c>
      <c r="E54" s="26" t="n">
        <v>1</v>
      </c>
      <c r="F54" s="10" t="n">
        <v>100.79</v>
      </c>
      <c r="G54" s="10">
        <f>ROUND(ROUND(E54,2)*ROUND(F54,2),2)</f>
        <v/>
      </c>
    </row>
    <row r="55" ht="15.95" customHeight="1">
      <c r="A55" s="70" t="inlineStr">
        <is>
          <t>00004513</t>
        </is>
      </c>
      <c r="B55" s="69" t="inlineStr">
        <is>
          <t>CAIBRO 5 X 5 CM EM PINUS, MISTA OU EQUIVALENTE DA REGIAO - BRUTA</t>
        </is>
      </c>
      <c r="C55" s="70" t="inlineStr">
        <is>
          <t>SINAPI</t>
        </is>
      </c>
      <c r="D55" s="70" t="inlineStr">
        <is>
          <t>M</t>
        </is>
      </c>
      <c r="E55" s="26" t="n">
        <v>114.52</v>
      </c>
      <c r="F55" s="10" t="n">
        <v>7.92</v>
      </c>
      <c r="G55" s="10">
        <f>ROUND(ROUND(E55,2)*ROUND(F55,2),2)</f>
        <v/>
      </c>
    </row>
    <row r="56" ht="24" customHeight="1">
      <c r="A56" s="70" t="inlineStr">
        <is>
          <t>00004433</t>
        </is>
      </c>
      <c r="B56" s="69" t="inlineStr">
        <is>
          <t>CAIBRO NAO APARELHADO *6 X 6* CM, EM MACARANDUBA/MASSARANDUBA, ANGELIM OU EQUIVALENTE DA REGIAO - BRUTA</t>
        </is>
      </c>
      <c r="C56" s="70" t="inlineStr">
        <is>
          <t>SINAPI</t>
        </is>
      </c>
      <c r="D56" s="70" t="inlineStr">
        <is>
          <t>M</t>
        </is>
      </c>
      <c r="E56" s="26" t="n">
        <v>56.41215834</v>
      </c>
      <c r="F56" s="10" t="n">
        <v>24.44</v>
      </c>
      <c r="G56" s="10">
        <f>ROUND(ROUND(E56,2)*ROUND(F56,2),2)</f>
        <v/>
      </c>
    </row>
    <row r="57" ht="15.95" customHeight="1">
      <c r="A57" s="70" t="inlineStr">
        <is>
          <t>00034636</t>
        </is>
      </c>
      <c r="B57" s="69" t="inlineStr">
        <is>
          <t>CAIXA D'AGUA / RESERVATORIO EM POLIETILENO, 1000 LITROS, COM TAMPA</t>
        </is>
      </c>
      <c r="C57" s="70" t="inlineStr">
        <is>
          <t>SINAPI</t>
        </is>
      </c>
      <c r="D57" s="70" t="inlineStr">
        <is>
          <t>UN</t>
        </is>
      </c>
      <c r="E57" s="26" t="n">
        <v>1</v>
      </c>
      <c r="F57" s="10" t="n">
        <v>473</v>
      </c>
      <c r="G57" s="10">
        <f>ROUND(ROUND(E57,2)*ROUND(F57,2),2)</f>
        <v/>
      </c>
    </row>
    <row r="58" ht="15.95" customHeight="1">
      <c r="A58" s="70" t="inlineStr">
        <is>
          <t>00011881</t>
        </is>
      </c>
      <c r="B58" s="69" t="inlineStr">
        <is>
          <t>CAIXA DE GORDURA CILINDRICA EM CONCRETO SIMPLES, PRE-MOLDADA, COM DIAMETRO DE 40 CM E ALTURA DE 45 CM, COM TAMPA</t>
        </is>
      </c>
      <c r="C58" s="70" t="inlineStr">
        <is>
          <t>SINAPI</t>
        </is>
      </c>
      <c r="D58" s="70" t="inlineStr">
        <is>
          <t>UN</t>
        </is>
      </c>
      <c r="E58" s="26" t="n">
        <v>0.3752</v>
      </c>
      <c r="F58" s="10" t="n">
        <v>174.28</v>
      </c>
      <c r="G58" s="10">
        <f>ROUND(ROUND(E58,2)*ROUND(F58,2),2)</f>
        <v/>
      </c>
    </row>
    <row r="59" ht="15.95" customHeight="1">
      <c r="A59" s="70" t="inlineStr">
        <is>
          <t>00034643</t>
        </is>
      </c>
      <c r="B59" s="69" t="inlineStr">
        <is>
          <t>CAIXA DE INSPECAO PARA ATERRAMENTO E PARA RAIOS, EM POLIPROPILENO, DIAMETRO = 300 MM X ALTURA = 400 MM</t>
        </is>
      </c>
      <c r="C59" s="70" t="inlineStr">
        <is>
          <t>SINAPI</t>
        </is>
      </c>
      <c r="D59" s="70" t="inlineStr">
        <is>
          <t>UN</t>
        </is>
      </c>
      <c r="E59" s="26" t="n">
        <v>1</v>
      </c>
      <c r="F59" s="10" t="n">
        <v>41.42</v>
      </c>
      <c r="G59" s="10">
        <f>ROUND(ROUND(E59,2)*ROUND(F59,2),2)</f>
        <v/>
      </c>
    </row>
    <row r="60" ht="15.95" customHeight="1">
      <c r="A60" s="70" t="inlineStr">
        <is>
          <t>00001871</t>
        </is>
      </c>
      <c r="B60" s="69" t="inlineStr">
        <is>
          <t>CAIXA OCTOGONAL DE FUNDO MOVEL, EM PVC, DE 3" X 3", PARA ELETRODUTO FLEXIVEL CORRUGADO</t>
        </is>
      </c>
      <c r="C60" s="70" t="inlineStr">
        <is>
          <t>SINAPI</t>
        </is>
      </c>
      <c r="D60" s="70" t="inlineStr">
        <is>
          <t>UN</t>
        </is>
      </c>
      <c r="E60" s="26" t="n">
        <v>6.0354</v>
      </c>
      <c r="F60" s="10" t="n">
        <v>3.5</v>
      </c>
      <c r="G60" s="10">
        <f>ROUND(ROUND(E60,2)*ROUND(F60,2),2)</f>
        <v/>
      </c>
    </row>
    <row r="61" ht="24" customHeight="1">
      <c r="A61" s="70" t="inlineStr">
        <is>
          <t>00039808</t>
        </is>
      </c>
      <c r="B61" s="69" t="inlineStr">
        <is>
          <t>CAIXA PARA MEDIDOR MONOFASICO, EM POLICARBONATO / TERMOPLASTICO, PARA ALOJAR 1 DISJUNTOR (PADRAO DA CONCESSIONARIA LOCAL)</t>
        </is>
      </c>
      <c r="C61" s="70" t="inlineStr">
        <is>
          <t>SINAPI</t>
        </is>
      </c>
      <c r="D61" s="70" t="inlineStr">
        <is>
          <t>UN</t>
        </is>
      </c>
      <c r="E61" s="26" t="n">
        <v>1</v>
      </c>
      <c r="F61" s="10" t="n">
        <v>83.45</v>
      </c>
      <c r="G61" s="10">
        <f>ROUND(ROUND(E61,2)*ROUND(F61,2),2)</f>
        <v/>
      </c>
    </row>
    <row r="62" ht="15" customHeight="1">
      <c r="A62" s="70" t="inlineStr">
        <is>
          <t>00001106</t>
        </is>
      </c>
      <c r="B62" s="69" t="inlineStr">
        <is>
          <t>CAL HIDRATADA CH-I PARA ARGAMASSAS</t>
        </is>
      </c>
      <c r="C62" s="70" t="inlineStr">
        <is>
          <t>SINAPI</t>
        </is>
      </c>
      <c r="D62" s="70" t="inlineStr">
        <is>
          <t>KG</t>
        </is>
      </c>
      <c r="E62" s="26" t="n">
        <v>13069.350255592</v>
      </c>
      <c r="F62" s="10" t="n">
        <v>1.15</v>
      </c>
      <c r="G62" s="10">
        <f>ROUND(ROUND(E62,2)*ROUND(F62,2),2)</f>
        <v/>
      </c>
    </row>
    <row r="63" ht="15" customHeight="1">
      <c r="A63" s="70" t="inlineStr">
        <is>
          <t>00038365</t>
        </is>
      </c>
      <c r="B63" s="69" t="inlineStr">
        <is>
          <t>CAMADA SEPARADORA DE FILME DE POLIETILENO 20 A 25 MICRA</t>
        </is>
      </c>
      <c r="C63" s="70" t="inlineStr">
        <is>
          <t>SINAPI</t>
        </is>
      </c>
      <c r="D63" s="70" t="inlineStr">
        <is>
          <t>M2</t>
        </is>
      </c>
      <c r="E63" s="26" t="n">
        <v>366.8704</v>
      </c>
      <c r="F63" s="10" t="n">
        <v>2.73</v>
      </c>
      <c r="G63" s="10">
        <f>ROUND(ROUND(E63,2)*ROUND(F63,2),2)</f>
        <v/>
      </c>
    </row>
    <row r="64" ht="15" customHeight="1">
      <c r="A64" s="70" t="inlineStr">
        <is>
          <t>00000659</t>
        </is>
      </c>
      <c r="B64" s="69" t="inlineStr">
        <is>
          <t>CANALETA DE CONCRETO 14 X 19 X 19 CM (CLASSE C - NBR 6136)</t>
        </is>
      </c>
      <c r="C64" s="70" t="inlineStr">
        <is>
          <t>SINAPI</t>
        </is>
      </c>
      <c r="D64" s="70" t="inlineStr">
        <is>
          <t>UN</t>
        </is>
      </c>
      <c r="E64" s="26" t="n">
        <v>1174.8</v>
      </c>
      <c r="F64" s="10" t="n">
        <v>3.14</v>
      </c>
      <c r="G64" s="10">
        <f>ROUND(ROUND(E64,2)*ROUND(F64,2),2)</f>
        <v/>
      </c>
    </row>
    <row r="65" ht="15.95" customHeight="1">
      <c r="A65" s="70" t="inlineStr">
        <is>
          <t>00038597</t>
        </is>
      </c>
      <c r="B65" s="69" t="inlineStr">
        <is>
          <t>CANALETA DE CONCRETO ESTRUTURAL 14 X 19 X 39 CM, FBK 4,5 MPA (NBR 6136)</t>
        </is>
      </c>
      <c r="C65" s="70" t="inlineStr">
        <is>
          <t>SINAPI</t>
        </is>
      </c>
      <c r="D65" s="70" t="inlineStr">
        <is>
          <t>UN</t>
        </is>
      </c>
      <c r="E65" s="26" t="n">
        <v>234.74</v>
      </c>
      <c r="F65" s="10" t="n">
        <v>5.47</v>
      </c>
      <c r="G65" s="10">
        <f>ROUND(ROUND(E65,2)*ROUND(F65,2),2)</f>
        <v/>
      </c>
    </row>
    <row r="66" ht="15" customHeight="1">
      <c r="A66" s="70" t="inlineStr">
        <is>
          <t>00043106</t>
        </is>
      </c>
      <c r="B66" s="69" t="inlineStr">
        <is>
          <t>CHAPA DE ACO GALVANIZADA BITOLA GSG 24, E = 0,64 (5,12 KG/M2)</t>
        </is>
      </c>
      <c r="C66" s="70" t="inlineStr">
        <is>
          <t>SINAPI</t>
        </is>
      </c>
      <c r="D66" s="70" t="inlineStr">
        <is>
          <t>KG</t>
        </is>
      </c>
      <c r="E66" s="26" t="n">
        <v>632.225</v>
      </c>
      <c r="F66" s="10" t="n">
        <v>11.37</v>
      </c>
      <c r="G66" s="10">
        <f>ROUND(ROUND(E66,2)*ROUND(F66,2),2)</f>
        <v/>
      </c>
    </row>
    <row r="67" ht="15.95" customHeight="1">
      <c r="A67" s="70" t="inlineStr">
        <is>
          <t>00001341</t>
        </is>
      </c>
      <c r="B67" s="69" t="inlineStr">
        <is>
          <t>CHAPA DE LAMINADO MELAMINICO, TEXTURIZADO, DE 1,25 X 3,08 METROS, ESPESSURA = 0,8 MILIMETROS</t>
        </is>
      </c>
      <c r="C67" s="70" t="inlineStr">
        <is>
          <t>SINAPI</t>
        </is>
      </c>
      <c r="D67" s="70" t="inlineStr">
        <is>
          <t>M2</t>
        </is>
      </c>
      <c r="E67" s="26" t="n">
        <v>47.7225</v>
      </c>
      <c r="F67" s="10" t="n">
        <v>84.55</v>
      </c>
      <c r="G67" s="10">
        <f>ROUND(ROUND(E67,2)*ROUND(F67,2),2)</f>
        <v/>
      </c>
    </row>
    <row r="68" ht="24" customHeight="1">
      <c r="A68" s="70" t="inlineStr">
        <is>
          <t>00001345</t>
        </is>
      </c>
      <c r="B68" s="69" t="inlineStr">
        <is>
          <t>CHAPA/PAINEL DE MADEIRA COMPENSADA PLASTIFICADA (MADEIRITE PLASTIFICADO) PARA FORMA DE CONCRETO, DE 2200 X 1100 MM, E = *17* MM</t>
        </is>
      </c>
      <c r="C68" s="70" t="inlineStr">
        <is>
          <t>SINAPI</t>
        </is>
      </c>
      <c r="D68" s="70" t="inlineStr">
        <is>
          <t>M2</t>
        </is>
      </c>
      <c r="E68" s="26" t="n">
        <v>109.5509604</v>
      </c>
      <c r="F68" s="10" t="n">
        <v>98.3</v>
      </c>
      <c r="G68" s="10">
        <f>ROUND(ROUND(E68,2)*ROUND(F68,2),2)</f>
        <v/>
      </c>
    </row>
    <row r="69" ht="24" customHeight="1">
      <c r="A69" s="70" t="inlineStr">
        <is>
          <t>00001346</t>
        </is>
      </c>
      <c r="B69" s="69" t="inlineStr">
        <is>
          <t>CHAPA/PAINEL DE MADEIRA COMPENSADA PLASTIFICADA (MADEIRITE PLASTIFICADO) PARA FORMA DE CONCRETO, DE 2200 X 1100 MM, E = 10 MM</t>
        </is>
      </c>
      <c r="C69" s="70" t="inlineStr">
        <is>
          <t>SINAPI</t>
        </is>
      </c>
      <c r="D69" s="70" t="inlineStr">
        <is>
          <t>M2</t>
        </is>
      </c>
      <c r="E69" s="26" t="n">
        <v>104.8572</v>
      </c>
      <c r="F69" s="10" t="n">
        <v>57.17</v>
      </c>
      <c r="G69" s="10">
        <f>ROUND(ROUND(E69,2)*ROUND(F69,2),2)</f>
        <v/>
      </c>
    </row>
    <row r="70" ht="24" customHeight="1">
      <c r="A70" s="70" t="inlineStr">
        <is>
          <t>00001358</t>
        </is>
      </c>
      <c r="B70" s="69" t="inlineStr">
        <is>
          <t>CHAPA/PAINEL DE MADEIRA COMPENSADA RESINADA (MADEIRITE RESINADO ROSA) PARA FORMA DE CONCRETO, DE 2200 X 1100 MM, E = 17 MM</t>
        </is>
      </c>
      <c r="C70" s="70" t="inlineStr">
        <is>
          <t>SINAPI</t>
        </is>
      </c>
      <c r="D70" s="70" t="inlineStr">
        <is>
          <t>M2</t>
        </is>
      </c>
      <c r="E70" s="26" t="n">
        <v>23.799463908352</v>
      </c>
      <c r="F70" s="10" t="n">
        <v>58.04</v>
      </c>
      <c r="G70" s="10">
        <f>ROUND(ROUND(E70,2)*ROUND(F70,2),2)</f>
        <v/>
      </c>
    </row>
    <row r="71" ht="24" customHeight="1">
      <c r="A71" s="70" t="inlineStr">
        <is>
          <t>00043681</t>
        </is>
      </c>
      <c r="B71" s="69" t="inlineStr">
        <is>
          <t>CHAPA/PAINEL DE MADEIRA COMPENSADA RESINADA (MADEIRITE RESINADO ROSA) PARA FORMA DE CONCRETO, DE 2200 X 1100 MM, E = 8 A 12 MM</t>
        </is>
      </c>
      <c r="C71" s="70" t="inlineStr">
        <is>
          <t>SINAPI</t>
        </is>
      </c>
      <c r="D71" s="70" t="inlineStr">
        <is>
          <t>M2</t>
        </is>
      </c>
      <c r="E71" s="26" t="n">
        <v>69.5034852732</v>
      </c>
      <c r="F71" s="10" t="n">
        <v>36.57</v>
      </c>
      <c r="G71" s="10">
        <f>ROUND(ROUND(E71,2)*ROUND(F71,2),2)</f>
        <v/>
      </c>
    </row>
    <row r="72" ht="15" customHeight="1">
      <c r="A72" s="70" t="inlineStr">
        <is>
          <t>I6167</t>
        </is>
      </c>
      <c r="B72" s="69" t="inlineStr">
        <is>
          <t>CHUVEIRO COM ARTICULAÇÃO CROMADO 1/2"</t>
        </is>
      </c>
      <c r="C72" s="70" t="inlineStr">
        <is>
          <t>SEINFRA</t>
        </is>
      </c>
      <c r="D72" s="70" t="inlineStr">
        <is>
          <t>UN</t>
        </is>
      </c>
      <c r="E72" s="26" t="n">
        <v>1</v>
      </c>
      <c r="F72" s="10" t="n">
        <v>84.09999999999999</v>
      </c>
      <c r="G72" s="10">
        <f>ROUND(ROUND(E72,2)*ROUND(F72,2),2)</f>
        <v/>
      </c>
    </row>
    <row r="73" ht="15" customHeight="1">
      <c r="A73" s="70" t="inlineStr">
        <is>
          <t>I0805</t>
        </is>
      </c>
      <c r="B73" s="69" t="inlineStr">
        <is>
          <t>CIMENTO PORTLAND</t>
        </is>
      </c>
      <c r="C73" s="70" t="inlineStr">
        <is>
          <t>SEINFRA</t>
        </is>
      </c>
      <c r="D73" s="70" t="inlineStr">
        <is>
          <t>KG</t>
        </is>
      </c>
      <c r="E73" s="26" t="n">
        <v>238.91</v>
      </c>
      <c r="F73" s="10" t="n">
        <v>0.71</v>
      </c>
      <c r="G73" s="10">
        <f>ROUND(ROUND(E73,2)*ROUND(F73,2),2)</f>
        <v/>
      </c>
    </row>
    <row r="74" ht="15" customHeight="1">
      <c r="A74" s="70" t="inlineStr">
        <is>
          <t>00001379</t>
        </is>
      </c>
      <c r="B74" s="69" t="inlineStr">
        <is>
          <t>CIMENTO PORTLAND COMPOSTO CP II-32</t>
        </is>
      </c>
      <c r="C74" s="70" t="inlineStr">
        <is>
          <t>SINAPI</t>
        </is>
      </c>
      <c r="D74" s="70" t="inlineStr">
        <is>
          <t>KG</t>
        </is>
      </c>
      <c r="E74" s="26" t="n">
        <v>50643.54435848652</v>
      </c>
      <c r="F74" s="10" t="n">
        <v>0.72</v>
      </c>
      <c r="G74" s="10">
        <f>ROUND(ROUND(E74,2)*ROUND(F74,2),2)</f>
        <v/>
      </c>
    </row>
    <row r="75" ht="24" customHeight="1">
      <c r="A75" s="70" t="inlineStr">
        <is>
          <t>00034492</t>
        </is>
      </c>
      <c r="B75" s="69" t="inlineStr">
        <is>
          <t>CONCRETO USINADO BOMBEAVEL, CLASSE DE RESISTENCIA C20, COM BRITA 0 E 1, SLUMP = 100 +/- 20 MM, EXCLUI SERVICO DE BOMBEAMENTO (NBR 8953)</t>
        </is>
      </c>
      <c r="C75" s="70" t="inlineStr">
        <is>
          <t>SINAPI</t>
        </is>
      </c>
      <c r="D75" s="70" t="inlineStr">
        <is>
          <t>M3</t>
        </is>
      </c>
      <c r="E75" s="26" t="n">
        <v>5.13</v>
      </c>
      <c r="F75" s="10" t="n">
        <v>485</v>
      </c>
      <c r="G75" s="10">
        <f>ROUND(ROUND(E75,2)*ROUND(F75,2),2)</f>
        <v/>
      </c>
    </row>
    <row r="76" ht="24" customHeight="1">
      <c r="A76" s="70" t="inlineStr">
        <is>
          <t>00038408</t>
        </is>
      </c>
      <c r="B76" s="69" t="inlineStr">
        <is>
          <t>CONCRETO USINADO BOMBEAVEL, CLASSE DE RESISTENCIA C25, COM BRITA 0 E 1, SLUMP = 190 +/- 20 MM, EXCLUI SERVICO DE BOMBEAMENTO (NBR 8953)</t>
        </is>
      </c>
      <c r="C76" s="70" t="inlineStr">
        <is>
          <t>SINAPI</t>
        </is>
      </c>
      <c r="D76" s="70" t="inlineStr">
        <is>
          <t>M3</t>
        </is>
      </c>
      <c r="E76" s="26" t="n">
        <v>4.62157</v>
      </c>
      <c r="F76" s="10" t="n">
        <v>573.22</v>
      </c>
      <c r="G76" s="10">
        <f>ROUND(ROUND(E76,2)*ROUND(F76,2),2)</f>
        <v/>
      </c>
    </row>
    <row r="77" ht="15" customHeight="1">
      <c r="A77" s="70" t="inlineStr">
        <is>
          <t>00012010</t>
        </is>
      </c>
      <c r="B77" s="69" t="inlineStr">
        <is>
          <t>CONDULETE EM PVC, TIPO "B", SEM TAMPA, DE 1/2" OU 3/4"</t>
        </is>
      </c>
      <c r="C77" s="70" t="inlineStr">
        <is>
          <t>SINAPI</t>
        </is>
      </c>
      <c r="D77" s="70" t="inlineStr">
        <is>
          <t>UN</t>
        </is>
      </c>
      <c r="E77" s="26" t="n">
        <v>4.1306</v>
      </c>
      <c r="F77" s="10" t="n">
        <v>8.23</v>
      </c>
      <c r="G77" s="10">
        <f>ROUND(ROUND(E77,2)*ROUND(F77,2),2)</f>
        <v/>
      </c>
    </row>
    <row r="78" ht="15" customHeight="1">
      <c r="A78" s="70" t="inlineStr">
        <is>
          <t>00012016</t>
        </is>
      </c>
      <c r="B78" s="69" t="inlineStr">
        <is>
          <t>CONDULETE EM PVC, TIPO "LB", SEM TAMPA, DE 1/2" OU 3/4"</t>
        </is>
      </c>
      <c r="C78" s="70" t="inlineStr">
        <is>
          <t>SINAPI</t>
        </is>
      </c>
      <c r="D78" s="70" t="inlineStr">
        <is>
          <t>UN</t>
        </is>
      </c>
      <c r="E78" s="26" t="n">
        <v>1.1252</v>
      </c>
      <c r="F78" s="10" t="n">
        <v>9.07</v>
      </c>
      <c r="G78" s="10">
        <f>ROUND(ROUND(E78,2)*ROUND(F78,2),2)</f>
        <v/>
      </c>
    </row>
    <row r="79" ht="15" customHeight="1">
      <c r="A79" s="70" t="inlineStr">
        <is>
          <t>00034498</t>
        </is>
      </c>
      <c r="B79" s="69" t="inlineStr">
        <is>
          <t>CONE DE SINALIZACAO EM PVC FLEXIVEL, H = 70 / 76 CM (NBR 15071)</t>
        </is>
      </c>
      <c r="C79" s="70" t="inlineStr">
        <is>
          <t>SINAPI</t>
        </is>
      </c>
      <c r="D79" s="70" t="inlineStr">
        <is>
          <t>UN</t>
        </is>
      </c>
      <c r="E79" s="26" t="n">
        <v>6.099807</v>
      </c>
      <c r="F79" s="10" t="n">
        <v>117.59</v>
      </c>
      <c r="G79" s="10">
        <f>ROUND(ROUND(E79,2)*ROUND(F79,2),2)</f>
        <v/>
      </c>
    </row>
    <row r="80" ht="15.95" customHeight="1">
      <c r="A80" s="70" t="inlineStr">
        <is>
          <t>00001607</t>
        </is>
      </c>
      <c r="B80" s="69" t="inlineStr">
        <is>
          <t>CONJUNTO ARRUELAS DE VEDACAO 5/16" PARA TELHA FIBROCIMENTO (UMA ARRUELA METALICA E UMA ARRUELA PVC - CONICAS)</t>
        </is>
      </c>
      <c r="C80" s="70" t="inlineStr">
        <is>
          <t>SINAPI</t>
        </is>
      </c>
      <c r="D80" s="70" t="inlineStr">
        <is>
          <t>CJ</t>
        </is>
      </c>
      <c r="E80" s="26" t="n">
        <v>80.01251999999999</v>
      </c>
      <c r="F80" s="10" t="n">
        <v>0.2</v>
      </c>
      <c r="G80" s="10">
        <f>ROUND(ROUND(E80,2)*ROUND(F80,2),2)</f>
        <v/>
      </c>
    </row>
    <row r="81" ht="15.95" customHeight="1">
      <c r="A81" s="70" t="inlineStr">
        <is>
          <t>00006142</t>
        </is>
      </c>
      <c r="B81" s="69" t="inlineStr">
        <is>
          <t>CONJUNTO DE LIGACAO AJUSTAVEL, PARA VASO / BACIA SANITARIA, EM PLASTICO BRANCO, COM TUBO, CANOPLA E ESPUDE</t>
        </is>
      </c>
      <c r="C81" s="70" t="inlineStr">
        <is>
          <t>SINAPI</t>
        </is>
      </c>
      <c r="D81" s="70" t="inlineStr">
        <is>
          <t>UN</t>
        </is>
      </c>
      <c r="E81" s="26" t="n">
        <v>11</v>
      </c>
      <c r="F81" s="10" t="n">
        <v>7.79</v>
      </c>
      <c r="G81" s="10">
        <f>ROUND(ROUND(E81,2)*ROUND(F81,2),2)</f>
        <v/>
      </c>
    </row>
    <row r="82" ht="15" customHeight="1">
      <c r="A82" s="70" t="inlineStr">
        <is>
          <t>SBC001422</t>
        </is>
      </c>
      <c r="B82" s="69" t="inlineStr">
        <is>
          <t>COPIA XEROX</t>
        </is>
      </c>
      <c r="C82" s="70" t="inlineStr">
        <is>
          <t xml:space="preserve">Composições </t>
        </is>
      </c>
      <c r="D82" s="70" t="inlineStr">
        <is>
          <t>UN</t>
        </is>
      </c>
      <c r="E82" s="26" t="n">
        <v>200</v>
      </c>
      <c r="F82" s="10" t="n">
        <v>0.85</v>
      </c>
      <c r="G82" s="10">
        <f>ROUND(ROUND(E82,2)*ROUND(F82,2),2)</f>
        <v/>
      </c>
    </row>
    <row r="83" ht="15" customHeight="1">
      <c r="A83" s="70" t="inlineStr">
        <is>
          <t>SBC008824</t>
        </is>
      </c>
      <c r="B83" s="69" t="inlineStr">
        <is>
          <t>COPIAS DE PROJETOS POR PLOTAGEM ELETRÔNICA</t>
        </is>
      </c>
      <c r="C83" s="70" t="inlineStr">
        <is>
          <t xml:space="preserve">Composições </t>
        </is>
      </c>
      <c r="D83" s="70" t="inlineStr">
        <is>
          <t>UN</t>
        </is>
      </c>
      <c r="E83" s="26" t="n">
        <v>25</v>
      </c>
      <c r="F83" s="10" t="n">
        <v>16</v>
      </c>
      <c r="G83" s="10">
        <f>ROUND(ROUND(E83,2)*ROUND(F83,2),2)</f>
        <v/>
      </c>
    </row>
    <row r="84" ht="15.95" customHeight="1">
      <c r="A84" s="70" t="inlineStr">
        <is>
          <t>00039276</t>
        </is>
      </c>
      <c r="B84" s="69" t="inlineStr">
        <is>
          <t>CURVA 180 GRAUS, DE PVC RIGIDO ROSCAVEL, DE 1", PARA ELETRODUTO</t>
        </is>
      </c>
      <c r="C84" s="70" t="inlineStr">
        <is>
          <t>SINAPI</t>
        </is>
      </c>
      <c r="D84" s="70" t="inlineStr">
        <is>
          <t>UN</t>
        </is>
      </c>
      <c r="E84" s="26" t="n">
        <v>1</v>
      </c>
      <c r="F84" s="10" t="n">
        <v>5.09</v>
      </c>
      <c r="G84" s="10">
        <f>ROUND(ROUND(E84,2)*ROUND(F84,2),2)</f>
        <v/>
      </c>
    </row>
    <row r="85" ht="15.95" customHeight="1">
      <c r="A85" s="70" t="inlineStr">
        <is>
          <t>00001884</t>
        </is>
      </c>
      <c r="B85" s="69" t="inlineStr">
        <is>
          <t>CURVA 90 GRAUS, LONGA, DE PVC RIGIDO ROSCAVEL, DE 1", PARA ELETRODUTO</t>
        </is>
      </c>
      <c r="C85" s="70" t="inlineStr">
        <is>
          <t>SINAPI</t>
        </is>
      </c>
      <c r="D85" s="70" t="inlineStr">
        <is>
          <t>UN</t>
        </is>
      </c>
      <c r="E85" s="26" t="n">
        <v>1</v>
      </c>
      <c r="F85" s="10" t="n">
        <v>3.44</v>
      </c>
      <c r="G85" s="10">
        <f>ROUND(ROUND(E85,2)*ROUND(F85,2),2)</f>
        <v/>
      </c>
    </row>
    <row r="86" ht="15.95" customHeight="1">
      <c r="A86" s="70" t="inlineStr">
        <is>
          <t>00001870</t>
        </is>
      </c>
      <c r="B86" s="69" t="inlineStr">
        <is>
          <t>CURVA 90 GRAUS, LONGA, DE PVC RIGIDO ROSCAVEL, DE 1/2", PARA ELETRODUTO</t>
        </is>
      </c>
      <c r="C86" s="70" t="inlineStr">
        <is>
          <t>SINAPI</t>
        </is>
      </c>
      <c r="D86" s="70" t="inlineStr">
        <is>
          <t>UN</t>
        </is>
      </c>
      <c r="E86" s="26" t="n">
        <v>3.7836</v>
      </c>
      <c r="F86" s="10" t="n">
        <v>2.24</v>
      </c>
      <c r="G86" s="10">
        <f>ROUND(ROUND(E86,2)*ROUND(F86,2),2)</f>
        <v/>
      </c>
    </row>
    <row r="87" ht="15.95" customHeight="1">
      <c r="A87" s="70" t="inlineStr">
        <is>
          <t>00002692</t>
        </is>
      </c>
      <c r="B87" s="69" t="inlineStr">
        <is>
          <t>DESMOLDANTE PROTETOR PARA FORMAS DE MADEIRA, DE BASE OLEOSA EMULSIONADA EM AGUA</t>
        </is>
      </c>
      <c r="C87" s="70" t="inlineStr">
        <is>
          <t>SINAPI</t>
        </is>
      </c>
      <c r="D87" s="70" t="inlineStr">
        <is>
          <t>L</t>
        </is>
      </c>
      <c r="E87" s="26" t="n">
        <v>7.477299148032</v>
      </c>
      <c r="F87" s="10" t="n">
        <v>7.74</v>
      </c>
      <c r="G87" s="10">
        <f>ROUND(ROUND(E87,2)*ROUND(F87,2),2)</f>
        <v/>
      </c>
    </row>
    <row r="88" ht="15.95" customHeight="1">
      <c r="A88" s="70" t="inlineStr">
        <is>
          <t>00034686</t>
        </is>
      </c>
      <c r="B88" s="69" t="inlineStr">
        <is>
          <t>DISJUNTOR TERMOMAGNETICO PARA TRILHO DIN (IEC), MONOPOLAR, 40 - 50 A, ICC - 5KA / 250 VCA</t>
        </is>
      </c>
      <c r="C88" s="70" t="inlineStr">
        <is>
          <t>SINAPI</t>
        </is>
      </c>
      <c r="D88" s="70" t="inlineStr">
        <is>
          <t>UN</t>
        </is>
      </c>
      <c r="E88" s="26" t="n">
        <v>1</v>
      </c>
      <c r="F88" s="10" t="n">
        <v>11.94</v>
      </c>
      <c r="G88" s="10">
        <f>ROUND(ROUND(E88,2)*ROUND(F88,2),2)</f>
        <v/>
      </c>
    </row>
    <row r="89" ht="15.95" customHeight="1">
      <c r="A89" s="70" t="inlineStr">
        <is>
          <t>00002386</t>
        </is>
      </c>
      <c r="B89" s="69" t="inlineStr">
        <is>
          <t>DISJUNTOR TIPO NEMA, MONOPOLAR 35 ATE 50 A, TENSAO MAXIMA DE 240 V</t>
        </is>
      </c>
      <c r="C89" s="70" t="inlineStr">
        <is>
          <t>SINAPI</t>
        </is>
      </c>
      <c r="D89" s="70" t="inlineStr">
        <is>
          <t>UN</t>
        </is>
      </c>
      <c r="E89" s="26" t="n">
        <v>3.0036</v>
      </c>
      <c r="F89" s="10" t="n">
        <v>17.49</v>
      </c>
      <c r="G89" s="10">
        <f>ROUND(ROUND(E89,2)*ROUND(F89,2),2)</f>
        <v/>
      </c>
    </row>
    <row r="90" ht="15" customHeight="1">
      <c r="A90" s="70" t="inlineStr">
        <is>
          <t>COT0007</t>
        </is>
      </c>
      <c r="B90" s="69" t="inlineStr">
        <is>
          <t>DIVISÓRIA EM GRANITO BRANCO, ITAÚNAS, POLIDO DOS 2 LADOS</t>
        </is>
      </c>
      <c r="C90" s="70" t="inlineStr">
        <is>
          <t xml:space="preserve">Composições </t>
        </is>
      </c>
      <c r="D90" s="70" t="inlineStr">
        <is>
          <t>M2</t>
        </is>
      </c>
      <c r="E90" s="26" t="n">
        <v>106.02</v>
      </c>
      <c r="F90" s="10" t="n">
        <v>698.33</v>
      </c>
      <c r="G90" s="10">
        <f>ROUND(ROUND(E90,2)*ROUND(F90,2),2)</f>
        <v/>
      </c>
    </row>
    <row r="91" ht="15.95" customHeight="1">
      <c r="A91" s="70" t="inlineStr">
        <is>
          <t>00002432</t>
        </is>
      </c>
      <c r="B91" s="69" t="inlineStr">
        <is>
          <t>DOBRADICA EM ACO/FERRO, 3 1/2" X 3", E= 1,9 A 2 MM, COM ANEL, CROMADO OU ZINCADO, TAMPA BOLA, COM PARAFUSOS</t>
        </is>
      </c>
      <c r="C91" s="70" t="inlineStr">
        <is>
          <t>SINAPI</t>
        </is>
      </c>
      <c r="D91" s="70" t="inlineStr">
        <is>
          <t>UN</t>
        </is>
      </c>
      <c r="E91" s="26" t="n">
        <v>1.1256</v>
      </c>
      <c r="F91" s="10" t="n">
        <v>32.27</v>
      </c>
      <c r="G91" s="10">
        <f>ROUND(ROUND(E91,2)*ROUND(F91,2),2)</f>
        <v/>
      </c>
    </row>
    <row r="92" ht="15" customHeight="1">
      <c r="A92" s="70" t="inlineStr">
        <is>
          <t>I1027</t>
        </is>
      </c>
      <c r="B92" s="69" t="inlineStr">
        <is>
          <t>DOBRADIÇA 3''X2 1/2'' CROMADA</t>
        </is>
      </c>
      <c r="C92" s="70" t="inlineStr">
        <is>
          <t>SEINFRA</t>
        </is>
      </c>
      <c r="D92" s="70" t="inlineStr">
        <is>
          <t>UN</t>
        </is>
      </c>
      <c r="E92" s="26" t="n">
        <v>36</v>
      </c>
      <c r="F92" s="10" t="n">
        <v>16.63</v>
      </c>
      <c r="G92" s="10">
        <f>ROUND(ROUND(E92,2)*ROUND(F92,2),2)</f>
        <v/>
      </c>
    </row>
    <row r="93" ht="15" customHeight="1">
      <c r="A93" s="70" t="inlineStr">
        <is>
          <t>SBC028155</t>
        </is>
      </c>
      <c r="B93" s="69" t="inlineStr">
        <is>
          <t>DUCHA HIGIENICA ACQUA JET 2195 AQUARIUS FABRIMAR CR</t>
        </is>
      </c>
      <c r="C93" s="70" t="inlineStr">
        <is>
          <t xml:space="preserve">Composições </t>
        </is>
      </c>
      <c r="D93" s="70" t="inlineStr">
        <is>
          <t>UN</t>
        </is>
      </c>
      <c r="E93" s="26" t="n">
        <v>33</v>
      </c>
      <c r="F93" s="10" t="n">
        <v>173.76</v>
      </c>
      <c r="G93" s="10">
        <f>ROUND(ROUND(E93,2)*ROUND(F93,2),2)</f>
        <v/>
      </c>
    </row>
    <row r="94" ht="15.95" customHeight="1">
      <c r="A94" s="70" t="inlineStr">
        <is>
          <t>I02692S</t>
        </is>
      </c>
      <c r="B94" s="69" t="inlineStr">
        <is>
          <t>Desmoldante protetor para formas de madeira, de base oleosaemulsionada em agua</t>
        </is>
      </c>
      <c r="C94" s="70" t="inlineStr">
        <is>
          <t>ORSE</t>
        </is>
      </c>
      <c r="D94" s="70" t="inlineStr">
        <is>
          <t>l</t>
        </is>
      </c>
      <c r="E94" s="26" t="n">
        <v>1.704</v>
      </c>
      <c r="F94" s="10" t="n">
        <v>8.18</v>
      </c>
      <c r="G94" s="10">
        <f>ROUND(ROUND(E94,2)*ROUND(F94,2),2)</f>
        <v/>
      </c>
    </row>
    <row r="95" ht="15" customHeight="1">
      <c r="A95" s="70" t="inlineStr">
        <is>
          <t>I03357</t>
        </is>
      </c>
      <c r="B95" s="69" t="inlineStr">
        <is>
          <t>Dispenser para sabonete líquido</t>
        </is>
      </c>
      <c r="C95" s="70" t="inlineStr">
        <is>
          <t>ORSE</t>
        </is>
      </c>
      <c r="D95" s="70" t="inlineStr">
        <is>
          <t>Un</t>
        </is>
      </c>
      <c r="E95" s="26" t="n">
        <v>12</v>
      </c>
      <c r="F95" s="10" t="n">
        <v>31.49</v>
      </c>
      <c r="G95" s="10">
        <f>ROUND(ROUND(E95,2)*ROUND(F95,2),2)</f>
        <v/>
      </c>
    </row>
    <row r="96" ht="15" customHeight="1">
      <c r="A96" s="70" t="inlineStr">
        <is>
          <t>I03358</t>
        </is>
      </c>
      <c r="B96" s="69" t="inlineStr">
        <is>
          <t>Dispenser para toalha de papel interfolhada, em ABS</t>
        </is>
      </c>
      <c r="C96" s="70" t="inlineStr">
        <is>
          <t>ORSE</t>
        </is>
      </c>
      <c r="D96" s="70" t="inlineStr">
        <is>
          <t>Un</t>
        </is>
      </c>
      <c r="E96" s="26" t="n">
        <v>12</v>
      </c>
      <c r="F96" s="10" t="n">
        <v>49.47</v>
      </c>
      <c r="G96" s="10">
        <f>ROUND(ROUND(E96,2)*ROUND(F96,2),2)</f>
        <v/>
      </c>
    </row>
    <row r="97" ht="15" customHeight="1">
      <c r="A97" s="70" t="inlineStr">
        <is>
          <t>00002685</t>
        </is>
      </c>
      <c r="B97" s="69" t="inlineStr">
        <is>
          <t>ELETRODUTO DE PVC RIGIDO ROSCAVEL DE 1 ", SEM LUVA</t>
        </is>
      </c>
      <c r="C97" s="70" t="inlineStr">
        <is>
          <t>SINAPI</t>
        </is>
      </c>
      <c r="D97" s="70" t="inlineStr">
        <is>
          <t>M</t>
        </is>
      </c>
      <c r="E97" s="26" t="n">
        <v>6.15285</v>
      </c>
      <c r="F97" s="10" t="n">
        <v>7.26</v>
      </c>
      <c r="G97" s="10">
        <f>ROUND(ROUND(E97,2)*ROUND(F97,2),2)</f>
        <v/>
      </c>
    </row>
    <row r="98" ht="15" customHeight="1">
      <c r="A98" s="70" t="inlineStr">
        <is>
          <t>00002673</t>
        </is>
      </c>
      <c r="B98" s="69" t="inlineStr">
        <is>
          <t>ELETRODUTO DE PVC RIGIDO ROSCAVEL DE 1/2 ", SEM LUVA</t>
        </is>
      </c>
      <c r="C98" s="70" t="inlineStr">
        <is>
          <t>SINAPI</t>
        </is>
      </c>
      <c r="D98" s="70" t="inlineStr">
        <is>
          <t>M</t>
        </is>
      </c>
      <c r="E98" s="26" t="n">
        <v>26.844732</v>
      </c>
      <c r="F98" s="10" t="n">
        <v>3.73</v>
      </c>
      <c r="G98" s="10">
        <f>ROUND(ROUND(E98,2)*ROUND(F98,2),2)</f>
        <v/>
      </c>
    </row>
    <row r="99" ht="15" customHeight="1">
      <c r="A99" s="70" t="inlineStr">
        <is>
          <t>00002674</t>
        </is>
      </c>
      <c r="B99" s="69" t="inlineStr">
        <is>
          <t>ELETRODUTO DE PVC RIGIDO ROSCAVEL DE 3/4 ", SEM LUVA</t>
        </is>
      </c>
      <c r="C99" s="70" t="inlineStr">
        <is>
          <t>SINAPI</t>
        </is>
      </c>
      <c r="D99" s="70" t="inlineStr">
        <is>
          <t>M</t>
        </is>
      </c>
      <c r="E99" s="26" t="n">
        <v>36</v>
      </c>
      <c r="F99" s="10" t="n">
        <v>4.64</v>
      </c>
      <c r="G99" s="10">
        <f>ROUND(ROUND(E99,2)*ROUND(F99,2),2)</f>
        <v/>
      </c>
    </row>
    <row r="100" ht="15" customHeight="1">
      <c r="A100" s="70" t="inlineStr">
        <is>
          <t>00011684</t>
        </is>
      </c>
      <c r="B100" s="69" t="inlineStr">
        <is>
          <t>ENGATE / RABICHO FLEXIVEL INOX 1/2" X 40 CM</t>
        </is>
      </c>
      <c r="C100" s="70" t="inlineStr">
        <is>
          <t>SINAPI</t>
        </is>
      </c>
      <c r="D100" s="70" t="inlineStr">
        <is>
          <t>UN</t>
        </is>
      </c>
      <c r="E100" s="26" t="n">
        <v>63</v>
      </c>
      <c r="F100" s="10" t="n">
        <v>52.94</v>
      </c>
      <c r="G100" s="10">
        <f>ROUND(ROUND(E100,2)*ROUND(F100,2),2)</f>
        <v/>
      </c>
    </row>
    <row r="101" ht="15.95" customHeight="1">
      <c r="A101" s="70" t="inlineStr">
        <is>
          <t>00006141</t>
        </is>
      </c>
      <c r="B101" s="69" t="inlineStr">
        <is>
          <t>ENGATE/RABICHO FLEXIVEL PLASTICO (PVC OU ABS) BRANCO 1/2" X 30 CM</t>
        </is>
      </c>
      <c r="C101" s="70" t="inlineStr">
        <is>
          <t>SINAPI</t>
        </is>
      </c>
      <c r="D101" s="70" t="inlineStr">
        <is>
          <t>UN</t>
        </is>
      </c>
      <c r="E101" s="26" t="n">
        <v>0.3752</v>
      </c>
      <c r="F101" s="10" t="n">
        <v>6.05</v>
      </c>
      <c r="G101" s="10">
        <f>ROUND(ROUND(E101,2)*ROUND(F101,2),2)</f>
        <v/>
      </c>
    </row>
    <row r="102" ht="15" customHeight="1">
      <c r="A102" s="70" t="inlineStr">
        <is>
          <t>00000012</t>
        </is>
      </c>
      <c r="B102" s="69" t="inlineStr">
        <is>
          <t>ESCOVA DE ACO, COM CABO, *4 X 15* FILEIRAS DE CERDAS</t>
        </is>
      </c>
      <c r="C102" s="70" t="inlineStr">
        <is>
          <t>SINAPI</t>
        </is>
      </c>
      <c r="D102" s="70" t="inlineStr">
        <is>
          <t>UN</t>
        </is>
      </c>
      <c r="E102" s="26" t="n">
        <v>37.37</v>
      </c>
      <c r="F102" s="10" t="n">
        <v>15</v>
      </c>
      <c r="G102" s="10">
        <f>ROUND(ROUND(E102,2)*ROUND(F102,2),2)</f>
        <v/>
      </c>
    </row>
    <row r="103" ht="15.95" customHeight="1">
      <c r="A103" s="70" t="inlineStr">
        <is>
          <t>00039017</t>
        </is>
      </c>
      <c r="B103" s="69" t="inlineStr">
        <is>
          <t>ESPACADOR / DISTANCIADOR CIRCULAR COM ENTRADA LATERAL, EM PLASTICO, PARA VERGALHAO *4,2 A 12,5* MM, COBRIMENTO 20 MM</t>
        </is>
      </c>
      <c r="C103" s="70" t="inlineStr">
        <is>
          <t>SINAPI</t>
        </is>
      </c>
      <c r="D103" s="70" t="inlineStr">
        <is>
          <t>UN</t>
        </is>
      </c>
      <c r="E103" s="26" t="n">
        <v>421.7163901320612</v>
      </c>
      <c r="F103" s="10" t="n">
        <v>0.22</v>
      </c>
      <c r="G103" s="10">
        <f>ROUND(ROUND(E103,2)*ROUND(F103,2),2)</f>
        <v/>
      </c>
    </row>
    <row r="104" ht="15.95" customHeight="1">
      <c r="A104" s="70" t="inlineStr">
        <is>
          <t>00038094</t>
        </is>
      </c>
      <c r="B104" s="69" t="inlineStr">
        <is>
          <t>ESPELHO / PLACA DE 3 POSTOS 4" X 2", PARA INSTALACAO DE TOMADAS E INTERRUPTORES</t>
        </is>
      </c>
      <c r="C104" s="70" t="inlineStr">
        <is>
          <t>SINAPI</t>
        </is>
      </c>
      <c r="D104" s="70" t="inlineStr">
        <is>
          <t>UN</t>
        </is>
      </c>
      <c r="E104" s="26" t="n">
        <v>4.8912</v>
      </c>
      <c r="F104" s="10" t="n">
        <v>2.99</v>
      </c>
      <c r="G104" s="10">
        <f>ROUND(ROUND(E104,2)*ROUND(F104,2),2)</f>
        <v/>
      </c>
    </row>
    <row r="105" ht="15.95" customHeight="1">
      <c r="A105" s="70" t="inlineStr">
        <is>
          <t>00010886</t>
        </is>
      </c>
      <c r="B105" s="69" t="inlineStr">
        <is>
          <t>EXTINTOR DE INCENDIO PORTATIL COM CARGA DE AGUA PRESSURIZADA DE 10 L, CLASSE A</t>
        </is>
      </c>
      <c r="C105" s="70" t="inlineStr">
        <is>
          <t>SINAPI</t>
        </is>
      </c>
      <c r="D105" s="70" t="inlineStr">
        <is>
          <t>UN</t>
        </is>
      </c>
      <c r="E105" s="26" t="n">
        <v>1.1252</v>
      </c>
      <c r="F105" s="10" t="n">
        <v>247.18</v>
      </c>
      <c r="G105" s="10">
        <f>ROUND(ROUND(E105,2)*ROUND(F105,2),2)</f>
        <v/>
      </c>
    </row>
    <row r="106" ht="15.95" customHeight="1">
      <c r="A106" s="70" t="inlineStr">
        <is>
          <t>00010891</t>
        </is>
      </c>
      <c r="B106" s="69" t="inlineStr">
        <is>
          <t>EXTINTOR DE INCENDIO PORTATIL COM CARGA DE PO QUIMICO SECO (PQS) DE 4 KG, CLASSE BC</t>
        </is>
      </c>
      <c r="C106" s="70" t="inlineStr">
        <is>
          <t>SINAPI</t>
        </is>
      </c>
      <c r="D106" s="70" t="inlineStr">
        <is>
          <t>UN</t>
        </is>
      </c>
      <c r="E106" s="26" t="n">
        <v>1.1252</v>
      </c>
      <c r="F106" s="10" t="n">
        <v>239.03</v>
      </c>
      <c r="G106" s="10">
        <f>ROUND(ROUND(E106,2)*ROUND(F106,2),2)</f>
        <v/>
      </c>
    </row>
    <row r="107" ht="15" customHeight="1">
      <c r="A107" s="70" t="inlineStr">
        <is>
          <t>I10088</t>
        </is>
      </c>
      <c r="B107" s="69" t="inlineStr">
        <is>
          <t>Espelho de cristal 4mm com moldura de alumínio</t>
        </is>
      </c>
      <c r="C107" s="70" t="inlineStr">
        <is>
          <t>ORSE</t>
        </is>
      </c>
      <c r="D107" s="70" t="inlineStr">
        <is>
          <t>m²</t>
        </is>
      </c>
      <c r="E107" s="26" t="n">
        <v>29.8</v>
      </c>
      <c r="F107" s="10" t="n">
        <v>559.45</v>
      </c>
      <c r="G107" s="10">
        <f>ROUND(ROUND(E107,2)*ROUND(F107,2),2)</f>
        <v/>
      </c>
    </row>
    <row r="108" ht="15" customHeight="1">
      <c r="A108" s="70" t="inlineStr">
        <is>
          <t>I09871</t>
        </is>
      </c>
      <c r="B108" s="69" t="inlineStr">
        <is>
          <t>Exaustor eólico ref. LM-60 master turbo, da luftmaxi ou similar</t>
        </is>
      </c>
      <c r="C108" s="70" t="inlineStr">
        <is>
          <t>ORSE</t>
        </is>
      </c>
      <c r="D108" s="70" t="inlineStr">
        <is>
          <t>un</t>
        </is>
      </c>
      <c r="E108" s="26" t="n">
        <v>18</v>
      </c>
      <c r="F108" s="10" t="n">
        <v>382.23</v>
      </c>
      <c r="G108" s="10">
        <f>ROUND(ROUND(E108,2)*ROUND(F108,2),2)</f>
        <v/>
      </c>
    </row>
    <row r="109" ht="15" customHeight="1">
      <c r="A109" s="70" t="inlineStr">
        <is>
          <t>I1154</t>
        </is>
      </c>
      <c r="B109" s="69" t="inlineStr">
        <is>
          <t>FECHADURA COMPLETA PARA PORTA EXTERNA</t>
        </is>
      </c>
      <c r="C109" s="70" t="inlineStr">
        <is>
          <t>SEINFRA</t>
        </is>
      </c>
      <c r="D109" s="70" t="inlineStr">
        <is>
          <t>UN</t>
        </is>
      </c>
      <c r="E109" s="26" t="n">
        <v>12</v>
      </c>
      <c r="F109" s="10" t="n">
        <v>66.98</v>
      </c>
      <c r="G109" s="10">
        <f>ROUND(ROUND(E109,2)*ROUND(F109,2),2)</f>
        <v/>
      </c>
    </row>
    <row r="110" ht="32.1" customHeight="1">
      <c r="A110" s="70" t="inlineStr">
        <is>
          <t>00003080</t>
        </is>
      </c>
      <c r="B110" s="69" t="inlineStr">
        <is>
          <t>FECHADURA ESPELHO PARA PORTA EXTERNA, EM ACO INOX (MAQUINA, TESTA E CONTRA-TESTA) E EM ZAMAC (MACANETA, LINGUETA E TRINCOS) COM ACABAMENTO CROMADO, MAQUINA DE 40 MM, INCLUINDO CHAVE TIPO CILINDRO</t>
        </is>
      </c>
      <c r="C110" s="70" t="inlineStr">
        <is>
          <t>SINAPI</t>
        </is>
      </c>
      <c r="D110" s="70" t="inlineStr">
        <is>
          <t>CJ</t>
        </is>
      </c>
      <c r="E110" s="26" t="n">
        <v>0.3752</v>
      </c>
      <c r="F110" s="10" t="n">
        <v>65.45</v>
      </c>
      <c r="G110" s="10">
        <f>ROUND(ROUND(E110,2)*ROUND(F110,2),2)</f>
        <v/>
      </c>
    </row>
    <row r="111" ht="24" customHeight="1">
      <c r="A111" s="70" t="inlineStr">
        <is>
          <t>00011455</t>
        </is>
      </c>
      <c r="B111" s="69" t="inlineStr">
        <is>
          <t>FERROLHO COM FECHO / TRINCO REDONDO, EM ACO GALVANIZADO / ZINCADO, DE SOBREPOR, COM COMPRIMENTO DE 8" E ESPESSURA MINIMA DA CHAPA DE 1,50 MM</t>
        </is>
      </c>
      <c r="C111" s="70" t="inlineStr">
        <is>
          <t>SINAPI</t>
        </is>
      </c>
      <c r="D111" s="70" t="inlineStr">
        <is>
          <t>UN</t>
        </is>
      </c>
      <c r="E111" s="26" t="n">
        <v>0.75</v>
      </c>
      <c r="F111" s="10" t="n">
        <v>18.34</v>
      </c>
      <c r="G111" s="10">
        <f>ROUND(ROUND(E111,2)*ROUND(F111,2),2)</f>
        <v/>
      </c>
    </row>
    <row r="112" ht="15.95" customHeight="1">
      <c r="A112" s="70" t="inlineStr">
        <is>
          <t>00020111</t>
        </is>
      </c>
      <c r="B112" s="69" t="inlineStr">
        <is>
          <t>FITA ISOLANTE ADESIVA ANTICHAMA, USO ATE 750 V, EM ROLO DE 19 MM X 20 M</t>
        </is>
      </c>
      <c r="C112" s="70" t="inlineStr">
        <is>
          <t>SINAPI</t>
        </is>
      </c>
      <c r="D112" s="70" t="inlineStr">
        <is>
          <t>UN</t>
        </is>
      </c>
      <c r="E112" s="26" t="n">
        <v>1.8</v>
      </c>
      <c r="F112" s="10" t="n">
        <v>9</v>
      </c>
      <c r="G112" s="10">
        <f>ROUND(ROUND(E112,2)*ROUND(F112,2),2)</f>
        <v/>
      </c>
    </row>
    <row r="113" ht="15.95" customHeight="1">
      <c r="A113" s="70" t="inlineStr">
        <is>
          <t>00021127</t>
        </is>
      </c>
      <c r="B113" s="69" t="inlineStr">
        <is>
          <t>FITA ISOLANTE ADESIVA ANTICHAMA, USO ATE 750 V, EM ROLO DE 19 MM X 5 M</t>
        </is>
      </c>
      <c r="C113" s="70" t="inlineStr">
        <is>
          <t>SINAPI</t>
        </is>
      </c>
      <c r="D113" s="70" t="inlineStr">
        <is>
          <t>UN</t>
        </is>
      </c>
      <c r="E113" s="26" t="n">
        <v>0.91924104</v>
      </c>
      <c r="F113" s="10" t="n">
        <v>3.4</v>
      </c>
      <c r="G113" s="10">
        <f>ROUND(ROUND(E113,2)*ROUND(F113,2),2)</f>
        <v/>
      </c>
    </row>
    <row r="114" ht="15.95" customHeight="1">
      <c r="A114" s="70" t="inlineStr">
        <is>
          <t>00014153</t>
        </is>
      </c>
      <c r="B114" s="69" t="inlineStr">
        <is>
          <t>FITA METALICA PERFURADA, L = *18* MM, ROLO DE 30 M, CARGA RECOMENDADA = *30* KGF</t>
        </is>
      </c>
      <c r="C114" s="70" t="inlineStr">
        <is>
          <t>SINAPI</t>
        </is>
      </c>
      <c r="D114" s="70" t="inlineStr">
        <is>
          <t>UN</t>
        </is>
      </c>
      <c r="E114" s="26" t="n">
        <v>0.06</v>
      </c>
      <c r="F114" s="10" t="n">
        <v>60.05</v>
      </c>
      <c r="G114" s="10">
        <f>ROUND(ROUND(E114,2)*ROUND(F114,2),2)</f>
        <v/>
      </c>
    </row>
    <row r="115" ht="15" customHeight="1">
      <c r="A115" s="70" t="inlineStr">
        <is>
          <t>00003146</t>
        </is>
      </c>
      <c r="B115" s="69" t="inlineStr">
        <is>
          <t>FITA VEDA ROSCA EM ROLOS DE 18 MM X 10 M (L X C)</t>
        </is>
      </c>
      <c r="C115" s="70" t="inlineStr">
        <is>
          <t>SINAPI</t>
        </is>
      </c>
      <c r="D115" s="70" t="inlineStr">
        <is>
          <t>UN</t>
        </is>
      </c>
      <c r="E115" s="26" t="n">
        <v>5.49951712</v>
      </c>
      <c r="F115" s="10" t="n">
        <v>3.95</v>
      </c>
      <c r="G115" s="10">
        <f>ROUND(ROUND(E115,2)*ROUND(F115,2),2)</f>
        <v/>
      </c>
    </row>
    <row r="116" ht="15" customHeight="1">
      <c r="A116" s="70" t="inlineStr">
        <is>
          <t>00003143</t>
        </is>
      </c>
      <c r="B116" s="69" t="inlineStr">
        <is>
          <t>FITA VEDA ROSCA EM ROLOS DE 18 MM X 25 M (L X C)</t>
        </is>
      </c>
      <c r="C116" s="70" t="inlineStr">
        <is>
          <t>SINAPI</t>
        </is>
      </c>
      <c r="D116" s="70" t="inlineStr">
        <is>
          <t>UN</t>
        </is>
      </c>
      <c r="E116" s="26" t="n">
        <v>0.07679999999999999</v>
      </c>
      <c r="F116" s="10" t="n">
        <v>8.98</v>
      </c>
      <c r="G116" s="10">
        <f>ROUND(ROUND(E116,2)*ROUND(F116,2),2)</f>
        <v/>
      </c>
    </row>
    <row r="117" ht="15" customHeight="1">
      <c r="A117" s="70" t="inlineStr">
        <is>
          <t>00003148</t>
        </is>
      </c>
      <c r="B117" s="69" t="inlineStr">
        <is>
          <t>FITA VEDA ROSCA EM ROLOS DE 18 MM X 50 M (L X C)</t>
        </is>
      </c>
      <c r="C117" s="70" t="inlineStr">
        <is>
          <t>SINAPI</t>
        </is>
      </c>
      <c r="D117" s="70" t="inlineStr">
        <is>
          <t>UN</t>
        </is>
      </c>
      <c r="E117" s="26" t="n">
        <v>0.577</v>
      </c>
      <c r="F117" s="10" t="n">
        <v>14.56</v>
      </c>
      <c r="G117" s="10">
        <f>ROUND(ROUND(E117,2)*ROUND(F117,2),2)</f>
        <v/>
      </c>
    </row>
    <row r="118" ht="15" customHeight="1">
      <c r="A118" s="70" t="inlineStr">
        <is>
          <t>SBC038004</t>
        </is>
      </c>
      <c r="B118" s="69" t="inlineStr">
        <is>
          <t>FITA ZEBRADA PARA SINALIZACAO 7cm x 100m</t>
        </is>
      </c>
      <c r="C118" s="70" t="inlineStr">
        <is>
          <t xml:space="preserve">Composições </t>
        </is>
      </c>
      <c r="D118" s="70" t="inlineStr">
        <is>
          <t>M</t>
        </is>
      </c>
      <c r="E118" s="26" t="n">
        <v>306.383</v>
      </c>
      <c r="F118" s="10" t="n">
        <v>0.11</v>
      </c>
      <c r="G118" s="10">
        <f>ROUND(ROUND(E118,2)*ROUND(F118,2),2)</f>
        <v/>
      </c>
    </row>
    <row r="119" ht="24" customHeight="1">
      <c r="A119" s="70" t="inlineStr">
        <is>
          <t>COT0001</t>
        </is>
      </c>
      <c r="B119" s="69" t="inlineStr">
        <is>
          <t>FORNECIMENTO DE BRISE SOLEIL EM PVC (PAINÉIS, TAMPAS LATERAIS, DISPOSITIVO CLOCK, BARRA DE COMANDO E ACESSÓRIOS PARA FIXAÇÃO)</t>
        </is>
      </c>
      <c r="C119" s="70" t="inlineStr">
        <is>
          <t xml:space="preserve">Composições </t>
        </is>
      </c>
      <c r="D119" s="70" t="inlineStr">
        <is>
          <t>UN</t>
        </is>
      </c>
      <c r="E119" s="26" t="n">
        <v>340</v>
      </c>
      <c r="F119" s="10" t="n">
        <v>614.01</v>
      </c>
      <c r="G119" s="10">
        <f>ROUND(ROUND(E119,2)*ROUND(F119,2),2)</f>
        <v/>
      </c>
    </row>
    <row r="120" ht="15.95" customHeight="1">
      <c r="A120" s="70" t="inlineStr">
        <is>
          <t>00011587</t>
        </is>
      </c>
      <c r="B120" s="69" t="inlineStr">
        <is>
          <t>FORRO DE PVC LISO, BRANCO, REGUA DE 10 CM, ESPESSURA DE 8 MM A 10 MM (COM COLOCACAO / SEM ESTRUTURA METALICA)</t>
        </is>
      </c>
      <c r="C120" s="70" t="inlineStr">
        <is>
          <t>SINAPI</t>
        </is>
      </c>
      <c r="D120" s="70" t="inlineStr">
        <is>
          <t>M2</t>
        </is>
      </c>
      <c r="E120" s="26" t="n">
        <v>44</v>
      </c>
      <c r="F120" s="10" t="n">
        <v>84.59999999999999</v>
      </c>
      <c r="G120" s="10">
        <f>ROUND(ROUND(E120,2)*ROUND(F120,2),2)</f>
        <v/>
      </c>
    </row>
    <row r="121" ht="15" customHeight="1">
      <c r="A121" s="70" t="inlineStr">
        <is>
          <t>SBC061220</t>
        </is>
      </c>
      <c r="B121" s="69" t="inlineStr">
        <is>
          <t>FORRO MODULAR DE PVC MAGIORE 625 x 1250mm VIPAL</t>
        </is>
      </c>
      <c r="C121" s="70" t="inlineStr">
        <is>
          <t xml:space="preserve">Composições </t>
        </is>
      </c>
      <c r="D121" s="70" t="inlineStr">
        <is>
          <t>M2</t>
        </is>
      </c>
      <c r="E121" s="26" t="n">
        <v>129.4755</v>
      </c>
      <c r="F121" s="10" t="n">
        <v>61.63</v>
      </c>
      <c r="G121" s="10">
        <f>ROUND(ROUND(E121,2)*ROUND(F121,2),2)</f>
        <v/>
      </c>
    </row>
    <row r="122" ht="15" customHeight="1">
      <c r="A122" s="70" t="inlineStr">
        <is>
          <t>I1215</t>
        </is>
      </c>
      <c r="B122" s="69" t="inlineStr">
        <is>
          <t>GANCHO COM PORCA E ARRUELA</t>
        </is>
      </c>
      <c r="C122" s="70" t="inlineStr">
        <is>
          <t>SEINFRA</t>
        </is>
      </c>
      <c r="D122" s="70" t="inlineStr">
        <is>
          <t>UN</t>
        </is>
      </c>
      <c r="E122" s="26" t="n">
        <v>1082.16</v>
      </c>
      <c r="F122" s="10" t="n">
        <v>2.29</v>
      </c>
      <c r="G122" s="10">
        <f>ROUND(ROUND(E122,2)*ROUND(F122,2),2)</f>
        <v/>
      </c>
    </row>
    <row r="123" ht="15" customHeight="1">
      <c r="A123" s="70" t="inlineStr">
        <is>
          <t>00004226</t>
        </is>
      </c>
      <c r="B123" s="69" t="inlineStr">
        <is>
          <t>GAS DE COZINHA - GLP</t>
        </is>
      </c>
      <c r="C123" s="70" t="inlineStr">
        <is>
          <t>SINAPI</t>
        </is>
      </c>
      <c r="D123" s="70" t="inlineStr">
        <is>
          <t>KG</t>
        </is>
      </c>
      <c r="E123" s="26" t="n">
        <v>186.4486</v>
      </c>
      <c r="F123" s="10" t="n">
        <v>8.01</v>
      </c>
      <c r="G123" s="10">
        <f>ROUND(ROUND(E123,2)*ROUND(F123,2),2)</f>
        <v/>
      </c>
    </row>
    <row r="124" ht="15" customHeight="1">
      <c r="A124" s="70" t="inlineStr">
        <is>
          <t>00004222</t>
        </is>
      </c>
      <c r="B124" s="69" t="inlineStr">
        <is>
          <t>GASOLINA COMUM</t>
        </is>
      </c>
      <c r="C124" s="70" t="inlineStr">
        <is>
          <t>SINAPI</t>
        </is>
      </c>
      <c r="D124" s="70" t="inlineStr">
        <is>
          <t>L</t>
        </is>
      </c>
      <c r="E124" s="26" t="n">
        <v>0.07057098447936</v>
      </c>
      <c r="F124" s="10" t="n">
        <v>6.56</v>
      </c>
      <c r="G124" s="10">
        <f>ROUND(ROUND(E124,2)*ROUND(F124,2),2)</f>
        <v/>
      </c>
    </row>
    <row r="125" ht="15.95" customHeight="1">
      <c r="A125" s="70" t="inlineStr">
        <is>
          <t>00000416</t>
        </is>
      </c>
      <c r="B125" s="69" t="inlineStr">
        <is>
          <t>GRAMPO METALICO TIPO OLHAL PARA HASTE DE ATERRAMENTO DE 3/4", CONDUTOR DE *10* A 50 MM2</t>
        </is>
      </c>
      <c r="C125" s="70" t="inlineStr">
        <is>
          <t>SINAPI</t>
        </is>
      </c>
      <c r="D125" s="70" t="inlineStr">
        <is>
          <t>UN</t>
        </is>
      </c>
      <c r="E125" s="26" t="n">
        <v>1</v>
      </c>
      <c r="F125" s="10" t="n">
        <v>8.33</v>
      </c>
      <c r="G125" s="10">
        <f>ROUND(ROUND(E125,2)*ROUND(F125,2),2)</f>
        <v/>
      </c>
    </row>
    <row r="126" ht="15" customHeight="1">
      <c r="A126" s="70" t="inlineStr">
        <is>
          <t>SBC007499</t>
        </is>
      </c>
      <c r="B126" s="69" t="inlineStr">
        <is>
          <t>GRELHA ACO INOX QUADRADA ROTATIVA 150mm</t>
        </is>
      </c>
      <c r="C126" s="70" t="inlineStr">
        <is>
          <t xml:space="preserve">Composições </t>
        </is>
      </c>
      <c r="D126" s="70" t="inlineStr">
        <is>
          <t>UN</t>
        </is>
      </c>
      <c r="E126" s="26" t="n">
        <v>17</v>
      </c>
      <c r="F126" s="10" t="n">
        <v>13.43</v>
      </c>
      <c r="G126" s="10">
        <f>ROUND(ROUND(E126,2)*ROUND(F126,2),2)</f>
        <v/>
      </c>
    </row>
    <row r="127" ht="24" customHeight="1">
      <c r="A127" s="70" t="inlineStr">
        <is>
          <t>00036888</t>
        </is>
      </c>
      <c r="B127" s="69" t="inlineStr">
        <is>
          <t>GUARNICAO / MOLDURA / ARREMATE DE ACABAMENTO PARA ESQUADRIA, EM ALUMINIO PERFIL 25, ACABAMENTO ANODIZADO BRANCO OU BRILHANTE, PARA 1 FACE</t>
        </is>
      </c>
      <c r="C127" s="70" t="inlineStr">
        <is>
          <t>SINAPI</t>
        </is>
      </c>
      <c r="D127" s="70" t="inlineStr">
        <is>
          <t>M</t>
        </is>
      </c>
      <c r="E127" s="26" t="n">
        <v>217.9934288</v>
      </c>
      <c r="F127" s="10" t="n">
        <v>29.14</v>
      </c>
      <c r="G127" s="10">
        <f>ROUND(ROUND(E127,2)*ROUND(F127,2),2)</f>
        <v/>
      </c>
    </row>
    <row r="128" ht="24" customHeight="1">
      <c r="A128" s="70" t="inlineStr">
        <is>
          <t>00003378</t>
        </is>
      </c>
      <c r="B128" s="69" t="inlineStr">
        <is>
          <t>HASTE DE ATERRAMENTO EM ACO COM 3,00 M DE COMPRIMENTO E DN = 3/4", REVESTIDA COM BAIXA CAMADA DE COBRE, SEM CONECTOR</t>
        </is>
      </c>
      <c r="C128" s="70" t="inlineStr">
        <is>
          <t>SINAPI</t>
        </is>
      </c>
      <c r="D128" s="70" t="inlineStr">
        <is>
          <t>UN</t>
        </is>
      </c>
      <c r="E128" s="26" t="n">
        <v>1</v>
      </c>
      <c r="F128" s="10" t="n">
        <v>80.58</v>
      </c>
      <c r="G128" s="10">
        <f>ROUND(ROUND(E128,2)*ROUND(F128,2),2)</f>
        <v/>
      </c>
    </row>
    <row r="129" ht="24" customHeight="1">
      <c r="A129" s="70" t="inlineStr">
        <is>
          <t>00011029</t>
        </is>
      </c>
      <c r="B129" s="69" t="inlineStr">
        <is>
          <t>HASTE RETA PARA GANCHO DE FERRO GALVANIZADO, COM ROSCA 1/4" X 30 CM PARA FIXACAO DE TELHA METALICA, INCLUI PORCA E ARRUELAS DE VEDACAO</t>
        </is>
      </c>
      <c r="C129" s="70" t="inlineStr">
        <is>
          <t>SINAPI</t>
        </is>
      </c>
      <c r="D129" s="70" t="inlineStr">
        <is>
          <t>CJ</t>
        </is>
      </c>
      <c r="E129" s="26" t="n">
        <v>5458.412</v>
      </c>
      <c r="F129" s="10" t="n">
        <v>1.52</v>
      </c>
      <c r="G129" s="10">
        <f>ROUND(ROUND(E129,2)*ROUND(F129,2),2)</f>
        <v/>
      </c>
    </row>
    <row r="130" ht="15" customHeight="1">
      <c r="A130" s="70" t="inlineStr">
        <is>
          <t>00007340</t>
        </is>
      </c>
      <c r="B130" s="69" t="inlineStr">
        <is>
          <t>IMUNIZANTE PARA MADEIRA, INCOLOR</t>
        </is>
      </c>
      <c r="C130" s="70" t="inlineStr">
        <is>
          <t>SINAPI</t>
        </is>
      </c>
      <c r="D130" s="70" t="inlineStr">
        <is>
          <t>L</t>
        </is>
      </c>
      <c r="E130" s="26" t="n">
        <v>0.469008</v>
      </c>
      <c r="F130" s="10" t="n">
        <v>30.96</v>
      </c>
      <c r="G130" s="10">
        <f>ROUND(ROUND(E130,2)*ROUND(F130,2),2)</f>
        <v/>
      </c>
    </row>
    <row r="131" ht="15" customHeight="1">
      <c r="A131" s="70" t="inlineStr">
        <is>
          <t>I2355</t>
        </is>
      </c>
      <c r="B131" s="69" t="inlineStr">
        <is>
          <t>INIBIDOR DE CORROSÃO MIGRATÓRIO MCI2020</t>
        </is>
      </c>
      <c r="C131" s="70" t="inlineStr">
        <is>
          <t>SEINFRA</t>
        </is>
      </c>
      <c r="D131" s="70" t="inlineStr">
        <is>
          <t>L</t>
        </is>
      </c>
      <c r="E131" s="26" t="n">
        <v>245.5209</v>
      </c>
      <c r="F131" s="10" t="n">
        <v>39.38</v>
      </c>
      <c r="G131" s="10">
        <f>ROUND(ROUND(E131,2)*ROUND(F131,2),2)</f>
        <v/>
      </c>
    </row>
    <row r="132" ht="15" customHeight="1">
      <c r="A132" s="70" t="inlineStr">
        <is>
          <t>00038112</t>
        </is>
      </c>
      <c r="B132" s="69" t="inlineStr">
        <is>
          <t>INTERRUPTOR SIMPLES 10A, 250V (APENAS MODULO)</t>
        </is>
      </c>
      <c r="C132" s="70" t="inlineStr">
        <is>
          <t>SINAPI</t>
        </is>
      </c>
      <c r="D132" s="70" t="inlineStr">
        <is>
          <t>UN</t>
        </is>
      </c>
      <c r="E132" s="26" t="n">
        <v>1.1252</v>
      </c>
      <c r="F132" s="10" t="n">
        <v>7.06</v>
      </c>
      <c r="G132" s="10">
        <f>ROUND(ROUND(E132,2)*ROUND(F132,2),2)</f>
        <v/>
      </c>
    </row>
    <row r="133" ht="15.95" customHeight="1">
      <c r="A133" s="70" t="inlineStr">
        <is>
          <t>00003398</t>
        </is>
      </c>
      <c r="B133" s="69" t="inlineStr">
        <is>
          <t>ISOLADOR DE PORCELANA, TIPO ROLDANA, DIMENSOES DE *72* X *72* MM, PARA USO EM BAIXA TENSAO</t>
        </is>
      </c>
      <c r="C133" s="70" t="inlineStr">
        <is>
          <t>SINAPI</t>
        </is>
      </c>
      <c r="D133" s="70" t="inlineStr">
        <is>
          <t>UN</t>
        </is>
      </c>
      <c r="E133" s="26" t="n">
        <v>25</v>
      </c>
      <c r="F133" s="10" t="n">
        <v>5.92</v>
      </c>
      <c r="G133" s="10">
        <f>ROUND(ROUND(E133,2)*ROUND(F133,2),2)</f>
        <v/>
      </c>
    </row>
    <row r="134" ht="15.95" customHeight="1">
      <c r="A134" s="70" t="inlineStr">
        <is>
          <t>00011190</t>
        </is>
      </c>
      <c r="B134" s="69" t="inlineStr">
        <is>
          <t>JANELA BASCULANTE, ACO, COM BATENTE/REQUADRO, 60 X 60 CM (SEM VIDROS)</t>
        </is>
      </c>
      <c r="C134" s="70" t="inlineStr">
        <is>
          <t>SINAPI</t>
        </is>
      </c>
      <c r="D134" s="70" t="inlineStr">
        <is>
          <t>UN</t>
        </is>
      </c>
      <c r="E134" s="26" t="n">
        <v>6.33384</v>
      </c>
      <c r="F134" s="10" t="n">
        <v>174.93</v>
      </c>
      <c r="G134" s="10">
        <f>ROUND(ROUND(E134,2)*ROUND(F134,2),2)</f>
        <v/>
      </c>
    </row>
    <row r="135" ht="15.95" customHeight="1">
      <c r="A135" s="70" t="inlineStr">
        <is>
          <t>00003529</t>
        </is>
      </c>
      <c r="B135" s="69" t="inlineStr">
        <is>
          <t>JOELHO PVC, SOLDAVEL, 90 GRAUS, 25 MM, COR MARROM, PARA AGUA FRIA PREDIAL</t>
        </is>
      </c>
      <c r="C135" s="70" t="inlineStr">
        <is>
          <t>SINAPI</t>
        </is>
      </c>
      <c r="D135" s="70" t="inlineStr">
        <is>
          <t>UN</t>
        </is>
      </c>
      <c r="E135" s="26" t="n">
        <v>0.887124</v>
      </c>
      <c r="F135" s="10" t="n">
        <v>0.64</v>
      </c>
      <c r="G135" s="10">
        <f>ROUND(ROUND(E135,2)*ROUND(F135,2),2)</f>
        <v/>
      </c>
    </row>
    <row r="136" ht="15.95" customHeight="1">
      <c r="A136" s="70" t="inlineStr">
        <is>
          <t>00003517</t>
        </is>
      </c>
      <c r="B136" s="69" t="inlineStr">
        <is>
          <t>JOELHO PVC, SOLDAVEL, BB, 90 GRAUS, SEM ANEL, DN 40 MM, PARA ESGOTO PREDIAL SECUNDARIO</t>
        </is>
      </c>
      <c r="C136" s="70" t="inlineStr">
        <is>
          <t>SINAPI</t>
        </is>
      </c>
      <c r="D136" s="70" t="inlineStr">
        <is>
          <t>UN</t>
        </is>
      </c>
      <c r="E136" s="26" t="n">
        <v>0.7518</v>
      </c>
      <c r="F136" s="10" t="n">
        <v>1.74</v>
      </c>
      <c r="G136" s="10">
        <f>ROUND(ROUND(E136,2)*ROUND(F136,2),2)</f>
        <v/>
      </c>
    </row>
    <row r="137" ht="15.95" customHeight="1">
      <c r="A137" s="70" t="inlineStr">
        <is>
          <t>00003524</t>
        </is>
      </c>
      <c r="B137" s="69" t="inlineStr">
        <is>
          <t>JOELHO PVC, SOLDAVEL, COM BUCHA DE LATAO, 90 GRAUS, 25 MM X 3/4", PARA AGUA FRIA PREDIAL</t>
        </is>
      </c>
      <c r="C137" s="70" t="inlineStr">
        <is>
          <t>SINAPI</t>
        </is>
      </c>
      <c r="D137" s="70" t="inlineStr">
        <is>
          <t>UN</t>
        </is>
      </c>
      <c r="E137" s="26" t="n">
        <v>0.7518</v>
      </c>
      <c r="F137" s="10" t="n">
        <v>7.08</v>
      </c>
      <c r="G137" s="10">
        <f>ROUND(ROUND(E137,2)*ROUND(F137,2),2)</f>
        <v/>
      </c>
    </row>
    <row r="138" ht="15.95" customHeight="1">
      <c r="A138" s="70" t="inlineStr">
        <is>
          <t>00003674</t>
        </is>
      </c>
      <c r="B138" s="69" t="inlineStr">
        <is>
          <t>JUNTA DILATACAO ELASTICA PARA CONCRETO (FUGENBAND) O-12, ATE 5 MCA</t>
        </is>
      </c>
      <c r="C138" s="70" t="inlineStr">
        <is>
          <t>SINAPI</t>
        </is>
      </c>
      <c r="D138" s="70" t="inlineStr">
        <is>
          <t>M</t>
        </is>
      </c>
      <c r="E138" s="26" t="n">
        <v>234</v>
      </c>
      <c r="F138" s="10" t="n">
        <v>86.56</v>
      </c>
      <c r="G138" s="10">
        <f>ROUND(ROUND(E138,2)*ROUND(F138,2),2)</f>
        <v/>
      </c>
    </row>
    <row r="139" ht="15.95" customHeight="1">
      <c r="A139" s="70" t="inlineStr">
        <is>
          <t>00038191</t>
        </is>
      </c>
      <c r="B139" s="69" t="inlineStr">
        <is>
          <t>LAMPADA FLUORESCENTE COMPACTA 2U BRANCA 15 W, BASE E27 (127/220 V)</t>
        </is>
      </c>
      <c r="C139" s="70" t="inlineStr">
        <is>
          <t>SINAPI</t>
        </is>
      </c>
      <c r="D139" s="70" t="inlineStr">
        <is>
          <t>UN</t>
        </is>
      </c>
      <c r="E139" s="26" t="n">
        <v>0</v>
      </c>
      <c r="F139" s="10" t="n">
        <v>16.67</v>
      </c>
      <c r="G139" s="10">
        <f>ROUND(ROUND(E139,2)*ROUND(F139,2),2)</f>
        <v/>
      </c>
    </row>
    <row r="140" ht="15.95" customHeight="1">
      <c r="A140" s="70" t="inlineStr">
        <is>
          <t>00038193</t>
        </is>
      </c>
      <c r="B140" s="69" t="inlineStr">
        <is>
          <t>LAMPADA LED 6 W BIVOLT BRANCA, FORMATO TRADICIONAL (BASE E27)</t>
        </is>
      </c>
      <c r="C140" s="70" t="inlineStr">
        <is>
          <t>SINAPI</t>
        </is>
      </c>
      <c r="D140" s="70" t="inlineStr">
        <is>
          <t>UN</t>
        </is>
      </c>
      <c r="E140" s="26" t="n">
        <v>360</v>
      </c>
      <c r="F140" s="10" t="n">
        <v>4.34</v>
      </c>
      <c r="G140" s="10">
        <f>ROUND(ROUND(E140,2)*ROUND(F140,2),2)</f>
        <v/>
      </c>
    </row>
    <row r="141" ht="15.95" customHeight="1">
      <c r="A141" s="70" t="inlineStr">
        <is>
          <t>00020269</t>
        </is>
      </c>
      <c r="B141" s="69" t="inlineStr">
        <is>
          <t>LAVATORIO / CUBA DE EMBUTIR, OVAL, DE LOUCA BRANCA, SEM LADRAO, DIMENSOES *50 X 35* CM (L X C)</t>
        </is>
      </c>
      <c r="C141" s="70" t="inlineStr">
        <is>
          <t>SINAPI</t>
        </is>
      </c>
      <c r="D141" s="70" t="inlineStr">
        <is>
          <t>UN</t>
        </is>
      </c>
      <c r="E141" s="26" t="n">
        <v>30</v>
      </c>
      <c r="F141" s="10" t="n">
        <v>98.79000000000001</v>
      </c>
      <c r="G141" s="10">
        <f>ROUND(ROUND(E141,2)*ROUND(F141,2),2)</f>
        <v/>
      </c>
    </row>
    <row r="142" ht="15.95" customHeight="1">
      <c r="A142" s="70" t="inlineStr">
        <is>
          <t>00010425</t>
        </is>
      </c>
      <c r="B142" s="69" t="inlineStr">
        <is>
          <t>LAVATORIO DE LOUCA BRANCA, SUSPENSO (SEM COLUNA), DIMENSOES *40 X 30* CM</t>
        </is>
      </c>
      <c r="C142" s="70" t="inlineStr">
        <is>
          <t>SINAPI</t>
        </is>
      </c>
      <c r="D142" s="70" t="inlineStr">
        <is>
          <t>UN</t>
        </is>
      </c>
      <c r="E142" s="26" t="n">
        <v>0.3752</v>
      </c>
      <c r="F142" s="10" t="n">
        <v>95.06999999999999</v>
      </c>
      <c r="G142" s="10">
        <f>ROUND(ROUND(E142,2)*ROUND(F142,2),2)</f>
        <v/>
      </c>
    </row>
    <row r="143" ht="15" customHeight="1">
      <c r="A143" s="70" t="inlineStr">
        <is>
          <t>I2367</t>
        </is>
      </c>
      <c r="B143" s="69" t="inlineStr">
        <is>
          <t>LINHA DE MADEIRA DE LEI DE 6"x3"</t>
        </is>
      </c>
      <c r="C143" s="70" t="inlineStr">
        <is>
          <t>SEINFRA</t>
        </is>
      </c>
      <c r="D143" s="70" t="inlineStr">
        <is>
          <t>M</t>
        </is>
      </c>
      <c r="E143" s="26" t="n">
        <v>10</v>
      </c>
      <c r="F143" s="10" t="n">
        <v>34.54</v>
      </c>
      <c r="G143" s="10">
        <f>ROUND(ROUND(E143,2)*ROUND(F143,2),2)</f>
        <v/>
      </c>
    </row>
    <row r="144" ht="15" customHeight="1">
      <c r="A144" s="70" t="inlineStr">
        <is>
          <t>I2369</t>
        </is>
      </c>
      <c r="B144" s="69" t="inlineStr">
        <is>
          <t>LINHA EM MADEIRA DE LEI DE 4"x2"</t>
        </is>
      </c>
      <c r="C144" s="70" t="inlineStr">
        <is>
          <t>SEINFRA</t>
        </is>
      </c>
      <c r="D144" s="70" t="inlineStr">
        <is>
          <t>M</t>
        </is>
      </c>
      <c r="E144" s="26" t="n">
        <v>5</v>
      </c>
      <c r="F144" s="10" t="n">
        <v>15.18</v>
      </c>
      <c r="G144" s="10">
        <f>ROUND(ROUND(E144,2)*ROUND(F144,2),2)</f>
        <v/>
      </c>
    </row>
    <row r="145" ht="15" customHeight="1">
      <c r="A145" s="70" t="inlineStr">
        <is>
          <t>00038383</t>
        </is>
      </c>
      <c r="B145" s="69" t="inlineStr">
        <is>
          <t>LIXA D'AGUA EM FOLHA, GRAO 100</t>
        </is>
      </c>
      <c r="C145" s="70" t="inlineStr">
        <is>
          <t>SINAPI</t>
        </is>
      </c>
      <c r="D145" s="70" t="inlineStr">
        <is>
          <t>UN</t>
        </is>
      </c>
      <c r="E145" s="26" t="n">
        <v>0.3066270298</v>
      </c>
      <c r="F145" s="10" t="n">
        <v>1.65</v>
      </c>
      <c r="G145" s="10">
        <f>ROUND(ROUND(E145,2)*ROUND(F145,2),2)</f>
        <v/>
      </c>
    </row>
    <row r="146" ht="32.1" customHeight="1">
      <c r="A146" s="70" t="inlineStr">
        <is>
          <t>I9478</t>
        </is>
      </c>
      <c r="B146" s="69" t="inlineStr">
        <is>
          <t>LOCAÇÃO DE CONTÊINER ESCRITÓRIO COM BANHEIRO (01 VASO SANITÁRIO, 01 LAVATÓRIO E 01 CHUVEIRO), JANELA EM VIDRO, PORTAS, LUMINÁRIAS, TOMADAS, FORRO EM PVC, AR CONDICIONADO E ISOLAMENTO TERMO-ACÚSTICO EM ISOPOR - 6,00 X 2,35M</t>
        </is>
      </c>
      <c r="C146" s="70" t="inlineStr">
        <is>
          <t>SEINFRA</t>
        </is>
      </c>
      <c r="D146" s="70" t="inlineStr">
        <is>
          <t>MÊS</t>
        </is>
      </c>
      <c r="E146" s="26" t="n">
        <v>12</v>
      </c>
      <c r="F146" s="10" t="n">
        <v>1097.99</v>
      </c>
      <c r="G146" s="10">
        <f>ROUND(ROUND(E146,2)*ROUND(F146,2),2)</f>
        <v/>
      </c>
    </row>
    <row r="147" ht="24" customHeight="1">
      <c r="A147" s="70" t="inlineStr">
        <is>
          <t>00003799</t>
        </is>
      </c>
      <c r="B147" s="69" t="inlineStr">
        <is>
          <t>LUMINARIA DE SOBREPOR EM CHAPA DE ACO PARA 2 LAMPADAS FLUORESCENTES DE *36* W, ALETADA, COMPLETA (LAMPADAS E REATOR INCLUSOS)</t>
        </is>
      </c>
      <c r="C147" s="70" t="inlineStr">
        <is>
          <t>SINAPI</t>
        </is>
      </c>
      <c r="D147" s="70" t="inlineStr">
        <is>
          <t>UN</t>
        </is>
      </c>
      <c r="E147" s="26" t="n">
        <v>0</v>
      </c>
      <c r="F147" s="10" t="n">
        <v>157.96</v>
      </c>
      <c r="G147" s="10">
        <f>ROUND(ROUND(E147,2)*ROUND(F147,2),2)</f>
        <v/>
      </c>
    </row>
    <row r="148" ht="15.95" customHeight="1">
      <c r="A148" s="70" t="inlineStr">
        <is>
          <t>00038773</t>
        </is>
      </c>
      <c r="B148" s="69" t="inlineStr">
        <is>
          <t>LUMINARIA DE TETO PLAFON/PLAFONIER EM PLASTICO COM BASE E27, POTENCIA MAXIMA 60 W (NAO INCLUI LAMPADA)</t>
        </is>
      </c>
      <c r="C148" s="70" t="inlineStr">
        <is>
          <t>SINAPI</t>
        </is>
      </c>
      <c r="D148" s="70" t="inlineStr">
        <is>
          <t>UN</t>
        </is>
      </c>
      <c r="E148" s="26" t="n">
        <v>120</v>
      </c>
      <c r="F148" s="10" t="n">
        <v>6.85</v>
      </c>
      <c r="G148" s="10">
        <f>ROUND(ROUND(E148,2)*ROUND(F148,2),2)</f>
        <v/>
      </c>
    </row>
    <row r="149" ht="24" customHeight="1">
      <c r="A149" s="70" t="inlineStr">
        <is>
          <t>00012266</t>
        </is>
      </c>
      <c r="B149" s="69" t="inlineStr">
        <is>
          <t>LUMINARIA SPOT DE SOBREPOR EM ALUMINIO COM ALETA PLASTICA PARA 1 LAMPADA, BASE E27, POTENCIA MAXIMA 40/60 W (NAO INCLUI LAMPADA)</t>
        </is>
      </c>
      <c r="C149" s="70" t="inlineStr">
        <is>
          <t>SINAPI</t>
        </is>
      </c>
      <c r="D149" s="70" t="inlineStr">
        <is>
          <t>UN</t>
        </is>
      </c>
      <c r="E149" s="26" t="n">
        <v>0.756</v>
      </c>
      <c r="F149" s="10" t="n">
        <v>122.25</v>
      </c>
      <c r="G149" s="10">
        <f>ROUND(ROUND(E149,2)*ROUND(F149,2),2)</f>
        <v/>
      </c>
    </row>
    <row r="150" ht="15" customHeight="1">
      <c r="A150" s="70" t="inlineStr">
        <is>
          <t>00001892</t>
        </is>
      </c>
      <c r="B150" s="69" t="inlineStr">
        <is>
          <t>LUVA EM PVC RIGIDO ROSCAVEL, DE 1", PARA ELETRODUTO</t>
        </is>
      </c>
      <c r="C150" s="70" t="inlineStr">
        <is>
          <t>SINAPI</t>
        </is>
      </c>
      <c r="D150" s="70" t="inlineStr">
        <is>
          <t>UN</t>
        </is>
      </c>
      <c r="E150" s="26" t="n">
        <v>1</v>
      </c>
      <c r="F150" s="10" t="n">
        <v>1.37</v>
      </c>
      <c r="G150" s="10">
        <f>ROUND(ROUND(E150,2)*ROUND(F150,2),2)</f>
        <v/>
      </c>
    </row>
    <row r="151" ht="15" customHeight="1">
      <c r="A151" s="70" t="inlineStr">
        <is>
          <t>I04662</t>
        </is>
      </c>
      <c r="B151" s="69" t="inlineStr">
        <is>
          <t>Lampada fluorescente eletronica PL 20W / 127V (compacta integrada)</t>
        </is>
      </c>
      <c r="C151" s="70" t="inlineStr">
        <is>
          <t>ORSE</t>
        </is>
      </c>
      <c r="D151" s="70" t="inlineStr">
        <is>
          <t>Un</t>
        </is>
      </c>
      <c r="E151" s="26" t="n">
        <v>47</v>
      </c>
      <c r="F151" s="10" t="n">
        <v>8.300000000000001</v>
      </c>
      <c r="G151" s="10">
        <f>ROUND(ROUND(E151,2)*ROUND(F151,2),2)</f>
        <v/>
      </c>
    </row>
    <row r="152" ht="15" customHeight="1">
      <c r="A152" s="70" t="inlineStr">
        <is>
          <t>I03767S</t>
        </is>
      </c>
      <c r="B152" s="69" t="inlineStr">
        <is>
          <t>Lixa em folha para parede ou madeira, numero 120, cor vermelha</t>
        </is>
      </c>
      <c r="C152" s="70" t="inlineStr">
        <is>
          <t>ORSE</t>
        </is>
      </c>
      <c r="D152" s="70" t="inlineStr">
        <is>
          <t>un</t>
        </is>
      </c>
      <c r="E152" s="26" t="n">
        <v>15.66</v>
      </c>
      <c r="F152" s="10" t="n">
        <v>0.95</v>
      </c>
      <c r="G152" s="10">
        <f>ROUND(ROUND(E152,2)*ROUND(F152,2),2)</f>
        <v/>
      </c>
    </row>
    <row r="153" ht="15.95" customHeight="1">
      <c r="A153" s="70" t="inlineStr">
        <is>
          <t>I09808</t>
        </is>
      </c>
      <c r="B153" s="69" t="inlineStr">
        <is>
          <t>Luminária tipo plafon (sobrepor), quadrada, 24x24cm, em aluminio pintado na cor branca, c/difusor em vidro, Aladin ou similar</t>
        </is>
      </c>
      <c r="C153" s="70" t="inlineStr">
        <is>
          <t>ORSE</t>
        </is>
      </c>
      <c r="D153" s="70" t="inlineStr">
        <is>
          <t>un</t>
        </is>
      </c>
      <c r="E153" s="26" t="n">
        <v>47</v>
      </c>
      <c r="F153" s="10" t="n">
        <v>89.33</v>
      </c>
      <c r="G153" s="10">
        <f>ROUND(ROUND(E153,2)*ROUND(F153,2),2)</f>
        <v/>
      </c>
    </row>
    <row r="154" ht="15" customHeight="1">
      <c r="A154" s="70" t="inlineStr">
        <is>
          <t>I01333</t>
        </is>
      </c>
      <c r="B154" s="69" t="inlineStr">
        <is>
          <t>Líquido selador para parede</t>
        </is>
      </c>
      <c r="C154" s="70" t="inlineStr">
        <is>
          <t>ORSE</t>
        </is>
      </c>
      <c r="D154" s="70" t="inlineStr">
        <is>
          <t>l</t>
        </is>
      </c>
      <c r="E154" s="26" t="n">
        <v>2.262</v>
      </c>
      <c r="F154" s="10" t="n">
        <v>7</v>
      </c>
      <c r="G154" s="10">
        <f>ROUND(ROUND(E154,2)*ROUND(F154,2),2)</f>
        <v/>
      </c>
    </row>
    <row r="155" ht="15.95" customHeight="1">
      <c r="A155" s="70" t="inlineStr">
        <is>
          <t>00004015</t>
        </is>
      </c>
      <c r="B155" s="69" t="inlineStr">
        <is>
          <t>MANTA ASFALTICA ELASTOMERICA EM POLIESTER 4 MM, TIPO III, CLASSE B, ACABAMENTO PP (NBR 9952)</t>
        </is>
      </c>
      <c r="C155" s="70" t="inlineStr">
        <is>
          <t>SINAPI</t>
        </is>
      </c>
      <c r="D155" s="70" t="inlineStr">
        <is>
          <t>M2</t>
        </is>
      </c>
      <c r="E155" s="26" t="n">
        <v>522.5715</v>
      </c>
      <c r="F155" s="10" t="n">
        <v>86.65000000000001</v>
      </c>
      <c r="G155" s="10">
        <f>ROUND(ROUND(E155,2)*ROUND(F155,2),2)</f>
        <v/>
      </c>
    </row>
    <row r="156" ht="15.95" customHeight="1">
      <c r="A156" s="70" t="inlineStr">
        <is>
          <t>00011621</t>
        </is>
      </c>
      <c r="B156" s="69" t="inlineStr">
        <is>
          <t>MANTA ASFALTICA ELASTOMERICA EM POLIESTER ALUMINIZADA 3 MM, TIPO III, CLASSE B (NBR 9952)</t>
        </is>
      </c>
      <c r="C156" s="70" t="inlineStr">
        <is>
          <t>SINAPI</t>
        </is>
      </c>
      <c r="D156" s="70" t="inlineStr">
        <is>
          <t>M2</t>
        </is>
      </c>
      <c r="E156" s="26" t="n">
        <v>302.105</v>
      </c>
      <c r="F156" s="10" t="n">
        <v>68.2</v>
      </c>
      <c r="G156" s="10">
        <f>ROUND(ROUND(E156,2)*ROUND(F156,2),2)</f>
        <v/>
      </c>
    </row>
    <row r="157" ht="15" customHeight="1">
      <c r="A157" s="70" t="inlineStr">
        <is>
          <t>SBC028075</t>
        </is>
      </c>
      <c r="B157" s="69" t="inlineStr">
        <is>
          <t>MASSA EPOXI BI-COMPONENTE BRANCA WANDEPOXI (2,56L)</t>
        </is>
      </c>
      <c r="C157" s="70" t="inlineStr">
        <is>
          <t xml:space="preserve">Composições </t>
        </is>
      </c>
      <c r="D157" s="70" t="inlineStr">
        <is>
          <t>GL</t>
        </is>
      </c>
      <c r="E157" s="26" t="n">
        <v>0.646</v>
      </c>
      <c r="F157" s="10" t="n">
        <v>207.86</v>
      </c>
      <c r="G157" s="10">
        <f>ROUND(ROUND(E157,2)*ROUND(F157,2),2)</f>
        <v/>
      </c>
    </row>
    <row r="158" ht="15" customHeight="1">
      <c r="A158" s="70" t="inlineStr">
        <is>
          <t>00004823</t>
        </is>
      </c>
      <c r="B158" s="69" t="inlineStr">
        <is>
          <t>MASSA PLASTICA PARA MARMORE/GRANITO</t>
        </is>
      </c>
      <c r="C158" s="70" t="inlineStr">
        <is>
          <t>SINAPI</t>
        </is>
      </c>
      <c r="D158" s="70" t="inlineStr">
        <is>
          <t>KG</t>
        </is>
      </c>
      <c r="E158" s="26" t="n">
        <v>15.83896384</v>
      </c>
      <c r="F158" s="10" t="n">
        <v>45.97</v>
      </c>
      <c r="G158" s="10">
        <f>ROUND(ROUND(E158,2)*ROUND(F158,2),2)</f>
        <v/>
      </c>
    </row>
    <row r="159" ht="15.95" customHeight="1">
      <c r="A159" s="70" t="inlineStr">
        <is>
          <t>00038877</t>
        </is>
      </c>
      <c r="B159" s="69" t="inlineStr">
        <is>
          <t>MASSA PREMIUM PARA TEXTURA LISA DE BASE ACRILICA, USO INTERNO E EXTERNO</t>
        </is>
      </c>
      <c r="C159" s="70" t="inlineStr">
        <is>
          <t>SINAPI</t>
        </is>
      </c>
      <c r="D159" s="70" t="inlineStr">
        <is>
          <t>KG</t>
        </is>
      </c>
      <c r="E159" s="26" t="n">
        <v>438.55002</v>
      </c>
      <c r="F159" s="10" t="n">
        <v>7.65</v>
      </c>
      <c r="G159" s="10">
        <f>ROUND(ROUND(E159,2)*ROUND(F159,2),2)</f>
        <v/>
      </c>
    </row>
    <row r="160" ht="15.95" customHeight="1">
      <c r="A160" s="70" t="inlineStr">
        <is>
          <t>00038589</t>
        </is>
      </c>
      <c r="B160" s="69" t="inlineStr">
        <is>
          <t>MEIO BLOCO DE CONCRETO ESTRUTURAL 14 X 19 X 19 CM, FBK 4,5 MPA (NBR 6136)</t>
        </is>
      </c>
      <c r="C160" s="70" t="inlineStr">
        <is>
          <t>SINAPI</t>
        </is>
      </c>
      <c r="D160" s="70" t="inlineStr">
        <is>
          <t>UN</t>
        </is>
      </c>
      <c r="E160" s="26" t="n">
        <v>353.32</v>
      </c>
      <c r="F160" s="10" t="n">
        <v>2.77</v>
      </c>
      <c r="G160" s="10">
        <f>ROUND(ROUND(E160,2)*ROUND(F160,2),2)</f>
        <v/>
      </c>
    </row>
    <row r="161" ht="15" customHeight="1">
      <c r="A161" s="70" t="inlineStr">
        <is>
          <t>00043147</t>
        </is>
      </c>
      <c r="B161" s="69" t="inlineStr">
        <is>
          <t>MEMBRANA IMPERMEABILIZANTE ACRILICA MONOCOMPONENTE</t>
        </is>
      </c>
      <c r="C161" s="70" t="inlineStr">
        <is>
          <t>SINAPI</t>
        </is>
      </c>
      <c r="D161" s="70" t="inlineStr">
        <is>
          <t>KG</t>
        </is>
      </c>
      <c r="E161" s="26" t="n">
        <v>1020</v>
      </c>
      <c r="F161" s="10" t="n">
        <v>25.96</v>
      </c>
      <c r="G161" s="10">
        <f>ROUND(ROUND(E161,2)*ROUND(F161,2),2)</f>
        <v/>
      </c>
    </row>
    <row r="162" ht="15.95" customHeight="1">
      <c r="A162" s="70" t="inlineStr">
        <is>
          <t>00010432</t>
        </is>
      </c>
      <c r="B162" s="69" t="inlineStr">
        <is>
          <t>MICTORIO INDIVIDUAL, SIFONADO, DE LOUCA BRANCA, SEM COMPLEMENTOS</t>
        </is>
      </c>
      <c r="C162" s="70" t="inlineStr">
        <is>
          <t>SINAPI</t>
        </is>
      </c>
      <c r="D162" s="70" t="inlineStr">
        <is>
          <t>UN</t>
        </is>
      </c>
      <c r="E162" s="26" t="n">
        <v>11</v>
      </c>
      <c r="F162" s="10" t="n">
        <v>365.62</v>
      </c>
      <c r="G162" s="10">
        <f>ROUND(ROUND(E162,2)*ROUND(F162,2),2)</f>
        <v/>
      </c>
    </row>
    <row r="163" ht="15" customHeight="1">
      <c r="A163" s="70" t="inlineStr">
        <is>
          <t>I01569</t>
        </is>
      </c>
      <c r="B163" s="69" t="inlineStr">
        <is>
          <t>Madeira mista serrada (barrote) 6 x 6cm - 0,0036 m3/m (angelim, louro)</t>
        </is>
      </c>
      <c r="C163" s="70" t="inlineStr">
        <is>
          <t>ORSE</t>
        </is>
      </c>
      <c r="D163" s="70" t="inlineStr">
        <is>
          <t>m</t>
        </is>
      </c>
      <c r="E163" s="26" t="n">
        <v>777.87985</v>
      </c>
      <c r="F163" s="10" t="n">
        <v>6.75</v>
      </c>
      <c r="G163" s="10">
        <f>ROUND(ROUND(E163,2)*ROUND(F163,2),2)</f>
        <v/>
      </c>
    </row>
    <row r="164" ht="15" customHeight="1">
      <c r="A164" s="70" t="inlineStr">
        <is>
          <t>I01605</t>
        </is>
      </c>
      <c r="B164" s="69" t="inlineStr">
        <is>
          <t>Massa corrida a base pva (coralar ou similar)</t>
        </is>
      </c>
      <c r="C164" s="70" t="inlineStr">
        <is>
          <t>ORSE</t>
        </is>
      </c>
      <c r="D164" s="70" t="inlineStr">
        <is>
          <t>l</t>
        </is>
      </c>
      <c r="E164" s="26" t="n">
        <v>12.18</v>
      </c>
      <c r="F164" s="10" t="n">
        <v>2.16</v>
      </c>
      <c r="G164" s="10">
        <f>ROUND(ROUND(E164,2)*ROUND(F164,2),2)</f>
        <v/>
      </c>
    </row>
    <row r="165" ht="15" customHeight="1">
      <c r="A165" s="70" t="inlineStr">
        <is>
          <t>00004221</t>
        </is>
      </c>
      <c r="B165" s="69" t="inlineStr">
        <is>
          <t>OLEO DIESEL COMBUSTIVEL COMUM METROPOLITANO S-10 OU S-500</t>
        </is>
      </c>
      <c r="C165" s="70" t="inlineStr">
        <is>
          <t>SINAPI</t>
        </is>
      </c>
      <c r="D165" s="70" t="inlineStr">
        <is>
          <t>L</t>
        </is>
      </c>
      <c r="E165" s="26" t="n">
        <v>298.2366526792</v>
      </c>
      <c r="F165" s="10" t="n">
        <v>6.25</v>
      </c>
      <c r="G165" s="10">
        <f>ROUND(ROUND(E165,2)*ROUND(F165,2),2)</f>
        <v/>
      </c>
    </row>
    <row r="166" ht="15" customHeight="1">
      <c r="A166" s="70" t="inlineStr">
        <is>
          <t>00037400</t>
        </is>
      </c>
      <c r="B166" s="69" t="inlineStr">
        <is>
          <t>PAPELEIRA PLASTICA TIPO DISPENSER PARA PAPEL HIGIENICO ROLAO</t>
        </is>
      </c>
      <c r="C166" s="70" t="inlineStr">
        <is>
          <t>SINAPI</t>
        </is>
      </c>
      <c r="D166" s="70" t="inlineStr">
        <is>
          <t>UN</t>
        </is>
      </c>
      <c r="E166" s="26" t="n">
        <v>33</v>
      </c>
      <c r="F166" s="10" t="n">
        <v>48.84</v>
      </c>
      <c r="G166" s="10">
        <f>ROUND(ROUND(E166,2)*ROUND(F166,2),2)</f>
        <v/>
      </c>
    </row>
    <row r="167" ht="15.95" customHeight="1">
      <c r="A167" s="70" t="inlineStr">
        <is>
          <t>COT0006</t>
        </is>
      </c>
      <c r="B167" s="69" t="inlineStr">
        <is>
          <t>PARAFUSO AUTO PERFURANTE PARA ISOTELHA COLONIAL ACABAMENTO NA COR TERRA COTA FIXAÇÃO AÇO</t>
        </is>
      </c>
      <c r="C167" s="70" t="inlineStr">
        <is>
          <t xml:space="preserve">Composições </t>
        </is>
      </c>
      <c r="D167" s="70" t="inlineStr">
        <is>
          <t>UN</t>
        </is>
      </c>
      <c r="E167" s="26" t="n">
        <v>726</v>
      </c>
      <c r="F167" s="10" t="n">
        <v>2.2</v>
      </c>
      <c r="G167" s="10">
        <f>ROUND(ROUND(E167,2)*ROUND(F167,2),2)</f>
        <v/>
      </c>
    </row>
    <row r="168" ht="24" customHeight="1">
      <c r="A168" s="70" t="inlineStr">
        <is>
          <t>00004346</t>
        </is>
      </c>
      <c r="B168" s="69" t="inlineStr">
        <is>
          <t>PARAFUSO DE FERRO POLIDO, SEXTAVADO, COM ROSCA PARCIAL, DIAMETRO 5/8", COMPRIMENTO 6", COM PORCA E ARRUELA DE PRESSAO MEDIA</t>
        </is>
      </c>
      <c r="C168" s="70" t="inlineStr">
        <is>
          <t>SINAPI</t>
        </is>
      </c>
      <c r="D168" s="70" t="inlineStr">
        <is>
          <t>UN</t>
        </is>
      </c>
      <c r="E168" s="26" t="n">
        <v>3</v>
      </c>
      <c r="F168" s="10" t="n">
        <v>10.87</v>
      </c>
      <c r="G168" s="10">
        <f>ROUND(ROUND(E168,2)*ROUND(F168,2),2)</f>
        <v/>
      </c>
    </row>
    <row r="169" ht="24" customHeight="1">
      <c r="A169" s="70" t="inlineStr">
        <is>
          <t>00004351</t>
        </is>
      </c>
      <c r="B169" s="69" t="inlineStr">
        <is>
          <t>PARAFUSO NIQUELADO 3 1/2" COM ACABAMENTO CROMADO PARA FIXAR PECA SANITARIA, INCLUI PORCA CEGA, ARRUELA E BUCHA DE NYLON TAMANHO S-8</t>
        </is>
      </c>
      <c r="C169" s="70" t="inlineStr">
        <is>
          <t>SINAPI</t>
        </is>
      </c>
      <c r="D169" s="70" t="inlineStr">
        <is>
          <t>UN</t>
        </is>
      </c>
      <c r="E169" s="26" t="n">
        <v>22.7504</v>
      </c>
      <c r="F169" s="10" t="n">
        <v>17.87</v>
      </c>
      <c r="G169" s="10">
        <f>ROUND(ROUND(E169,2)*ROUND(F169,2),2)</f>
        <v/>
      </c>
    </row>
    <row r="170" ht="24" customHeight="1">
      <c r="A170" s="70" t="inlineStr">
        <is>
          <t>00004384</t>
        </is>
      </c>
      <c r="B170" s="69" t="inlineStr">
        <is>
          <t>PARAFUSO NIQUELADO COM ACABAMENTO CROMADO PARA FIXAR PECA SANITARIA, INCLUI PORCA CEGA, ARRUELA E BUCHA DE NYLON TAMANHO S-10</t>
        </is>
      </c>
      <c r="C170" s="70" t="inlineStr">
        <is>
          <t>SINAPI</t>
        </is>
      </c>
      <c r="D170" s="70" t="inlineStr">
        <is>
          <t>UN</t>
        </is>
      </c>
      <c r="E170" s="26" t="n">
        <v>66</v>
      </c>
      <c r="F170" s="10" t="n">
        <v>24.1</v>
      </c>
      <c r="G170" s="10">
        <f>ROUND(ROUND(E170,2)*ROUND(F170,2),2)</f>
        <v/>
      </c>
    </row>
    <row r="171" ht="15.95" customHeight="1">
      <c r="A171" s="70" t="inlineStr">
        <is>
          <t>00011055</t>
        </is>
      </c>
      <c r="B171" s="69" t="inlineStr">
        <is>
          <t>PARAFUSO ROSCA SOBERBA ZINCADO CABECA CHATA FENDA SIMPLES 3,5 X 25 MM (1 ")</t>
        </is>
      </c>
      <c r="C171" s="70" t="inlineStr">
        <is>
          <t>SINAPI</t>
        </is>
      </c>
      <c r="D171" s="70" t="inlineStr">
        <is>
          <t>UN</t>
        </is>
      </c>
      <c r="E171" s="26" t="n">
        <v>7.42896</v>
      </c>
      <c r="F171" s="10" t="n">
        <v>0.06</v>
      </c>
      <c r="G171" s="10">
        <f>ROUND(ROUND(E171,2)*ROUND(F171,2),2)</f>
        <v/>
      </c>
    </row>
    <row r="172" ht="15.95" customHeight="1">
      <c r="A172" s="70" t="inlineStr">
        <is>
          <t>00004302</t>
        </is>
      </c>
      <c r="B172" s="69" t="inlineStr">
        <is>
          <t>PARAFUSO ZINCADO ROSCA SOBERBA, CABECA SEXTAVADA, 5/16" X 250 MM, PARA FIXACAO DE TELHA EM MADEIRA</t>
        </is>
      </c>
      <c r="C172" s="70" t="inlineStr">
        <is>
          <t>SINAPI</t>
        </is>
      </c>
      <c r="D172" s="70" t="inlineStr">
        <is>
          <t>UN</t>
        </is>
      </c>
      <c r="E172" s="26" t="n">
        <v>80.01251999999999</v>
      </c>
      <c r="F172" s="10" t="n">
        <v>3.08</v>
      </c>
      <c r="G172" s="10">
        <f>ROUND(ROUND(E172,2)*ROUND(F172,2),2)</f>
        <v/>
      </c>
    </row>
    <row r="173" ht="15.95" customHeight="1">
      <c r="A173" s="70" t="inlineStr">
        <is>
          <t>00004720</t>
        </is>
      </c>
      <c r="B173" s="69" t="inlineStr">
        <is>
          <t>PEDRA BRITADA N. 0, OU PEDRISCO (4,8 A 9,5 MM) POSTO PEDREIRA/FORNECEDOR, SEM FRETE</t>
        </is>
      </c>
      <c r="C173" s="70" t="inlineStr">
        <is>
          <t>SINAPI</t>
        </is>
      </c>
      <c r="D173" s="70" t="inlineStr">
        <is>
          <t>M3</t>
        </is>
      </c>
      <c r="E173" s="26" t="n">
        <v>1.4752056</v>
      </c>
      <c r="F173" s="10" t="n">
        <v>133.51</v>
      </c>
      <c r="G173" s="10">
        <f>ROUND(ROUND(E173,2)*ROUND(F173,2),2)</f>
        <v/>
      </c>
    </row>
    <row r="174" ht="15.95" customHeight="1">
      <c r="A174" s="70" t="inlineStr">
        <is>
          <t>00004721</t>
        </is>
      </c>
      <c r="B174" s="69" t="inlineStr">
        <is>
          <t>PEDRA BRITADA N. 1 (9,5 A 19 MM) POSTO PEDREIRA/FORNECEDOR, SEM FRETE</t>
        </is>
      </c>
      <c r="C174" s="70" t="inlineStr">
        <is>
          <t>SINAPI</t>
        </is>
      </c>
      <c r="D174" s="70" t="inlineStr">
        <is>
          <t>M3</t>
        </is>
      </c>
      <c r="E174" s="26" t="n">
        <v>4.8905574971964</v>
      </c>
      <c r="F174" s="10" t="n">
        <v>115.64</v>
      </c>
      <c r="G174" s="10">
        <f>ROUND(ROUND(E174,2)*ROUND(F174,2),2)</f>
        <v/>
      </c>
    </row>
    <row r="175" ht="15.95" customHeight="1">
      <c r="A175" s="70" t="inlineStr">
        <is>
          <t>00004730</t>
        </is>
      </c>
      <c r="B175" s="69" t="inlineStr">
        <is>
          <t>PEDRA DE MAO OU PEDRA RACHAO PARA ARRIMO/FUNDACAO (POSTO PEDREIRA/FORNECEDOR, SEM FRETE)</t>
        </is>
      </c>
      <c r="C175" s="70" t="inlineStr">
        <is>
          <t>SINAPI</t>
        </is>
      </c>
      <c r="D175" s="70" t="inlineStr">
        <is>
          <t>M3</t>
        </is>
      </c>
      <c r="E175" s="26" t="n">
        <v>10.89</v>
      </c>
      <c r="F175" s="10" t="n">
        <v>108.69</v>
      </c>
      <c r="G175" s="10">
        <f>ROUND(ROUND(E175,2)*ROUND(F175,2),2)</f>
        <v/>
      </c>
    </row>
    <row r="176" ht="15" customHeight="1">
      <c r="A176" s="70" t="inlineStr">
        <is>
          <t>SBC061221</t>
        </is>
      </c>
      <c r="B176" s="69" t="inlineStr">
        <is>
          <t>PERFIL TRAVESSA CLICADO PARA FORRO REMOVIVEL 24x1250mm</t>
        </is>
      </c>
      <c r="C176" s="70" t="inlineStr">
        <is>
          <t xml:space="preserve">Composições </t>
        </is>
      </c>
      <c r="D176" s="70" t="inlineStr">
        <is>
          <t>UN</t>
        </is>
      </c>
      <c r="E176" s="26" t="n">
        <v>493.24</v>
      </c>
      <c r="F176" s="10" t="n">
        <v>5.15</v>
      </c>
      <c r="G176" s="10">
        <f>ROUND(ROUND(E176,2)*ROUND(F176,2),2)</f>
        <v/>
      </c>
    </row>
    <row r="177" ht="15" customHeight="1">
      <c r="A177" s="70" t="inlineStr">
        <is>
          <t>00037395</t>
        </is>
      </c>
      <c r="B177" s="69" t="inlineStr">
        <is>
          <t>PINO DE ACO COM FURO, HASTE = 27 MM (ACAO DIRETA)</t>
        </is>
      </c>
      <c r="C177" s="70" t="inlineStr">
        <is>
          <t>SINAPI</t>
        </is>
      </c>
      <c r="D177" s="70" t="inlineStr">
        <is>
          <t>CENTO</t>
        </is>
      </c>
      <c r="E177" s="26" t="n">
        <v>0.17</v>
      </c>
      <c r="F177" s="10" t="n">
        <v>43.65</v>
      </c>
      <c r="G177" s="10">
        <f>ROUND(ROUND(E177,2)*ROUND(F177,2),2)</f>
        <v/>
      </c>
    </row>
    <row r="178" ht="15.95" customHeight="1">
      <c r="A178" s="70" t="inlineStr">
        <is>
          <t>00038195</t>
        </is>
      </c>
      <c r="B178" s="69" t="inlineStr">
        <is>
          <t>PISO EM PORCELANATO, BORDA RETA, EXTRA, LISO, MONOCOLOR, ACETINADO OU POLIDO, FORMATO MAIOR QUE 2025 CM2</t>
        </is>
      </c>
      <c r="C178" s="70" t="inlineStr">
        <is>
          <t>SINAPI</t>
        </is>
      </c>
      <c r="D178" s="70" t="inlineStr">
        <is>
          <t>M2</t>
        </is>
      </c>
      <c r="E178" s="26" t="n">
        <v>445.48437</v>
      </c>
      <c r="F178" s="10" t="n">
        <v>81.5</v>
      </c>
      <c r="G178" s="10">
        <f>ROUND(ROUND(E178,2)*ROUND(F178,2),2)</f>
        <v/>
      </c>
    </row>
    <row r="179" ht="15.95" customHeight="1">
      <c r="A179" s="70" t="inlineStr">
        <is>
          <t>00004813</t>
        </is>
      </c>
      <c r="B179" s="69" t="inlineStr">
        <is>
          <t>PLACA DE OBRA (PARA CONSTRUCAO CIVIL) EM CHAPA GALVANIZADA *N. 22*, ADESIVADA, DE *2,4 X 1,2* M (SEM POSTES PARA FIXACAO)</t>
        </is>
      </c>
      <c r="C179" s="70" t="inlineStr">
        <is>
          <t>SINAPI</t>
        </is>
      </c>
      <c r="D179" s="70" t="inlineStr">
        <is>
          <t>M2</t>
        </is>
      </c>
      <c r="E179" s="26" t="n">
        <v>2.88</v>
      </c>
      <c r="F179" s="10" t="n">
        <v>250</v>
      </c>
      <c r="G179" s="10">
        <f>ROUND(ROUND(E179,2)*ROUND(F179,2),2)</f>
        <v/>
      </c>
    </row>
    <row r="180" ht="15.95" customHeight="1">
      <c r="A180" s="70" t="inlineStr">
        <is>
          <t>00004491</t>
        </is>
      </c>
      <c r="B180" s="69" t="inlineStr">
        <is>
          <t>PONTALETE *7,5 X 7,5* CM EM PINUS, MISTA OU EQUIVALENTE DA REGIAO - BRUTA</t>
        </is>
      </c>
      <c r="C180" s="70" t="inlineStr">
        <is>
          <t>SINAPI</t>
        </is>
      </c>
      <c r="D180" s="70" t="inlineStr">
        <is>
          <t>M</t>
        </is>
      </c>
      <c r="E180" s="26" t="n">
        <v>323.96771416</v>
      </c>
      <c r="F180" s="10" t="n">
        <v>11.26</v>
      </c>
      <c r="G180" s="10">
        <f>ROUND(ROUND(E180,2)*ROUND(F180,2),2)</f>
        <v/>
      </c>
    </row>
    <row r="181" ht="15" customHeight="1">
      <c r="A181" s="70" t="inlineStr">
        <is>
          <t>00039997</t>
        </is>
      </c>
      <c r="B181" s="69" t="inlineStr">
        <is>
          <t>PORCA ZINCADA, SEXTAVADA, DIAMETRO 1/4"</t>
        </is>
      </c>
      <c r="C181" s="70" t="inlineStr">
        <is>
          <t>SINAPI</t>
        </is>
      </c>
      <c r="D181" s="70" t="inlineStr">
        <is>
          <t>UN</t>
        </is>
      </c>
      <c r="E181" s="26" t="n">
        <v>2</v>
      </c>
      <c r="F181" s="10" t="n">
        <v>0.32</v>
      </c>
      <c r="G181" s="10">
        <f>ROUND(ROUND(E181,2)*ROUND(F181,2),2)</f>
        <v/>
      </c>
    </row>
    <row r="182" ht="15.95" customHeight="1">
      <c r="A182" s="70" t="inlineStr">
        <is>
          <t>00004914</t>
        </is>
      </c>
      <c r="B182" s="69" t="inlineStr">
        <is>
          <t>PORTA DE ABRIR EM ALUMINIO COM LAMBRI HORIZONTAL/LAMINADA, ACABAMENTO ANODIZADO NATURAL, SEM GUARNICAO/ALIZAR/VISTA</t>
        </is>
      </c>
      <c r="C182" s="70" t="inlineStr">
        <is>
          <t>SINAPI</t>
        </is>
      </c>
      <c r="D182" s="70" t="inlineStr">
        <is>
          <t>M2</t>
        </is>
      </c>
      <c r="E182" s="26" t="n">
        <v>29.92</v>
      </c>
      <c r="F182" s="10" t="n">
        <v>431.7</v>
      </c>
      <c r="G182" s="10">
        <f>ROUND(ROUND(E182,2)*ROUND(F182,2),2)</f>
        <v/>
      </c>
    </row>
    <row r="183" ht="24" customHeight="1">
      <c r="A183" s="70" t="inlineStr">
        <is>
          <t>00039025</t>
        </is>
      </c>
      <c r="B183" s="69" t="inlineStr">
        <is>
          <t>PORTA DE ABRIR, TIPO VENEZIANA, EM ALUMINIO, ACABAMENTO ANODIZADO NATURAL, 90 MM X 210 MM (LARGURA X ALTURA), SEM GUARNICAO/ALIZAR/VISTA</t>
        </is>
      </c>
      <c r="C183" s="70" t="inlineStr">
        <is>
          <t>SINAPI</t>
        </is>
      </c>
      <c r="D183" s="70" t="inlineStr">
        <is>
          <t>UN</t>
        </is>
      </c>
      <c r="E183" s="26" t="n">
        <v>1.0409646</v>
      </c>
      <c r="F183" s="10" t="n">
        <v>545.95</v>
      </c>
      <c r="G183" s="10">
        <f>ROUND(ROUND(E183,2)*ROUND(F183,2),2)</f>
        <v/>
      </c>
    </row>
    <row r="184" ht="24" customHeight="1">
      <c r="A184" s="70" t="inlineStr">
        <is>
          <t>00010555</t>
        </is>
      </c>
      <c r="B184" s="69" t="inlineStr">
        <is>
          <t>PORTA DE MADEIRA, FOLHA MEDIA (NBR 15930) DE 800 X 2100 MM, DE 35 MM A 40 MM DE ESPESSURA, NUCLEO SEMI-SOLIDO (SARRAFEADO), CAPA LISA EM HDF, ACABAMENTO EM PRIMER PARA PINTURA</t>
        </is>
      </c>
      <c r="C184" s="70" t="inlineStr">
        <is>
          <t>SINAPI</t>
        </is>
      </c>
      <c r="D184" s="70" t="inlineStr">
        <is>
          <t>UN</t>
        </is>
      </c>
      <c r="E184" s="26" t="n">
        <v>0.3752</v>
      </c>
      <c r="F184" s="10" t="n">
        <v>269.44</v>
      </c>
      <c r="G184" s="10">
        <f>ROUND(ROUND(E184,2)*ROUND(F184,2),2)</f>
        <v/>
      </c>
    </row>
    <row r="185" ht="15" customHeight="1">
      <c r="A185" s="70" t="inlineStr">
        <is>
          <t>I1709</t>
        </is>
      </c>
      <c r="B185" s="69" t="inlineStr">
        <is>
          <t>PORTA LISA DE CEDRO 0.90X2.10M</t>
        </is>
      </c>
      <c r="C185" s="70" t="inlineStr">
        <is>
          <t>SEINFRA</t>
        </is>
      </c>
      <c r="D185" s="70" t="inlineStr">
        <is>
          <t>UN</t>
        </is>
      </c>
      <c r="E185" s="26" t="n">
        <v>2</v>
      </c>
      <c r="F185" s="10" t="n">
        <v>318.99</v>
      </c>
      <c r="G185" s="10">
        <f>ROUND(ROUND(E185,2)*ROUND(F185,2),2)</f>
        <v/>
      </c>
    </row>
    <row r="186" ht="15" customHeight="1">
      <c r="A186" s="70" t="inlineStr">
        <is>
          <t>I8273</t>
        </is>
      </c>
      <c r="B186" s="69" t="inlineStr">
        <is>
          <t>PORTA PARANÁ (0,80 x 2,10 m)</t>
        </is>
      </c>
      <c r="C186" s="70" t="inlineStr">
        <is>
          <t>SEINFRA</t>
        </is>
      </c>
      <c r="D186" s="70" t="inlineStr">
        <is>
          <t>UN</t>
        </is>
      </c>
      <c r="E186" s="26" t="n">
        <v>10</v>
      </c>
      <c r="F186" s="10" t="n">
        <v>165.99</v>
      </c>
      <c r="G186" s="10">
        <f>ROUND(ROUND(E186,2)*ROUND(F186,2),2)</f>
        <v/>
      </c>
    </row>
    <row r="187" ht="15" customHeight="1">
      <c r="A187" s="70" t="inlineStr">
        <is>
          <t>00005065</t>
        </is>
      </c>
      <c r="B187" s="69" t="inlineStr">
        <is>
          <t>PREGO DE ACO POLIDO COM CABECA 10 X 10 (7/8 X 17)</t>
        </is>
      </c>
      <c r="C187" s="70" t="inlineStr">
        <is>
          <t>SINAPI</t>
        </is>
      </c>
      <c r="D187" s="70" t="inlineStr">
        <is>
          <t>KG</t>
        </is>
      </c>
      <c r="E187" s="26" t="n">
        <v>0.032544</v>
      </c>
      <c r="F187" s="10" t="n">
        <v>25.89</v>
      </c>
      <c r="G187" s="10">
        <f>ROUND(ROUND(E187,2)*ROUND(F187,2),2)</f>
        <v/>
      </c>
    </row>
    <row r="188" ht="15" customHeight="1">
      <c r="A188" s="70" t="inlineStr">
        <is>
          <t>00020247</t>
        </is>
      </c>
      <c r="B188" s="69" t="inlineStr">
        <is>
          <t>PREGO DE ACO POLIDO COM CABECA 15 X 15 (1 1/4 X 13)</t>
        </is>
      </c>
      <c r="C188" s="70" t="inlineStr">
        <is>
          <t>SINAPI</t>
        </is>
      </c>
      <c r="D188" s="70" t="inlineStr">
        <is>
          <t>KG</t>
        </is>
      </c>
      <c r="E188" s="26" t="n">
        <v>0.004402266624</v>
      </c>
      <c r="F188" s="10" t="n">
        <v>15.07</v>
      </c>
      <c r="G188" s="10">
        <f>ROUND(ROUND(E188,2)*ROUND(F188,2),2)</f>
        <v/>
      </c>
    </row>
    <row r="189" ht="15" customHeight="1">
      <c r="A189" s="70" t="inlineStr">
        <is>
          <t>00005068</t>
        </is>
      </c>
      <c r="B189" s="69" t="inlineStr">
        <is>
          <t>PREGO DE ACO POLIDO COM CABECA 17 X 21 (2 X 11)</t>
        </is>
      </c>
      <c r="C189" s="70" t="inlineStr">
        <is>
          <t>SINAPI</t>
        </is>
      </c>
      <c r="D189" s="70" t="inlineStr">
        <is>
          <t>KG</t>
        </is>
      </c>
      <c r="E189" s="26" t="n">
        <v>24.9596532</v>
      </c>
      <c r="F189" s="10" t="n">
        <v>13.61</v>
      </c>
      <c r="G189" s="10">
        <f>ROUND(ROUND(E189,2)*ROUND(F189,2),2)</f>
        <v/>
      </c>
    </row>
    <row r="190" ht="15" customHeight="1">
      <c r="A190" s="70" t="inlineStr">
        <is>
          <t>00005069</t>
        </is>
      </c>
      <c r="B190" s="69" t="inlineStr">
        <is>
          <t>PREGO DE ACO POLIDO COM CABECA 17 X 27 (2 1/2 X 11)</t>
        </is>
      </c>
      <c r="C190" s="70" t="inlineStr">
        <is>
          <t>SINAPI</t>
        </is>
      </c>
      <c r="D190" s="70" t="inlineStr">
        <is>
          <t>KG</t>
        </is>
      </c>
      <c r="E190" s="26" t="n">
        <v>17.997706</v>
      </c>
      <c r="F190" s="10" t="n">
        <v>13.87</v>
      </c>
      <c r="G190" s="10">
        <f>ROUND(ROUND(E190,2)*ROUND(F190,2),2)</f>
        <v/>
      </c>
    </row>
    <row r="191" ht="15" customHeight="1">
      <c r="A191" s="70" t="inlineStr">
        <is>
          <t>00005061</t>
        </is>
      </c>
      <c r="B191" s="69" t="inlineStr">
        <is>
          <t>PREGO DE ACO POLIDO COM CABECA 18 X 27 (2 1/2 X 10)</t>
        </is>
      </c>
      <c r="C191" s="70" t="inlineStr">
        <is>
          <t>SINAPI</t>
        </is>
      </c>
      <c r="D191" s="70" t="inlineStr">
        <is>
          <t>KG</t>
        </is>
      </c>
      <c r="E191" s="26" t="n">
        <v>4.78979242</v>
      </c>
      <c r="F191" s="10" t="n">
        <v>13.38</v>
      </c>
      <c r="G191" s="10">
        <f>ROUND(ROUND(E191,2)*ROUND(F191,2),2)</f>
        <v/>
      </c>
    </row>
    <row r="192" ht="15" customHeight="1">
      <c r="A192" s="70" t="inlineStr">
        <is>
          <t>00040568</t>
        </is>
      </c>
      <c r="B192" s="69" t="inlineStr">
        <is>
          <t>PREGO DE ACO POLIDO COM CABECA 22 X 48 (4 1/4 X 5)</t>
        </is>
      </c>
      <c r="C192" s="70" t="inlineStr">
        <is>
          <t>SINAPI</t>
        </is>
      </c>
      <c r="D192" s="70" t="inlineStr">
        <is>
          <t>KG</t>
        </is>
      </c>
      <c r="E192" s="26" t="n">
        <v>1.90506</v>
      </c>
      <c r="F192" s="10" t="n">
        <v>13.71</v>
      </c>
      <c r="G192" s="10">
        <f>ROUND(ROUND(E192,2)*ROUND(F192,2),2)</f>
        <v/>
      </c>
    </row>
    <row r="193" ht="15" customHeight="1">
      <c r="A193" s="70" t="inlineStr">
        <is>
          <t>00040304</t>
        </is>
      </c>
      <c r="B193" s="69" t="inlineStr">
        <is>
          <t>PREGO DE ACO POLIDO COM CABECA DUPLA 17 X 27 (2 1/2 X 11)</t>
        </is>
      </c>
      <c r="C193" s="70" t="inlineStr">
        <is>
          <t>SINAPI</t>
        </is>
      </c>
      <c r="D193" s="70" t="inlineStr">
        <is>
          <t>KG</t>
        </is>
      </c>
      <c r="E193" s="26" t="n">
        <v>16.41177</v>
      </c>
      <c r="F193" s="10" t="n">
        <v>16.8</v>
      </c>
      <c r="G193" s="10">
        <f>ROUND(ROUND(E193,2)*ROUND(F193,2),2)</f>
        <v/>
      </c>
    </row>
    <row r="194" ht="15.95" customHeight="1">
      <c r="A194" s="70" t="inlineStr">
        <is>
          <t>00000511</t>
        </is>
      </c>
      <c r="B194" s="69" t="inlineStr">
        <is>
          <t>PRIMER PARA MANTA ASFALTICA A BASE DE ASFALTO MODIFICADO DILUIDO EM SOLVENTE, APLICACAO A FRIO</t>
        </is>
      </c>
      <c r="C194" s="70" t="inlineStr">
        <is>
          <t>SINAPI</t>
        </is>
      </c>
      <c r="D194" s="70" t="inlineStr">
        <is>
          <t>L</t>
        </is>
      </c>
      <c r="E194" s="26" t="n">
        <v>441.02265</v>
      </c>
      <c r="F194" s="10" t="n">
        <v>21.59</v>
      </c>
      <c r="G194" s="10">
        <f>ROUND(ROUND(E194,2)*ROUND(F194,2),2)</f>
        <v/>
      </c>
    </row>
    <row r="195" ht="15" customHeight="1">
      <c r="A195" s="70" t="inlineStr">
        <is>
          <t>SBC033022..</t>
        </is>
      </c>
      <c r="B195" s="69" t="inlineStr">
        <is>
          <t>PROJETO - COMPLEMENTARES/PERSPECTIVAS DA OBRA</t>
        </is>
      </c>
      <c r="C195" s="70" t="inlineStr">
        <is>
          <t xml:space="preserve">Composições </t>
        </is>
      </c>
      <c r="D195" s="70" t="inlineStr">
        <is>
          <t>M2</t>
        </is>
      </c>
      <c r="E195" s="26" t="n">
        <v>250</v>
      </c>
      <c r="F195" s="10" t="n">
        <v>18</v>
      </c>
      <c r="G195" s="10">
        <f>ROUND(ROUND(E195,2)*ROUND(F195,2),2)</f>
        <v/>
      </c>
    </row>
    <row r="196" ht="15" customHeight="1">
      <c r="A196" s="70" t="inlineStr">
        <is>
          <t>SBC004858</t>
        </is>
      </c>
      <c r="B196" s="69" t="inlineStr">
        <is>
          <t>PROJETO DE CANTEIRO DE OBRAS PARA EDIFICAÇÃO</t>
        </is>
      </c>
      <c r="C196" s="70" t="inlineStr">
        <is>
          <t xml:space="preserve">Composições </t>
        </is>
      </c>
      <c r="D196" s="70" t="inlineStr">
        <is>
          <t>M2</t>
        </is>
      </c>
      <c r="E196" s="26" t="n">
        <v>67.98999999999999</v>
      </c>
      <c r="F196" s="10" t="n">
        <v>8.5</v>
      </c>
      <c r="G196" s="10">
        <f>ROUND(ROUND(E196,2)*ROUND(F196,2),2)</f>
        <v/>
      </c>
    </row>
    <row r="197" ht="15" customHeight="1">
      <c r="A197" s="70" t="inlineStr">
        <is>
          <t>I07373</t>
        </is>
      </c>
      <c r="B197" s="69" t="inlineStr">
        <is>
          <t>Painel para shaft de 1,00 x 0,65 sem visita e com acessórios</t>
        </is>
      </c>
      <c r="C197" s="70" t="inlineStr">
        <is>
          <t>ORSE</t>
        </is>
      </c>
      <c r="D197" s="70" t="inlineStr">
        <is>
          <t>un</t>
        </is>
      </c>
      <c r="E197" s="26" t="n">
        <v>34.72</v>
      </c>
      <c r="F197" s="10" t="n">
        <v>207.74</v>
      </c>
      <c r="G197" s="10">
        <f>ROUND(ROUND(E197,2)*ROUND(F197,2),2)</f>
        <v/>
      </c>
    </row>
    <row r="198" ht="15" customHeight="1">
      <c r="A198" s="70" t="inlineStr">
        <is>
          <t>I05067S</t>
        </is>
      </c>
      <c r="B198" s="69" t="inlineStr">
        <is>
          <t>Prego de aco polido com cabeca 16 x 24 (2 1/4 x 12)</t>
        </is>
      </c>
      <c r="C198" s="70" t="inlineStr">
        <is>
          <t>ORSE</t>
        </is>
      </c>
      <c r="D198" s="70" t="inlineStr">
        <is>
          <t>kg</t>
        </is>
      </c>
      <c r="E198" s="26" t="n">
        <v>45.44</v>
      </c>
      <c r="F198" s="10" t="n">
        <v>16.86</v>
      </c>
      <c r="G198" s="10">
        <f>ROUND(ROUND(E198,2)*ROUND(F198,2),2)</f>
        <v/>
      </c>
    </row>
    <row r="199" ht="15.95" customHeight="1">
      <c r="A199" s="70" t="inlineStr">
        <is>
          <t>00039795</t>
        </is>
      </c>
      <c r="B199" s="69" t="inlineStr">
        <is>
          <t>QUADRO DE DISTRIBUICAO, SEM BARRAMENTO, EM PVC, DE EMBUTIR, PARA 6 DISJUNTORES NEMA OU 8 DISJUNTORES DIN</t>
        </is>
      </c>
      <c r="C199" s="70" t="inlineStr">
        <is>
          <t>SINAPI</t>
        </is>
      </c>
      <c r="D199" s="70" t="inlineStr">
        <is>
          <t>UN</t>
        </is>
      </c>
      <c r="E199" s="26" t="n">
        <v>1.1312</v>
      </c>
      <c r="F199" s="10" t="n">
        <v>61.94</v>
      </c>
      <c r="G199" s="10">
        <f>ROUND(ROUND(E199,2)*ROUND(F199,2),2)</f>
        <v/>
      </c>
    </row>
    <row r="200" ht="15" customHeight="1">
      <c r="A200" s="70" t="inlineStr">
        <is>
          <t>00006028</t>
        </is>
      </c>
      <c r="B200" s="69" t="inlineStr">
        <is>
          <t>REGISTRO GAVETA BRUTO EM LATAO FORJADO, BITOLA 2" (REF 1509)</t>
        </is>
      </c>
      <c r="C200" s="70" t="inlineStr">
        <is>
          <t>SINAPI</t>
        </is>
      </c>
      <c r="D200" s="70" t="inlineStr">
        <is>
          <t>UN</t>
        </is>
      </c>
      <c r="E200" s="26" t="n">
        <v>2</v>
      </c>
      <c r="F200" s="10" t="n">
        <v>131.8</v>
      </c>
      <c r="G200" s="10">
        <f>ROUND(ROUND(E200,2)*ROUND(F200,2),2)</f>
        <v/>
      </c>
    </row>
    <row r="201" ht="15" customHeight="1">
      <c r="A201" s="70" t="inlineStr">
        <is>
          <t>00006012</t>
        </is>
      </c>
      <c r="B201" s="69" t="inlineStr">
        <is>
          <t>REGISTRO GAVETA BRUTO EM LATAO FORJADO, BITOLA 3" (REF 1509)</t>
        </is>
      </c>
      <c r="C201" s="70" t="inlineStr">
        <is>
          <t>SINAPI</t>
        </is>
      </c>
      <c r="D201" s="70" t="inlineStr">
        <is>
          <t>UN</t>
        </is>
      </c>
      <c r="E201" s="26" t="n">
        <v>3</v>
      </c>
      <c r="F201" s="10" t="n">
        <v>330.93</v>
      </c>
      <c r="G201" s="10">
        <f>ROUND(ROUND(E201,2)*ROUND(F201,2),2)</f>
        <v/>
      </c>
    </row>
    <row r="202" ht="15" customHeight="1">
      <c r="A202" s="70" t="inlineStr">
        <is>
          <t>00006027</t>
        </is>
      </c>
      <c r="B202" s="69" t="inlineStr">
        <is>
          <t>REGISTRO GAVETA BRUTO EM LATAO FORJADO, BITOLA 4" (REF 1509)</t>
        </is>
      </c>
      <c r="C202" s="70" t="inlineStr">
        <is>
          <t>SINAPI</t>
        </is>
      </c>
      <c r="D202" s="70" t="inlineStr">
        <is>
          <t>UN</t>
        </is>
      </c>
      <c r="E202" s="26" t="n">
        <v>2</v>
      </c>
      <c r="F202" s="10" t="n">
        <v>689.55</v>
      </c>
      <c r="G202" s="10">
        <f>ROUND(ROUND(E202,2)*ROUND(F202,2),2)</f>
        <v/>
      </c>
    </row>
    <row r="203" ht="15.95" customHeight="1">
      <c r="A203" s="70" t="inlineStr">
        <is>
          <t>00006005</t>
        </is>
      </c>
      <c r="B203" s="69" t="inlineStr">
        <is>
          <t>REGISTRO GAVETA COM ACABAMENTO E CANOPLA CROMADOS, SIMPLES, BITOLA 3/4" (REF 1509)</t>
        </is>
      </c>
      <c r="C203" s="70" t="inlineStr">
        <is>
          <t>SINAPI</t>
        </is>
      </c>
      <c r="D203" s="70" t="inlineStr">
        <is>
          <t>UN</t>
        </is>
      </c>
      <c r="E203" s="26" t="n">
        <v>12</v>
      </c>
      <c r="F203" s="10" t="n">
        <v>85</v>
      </c>
      <c r="G203" s="10">
        <f>ROUND(ROUND(E203,2)*ROUND(F203,2),2)</f>
        <v/>
      </c>
    </row>
    <row r="204" ht="15" customHeight="1">
      <c r="A204" s="70" t="inlineStr">
        <is>
          <t>00034357</t>
        </is>
      </c>
      <c r="B204" s="69" t="inlineStr">
        <is>
          <t>REJUNTE CIMENTICIO, QUALQUER COR</t>
        </is>
      </c>
      <c r="C204" s="70" t="inlineStr">
        <is>
          <t>SINAPI</t>
        </is>
      </c>
      <c r="D204" s="70" t="inlineStr">
        <is>
          <t>KG</t>
        </is>
      </c>
      <c r="E204" s="26" t="n">
        <v>58.75893</v>
      </c>
      <c r="F204" s="10" t="n">
        <v>6.57</v>
      </c>
      <c r="G204" s="10">
        <f>ROUND(ROUND(E204,2)*ROUND(F204,2),2)</f>
        <v/>
      </c>
    </row>
    <row r="205" ht="15" customHeight="1">
      <c r="A205" s="70" t="inlineStr">
        <is>
          <t>00037329</t>
        </is>
      </c>
      <c r="B205" s="69" t="inlineStr">
        <is>
          <t>REJUNTE EPOXI, QUALQUER COR</t>
        </is>
      </c>
      <c r="C205" s="70" t="inlineStr">
        <is>
          <t>SINAPI</t>
        </is>
      </c>
      <c r="D205" s="70" t="inlineStr">
        <is>
          <t>KG</t>
        </is>
      </c>
      <c r="E205" s="26" t="n">
        <v>723.5814248</v>
      </c>
      <c r="F205" s="10" t="n">
        <v>138.51</v>
      </c>
      <c r="G205" s="10">
        <f>ROUND(ROUND(E205,2)*ROUND(F205,2),2)</f>
        <v/>
      </c>
    </row>
    <row r="206" ht="15" customHeight="1">
      <c r="A206" s="70" t="inlineStr">
        <is>
          <t>INS-56422507</t>
        </is>
      </c>
      <c r="B206" s="69" t="inlineStr">
        <is>
          <t>REMOÇÃO, ARMAZENAMENTO E REINSTALAÇÃO DE SPDA</t>
        </is>
      </c>
      <c r="C206" s="70" t="inlineStr">
        <is>
          <t xml:space="preserve">Composições </t>
        </is>
      </c>
      <c r="D206" s="70" t="inlineStr">
        <is>
          <t>UN</t>
        </is>
      </c>
      <c r="E206" s="26" t="n">
        <v>2</v>
      </c>
      <c r="F206" s="10" t="n">
        <v>5950.6</v>
      </c>
      <c r="G206" s="10">
        <f>ROUND(ROUND(E206,2)*ROUND(F206,2),2)</f>
        <v/>
      </c>
    </row>
    <row r="207" ht="15.95" customHeight="1">
      <c r="A207" s="70" t="inlineStr">
        <is>
          <t>COT0002</t>
        </is>
      </c>
      <c r="B207" s="69" t="inlineStr">
        <is>
          <t>REVESTIMENTO CERÂMICO 10x10CM, COR AZUL ESCURO (Fachadas Norte/Sul/Leste/Oeste)</t>
        </is>
      </c>
      <c r="C207" s="70" t="inlineStr">
        <is>
          <t xml:space="preserve">Composições </t>
        </is>
      </c>
      <c r="D207" s="70" t="inlineStr">
        <is>
          <t>M2</t>
        </is>
      </c>
      <c r="E207" s="26" t="n">
        <v>1333.1325</v>
      </c>
      <c r="F207" s="10" t="n">
        <v>60.87</v>
      </c>
      <c r="G207" s="10">
        <f>ROUND(ROUND(E207,2)*ROUND(F207,2),2)</f>
        <v/>
      </c>
    </row>
    <row r="208" ht="15" customHeight="1">
      <c r="A208" s="70" t="inlineStr">
        <is>
          <t>COT0003</t>
        </is>
      </c>
      <c r="B208" s="69" t="inlineStr">
        <is>
          <t>REVESTIMENTO CERÂMICO 10x10CM, COR BRANCA (Fachadas Norte/Sul)</t>
        </is>
      </c>
      <c r="C208" s="70" t="inlineStr">
        <is>
          <t xml:space="preserve">Composições </t>
        </is>
      </c>
      <c r="D208" s="70" t="inlineStr">
        <is>
          <t>M2</t>
        </is>
      </c>
      <c r="E208" s="26" t="n">
        <v>177.135</v>
      </c>
      <c r="F208" s="10" t="n">
        <v>47.96</v>
      </c>
      <c r="G208" s="10">
        <f>ROUND(ROUND(E208,2)*ROUND(F208,2),2)</f>
        <v/>
      </c>
    </row>
    <row r="209" ht="15.95" customHeight="1">
      <c r="A209" s="70" t="inlineStr">
        <is>
          <t>COT0004</t>
        </is>
      </c>
      <c r="B209" s="69" t="inlineStr">
        <is>
          <t>REVESTIMENTO CERÂMICO 10x10CM, COR CINZA ESCURO (FACHADAS Norte/Sul/Leste/Oeste)</t>
        </is>
      </c>
      <c r="C209" s="70" t="inlineStr">
        <is>
          <t xml:space="preserve">Composições </t>
        </is>
      </c>
      <c r="D209" s="70" t="inlineStr">
        <is>
          <t>M2</t>
        </is>
      </c>
      <c r="E209" s="26" t="n">
        <v>297.465</v>
      </c>
      <c r="F209" s="10" t="n">
        <v>54.63</v>
      </c>
      <c r="G209" s="10">
        <f>ROUND(ROUND(E209,2)*ROUND(F209,2),2)</f>
        <v/>
      </c>
    </row>
    <row r="210" ht="15" customHeight="1">
      <c r="A210" s="70" t="inlineStr">
        <is>
          <t>REV.2</t>
        </is>
      </c>
      <c r="B210" s="69" t="inlineStr">
        <is>
          <t>REVESTIMENTO PRETO BERLIN 5x5cm</t>
        </is>
      </c>
      <c r="C210" s="70" t="inlineStr">
        <is>
          <t xml:space="preserve">Composições </t>
        </is>
      </c>
      <c r="D210" s="70" t="inlineStr">
        <is>
          <t>M2</t>
        </is>
      </c>
      <c r="E210" s="26" t="n">
        <v>2.1945</v>
      </c>
      <c r="F210" s="10" t="n">
        <v>150</v>
      </c>
      <c r="G210" s="10">
        <f>ROUND(ROUND(E210,2)*ROUND(F210,2),2)</f>
        <v/>
      </c>
    </row>
    <row r="211" ht="15.95" customHeight="1">
      <c r="A211" s="70" t="inlineStr">
        <is>
          <t>00004509</t>
        </is>
      </c>
      <c r="B211" s="69" t="inlineStr">
        <is>
          <t>SARRAFO *2,5 X 10* CM EM PINUS, MISTA OU EQUIVALENTE DA REGIAO - BRUTA</t>
        </is>
      </c>
      <c r="C211" s="70" t="inlineStr">
        <is>
          <t>SINAPI</t>
        </is>
      </c>
      <c r="D211" s="70" t="inlineStr">
        <is>
          <t>M</t>
        </is>
      </c>
      <c r="E211" s="26" t="n">
        <v>497.975004</v>
      </c>
      <c r="F211" s="10" t="n">
        <v>5.71</v>
      </c>
      <c r="G211" s="10">
        <f>ROUND(ROUND(E211,2)*ROUND(F211,2),2)</f>
        <v/>
      </c>
    </row>
    <row r="212" ht="15.95" customHeight="1">
      <c r="A212" s="70" t="inlineStr">
        <is>
          <t>00004517</t>
        </is>
      </c>
      <c r="B212" s="69" t="inlineStr">
        <is>
          <t>SARRAFO *2,5 X 7,5* CM EM PINUS, MISTA OU EQUIVALENTE DA REGIAO - BRUTA</t>
        </is>
      </c>
      <c r="C212" s="70" t="inlineStr">
        <is>
          <t>SINAPI</t>
        </is>
      </c>
      <c r="D212" s="70" t="inlineStr">
        <is>
          <t>M</t>
        </is>
      </c>
      <c r="E212" s="26" t="n">
        <v>897.61525442392</v>
      </c>
      <c r="F212" s="10" t="n">
        <v>3.94</v>
      </c>
      <c r="G212" s="10">
        <f>ROUND(ROUND(E212,2)*ROUND(F212,2),2)</f>
        <v/>
      </c>
    </row>
    <row r="213" ht="15" customHeight="1">
      <c r="A213" s="70" t="inlineStr">
        <is>
          <t>00006085</t>
        </is>
      </c>
      <c r="B213" s="69" t="inlineStr">
        <is>
          <t>SELADOR ACRILICO OPACO PREMIUM INTERIOR/EXTERIOR</t>
        </is>
      </c>
      <c r="C213" s="70" t="inlineStr">
        <is>
          <t>SINAPI</t>
        </is>
      </c>
      <c r="D213" s="70" t="inlineStr">
        <is>
          <t>L</t>
        </is>
      </c>
      <c r="E213" s="26" t="n">
        <v>36.591114</v>
      </c>
      <c r="F213" s="10" t="n">
        <v>11.28</v>
      </c>
      <c r="G213" s="10">
        <f>ROUND(ROUND(E213,2)*ROUND(F213,2),2)</f>
        <v/>
      </c>
    </row>
    <row r="214" ht="15.95" customHeight="1">
      <c r="A214" s="70" t="inlineStr">
        <is>
          <t>00000142</t>
        </is>
      </c>
      <c r="B214" s="69" t="inlineStr">
        <is>
          <t>SELANTE ELASTICO MONOCOMPONENTE A BASE DE POLIURETANO (PU) PARA JUNTAS DIVERSAS</t>
        </is>
      </c>
      <c r="C214" s="70" t="inlineStr">
        <is>
          <t>SINAPI</t>
        </is>
      </c>
      <c r="D214" s="70" t="inlineStr">
        <is>
          <t>310ML</t>
        </is>
      </c>
      <c r="E214" s="26" t="n">
        <v>52.0536438</v>
      </c>
      <c r="F214" s="10" t="n">
        <v>38.65</v>
      </c>
      <c r="G214" s="10">
        <f>ROUND(ROUND(E214,2)*ROUND(F214,2),2)</f>
        <v/>
      </c>
    </row>
    <row r="215" ht="15.95" customHeight="1">
      <c r="A215" s="70" t="inlineStr">
        <is>
          <t>00044945</t>
        </is>
      </c>
      <c r="B215" s="69" t="inlineStr">
        <is>
          <t>SIFAO / TUBO SINFONADO EXTENSIVEL/SANFONADO, UNIVERSAL/ SIMPLES, ENTRE *50 A 70* CM, DE PLASTICO BRANCO</t>
        </is>
      </c>
      <c r="C215" s="70" t="inlineStr">
        <is>
          <t>SINAPI</t>
        </is>
      </c>
      <c r="D215" s="70" t="inlineStr">
        <is>
          <t>UN</t>
        </is>
      </c>
      <c r="E215" s="26" t="n">
        <v>0.7504</v>
      </c>
      <c r="F215" s="10" t="n">
        <v>10</v>
      </c>
      <c r="G215" s="10">
        <f>ROUND(ROUND(E215,2)*ROUND(F215,2),2)</f>
        <v/>
      </c>
    </row>
    <row r="216" ht="15" customHeight="1">
      <c r="A216" s="70" t="inlineStr">
        <is>
          <t>00006136</t>
        </is>
      </c>
      <c r="B216" s="69" t="inlineStr">
        <is>
          <t>SIFAO EM METAL CROMADO PARA PIA OU LAVATORIO, 1 X 1.1/2"</t>
        </is>
      </c>
      <c r="C216" s="70" t="inlineStr">
        <is>
          <t>SINAPI</t>
        </is>
      </c>
      <c r="D216" s="70" t="inlineStr">
        <is>
          <t>UN</t>
        </is>
      </c>
      <c r="E216" s="26" t="n">
        <v>30</v>
      </c>
      <c r="F216" s="10" t="n">
        <v>210.9</v>
      </c>
      <c r="G216" s="10">
        <f>ROUND(ROUND(E216,2)*ROUND(F216,2),2)</f>
        <v/>
      </c>
    </row>
    <row r="217" ht="15.95" customHeight="1">
      <c r="A217" s="70" t="inlineStr">
        <is>
          <t>00020083</t>
        </is>
      </c>
      <c r="B217" s="69" t="inlineStr">
        <is>
          <t>SOLUCAO PREPARADORA / LIMPADORA PARA PVC, FRASCO COM 1000 CM3</t>
        </is>
      </c>
      <c r="C217" s="70" t="inlineStr">
        <is>
          <t>SINAPI</t>
        </is>
      </c>
      <c r="D217" s="70" t="inlineStr">
        <is>
          <t>UN</t>
        </is>
      </c>
      <c r="E217" s="26" t="n">
        <v>0.031665816</v>
      </c>
      <c r="F217" s="10" t="n">
        <v>66.42</v>
      </c>
      <c r="G217" s="10">
        <f>ROUND(ROUND(E217,2)*ROUND(F217,2),2)</f>
        <v/>
      </c>
    </row>
    <row r="218" ht="15" customHeight="1">
      <c r="A218" s="70" t="inlineStr">
        <is>
          <t>00012295</t>
        </is>
      </c>
      <c r="B218" s="69" t="inlineStr">
        <is>
          <t>SOQUETE DE BAQUELITE BASE E27, PARA LAMPADAS</t>
        </is>
      </c>
      <c r="C218" s="70" t="inlineStr">
        <is>
          <t>SINAPI</t>
        </is>
      </c>
      <c r="D218" s="70" t="inlineStr">
        <is>
          <t>UN</t>
        </is>
      </c>
      <c r="E218" s="26" t="n">
        <v>0.756</v>
      </c>
      <c r="F218" s="10" t="n">
        <v>2.3</v>
      </c>
      <c r="G218" s="10">
        <f>ROUND(ROUND(E218,2)*ROUND(F218,2),2)</f>
        <v/>
      </c>
    </row>
    <row r="219" ht="24" customHeight="1">
      <c r="A219" s="70" t="inlineStr">
        <is>
          <t>00038099</t>
        </is>
      </c>
      <c r="B219" s="69" t="inlineStr">
        <is>
          <t>SUPORTE DE FIXACAO PARA ESPELHO / PLACA 4" X 2", PARA 3 MODULOS, PARA INSTALACAO DE TOMADAS E INTERRUPTORES (SOMENTE SUPORTE)</t>
        </is>
      </c>
      <c r="C219" s="70" t="inlineStr">
        <is>
          <t>SINAPI</t>
        </is>
      </c>
      <c r="D219" s="70" t="inlineStr">
        <is>
          <t>UN</t>
        </is>
      </c>
      <c r="E219" s="26" t="n">
        <v>4.8912</v>
      </c>
      <c r="F219" s="10" t="n">
        <v>1.55</v>
      </c>
      <c r="G219" s="10">
        <f>ROUND(ROUND(E219,2)*ROUND(F219,2),2)</f>
        <v/>
      </c>
    </row>
    <row r="220" ht="15.95" customHeight="1">
      <c r="A220" s="70" t="inlineStr">
        <is>
          <t>00037591</t>
        </is>
      </c>
      <c r="B220" s="69" t="inlineStr">
        <is>
          <t>SUPORTE MAO-FRANCESA EM ACO, ABAS IGUAIS 40 CM, CAPACIDADE MINIMA 70 KG, BRANCO</t>
        </is>
      </c>
      <c r="C220" s="70" t="inlineStr">
        <is>
          <t>SINAPI</t>
        </is>
      </c>
      <c r="D220" s="70" t="inlineStr">
        <is>
          <t>UN</t>
        </is>
      </c>
      <c r="E220" s="26" t="n">
        <v>0.7504</v>
      </c>
      <c r="F220" s="10" t="n">
        <v>20.27</v>
      </c>
      <c r="G220" s="10">
        <f>ROUND(ROUND(E220,2)*ROUND(F220,2),2)</f>
        <v/>
      </c>
    </row>
    <row r="221" ht="15" customHeight="1">
      <c r="A221" s="70" t="inlineStr">
        <is>
          <t>I04509S</t>
        </is>
      </c>
      <c r="B221" s="69" t="inlineStr">
        <is>
          <t>Sarrafo *2,5 x 10* cm em pinus, mista ou equivalente da regiao - bruta</t>
        </is>
      </c>
      <c r="C221" s="70" t="inlineStr">
        <is>
          <t>ORSE</t>
        </is>
      </c>
      <c r="D221" s="70" t="inlineStr">
        <is>
          <t>m</t>
        </is>
      </c>
      <c r="E221" s="26" t="n">
        <v>136.32</v>
      </c>
      <c r="F221" s="10" t="n">
        <v>5.65</v>
      </c>
      <c r="G221" s="10">
        <f>ROUND(ROUND(E221,2)*ROUND(F221,2),2)</f>
        <v/>
      </c>
    </row>
    <row r="222" ht="15.95" customHeight="1">
      <c r="A222" s="70" t="inlineStr">
        <is>
          <t>00006194</t>
        </is>
      </c>
      <c r="B222" s="69" t="inlineStr">
        <is>
          <t>TABUA *2,5 X 15 CM EM PINUS, MISTA OU EQUIVALENTE DA REGIAO - BRUTA</t>
        </is>
      </c>
      <c r="C222" s="70" t="inlineStr">
        <is>
          <t>SINAPI</t>
        </is>
      </c>
      <c r="D222" s="70" t="inlineStr">
        <is>
          <t>M</t>
        </is>
      </c>
      <c r="E222" s="26" t="n">
        <v>54.69278128</v>
      </c>
      <c r="F222" s="10" t="n">
        <v>8.029999999999999</v>
      </c>
      <c r="G222" s="10">
        <f>ROUND(ROUND(E222,2)*ROUND(F222,2),2)</f>
        <v/>
      </c>
    </row>
    <row r="223" ht="24" customHeight="1">
      <c r="A223" s="70" t="inlineStr">
        <is>
          <t>00003992</t>
        </is>
      </c>
      <c r="B223" s="69" t="inlineStr">
        <is>
          <t>TABUA APARELHADA *2,5 X 30* CM, EM MACARANDUBA/MASSARANDUBA, ANGELIM OU EQUIVALENTE DA REGIAO</t>
        </is>
      </c>
      <c r="C223" s="70" t="inlineStr">
        <is>
          <t>SINAPI</t>
        </is>
      </c>
      <c r="D223" s="70" t="inlineStr">
        <is>
          <t>M</t>
        </is>
      </c>
      <c r="E223" s="26" t="n">
        <v>63.59749944</v>
      </c>
      <c r="F223" s="10" t="n">
        <v>29</v>
      </c>
      <c r="G223" s="10">
        <f>ROUND(ROUND(E223,2)*ROUND(F223,2),2)</f>
        <v/>
      </c>
    </row>
    <row r="224" ht="24" customHeight="1">
      <c r="A224" s="70" t="inlineStr">
        <is>
          <t>00006193</t>
        </is>
      </c>
      <c r="B224" s="69" t="inlineStr">
        <is>
          <t>TABUA NAO APARELHADA *2,5 X 20* CM, EM MACARANDUBA/MASSARANDUBA, ANGELIM OU EQUIVALENTE DA REGIAO - BRUTA</t>
        </is>
      </c>
      <c r="C224" s="70" t="inlineStr">
        <is>
          <t>SINAPI</t>
        </is>
      </c>
      <c r="D224" s="70" t="inlineStr">
        <is>
          <t>M</t>
        </is>
      </c>
      <c r="E224" s="26" t="n">
        <v>176.55398832</v>
      </c>
      <c r="F224" s="10" t="n">
        <v>17.66</v>
      </c>
      <c r="G224" s="10">
        <f>ROUND(ROUND(E224,2)*ROUND(F224,2),2)</f>
        <v/>
      </c>
    </row>
    <row r="225" ht="15" customHeight="1">
      <c r="A225" s="70" t="inlineStr">
        <is>
          <t>I1920</t>
        </is>
      </c>
      <c r="B225" s="69" t="inlineStr">
        <is>
          <t>TALA DE AJUSTE</t>
        </is>
      </c>
      <c r="C225" s="70" t="inlineStr">
        <is>
          <t>SEINFRA</t>
        </is>
      </c>
      <c r="D225" s="70" t="inlineStr">
        <is>
          <t>UN</t>
        </is>
      </c>
      <c r="E225" s="26" t="n">
        <v>1082.16</v>
      </c>
      <c r="F225" s="10" t="n">
        <v>0.34</v>
      </c>
      <c r="G225" s="10">
        <f>ROUND(ROUND(E225,2)*ROUND(F225,2),2)</f>
        <v/>
      </c>
    </row>
    <row r="226" ht="15.95" customHeight="1">
      <c r="A226" s="70" t="inlineStr">
        <is>
          <t>00007139</t>
        </is>
      </c>
      <c r="B226" s="69" t="inlineStr">
        <is>
          <t>TE SOLDAVEL, PVC, 90 GRAUS, 25 MM, PARA AGUA FRIA PREDIAL (NBR 5648)</t>
        </is>
      </c>
      <c r="C226" s="70" t="inlineStr">
        <is>
          <t>SINAPI</t>
        </is>
      </c>
      <c r="D226" s="70" t="inlineStr">
        <is>
          <t>UN</t>
        </is>
      </c>
      <c r="E226" s="26" t="n">
        <v>0.669102</v>
      </c>
      <c r="F226" s="10" t="n">
        <v>1.06</v>
      </c>
      <c r="G226" s="10">
        <f>ROUND(ROUND(E226,2)*ROUND(F226,2),2)</f>
        <v/>
      </c>
    </row>
    <row r="227" ht="15.95" customHeight="1">
      <c r="A227" s="70" t="inlineStr">
        <is>
          <t>SBC007898</t>
        </is>
      </c>
      <c r="B227" s="69" t="inlineStr">
        <is>
          <t>TECIDO FIBRA DE CARBONO 200 PARA REFORCO ESTRUTURAL (1,0x1,30m)</t>
        </is>
      </c>
      <c r="C227" s="70" t="inlineStr">
        <is>
          <t xml:space="preserve">Composições </t>
        </is>
      </c>
      <c r="D227" s="70" t="inlineStr">
        <is>
          <t>M2</t>
        </is>
      </c>
      <c r="E227" s="26" t="n">
        <v>1.292</v>
      </c>
      <c r="F227" s="10" t="n">
        <v>542.3</v>
      </c>
      <c r="G227" s="10">
        <f>ROUND(ROUND(E227,2)*ROUND(F227,2),2)</f>
        <v/>
      </c>
    </row>
    <row r="228" ht="15.95" customHeight="1">
      <c r="A228" s="70" t="inlineStr">
        <is>
          <t>00034550</t>
        </is>
      </c>
      <c r="B228" s="69" t="inlineStr">
        <is>
          <t>TELA DE ACO SOLDADA GALVANIZADA/ZINCADA PARA ALVENARIA, FIO D = *1,20 A 1,70* MM, MALHA 15 X 15 MM, (C X L) *50 X 6* CM</t>
        </is>
      </c>
      <c r="C228" s="70" t="inlineStr">
        <is>
          <t>SINAPI</t>
        </is>
      </c>
      <c r="D228" s="70" t="inlineStr">
        <is>
          <t>M</t>
        </is>
      </c>
      <c r="E228" s="26" t="n">
        <v>86.44</v>
      </c>
      <c r="F228" s="10" t="n">
        <v>1.45</v>
      </c>
      <c r="G228" s="10">
        <f>ROUND(ROUND(E228,2)*ROUND(F228,2),2)</f>
        <v/>
      </c>
    </row>
    <row r="229" ht="15.95" customHeight="1">
      <c r="A229" s="70" t="inlineStr">
        <is>
          <t>00034557</t>
        </is>
      </c>
      <c r="B229" s="69" t="inlineStr">
        <is>
          <t>TELA DE ACO SOLDADA GALVANIZADA/ZINCADA PARA ALVENARIA, FIO D = *1,20 A 1,70* MM, MALHA 15 X 15 MM, (C X L) *50 X 7,5* CM</t>
        </is>
      </c>
      <c r="C229" s="70" t="inlineStr">
        <is>
          <t>SINAPI</t>
        </is>
      </c>
      <c r="D229" s="70" t="inlineStr">
        <is>
          <t>M</t>
        </is>
      </c>
      <c r="E229" s="26" t="n">
        <v>14.28</v>
      </c>
      <c r="F229" s="10" t="n">
        <v>2.13</v>
      </c>
      <c r="G229" s="10">
        <f>ROUND(ROUND(E229,2)*ROUND(F229,2),2)</f>
        <v/>
      </c>
    </row>
    <row r="230" ht="15.95" customHeight="1">
      <c r="A230" s="70" t="inlineStr">
        <is>
          <t>00037411</t>
        </is>
      </c>
      <c r="B230" s="69" t="inlineStr">
        <is>
          <t>TELA DE ACO SOLDADA GALVANIZADA/ZINCADA PARA ALVENARIA, FIO D = *1,24 MM, MALHA 25 X 25 MM</t>
        </is>
      </c>
      <c r="C230" s="70" t="inlineStr">
        <is>
          <t>SINAPI</t>
        </is>
      </c>
      <c r="D230" s="70" t="inlineStr">
        <is>
          <t>M2</t>
        </is>
      </c>
      <c r="E230" s="26" t="n">
        <v>283.226664</v>
      </c>
      <c r="F230" s="10" t="n">
        <v>15.57</v>
      </c>
      <c r="G230" s="10">
        <f>ROUND(ROUND(E230,2)*ROUND(F230,2),2)</f>
        <v/>
      </c>
    </row>
    <row r="231" ht="15.95" customHeight="1">
      <c r="A231" s="70" t="inlineStr">
        <is>
          <t>00010931</t>
        </is>
      </c>
      <c r="B231" s="69" t="inlineStr">
        <is>
          <t>TELA DE ARAME GALVANIZADA, HEXAGONAL, FIO 0,56 MM (24 BWG), MALHA 1/2", H = 1 M</t>
        </is>
      </c>
      <c r="C231" s="70" t="inlineStr">
        <is>
          <t>SINAPI</t>
        </is>
      </c>
      <c r="D231" s="70" t="inlineStr">
        <is>
          <t>M2</t>
        </is>
      </c>
      <c r="E231" s="26" t="n">
        <v>106.722</v>
      </c>
      <c r="F231" s="10" t="n">
        <v>12.48</v>
      </c>
      <c r="G231" s="10">
        <f>ROUND(ROUND(E231,2)*ROUND(F231,2),2)</f>
        <v/>
      </c>
    </row>
    <row r="232" ht="15.95" customHeight="1">
      <c r="A232" s="70" t="inlineStr">
        <is>
          <t>00007170</t>
        </is>
      </c>
      <c r="B232" s="69" t="inlineStr">
        <is>
          <t>TELA FACHADEIRA EM POLIETILENO, ROLO DE 3 X 100 M (L X C), COR BRANCA, SEM LOGOMARCA - PARA PROTECAO DE OBRAS</t>
        </is>
      </c>
      <c r="C232" s="70" t="inlineStr">
        <is>
          <t>SINAPI</t>
        </is>
      </c>
      <c r="D232" s="70" t="inlineStr">
        <is>
          <t>M2</t>
        </is>
      </c>
      <c r="E232" s="26" t="n">
        <v>2985.2702</v>
      </c>
      <c r="F232" s="10" t="n">
        <v>1.78</v>
      </c>
      <c r="G232" s="10">
        <f>ROUND(ROUND(E232,2)*ROUND(F232,2),2)</f>
        <v/>
      </c>
    </row>
    <row r="233" ht="15.95" customHeight="1">
      <c r="A233" s="70" t="inlineStr">
        <is>
          <t>00037525</t>
        </is>
      </c>
      <c r="B233" s="69" t="inlineStr">
        <is>
          <t>TELA PLASTICA TECIDA LISTRADA BRANCA E LARANJA, TIPO GUARDA CORPO, EM POLIETILENO MONOFILADO, ROLO 1,20 X 50 M (L X C)</t>
        </is>
      </c>
      <c r="C233" s="70" t="inlineStr">
        <is>
          <t>SINAPI</t>
        </is>
      </c>
      <c r="D233" s="70" t="inlineStr">
        <is>
          <t>M</t>
        </is>
      </c>
      <c r="E233" s="26" t="n">
        <v>17.8948</v>
      </c>
      <c r="F233" s="10" t="n">
        <v>2.23</v>
      </c>
      <c r="G233" s="10">
        <f>ROUND(ROUND(E233,2)*ROUND(F233,2),2)</f>
        <v/>
      </c>
    </row>
    <row r="234" ht="15" customHeight="1">
      <c r="A234" s="70" t="inlineStr">
        <is>
          <t>I9141</t>
        </is>
      </c>
      <c r="B234" s="69" t="inlineStr">
        <is>
          <t>TELHA ALUMINIO ONDULADA, ALTURA = *18* MM, E = 0,7 MM</t>
        </is>
      </c>
      <c r="C234" s="70" t="inlineStr">
        <is>
          <t>SEINFRA</t>
        </is>
      </c>
      <c r="D234" s="70" t="inlineStr">
        <is>
          <t>M2</t>
        </is>
      </c>
      <c r="E234" s="26" t="n">
        <v>396.792</v>
      </c>
      <c r="F234" s="10" t="n">
        <v>50.52</v>
      </c>
      <c r="G234" s="10">
        <f>ROUND(ROUND(E234,2)*ROUND(F234,2),2)</f>
        <v/>
      </c>
    </row>
    <row r="235" ht="15.95" customHeight="1">
      <c r="A235" s="70" t="inlineStr">
        <is>
          <t>00007194</t>
        </is>
      </c>
      <c r="B235" s="69" t="inlineStr">
        <is>
          <t>TELHA DE FIBROCIMENTO ONDULADA E = 6 MM, DE 2,44 X 1,10 M (SEM AMIANTO)</t>
        </is>
      </c>
      <c r="C235" s="70" t="inlineStr">
        <is>
          <t>SINAPI</t>
        </is>
      </c>
      <c r="D235" s="70" t="inlineStr">
        <is>
          <t>M2</t>
        </is>
      </c>
      <c r="E235" s="26" t="n">
        <v>86.172214</v>
      </c>
      <c r="F235" s="10" t="n">
        <v>40.8</v>
      </c>
      <c r="G235" s="10">
        <f>ROUND(ROUND(E235,2)*ROUND(F235,2),2)</f>
        <v/>
      </c>
    </row>
    <row r="236" ht="15.95" customHeight="1">
      <c r="A236" s="70" t="inlineStr">
        <is>
          <t>COT0005</t>
        </is>
      </c>
      <c r="B236" s="69" t="inlineStr">
        <is>
          <t>TELHAMENTO COM TELHA TERMO ACÚSTICA EM ALUMÍNIO ONDULADA COM 30MM DE PREENCHIMENTO / POLIURETANO RÍGIDO</t>
        </is>
      </c>
      <c r="C236" s="70" t="inlineStr">
        <is>
          <t xml:space="preserve">Composições </t>
        </is>
      </c>
      <c r="D236" s="70" t="inlineStr">
        <is>
          <t>M2</t>
        </is>
      </c>
      <c r="E236" s="26" t="n">
        <v>1507.31088</v>
      </c>
      <c r="F236" s="10" t="n">
        <v>249.43</v>
      </c>
      <c r="G236" s="10">
        <f>ROUND(ROUND(E236,2)*ROUND(F236,2),2)</f>
        <v/>
      </c>
    </row>
    <row r="237" ht="15.95" customHeight="1">
      <c r="A237" s="70" t="inlineStr">
        <is>
          <t>00001574</t>
        </is>
      </c>
      <c r="B237" s="69" t="inlineStr">
        <is>
          <t>TERMINAL A COMPRESSAO EM COBRE ESTANHADO PARA CABO 10 MM2, 1 FURO E 1 COMPRESSAO, PARA PARAFUSO DE FIXACAO M6</t>
        </is>
      </c>
      <c r="C237" s="70" t="inlineStr">
        <is>
          <t>SINAPI</t>
        </is>
      </c>
      <c r="D237" s="70" t="inlineStr">
        <is>
          <t>UN</t>
        </is>
      </c>
      <c r="E237" s="26" t="n">
        <v>3.0036</v>
      </c>
      <c r="F237" s="10" t="n">
        <v>1.69</v>
      </c>
      <c r="G237" s="10">
        <f>ROUND(ROUND(E237,2)*ROUND(F237,2),2)</f>
        <v/>
      </c>
    </row>
    <row r="238" ht="15.95" customHeight="1">
      <c r="A238" s="70" t="inlineStr">
        <is>
          <t>00001575</t>
        </is>
      </c>
      <c r="B238" s="69" t="inlineStr">
        <is>
          <t>TERMINAL A COMPRESSAO EM COBRE ESTANHADO PARA CABO 16 MM2, 1 FURO E 1 COMPRESSAO, PARA PARAFUSO DE FIXACAO M6</t>
        </is>
      </c>
      <c r="C238" s="70" t="inlineStr">
        <is>
          <t>SINAPI</t>
        </is>
      </c>
      <c r="D238" s="70" t="inlineStr">
        <is>
          <t>UN</t>
        </is>
      </c>
      <c r="E238" s="26" t="n">
        <v>1</v>
      </c>
      <c r="F238" s="10" t="n">
        <v>2</v>
      </c>
      <c r="G238" s="10">
        <f>ROUND(ROUND(E238,2)*ROUND(F238,2),2)</f>
        <v/>
      </c>
    </row>
    <row r="239" ht="15" customHeight="1">
      <c r="A239" s="70" t="inlineStr">
        <is>
          <t>00007356</t>
        </is>
      </c>
      <c r="B239" s="69" t="inlineStr">
        <is>
          <t>TINTA LATEX ACRILICA PREMIUM, COR BRANCO FOSCO</t>
        </is>
      </c>
      <c r="C239" s="70" t="inlineStr">
        <is>
          <t>SINAPI</t>
        </is>
      </c>
      <c r="D239" s="70" t="inlineStr">
        <is>
          <t>L</t>
        </is>
      </c>
      <c r="E239" s="26" t="n">
        <v>30.2491042</v>
      </c>
      <c r="F239" s="10" t="n">
        <v>32.08</v>
      </c>
      <c r="G239" s="10">
        <f>ROUND(ROUND(E239,2)*ROUND(F239,2),2)</f>
        <v/>
      </c>
    </row>
    <row r="240" ht="15" customHeight="1">
      <c r="A240" s="70" t="inlineStr">
        <is>
          <t>00038101</t>
        </is>
      </c>
      <c r="B240" s="69" t="inlineStr">
        <is>
          <t>TOMADA 2P+T 10A, 250V (APENAS MODULO)</t>
        </is>
      </c>
      <c r="C240" s="70" t="inlineStr">
        <is>
          <t>SINAPI</t>
        </is>
      </c>
      <c r="D240" s="70" t="inlineStr">
        <is>
          <t>UN</t>
        </is>
      </c>
      <c r="E240" s="26" t="n">
        <v>7.52</v>
      </c>
      <c r="F240" s="10" t="n">
        <v>8.039999999999999</v>
      </c>
      <c r="G240" s="10">
        <f>ROUND(ROUND(E240,2)*ROUND(F240,2),2)</f>
        <v/>
      </c>
    </row>
    <row r="241" ht="15.95" customHeight="1">
      <c r="A241" s="70" t="inlineStr">
        <is>
          <t>00044045</t>
        </is>
      </c>
      <c r="B241" s="69" t="inlineStr">
        <is>
          <t>TORNEIRA DE MESA PARA LAVATORIO, METALICA CROMADA, COM MISTURADOR MONOCOMANDO, BICA BAIXA (REF 2875)</t>
        </is>
      </c>
      <c r="C241" s="70" t="inlineStr">
        <is>
          <t>SINAPI</t>
        </is>
      </c>
      <c r="D241" s="70" t="inlineStr">
        <is>
          <t>UN</t>
        </is>
      </c>
      <c r="E241" s="26" t="n">
        <v>30</v>
      </c>
      <c r="F241" s="10" t="n">
        <v>302.69</v>
      </c>
      <c r="G241" s="10">
        <f>ROUND(ROUND(E241,2)*ROUND(F241,2),2)</f>
        <v/>
      </c>
    </row>
    <row r="242" ht="15.95" customHeight="1">
      <c r="A242" s="70" t="inlineStr">
        <is>
          <t>00013415</t>
        </is>
      </c>
      <c r="B242" s="69" t="inlineStr">
        <is>
          <t>TORNEIRA DE MESA/BANCADA, PARA LAVATORIO, FIXA, METALICA CROMADA, PADRAO POPULAR, 1/2" OU 3/4" (REF 1193)</t>
        </is>
      </c>
      <c r="C242" s="70" t="inlineStr">
        <is>
          <t>SINAPI</t>
        </is>
      </c>
      <c r="D242" s="70" t="inlineStr">
        <is>
          <t>UN</t>
        </is>
      </c>
      <c r="E242" s="26" t="n">
        <v>0.3752</v>
      </c>
      <c r="F242" s="10" t="n">
        <v>66</v>
      </c>
      <c r="G242" s="10">
        <f>ROUND(ROUND(E242,2)*ROUND(F242,2),2)</f>
        <v/>
      </c>
    </row>
    <row r="243" ht="15.95" customHeight="1">
      <c r="A243" s="70" t="inlineStr">
        <is>
          <t>00013416</t>
        </is>
      </c>
      <c r="B243" s="69" t="inlineStr">
        <is>
          <t>TORNEIRA METALICA CROMADA, RETA, DE PAREDE, PARA COZINHA, SEM BICO, SEM AREJADOR, PADRAO POPULAR, 1/2" OU 3/4" (REF 1158)</t>
        </is>
      </c>
      <c r="C243" s="70" t="inlineStr">
        <is>
          <t>SINAPI</t>
        </is>
      </c>
      <c r="D243" s="70" t="inlineStr">
        <is>
          <t>UN</t>
        </is>
      </c>
      <c r="E243" s="26" t="n">
        <v>0.3752</v>
      </c>
      <c r="F243" s="10" t="n">
        <v>77.12</v>
      </c>
      <c r="G243" s="10">
        <f>ROUND(ROUND(E243,2)*ROUND(F243,2),2)</f>
        <v/>
      </c>
    </row>
    <row r="244" ht="24" customHeight="1">
      <c r="A244" s="70" t="inlineStr">
        <is>
          <t>00042407</t>
        </is>
      </c>
      <c r="B244" s="69" t="inlineStr">
        <is>
          <t>TRELICA NERVURADA (ESPACADOR), ALTURA = 120,0 MM, DIAMETRO DOS BANZOS INFERIORES E SUPERIOR = 6,0 MM, DIAMETRO DA DIAGONAL = 4,2 MM</t>
        </is>
      </c>
      <c r="C244" s="70" t="inlineStr">
        <is>
          <t>SINAPI</t>
        </is>
      </c>
      <c r="D244" s="70" t="inlineStr">
        <is>
          <t>M</t>
        </is>
      </c>
      <c r="E244" s="26" t="n">
        <v>220</v>
      </c>
      <c r="F244" s="10" t="n">
        <v>5.48</v>
      </c>
      <c r="G244" s="10">
        <f>ROUND(ROUND(E244,2)*ROUND(F244,2),2)</f>
        <v/>
      </c>
    </row>
    <row r="245" ht="15.95" customHeight="1">
      <c r="A245" s="70" t="inlineStr">
        <is>
          <t>00009836</t>
        </is>
      </c>
      <c r="B245" s="69" t="inlineStr">
        <is>
          <t>TUBO PVC SERIE NORMAL, DN 100 MM, PARA ESGOTO PREDIAL (NBR 5688)</t>
        </is>
      </c>
      <c r="C245" s="70" t="inlineStr">
        <is>
          <t>SINAPI</t>
        </is>
      </c>
      <c r="D245" s="70" t="inlineStr">
        <is>
          <t>M</t>
        </is>
      </c>
      <c r="E245" s="26" t="n">
        <v>2.10157178</v>
      </c>
      <c r="F245" s="10" t="n">
        <v>12.27</v>
      </c>
      <c r="G245" s="10">
        <f>ROUND(ROUND(E245,2)*ROUND(F245,2),2)</f>
        <v/>
      </c>
    </row>
    <row r="246" ht="15.95" customHeight="1">
      <c r="A246" s="70" t="inlineStr">
        <is>
          <t>00009835</t>
        </is>
      </c>
      <c r="B246" s="69" t="inlineStr">
        <is>
          <t>TUBO PVC SERIE NORMAL, DN 40 MM, PARA ESGOTO PREDIAL (NBR 5688)</t>
        </is>
      </c>
      <c r="C246" s="70" t="inlineStr">
        <is>
          <t>SINAPI</t>
        </is>
      </c>
      <c r="D246" s="70" t="inlineStr">
        <is>
          <t>M</t>
        </is>
      </c>
      <c r="E246" s="26" t="n">
        <v>1.30849796</v>
      </c>
      <c r="F246" s="10" t="n">
        <v>5.36</v>
      </c>
      <c r="G246" s="10">
        <f>ROUND(ROUND(E246,2)*ROUND(F246,2),2)</f>
        <v/>
      </c>
    </row>
    <row r="247" ht="15" customHeight="1">
      <c r="A247" s="70" t="inlineStr">
        <is>
          <t>00009856</t>
        </is>
      </c>
      <c r="B247" s="69" t="inlineStr">
        <is>
          <t>TUBO PVC, ROSCAVEL, 1/2", AGUA FRIA PREDIAL</t>
        </is>
      </c>
      <c r="C247" s="70" t="inlineStr">
        <is>
          <t>SINAPI</t>
        </is>
      </c>
      <c r="D247" s="70" t="inlineStr">
        <is>
          <t>M</t>
        </is>
      </c>
      <c r="E247" s="26" t="n">
        <v>144</v>
      </c>
      <c r="F247" s="10" t="n">
        <v>6.97</v>
      </c>
      <c r="G247" s="10">
        <f>ROUND(ROUND(E247,2)*ROUND(F247,2),2)</f>
        <v/>
      </c>
    </row>
    <row r="248" ht="15" customHeight="1">
      <c r="A248" s="70" t="inlineStr">
        <is>
          <t>00009860</t>
        </is>
      </c>
      <c r="B248" s="69" t="inlineStr">
        <is>
          <t>TUBO PVC, ROSCAVEL, 2", PARA AGUA FRIA PREDIAL</t>
        </is>
      </c>
      <c r="C248" s="70" t="inlineStr">
        <is>
          <t>SINAPI</t>
        </is>
      </c>
      <c r="D248" s="70" t="inlineStr">
        <is>
          <t>M</t>
        </is>
      </c>
      <c r="E248" s="26" t="n">
        <v>72</v>
      </c>
      <c r="F248" s="10" t="n">
        <v>39.41</v>
      </c>
      <c r="G248" s="10">
        <f>ROUND(ROUND(E248,2)*ROUND(F248,2),2)</f>
        <v/>
      </c>
    </row>
    <row r="249" ht="15" customHeight="1">
      <c r="A249" s="70" t="inlineStr">
        <is>
          <t>00009868</t>
        </is>
      </c>
      <c r="B249" s="69" t="inlineStr">
        <is>
          <t>TUBO PVC, SOLDAVEL, DE 25 MM, AGUA FRIA (NBR-5648)</t>
        </is>
      </c>
      <c r="C249" s="70" t="inlineStr">
        <is>
          <t>SINAPI</t>
        </is>
      </c>
      <c r="D249" s="70" t="inlineStr">
        <is>
          <t>M</t>
        </is>
      </c>
      <c r="E249" s="26" t="n">
        <v>1.6881684036</v>
      </c>
      <c r="F249" s="10" t="n">
        <v>3.65</v>
      </c>
      <c r="G249" s="10">
        <f>ROUND(ROUND(E249,2)*ROUND(F249,2),2)</f>
        <v/>
      </c>
    </row>
    <row r="250" ht="15" customHeight="1">
      <c r="A250" s="70" t="inlineStr">
        <is>
          <t>00009869</t>
        </is>
      </c>
      <c r="B250" s="69" t="inlineStr">
        <is>
          <t>TUBO PVC, SOLDAVEL, DE 32 MM, AGUA FRIA (NBR-5648)</t>
        </is>
      </c>
      <c r="C250" s="70" t="inlineStr">
        <is>
          <t>SINAPI</t>
        </is>
      </c>
      <c r="D250" s="70" t="inlineStr">
        <is>
          <t>M</t>
        </is>
      </c>
      <c r="E250" s="26" t="n">
        <v>4</v>
      </c>
      <c r="F250" s="10" t="n">
        <v>7.88</v>
      </c>
      <c r="G250" s="10">
        <f>ROUND(ROUND(E250,2)*ROUND(F250,2),2)</f>
        <v/>
      </c>
    </row>
    <row r="251" ht="15.95" customHeight="1">
      <c r="A251" s="70" t="inlineStr">
        <is>
          <t>I06189S</t>
        </is>
      </c>
      <c r="B251" s="69" t="inlineStr">
        <is>
          <t>Tabua nao aparelhada *2,5 x 30* cm, em macaranduba/massaranduba, angelim ou equivalente da regiao - bruta</t>
        </is>
      </c>
      <c r="C251" s="70" t="inlineStr">
        <is>
          <t>ORSE</t>
        </is>
      </c>
      <c r="D251" s="70" t="inlineStr">
        <is>
          <t>m</t>
        </is>
      </c>
      <c r="E251" s="26" t="n">
        <v>416.912</v>
      </c>
      <c r="F251" s="10" t="n">
        <v>24.75</v>
      </c>
      <c r="G251" s="10">
        <f>ROUND(ROUND(E251,2)*ROUND(F251,2),2)</f>
        <v/>
      </c>
    </row>
    <row r="252" ht="15" customHeight="1">
      <c r="A252" s="70" t="inlineStr">
        <is>
          <t>I02232</t>
        </is>
      </c>
      <c r="B252" s="69" t="inlineStr">
        <is>
          <t>Tinta pva látex para interior coralmur ou similar</t>
        </is>
      </c>
      <c r="C252" s="70" t="inlineStr">
        <is>
          <t>ORSE</t>
        </is>
      </c>
      <c r="D252" s="70" t="inlineStr">
        <is>
          <t>l</t>
        </is>
      </c>
      <c r="E252" s="26" t="n">
        <v>3.132</v>
      </c>
      <c r="F252" s="10" t="n">
        <v>21.51</v>
      </c>
      <c r="G252" s="10">
        <f>ROUND(ROUND(E252,2)*ROUND(F252,2),2)</f>
        <v/>
      </c>
    </row>
    <row r="253" ht="15.95" customHeight="1">
      <c r="A253" s="70" t="inlineStr">
        <is>
          <t>00021112</t>
        </is>
      </c>
      <c r="B253" s="69" t="inlineStr">
        <is>
          <t>VALVULA DE DESCARGA EM METAL CROMADO PARA MICTORIO COM ACIONAMENTO POR PRESSAO E FECHAMENTO AUTOMATICO</t>
        </is>
      </c>
      <c r="C253" s="70" t="inlineStr">
        <is>
          <t>SINAPI</t>
        </is>
      </c>
      <c r="D253" s="70" t="inlineStr">
        <is>
          <t>UN</t>
        </is>
      </c>
      <c r="E253" s="26" t="n">
        <v>11</v>
      </c>
      <c r="F253" s="10" t="n">
        <v>407.89</v>
      </c>
      <c r="G253" s="10">
        <f>ROUND(ROUND(E253,2)*ROUND(F253,2),2)</f>
        <v/>
      </c>
    </row>
    <row r="254" ht="15.95" customHeight="1">
      <c r="A254" s="70" t="inlineStr">
        <is>
          <t>00037588</t>
        </is>
      </c>
      <c r="B254" s="69" t="inlineStr">
        <is>
          <t>VALVULA DE ESCOAMENTO PARA TANQUE, EM METAL CROMADO, 1.1/2 ", SEM LADRAO, COM TAMPAO PLASTICO</t>
        </is>
      </c>
      <c r="C254" s="70" t="inlineStr">
        <is>
          <t>SINAPI</t>
        </is>
      </c>
      <c r="D254" s="70" t="inlineStr">
        <is>
          <t>UN</t>
        </is>
      </c>
      <c r="E254" s="26" t="n">
        <v>30</v>
      </c>
      <c r="F254" s="10" t="n">
        <v>66.34</v>
      </c>
      <c r="G254" s="10">
        <f>ROUND(ROUND(E254,2)*ROUND(F254,2),2)</f>
        <v/>
      </c>
    </row>
    <row r="255" ht="15.95" customHeight="1">
      <c r="A255" s="70" t="inlineStr">
        <is>
          <t>00006153</t>
        </is>
      </c>
      <c r="B255" s="69" t="inlineStr">
        <is>
          <t>VALVULA EM PLASTICO BRANCO PARA TANQUE OU LAVATORIO 1 ", SEM UNHO E SEM LADRAO</t>
        </is>
      </c>
      <c r="C255" s="70" t="inlineStr">
        <is>
          <t>SINAPI</t>
        </is>
      </c>
      <c r="D255" s="70" t="inlineStr">
        <is>
          <t>UN</t>
        </is>
      </c>
      <c r="E255" s="26" t="n">
        <v>0.3752</v>
      </c>
      <c r="F255" s="10" t="n">
        <v>5.88</v>
      </c>
      <c r="G255" s="10">
        <f>ROUND(ROUND(E255,2)*ROUND(F255,2),2)</f>
        <v/>
      </c>
    </row>
    <row r="256" ht="15.95" customHeight="1">
      <c r="A256" s="70" t="inlineStr">
        <is>
          <t>00006155</t>
        </is>
      </c>
      <c r="B256" s="69" t="inlineStr">
        <is>
          <t>VALVULA EM PLASTICO CROMADO TIPO AMERICANA PARA PIA DE COZINHA 3.1/2" X 1.1/2 ", SEM ADAPTADOR</t>
        </is>
      </c>
      <c r="C256" s="70" t="inlineStr">
        <is>
          <t>SINAPI</t>
        </is>
      </c>
      <c r="D256" s="70" t="inlineStr">
        <is>
          <t>UN</t>
        </is>
      </c>
      <c r="E256" s="26" t="n">
        <v>0.3752</v>
      </c>
      <c r="F256" s="10" t="n">
        <v>24.05</v>
      </c>
      <c r="G256" s="10">
        <f>ROUND(ROUND(E256,2)*ROUND(F256,2),2)</f>
        <v/>
      </c>
    </row>
    <row r="257" ht="15" customHeight="1">
      <c r="A257" s="70" t="inlineStr">
        <is>
          <t>00039996</t>
        </is>
      </c>
      <c r="B257" s="69" t="inlineStr">
        <is>
          <t>VERGALHAO ZINCADO ROSCA TOTAL, 1/4" (6,3 MM)</t>
        </is>
      </c>
      <c r="C257" s="70" t="inlineStr">
        <is>
          <t>SINAPI</t>
        </is>
      </c>
      <c r="D257" s="70" t="inlineStr">
        <is>
          <t>M</t>
        </is>
      </c>
      <c r="E257" s="26" t="n">
        <v>0.1664</v>
      </c>
      <c r="F257" s="10" t="n">
        <v>4.12</v>
      </c>
      <c r="G257" s="10">
        <f>ROUND(ROUND(E257,2)*ROUND(F257,2),2)</f>
        <v/>
      </c>
    </row>
    <row r="258" ht="24" customHeight="1">
      <c r="A258" s="70" t="inlineStr">
        <is>
          <t>00004425</t>
        </is>
      </c>
      <c r="B258" s="69" t="inlineStr">
        <is>
          <t>VIGA NAO APARELHADA *6 X 12* CM, EM MACARANDUBA/MASSARANDUBA, ANGELIM OU EQUIVALENTE DA REGIAO - BRUTA</t>
        </is>
      </c>
      <c r="C258" s="70" t="inlineStr">
        <is>
          <t>SINAPI</t>
        </is>
      </c>
      <c r="D258" s="70" t="inlineStr">
        <is>
          <t>M</t>
        </is>
      </c>
      <c r="E258" s="26" t="n">
        <v>40.260268</v>
      </c>
      <c r="F258" s="10" t="n">
        <v>26.44</v>
      </c>
      <c r="G258" s="10">
        <f>ROUND(ROUND(E258,2)*ROUND(F258,2),2)</f>
        <v/>
      </c>
    </row>
  </sheetData>
  <mergeCells count="2">
    <mergeCell ref="B2:F2"/>
    <mergeCell ref="A1:G1"/>
  </mergeCells>
  <pageMargins left="0.5" right="0.5" top="0.5" bottom="0.5" header="0" footer="0"/>
  <pageSetup orientation="portrait" paperSize="9" scale="85"/>
</worksheet>
</file>

<file path=xl/worksheets/sheet12.xml><?xml version="1.0" encoding="utf-8"?>
<worksheet xmlns="http://schemas.openxmlformats.org/spreadsheetml/2006/main">
  <sheetPr>
    <outlinePr summaryBelow="0"/>
    <pageSetUpPr/>
  </sheetPr>
  <dimension ref="A1:G4947"/>
  <sheetViews>
    <sheetView workbookViewId="0">
      <selection activeCell="A1" sqref="A1"/>
    </sheetView>
  </sheetViews>
  <sheetFormatPr baseColWidth="8" defaultRowHeight="15"/>
  <cols>
    <col width="10.42578125" customWidth="1" min="1" max="2"/>
    <col width="55.140625" customWidth="1" min="3" max="3"/>
    <col width="6.140625" customWidth="1" min="4" max="4"/>
    <col width="8.42578125" customWidth="1" min="5" max="5"/>
    <col width="12.42578125" customWidth="1" min="6" max="7"/>
  </cols>
  <sheetData>
    <row r="1" ht="92.09999999999999" customHeight="1">
      <c r="A1" s="65" t="n"/>
      <c r="B1" s="87" t="n"/>
      <c r="C1" s="87" t="n"/>
      <c r="D1" s="87" t="n"/>
      <c r="E1" s="87" t="n"/>
      <c r="F1" s="87" t="n"/>
      <c r="G1" s="87" t="n"/>
    </row>
    <row r="2" ht="15" customHeight="1">
      <c r="A2" s="74" t="inlineStr">
        <is>
          <t>ITEM</t>
        </is>
      </c>
      <c r="B2" s="74" t="inlineStr">
        <is>
          <t>CÓDIGO</t>
        </is>
      </c>
      <c r="C2" s="74" t="inlineStr">
        <is>
          <t>DESCRIÇÃO</t>
        </is>
      </c>
      <c r="D2" s="74" t="inlineStr">
        <is>
          <t>UNID</t>
        </is>
      </c>
      <c r="E2" s="74" t="inlineStr">
        <is>
          <t>QUANTIDADE DO SERVIÇO</t>
        </is>
      </c>
      <c r="F2" s="74" t="inlineStr">
        <is>
          <t>COEFICIENTE
DO INSUMO</t>
        </is>
      </c>
      <c r="G2" s="74" t="inlineStr">
        <is>
          <t>QUANTIDADE
TOTAL</t>
        </is>
      </c>
    </row>
    <row r="3" ht="15" customHeight="1">
      <c r="A3" s="27" t="inlineStr">
        <is>
          <t>[ Serviço ]</t>
        </is>
      </c>
      <c r="B3" s="27" t="inlineStr">
        <is>
          <t>88238</t>
        </is>
      </c>
      <c r="C3" s="27" t="inlineStr">
        <is>
          <t>AJUDANTE DE ARMADOR COM ENCARGOS COMPLEMENTARES</t>
        </is>
      </c>
      <c r="D3" s="28" t="inlineStr">
        <is>
          <t>H</t>
        </is>
      </c>
      <c r="E3" s="1" t="n"/>
      <c r="F3" s="1" t="n"/>
      <c r="G3" s="1" t="n"/>
    </row>
    <row r="4" ht="27.95" customHeight="1">
      <c r="A4" s="29" t="inlineStr">
        <is>
          <t>2.3</t>
        </is>
      </c>
      <c r="B4" s="29" t="inlineStr">
        <is>
          <t>93210</t>
        </is>
      </c>
      <c r="C4" s="29" t="inlineStr">
        <is>
          <t>EXECUÇÃO DE REFEITÓRIO EM CANTEIRO DE OBRA EM CHAPA DE MADEIRA COMPENSADA, NÃO INCLUSO MOBILIÁRIO E EQUIPAMENTOS. AF_02/2016</t>
        </is>
      </c>
      <c r="D4" s="30" t="inlineStr">
        <is>
          <t>M2</t>
        </is>
      </c>
      <c r="E4" s="31" t="n">
        <v>14</v>
      </c>
      <c r="F4" s="32" t="n">
        <v>0.0011256667075584</v>
      </c>
      <c r="G4" s="32">
        <f>F4*E4</f>
        <v/>
      </c>
    </row>
    <row r="5" ht="27.95" customHeight="1">
      <c r="A5" s="29" t="inlineStr">
        <is>
          <t>3.2.6</t>
        </is>
      </c>
      <c r="B5" s="29" t="inlineStr">
        <is>
          <t>92762.</t>
        </is>
      </c>
      <c r="C5" s="29" t="inlineStr">
        <is>
          <t>ARMAÇÃO DE PILAR OU VIGA DE ESTRUTURA CONVENCIONAL DE CONCRETO ARMADO UTILIZANDO AÇO CA-50 DE 10,0 MM - MONTAGEM. AF_06/2022 (KG)</t>
        </is>
      </c>
      <c r="D5" s="30" t="inlineStr">
        <is>
          <t>KG</t>
        </is>
      </c>
      <c r="E5" s="31" t="n">
        <v>342.18</v>
      </c>
      <c r="F5" s="32" t="n">
        <v>0.0078</v>
      </c>
      <c r="G5" s="32">
        <f>F5*E5</f>
        <v/>
      </c>
    </row>
    <row r="6" ht="27.95" customHeight="1">
      <c r="A6" s="29" t="inlineStr">
        <is>
          <t>3.2.12</t>
        </is>
      </c>
      <c r="B6" s="29" t="inlineStr">
        <is>
          <t>92921</t>
        </is>
      </c>
      <c r="C6" s="29" t="inlineStr">
        <is>
          <t>ARMAÇÃO DE ESTRUTURAS DIVERSAS DE CONCRETO ARMADO, EXCETO VIGAS, PILARES, LAJES E FUNDAÇÕES, UTILIZANDO AÇO CA-50 DE 12,5 MM - MONTAGEM. AF_06/2022</t>
        </is>
      </c>
      <c r="D6" s="30" t="inlineStr">
        <is>
          <t>KG</t>
        </is>
      </c>
      <c r="E6" s="31" t="n">
        <v>131.82</v>
      </c>
      <c r="F6" s="32" t="n">
        <v>0.008399999999999999</v>
      </c>
      <c r="G6" s="32">
        <f>F6*E6</f>
        <v/>
      </c>
    </row>
    <row r="7" ht="27.95" customHeight="1">
      <c r="A7" s="29" t="inlineStr">
        <is>
          <t>4.2.12</t>
        </is>
      </c>
      <c r="B7" s="29" t="inlineStr">
        <is>
          <t>92921</t>
        </is>
      </c>
      <c r="C7" s="29" t="inlineStr">
        <is>
          <t>ARMAÇÃO DE ESTRUTURAS DIVERSAS DE CONCRETO ARMADO, EXCETO VIGAS, PILARES, LAJES E FUNDAÇÕES, UTILIZANDO AÇO CA-50 DE 12,5 MM - MONTAGEM. AF_06/2022</t>
        </is>
      </c>
      <c r="D7" s="30" t="inlineStr">
        <is>
          <t>KG</t>
        </is>
      </c>
      <c r="E7" s="31" t="n">
        <v>34.67</v>
      </c>
      <c r="F7" s="32" t="n">
        <v>0.008399999999999999</v>
      </c>
      <c r="G7" s="32">
        <f>F7*E7</f>
        <v/>
      </c>
    </row>
    <row r="8" ht="27.95" customHeight="1">
      <c r="A8" s="29" t="inlineStr">
        <is>
          <t>4.6.3</t>
        </is>
      </c>
      <c r="B8" s="29" t="inlineStr">
        <is>
          <t>92762.</t>
        </is>
      </c>
      <c r="C8" s="29" t="inlineStr">
        <is>
          <t>ARMAÇÃO DE PILAR OU VIGA DE ESTRUTURA CONVENCIONAL DE CONCRETO ARMADO UTILIZANDO AÇO CA-50 DE 10,0 MM - MONTAGEM. AF_06/2022 (KG)</t>
        </is>
      </c>
      <c r="D8" s="30" t="inlineStr">
        <is>
          <t>KG</t>
        </is>
      </c>
      <c r="E8" s="31" t="n">
        <v>4</v>
      </c>
      <c r="F8" s="32" t="n">
        <v>0.0078</v>
      </c>
      <c r="G8" s="32">
        <f>F8*E8</f>
        <v/>
      </c>
    </row>
    <row r="9" ht="20.1" customHeight="1">
      <c r="A9" s="29" t="inlineStr">
        <is>
          <t>5.7</t>
        </is>
      </c>
      <c r="B9" s="29" t="inlineStr">
        <is>
          <t>92767</t>
        </is>
      </c>
      <c r="C9" s="29" t="inlineStr">
        <is>
          <t>ARMAÇÃO DE PILAR DE ESTRUTURA CONVENCIONAL DE CONCRETO ARMADO UTILIZANDO AÇO CA-60 DE 4,2 MM - MONTAGEM. AF_06/2022</t>
        </is>
      </c>
      <c r="D9" s="30" t="inlineStr">
        <is>
          <t>KG</t>
        </is>
      </c>
      <c r="E9" s="31" t="n">
        <v>60.82</v>
      </c>
      <c r="F9" s="32" t="n">
        <v>0.0324</v>
      </c>
      <c r="G9" s="32">
        <f>F9*E9</f>
        <v/>
      </c>
    </row>
    <row r="10" ht="20.1" customHeight="1">
      <c r="A10" s="29" t="inlineStr">
        <is>
          <t>5.12</t>
        </is>
      </c>
      <c r="B10" s="29" t="inlineStr">
        <is>
          <t>93205</t>
        </is>
      </c>
      <c r="C10" s="29" t="inlineStr">
        <is>
          <t>CINTA DE AMARRAÇÃO DE ALVENARIA MOLDADA IN LOCO COM UTILIZAÇÃO DE BLOCOS CANALETA. AF_03/2016</t>
        </is>
      </c>
      <c r="D10" s="30" t="inlineStr">
        <is>
          <t>M</t>
        </is>
      </c>
      <c r="E10" s="31" t="n">
        <v>220</v>
      </c>
      <c r="F10" s="32" t="n">
        <v>0.002054</v>
      </c>
      <c r="G10" s="32">
        <f>F10*E10</f>
        <v/>
      </c>
    </row>
    <row r="11" ht="15" customHeight="1">
      <c r="A11" s="1" t="n"/>
      <c r="B11" s="1" t="n"/>
      <c r="C11" s="1" t="n"/>
      <c r="D11" s="1" t="n"/>
      <c r="E11" s="1" t="n"/>
      <c r="F11" s="33" t="inlineStr">
        <is>
          <t>TOTAL:</t>
        </is>
      </c>
      <c r="G11" s="34" t="n">
        <v>6.536927333905818</v>
      </c>
    </row>
    <row r="12" ht="15" customHeight="1">
      <c r="A12" s="27" t="inlineStr">
        <is>
          <t>[ Serviço ]</t>
        </is>
      </c>
      <c r="B12" s="27" t="inlineStr">
        <is>
          <t>88239</t>
        </is>
      </c>
      <c r="C12" s="27" t="inlineStr">
        <is>
          <t>AJUDANTE DE CARPINTEIRO COM ENCARGOS COMPLEMENTARES</t>
        </is>
      </c>
      <c r="D12" s="28" t="inlineStr">
        <is>
          <t>H</t>
        </is>
      </c>
      <c r="E12" s="1" t="n"/>
      <c r="F12" s="1" t="n"/>
      <c r="G12" s="1" t="n"/>
    </row>
    <row r="13" ht="20.1" customHeight="1">
      <c r="A13" s="29" t="inlineStr">
        <is>
          <t>2.2</t>
        </is>
      </c>
      <c r="B13" s="29" t="inlineStr">
        <is>
          <t>93208</t>
        </is>
      </c>
      <c r="C13" s="29" t="inlineStr">
        <is>
          <t>EXECUÇÃO DE ALMOXARIFADO EM CANTEIRO DE OBRA EM CHAPA DE MADEIRA COMPENSADA, INCLUSO PRATELEIRAS. AF_02/2016</t>
        </is>
      </c>
      <c r="D13" s="30" t="inlineStr">
        <is>
          <t>M2</t>
        </is>
      </c>
      <c r="E13" s="31" t="n">
        <v>30</v>
      </c>
      <c r="F13" s="32" t="n">
        <v>1.07129717</v>
      </c>
      <c r="G13" s="32">
        <f>F13*E13</f>
        <v/>
      </c>
    </row>
    <row r="14" ht="27.95" customHeight="1">
      <c r="A14" s="29" t="inlineStr">
        <is>
          <t>2.3</t>
        </is>
      </c>
      <c r="B14" s="29" t="inlineStr">
        <is>
          <t>93210</t>
        </is>
      </c>
      <c r="C14" s="29" t="inlineStr">
        <is>
          <t>EXECUÇÃO DE REFEITÓRIO EM CANTEIRO DE OBRA EM CHAPA DE MADEIRA COMPENSADA, NÃO INCLUSO MOBILIÁRIO E EQUIPAMENTOS. AF_02/2016</t>
        </is>
      </c>
      <c r="D14" s="30" t="inlineStr">
        <is>
          <t>M2</t>
        </is>
      </c>
      <c r="E14" s="31" t="n">
        <v>14</v>
      </c>
      <c r="F14" s="32" t="n">
        <v>0.480516690784</v>
      </c>
      <c r="G14" s="32">
        <f>F14*E14</f>
        <v/>
      </c>
    </row>
    <row r="15" ht="15" customHeight="1">
      <c r="A15" s="29" t="inlineStr">
        <is>
          <t>3.1.3</t>
        </is>
      </c>
      <c r="B15" s="29" t="inlineStr">
        <is>
          <t>97062</t>
        </is>
      </c>
      <c r="C15" s="29" t="inlineStr">
        <is>
          <t>COLOCAÇÃO DE TELA EM ANDAIME FACHADEIRO. AF_11/2017</t>
        </is>
      </c>
      <c r="D15" s="30" t="inlineStr">
        <is>
          <t>M2</t>
        </is>
      </c>
      <c r="E15" s="31" t="n">
        <v>889</v>
      </c>
      <c r="F15" s="32" t="n">
        <v>0.06534</v>
      </c>
      <c r="G15" s="32">
        <f>F15*E15</f>
        <v/>
      </c>
    </row>
    <row r="16" ht="20.1" customHeight="1">
      <c r="A16" s="29" t="inlineStr">
        <is>
          <t>3.1.4</t>
        </is>
      </c>
      <c r="B16" s="29" t="inlineStr">
        <is>
          <t>CP ADAP. 017</t>
        </is>
      </c>
      <c r="C16" s="29" t="inlineStr">
        <is>
          <t>SINALIZAÇÃO COM FITA FIXADA EM CONE PLÁSTICO, INCLUINDO CONE</t>
        </is>
      </c>
      <c r="D16" s="30" t="inlineStr">
        <is>
          <t>M</t>
        </is>
      </c>
      <c r="E16" s="31" t="n">
        <v>154.34</v>
      </c>
      <c r="F16" s="32" t="n">
        <v>0.1088</v>
      </c>
      <c r="G16" s="32">
        <f>F16*E16</f>
        <v/>
      </c>
    </row>
    <row r="17" ht="15" customHeight="1">
      <c r="A17" s="29" t="inlineStr">
        <is>
          <t>4.1.3</t>
        </is>
      </c>
      <c r="B17" s="29" t="inlineStr">
        <is>
          <t>97062</t>
        </is>
      </c>
      <c r="C17" s="29" t="inlineStr">
        <is>
          <t>COLOCAÇÃO DE TELA EM ANDAIME FACHADEIRO. AF_11/2017</t>
        </is>
      </c>
      <c r="D17" s="30" t="inlineStr">
        <is>
          <t>M2</t>
        </is>
      </c>
      <c r="E17" s="31" t="n">
        <v>1600.8</v>
      </c>
      <c r="F17" s="32" t="n">
        <v>0.06534</v>
      </c>
      <c r="G17" s="32">
        <f>F17*E17</f>
        <v/>
      </c>
    </row>
    <row r="18" ht="20.1" customHeight="1">
      <c r="A18" s="29" t="inlineStr">
        <is>
          <t>4.1.4</t>
        </is>
      </c>
      <c r="B18" s="29" t="inlineStr">
        <is>
          <t>CP ADAP. 017</t>
        </is>
      </c>
      <c r="C18" s="29" t="inlineStr">
        <is>
          <t>SINALIZAÇÃO COM FITA FIXADA EM CONE PLÁSTICO, INCLUINDO CONE</t>
        </is>
      </c>
      <c r="D18" s="30" t="inlineStr">
        <is>
          <t>M</t>
        </is>
      </c>
      <c r="E18" s="31" t="n">
        <v>124.19</v>
      </c>
      <c r="F18" s="32" t="n">
        <v>0.1088</v>
      </c>
      <c r="G18" s="32">
        <f>F18*E18</f>
        <v/>
      </c>
    </row>
    <row r="19" ht="27.95" customHeight="1">
      <c r="A19" s="29" t="inlineStr">
        <is>
          <t>4.2.6</t>
        </is>
      </c>
      <c r="B19" s="29" t="inlineStr">
        <is>
          <t>92762</t>
        </is>
      </c>
      <c r="C19" s="29" t="inlineStr">
        <is>
          <t>ARMAÇÃO DE PILAR OU VIGA DE ESTRUTURA CONVENCIONAL DE CONCRETO ARMADO UTILIZANDO AÇO CA-50 DE 10,0 MM - MONTAGEM. AF_06/2022</t>
        </is>
      </c>
      <c r="D19" s="30" t="inlineStr">
        <is>
          <t>KG</t>
        </is>
      </c>
      <c r="E19" s="31" t="n">
        <v>330.48</v>
      </c>
      <c r="F19" s="32" t="n">
        <v>0.14725</v>
      </c>
      <c r="G19" s="32">
        <f>F19*E19</f>
        <v/>
      </c>
    </row>
    <row r="20" ht="27.95" customHeight="1">
      <c r="A20" s="29" t="inlineStr">
        <is>
          <t>4.6.4</t>
        </is>
      </c>
      <c r="B20" s="29" t="inlineStr">
        <is>
          <t>92762</t>
        </is>
      </c>
      <c r="C20" s="29" t="inlineStr">
        <is>
          <t>MONTAGEM E DESMONTAGEM DE FÔRMA DE PILARES RETANGULARES E ESTRUTURAS SIMILARES, PÉ-DIREITO SIMPLES, EM CHAPA DE MADEIRA COMPENSADA PLASTIFICADA, 10 UTILIZAÇÕES. AF_09/2020</t>
        </is>
      </c>
      <c r="D20" s="30" t="inlineStr">
        <is>
          <t>KG</t>
        </is>
      </c>
      <c r="E20" s="31" t="n">
        <v>4</v>
      </c>
      <c r="F20" s="32" t="n">
        <v>0.14725</v>
      </c>
      <c r="G20" s="32">
        <f>F20*E20</f>
        <v/>
      </c>
    </row>
    <row r="21" ht="27.95" customHeight="1">
      <c r="A21" s="29" t="inlineStr">
        <is>
          <t>4.6.7</t>
        </is>
      </c>
      <c r="B21" s="29" t="inlineStr">
        <is>
          <t>92455</t>
        </is>
      </c>
      <c r="C21" s="29" t="inlineStr">
        <is>
          <t>MONTAGEM E DESMONTAGEM DE FÔRMA DE VIGA, ESCORAMENTO COM GARFO DE MADEIRA, PÉ-DIREITO SIMPLES, EM CHAPA DE MADEIRA RESINADA, 4 UTILIZAÇÕES. AF_09/2020</t>
        </is>
      </c>
      <c r="D21" s="30" t="inlineStr">
        <is>
          <t>M2</t>
        </is>
      </c>
      <c r="E21" s="31" t="n">
        <v>12</v>
      </c>
      <c r="F21" s="32" t="n">
        <v>0.328956</v>
      </c>
      <c r="G21" s="32">
        <f>F21*E21</f>
        <v/>
      </c>
    </row>
    <row r="22" ht="27.95" customHeight="1">
      <c r="A22" s="29" t="inlineStr">
        <is>
          <t>5.6</t>
        </is>
      </c>
      <c r="B22" s="29" t="inlineStr">
        <is>
          <t>92762</t>
        </is>
      </c>
      <c r="C22" s="29" t="inlineStr">
        <is>
          <t>ARMAÇÃO DE PILAR OU VIGA DE ESTRUTURA CONVENCIONAL DE CONCRETO ARMADO UTILIZANDO AÇO CA-50 DE 10,0 MM - MONTAGEM. AF_06/2022</t>
        </is>
      </c>
      <c r="D22" s="30" t="inlineStr">
        <is>
          <t>KG</t>
        </is>
      </c>
      <c r="E22" s="31" t="n">
        <v>426.35</v>
      </c>
      <c r="F22" s="32" t="n">
        <v>0.14725</v>
      </c>
      <c r="G22" s="32">
        <f>F22*E22</f>
        <v/>
      </c>
    </row>
    <row r="23" ht="27.95" customHeight="1">
      <c r="A23" s="29" t="inlineStr">
        <is>
          <t>5.8</t>
        </is>
      </c>
      <c r="B23" s="29" t="inlineStr">
        <is>
          <t>92423</t>
        </is>
      </c>
      <c r="C23" s="29" t="inlineStr">
        <is>
          <t>MONTAGEM E DESMONTAGEM DE FÔRMA DE PILARES RETANGULARES E ESTRUTURAS SIMILARES, PÉ-DIREITO SIMPLES, EM CHAPA DE MADEIRA COMPENSADA RESINADA, 6 UTILIZAÇÕES. AF_09/2020</t>
        </is>
      </c>
      <c r="D23" s="30" t="inlineStr">
        <is>
          <t>M2</t>
        </is>
      </c>
      <c r="E23" s="31" t="n">
        <v>72</v>
      </c>
      <c r="F23" s="32" t="n">
        <v>0.185</v>
      </c>
      <c r="G23" s="32">
        <f>F23*E23</f>
        <v/>
      </c>
    </row>
    <row r="24" ht="15" customHeight="1">
      <c r="A24" s="29" t="inlineStr">
        <is>
          <t>6.22</t>
        </is>
      </c>
      <c r="B24" s="29" t="inlineStr">
        <is>
          <t>C4427</t>
        </is>
      </c>
      <c r="C24" s="29" t="inlineStr">
        <is>
          <t>PORTA TIPO PARANÁ (0,80 x 2,10 m), C/ FERRAGENS</t>
        </is>
      </c>
      <c r="D24" s="30" t="inlineStr">
        <is>
          <t>UN</t>
        </is>
      </c>
      <c r="E24" s="31" t="n">
        <v>10</v>
      </c>
      <c r="F24" s="32" t="n">
        <v>2.55</v>
      </c>
      <c r="G24" s="32">
        <f>F24*E24</f>
        <v/>
      </c>
    </row>
    <row r="25" ht="20.1" customHeight="1">
      <c r="A25" s="29" t="inlineStr">
        <is>
          <t>6.23</t>
        </is>
      </c>
      <c r="B25" s="29" t="inlineStr">
        <is>
          <t>CP ADAP. C1978</t>
        </is>
      </c>
      <c r="C25" s="29" t="inlineStr">
        <is>
          <t>PORTA TIPO PARANÁ (0,90 x 2,10 m), C/ FERRAGENS</t>
        </is>
      </c>
      <c r="D25" s="30" t="inlineStr">
        <is>
          <t>UN</t>
        </is>
      </c>
      <c r="E25" s="31" t="n">
        <v>2</v>
      </c>
      <c r="F25" s="32" t="n">
        <v>3.75</v>
      </c>
      <c r="G25" s="32">
        <f>F25*E25</f>
        <v/>
      </c>
    </row>
    <row r="26" ht="15" customHeight="1">
      <c r="A26" s="1" t="n"/>
      <c r="B26" s="1" t="n"/>
      <c r="C26" s="1" t="n"/>
      <c r="D26" s="1" t="n"/>
      <c r="E26" s="1" t="n"/>
      <c r="F26" s="33" t="inlineStr">
        <is>
          <t>TOTAL:</t>
        </is>
      </c>
      <c r="G26" s="34" t="n">
        <v>394.153434270976</v>
      </c>
    </row>
    <row r="27" ht="15" customHeight="1">
      <c r="A27" s="27" t="inlineStr">
        <is>
          <t>[ Serviço ]</t>
        </is>
      </c>
      <c r="B27" s="27" t="inlineStr">
        <is>
          <t>88241</t>
        </is>
      </c>
      <c r="C27" s="27" t="inlineStr">
        <is>
          <t>AJUDANTE DE OPERAÇÃO EM GERAL COM ENCARGOS COMPLEMENTARES</t>
        </is>
      </c>
      <c r="D27" s="28" t="inlineStr">
        <is>
          <t>H</t>
        </is>
      </c>
      <c r="E27" s="1" t="n"/>
      <c r="F27" s="1" t="n"/>
      <c r="G27" s="1" t="n"/>
    </row>
    <row r="28" ht="20.1" customHeight="1">
      <c r="A28" s="29" t="inlineStr">
        <is>
          <t>4.3.13</t>
        </is>
      </c>
      <c r="B28" s="29" t="inlineStr">
        <is>
          <t>CP ADAP. 022</t>
        </is>
      </c>
      <c r="C28" s="29" t="inlineStr">
        <is>
          <t>REMOÇÃO DE BRISES DE VIDRO E ESTRUTURA PORTANTE</t>
        </is>
      </c>
      <c r="D28" s="30" t="inlineStr">
        <is>
          <t>M2</t>
        </is>
      </c>
      <c r="E28" s="31" t="n">
        <v>340</v>
      </c>
      <c r="F28" s="32" t="n">
        <v>0.6</v>
      </c>
      <c r="G28" s="32">
        <f>F28*E28</f>
        <v/>
      </c>
    </row>
    <row r="29" ht="20.1" customHeight="1">
      <c r="A29" s="29" t="inlineStr">
        <is>
          <t>4.3.14</t>
        </is>
      </c>
      <c r="B29" s="29" t="inlineStr">
        <is>
          <t>CP ADAP. 023</t>
        </is>
      </c>
      <c r="C29" s="29" t="inlineStr">
        <is>
          <t>FORNECIMENTO E INSTALAÇÃO DE BRISES EM PVC E MONTANTES EM ALUMÍNIO</t>
        </is>
      </c>
      <c r="D29" s="30" t="inlineStr">
        <is>
          <t>M2</t>
        </is>
      </c>
      <c r="E29" s="31" t="n">
        <v>340</v>
      </c>
      <c r="F29" s="32" t="n">
        <v>0.6</v>
      </c>
      <c r="G29" s="32">
        <f>F29*E29</f>
        <v/>
      </c>
    </row>
    <row r="30" ht="15" customHeight="1">
      <c r="A30" s="1" t="n"/>
      <c r="B30" s="1" t="n"/>
      <c r="C30" s="1" t="n"/>
      <c r="D30" s="1" t="n"/>
      <c r="E30" s="1" t="n"/>
      <c r="F30" s="33" t="inlineStr">
        <is>
          <t>TOTAL:</t>
        </is>
      </c>
      <c r="G30" s="34" t="n">
        <v>408</v>
      </c>
    </row>
    <row r="31" ht="15" customHeight="1">
      <c r="A31" s="27" t="inlineStr">
        <is>
          <t>[ Serviço ]</t>
        </is>
      </c>
      <c r="B31" s="27" t="inlineStr">
        <is>
          <t>88243</t>
        </is>
      </c>
      <c r="C31" s="27" t="inlineStr">
        <is>
          <t>AJUDANTE ESPECIALIZADO COM ENCARGOS COMPLEMENTARES</t>
        </is>
      </c>
      <c r="D31" s="28" t="inlineStr">
        <is>
          <t>H</t>
        </is>
      </c>
      <c r="E31" s="1" t="n"/>
      <c r="F31" s="1" t="n"/>
      <c r="G31" s="1" t="n"/>
    </row>
    <row r="32" ht="20.1" customHeight="1">
      <c r="A32" s="29" t="inlineStr">
        <is>
          <t>3.4.2</t>
        </is>
      </c>
      <c r="B32" s="29" t="inlineStr">
        <is>
          <t>CP ADAP. 019</t>
        </is>
      </c>
      <c r="C32" s="29" t="inlineStr">
        <is>
          <t>IMPERMEABILIZAÇÃO DE SUPERFÍCIE C/ CRISTALIZANTE , 2 DEMÃOS</t>
        </is>
      </c>
      <c r="D32" s="30" t="inlineStr">
        <is>
          <t>M2</t>
        </is>
      </c>
      <c r="E32" s="31" t="n">
        <v>161.22</v>
      </c>
      <c r="F32" s="32" t="n">
        <v>0.96</v>
      </c>
      <c r="G32" s="32">
        <f>F32*E32</f>
        <v/>
      </c>
    </row>
    <row r="33" ht="20.1" customHeight="1">
      <c r="A33" s="29" t="inlineStr">
        <is>
          <t>3.5.4</t>
        </is>
      </c>
      <c r="B33" s="29" t="inlineStr">
        <is>
          <t>CP ADAP. 50</t>
        </is>
      </c>
      <c r="C33" s="29" t="inlineStr">
        <is>
          <t>IMPERMEABILIZAÇÃO COM MANTA ASFÁLTICA ALUMINIZADA, E=3MM TIPO II CLASSE B</t>
        </is>
      </c>
      <c r="D33" s="30" t="inlineStr">
        <is>
          <t>M2</t>
        </is>
      </c>
      <c r="E33" s="31" t="n">
        <v>262.7</v>
      </c>
      <c r="F33" s="32" t="n">
        <v>0.192</v>
      </c>
      <c r="G33" s="32">
        <f>F33*E33</f>
        <v/>
      </c>
    </row>
    <row r="34" ht="20.1" customHeight="1">
      <c r="A34" s="29" t="inlineStr">
        <is>
          <t>4.4.3</t>
        </is>
      </c>
      <c r="B34" s="29" t="inlineStr">
        <is>
          <t>CP ADAP. 020</t>
        </is>
      </c>
      <c r="C34" s="29" t="inlineStr">
        <is>
          <t>IMPERMEABILIZAÇÃO COM REVESTIMENTO MINERAL MONOCOMPONENTE (ARGAMASSA POLIMÉRICA)</t>
        </is>
      </c>
      <c r="D34" s="30" t="inlineStr">
        <is>
          <t>M2</t>
        </is>
      </c>
      <c r="E34" s="31" t="n">
        <v>408</v>
      </c>
      <c r="F34" s="32" t="n">
        <v>0.096</v>
      </c>
      <c r="G34" s="32">
        <f>F34*E34</f>
        <v/>
      </c>
    </row>
    <row r="35" ht="20.1" customHeight="1">
      <c r="A35" s="29" t="inlineStr">
        <is>
          <t>4.5.4</t>
        </is>
      </c>
      <c r="B35" s="29" t="inlineStr">
        <is>
          <t>CP ADAP. 51</t>
        </is>
      </c>
      <c r="C35" s="29" t="inlineStr">
        <is>
          <t>IMPERMEABILIZAÇÃO DE SUPERFÍCIE COM MANTA ASFÁLTICA, UMA CAMADA, INCLUSIVE APLICAÇÃO DE PRIMER ASFÁLTICO, E=4MM</t>
        </is>
      </c>
      <c r="D35" s="30" t="inlineStr">
        <is>
          <t>M2</t>
        </is>
      </c>
      <c r="E35" s="31" t="n">
        <v>275.91</v>
      </c>
      <c r="F35" s="32" t="n">
        <v>0.192</v>
      </c>
      <c r="G35" s="32">
        <f>F35*E35</f>
        <v/>
      </c>
    </row>
    <row r="36" ht="20.1" customHeight="1">
      <c r="A36" s="29" t="inlineStr">
        <is>
          <t>6.5</t>
        </is>
      </c>
      <c r="B36" s="29" t="inlineStr">
        <is>
          <t>CP ADAP. 51</t>
        </is>
      </c>
      <c r="C36" s="29" t="inlineStr">
        <is>
          <t>IMPERMEABILIZAÇÃO DE SUPERFÍCIE COM MANTA ASFÁLTICA, UMA CAMADA, INCLUSIVE APLICAÇÃO DE PRIMER ASFÁLTICO, E=4MM</t>
        </is>
      </c>
      <c r="D36" s="30" t="inlineStr">
        <is>
          <t>M2</t>
        </is>
      </c>
      <c r="E36" s="31" t="n">
        <v>178.5</v>
      </c>
      <c r="F36" s="32" t="n">
        <v>0.192</v>
      </c>
      <c r="G36" s="32">
        <f>F36*E36</f>
        <v/>
      </c>
    </row>
    <row r="37" ht="15" customHeight="1">
      <c r="A37" s="29" t="inlineStr">
        <is>
          <t>6.11</t>
        </is>
      </c>
      <c r="B37" s="29" t="inlineStr">
        <is>
          <t>120412</t>
        </is>
      </c>
      <c r="C37" s="29" t="inlineStr">
        <is>
          <t>FORRO MODULAR DE PVC MAGIORE 625 x 1250mm VIPAL</t>
        </is>
      </c>
      <c r="D37" s="30" t="inlineStr">
        <is>
          <t>M2</t>
        </is>
      </c>
      <c r="E37" s="31" t="n">
        <v>123.31</v>
      </c>
      <c r="F37" s="32" t="n">
        <v>0.6</v>
      </c>
      <c r="G37" s="32">
        <f>F37*E37</f>
        <v/>
      </c>
    </row>
    <row r="38" ht="15" customHeight="1">
      <c r="A38" s="1" t="n"/>
      <c r="B38" s="1" t="n"/>
      <c r="C38" s="1" t="n"/>
      <c r="D38" s="1" t="n"/>
      <c r="E38" s="1" t="n"/>
      <c r="F38" s="33" t="inlineStr">
        <is>
          <t>TOTAL:</t>
        </is>
      </c>
      <c r="G38" s="34" t="n">
        <v>405.61032</v>
      </c>
    </row>
    <row r="39" ht="24" customHeight="1">
      <c r="A39" s="27" t="inlineStr">
        <is>
          <t>[ Serviço ]</t>
        </is>
      </c>
      <c r="B39" s="27" t="inlineStr">
        <is>
          <t>101165</t>
        </is>
      </c>
      <c r="C39" s="27" t="inlineStr">
        <is>
          <t>ALVENARIA DE EMBASAMENTO COM BLOCO ESTRUTURAL DE CONCRETO, DE 14X19X29CM E ARGAMASSA DE ASSENTAMENTO COM PREPARO EM BETONEIRA. AF_05/2020</t>
        </is>
      </c>
      <c r="D39" s="28" t="inlineStr">
        <is>
          <t>M3</t>
        </is>
      </c>
      <c r="E39" s="1" t="n"/>
      <c r="F39" s="1" t="n"/>
      <c r="G39" s="1" t="n"/>
    </row>
    <row r="40" ht="20.1" customHeight="1">
      <c r="A40" s="29" t="inlineStr">
        <is>
          <t>2.2</t>
        </is>
      </c>
      <c r="B40" s="29" t="inlineStr">
        <is>
          <t>93208</t>
        </is>
      </c>
      <c r="C40" s="29" t="inlineStr">
        <is>
          <t>EXECUÇÃO DE ALMOXARIFADO EM CANTEIRO DE OBRA EM CHAPA DE MADEIRA COMPENSADA, INCLUSO PRATELEIRAS. AF_02/2016</t>
        </is>
      </c>
      <c r="D40" s="30" t="inlineStr">
        <is>
          <t>M2</t>
        </is>
      </c>
      <c r="E40" s="31" t="n">
        <v>30</v>
      </c>
      <c r="F40" s="32" t="n">
        <v>0.027</v>
      </c>
      <c r="G40" s="32">
        <f>F40*E40</f>
        <v/>
      </c>
    </row>
    <row r="41" ht="27.95" customHeight="1">
      <c r="A41" s="29" t="inlineStr">
        <is>
          <t>2.3</t>
        </is>
      </c>
      <c r="B41" s="29" t="inlineStr">
        <is>
          <t>93210</t>
        </is>
      </c>
      <c r="C41" s="29" t="inlineStr">
        <is>
          <t>EXECUÇÃO DE REFEITÓRIO EM CANTEIRO DE OBRA EM CHAPA DE MADEIRA COMPENSADA, NÃO INCLUSO MOBILIÁRIO E EQUIPAMENTOS. AF_02/2016</t>
        </is>
      </c>
      <c r="D41" s="30" t="inlineStr">
        <is>
          <t>M2</t>
        </is>
      </c>
      <c r="E41" s="31" t="n">
        <v>14</v>
      </c>
      <c r="F41" s="32" t="n">
        <v>0.04</v>
      </c>
      <c r="G41" s="32">
        <f>F41*E41</f>
        <v/>
      </c>
    </row>
    <row r="42" ht="15" customHeight="1">
      <c r="A42" s="1" t="n"/>
      <c r="B42" s="1" t="n"/>
      <c r="C42" s="1" t="n"/>
      <c r="D42" s="1" t="n"/>
      <c r="E42" s="1" t="n"/>
      <c r="F42" s="33" t="inlineStr">
        <is>
          <t>TOTAL:</t>
        </is>
      </c>
      <c r="G42" s="34" t="n">
        <v>1.37</v>
      </c>
    </row>
    <row r="43" ht="15" customHeight="1">
      <c r="A43" s="27" t="inlineStr">
        <is>
          <t>[ Serviço ]</t>
        </is>
      </c>
      <c r="B43" s="27" t="inlineStr">
        <is>
          <t>ADAP-G0855</t>
        </is>
      </c>
      <c r="C43" s="27" t="inlineStr">
        <is>
          <t>ANALISTA DE PLANEJAMENTO COM ENCARGOS COMPLEMENTARES</t>
        </is>
      </c>
      <c r="D43" s="28" t="inlineStr">
        <is>
          <t>H</t>
        </is>
      </c>
      <c r="E43" s="1" t="n"/>
      <c r="F43" s="1" t="n"/>
      <c r="G43" s="1" t="n"/>
    </row>
    <row r="44" ht="27.95" customHeight="1">
      <c r="A44" s="29" t="inlineStr">
        <is>
          <t>1.8</t>
        </is>
      </c>
      <c r="B44" s="29" t="inlineStr">
        <is>
          <t>CP ADAP - SUDECAP 62.24.14</t>
        </is>
      </c>
      <c r="C44" s="29" t="inlineStr">
        <is>
          <t>RELATÓRIO TÉCNICO DE PLANEJAMENTO DE EXECUÇÃO DE OBRAS - MÉDIO PORTE</t>
        </is>
      </c>
      <c r="D44" s="30" t="inlineStr">
        <is>
          <t>UN.</t>
        </is>
      </c>
      <c r="E44" s="31" t="n">
        <v>1</v>
      </c>
      <c r="F44" s="32" t="n">
        <v>42</v>
      </c>
      <c r="G44" s="32">
        <f>F44*E44</f>
        <v/>
      </c>
    </row>
    <row r="45" ht="15" customHeight="1">
      <c r="A45" s="1" t="n"/>
      <c r="B45" s="1" t="n"/>
      <c r="C45" s="1" t="n"/>
      <c r="D45" s="1" t="n"/>
      <c r="E45" s="1" t="n"/>
      <c r="F45" s="33" t="inlineStr">
        <is>
          <t>TOTAL:</t>
        </is>
      </c>
      <c r="G45" s="34" t="n">
        <v>42</v>
      </c>
    </row>
    <row r="46" ht="15" customHeight="1">
      <c r="A46" s="27" t="inlineStr">
        <is>
          <t>[ Serviço ]</t>
        </is>
      </c>
      <c r="B46" s="27" t="inlineStr">
        <is>
          <t>C0170</t>
        </is>
      </c>
      <c r="C46" s="27" t="inlineStr">
        <is>
          <t>ARGAMASSA DE CIMENTO E AREIA S/PEN. TRAÇO 1:3</t>
        </is>
      </c>
      <c r="D46" s="28" t="inlineStr">
        <is>
          <t>M3</t>
        </is>
      </c>
      <c r="E46" s="1" t="n"/>
      <c r="F46" s="1" t="n"/>
      <c r="G46" s="1" t="n"/>
    </row>
    <row r="47" ht="20.1" customHeight="1">
      <c r="A47" s="29" t="inlineStr">
        <is>
          <t>4.2.16</t>
        </is>
      </c>
      <c r="B47" s="29" t="inlineStr">
        <is>
          <t>C3408</t>
        </is>
      </c>
      <c r="C47" s="29" t="inlineStr">
        <is>
          <t>REBOCO C/ ARGAMASSA DE CIMENTO E AREIA S/ PENEIRAR, TRAÇO 1:3 (Recomposição das paredes e lajes internas)</t>
        </is>
      </c>
      <c r="D47" s="30" t="inlineStr">
        <is>
          <t>M2</t>
        </is>
      </c>
      <c r="E47" s="31" t="n">
        <v>17.4</v>
      </c>
      <c r="F47" s="32" t="n">
        <v>0.025</v>
      </c>
      <c r="G47" s="32">
        <f>F47*E47</f>
        <v/>
      </c>
    </row>
    <row r="48" ht="15" customHeight="1">
      <c r="A48" s="1" t="n"/>
      <c r="B48" s="1" t="n"/>
      <c r="C48" s="1" t="n"/>
      <c r="D48" s="1" t="n"/>
      <c r="E48" s="1" t="n"/>
      <c r="F48" s="33" t="inlineStr">
        <is>
          <t>TOTAL:</t>
        </is>
      </c>
      <c r="G48" s="34" t="n">
        <v>0.435</v>
      </c>
    </row>
    <row r="49" ht="24" customHeight="1">
      <c r="A49" s="27" t="inlineStr">
        <is>
          <t>[ Serviço ]</t>
        </is>
      </c>
      <c r="B49" s="27" t="inlineStr">
        <is>
          <t>87367</t>
        </is>
      </c>
      <c r="C49" s="27" t="inlineStr">
        <is>
          <t>ARGAMASSA TRAÇO 1:1:6 (EM VOLUME DE CIMENTO, CAL E AREIA MÉDIA ÚMIDA) PARA EMBOÇO/MASSA ÚNICA/ASSENTAMENTO DE ALVENARIA DE VEDAÇÃO, PREPARO MANUAL. AF_08/2019</t>
        </is>
      </c>
      <c r="D49" s="28" t="inlineStr">
        <is>
          <t>M3</t>
        </is>
      </c>
      <c r="E49" s="1" t="n"/>
      <c r="F49" s="1" t="n"/>
      <c r="G49" s="1" t="n"/>
    </row>
    <row r="50" ht="20.1" customHeight="1">
      <c r="A50" s="29" t="inlineStr">
        <is>
          <t>2.2</t>
        </is>
      </c>
      <c r="B50" s="29" t="inlineStr">
        <is>
          <t>93208</t>
        </is>
      </c>
      <c r="C50" s="29" t="inlineStr">
        <is>
          <t>EXECUÇÃO DE ALMOXARIFADO EM CANTEIRO DE OBRA EM CHAPA DE MADEIRA COMPENSADA, INCLUSO PRATELEIRAS. AF_02/2016</t>
        </is>
      </c>
      <c r="D50" s="30" t="inlineStr">
        <is>
          <t>M2</t>
        </is>
      </c>
      <c r="E50" s="31" t="n">
        <v>30</v>
      </c>
      <c r="F50" s="32" t="n">
        <v>0.00011088</v>
      </c>
      <c r="G50" s="32">
        <f>F50*E50</f>
        <v/>
      </c>
    </row>
    <row r="51" ht="27.95" customHeight="1">
      <c r="A51" s="29" t="inlineStr">
        <is>
          <t>2.3</t>
        </is>
      </c>
      <c r="B51" s="29" t="inlineStr">
        <is>
          <t>93210</t>
        </is>
      </c>
      <c r="C51" s="29" t="inlineStr">
        <is>
          <t>EXECUÇÃO DE REFEITÓRIO EM CANTEIRO DE OBRA EM CHAPA DE MADEIRA COMPENSADA, NÃO INCLUSO MOBILIÁRIO E EQUIPAMENTOS. AF_02/2016</t>
        </is>
      </c>
      <c r="D51" s="30" t="inlineStr">
        <is>
          <t>M2</t>
        </is>
      </c>
      <c r="E51" s="31" t="n">
        <v>14</v>
      </c>
      <c r="F51" s="32" t="n">
        <v>0.00011792</v>
      </c>
      <c r="G51" s="32">
        <f>F51*E51</f>
        <v/>
      </c>
    </row>
    <row r="52" ht="27.95" customHeight="1">
      <c r="A52" s="29" t="inlineStr">
        <is>
          <t>2.4</t>
        </is>
      </c>
      <c r="B52" s="29" t="inlineStr">
        <is>
          <t>101493</t>
        </is>
      </c>
      <c r="C52" s="29" t="inlineStr">
        <is>
          <t>ENTRADA DE ENERGIA ELÉTRICA, AÉREA, MONOFÁSICA, COM CAIXA DE EMBUTIR, CABO DE 10 MM2 E DISJUNTOR DIN 50A (NÃO INCLUSO O POSTE DE CONCRETO). AF_07/2020_PS</t>
        </is>
      </c>
      <c r="D52" s="30" t="inlineStr">
        <is>
          <t>UN</t>
        </is>
      </c>
      <c r="E52" s="31" t="n">
        <v>1</v>
      </c>
      <c r="F52" s="32" t="n">
        <v>0.008</v>
      </c>
      <c r="G52" s="32">
        <f>F52*E52</f>
        <v/>
      </c>
    </row>
    <row r="53" ht="15" customHeight="1">
      <c r="A53" s="1" t="n"/>
      <c r="B53" s="1" t="n"/>
      <c r="C53" s="1" t="n"/>
      <c r="D53" s="1" t="n"/>
      <c r="E53" s="1" t="n"/>
      <c r="F53" s="33" t="inlineStr">
        <is>
          <t>TOTAL:</t>
        </is>
      </c>
      <c r="G53" s="34" t="n">
        <v>0.01297728</v>
      </c>
    </row>
    <row r="54" ht="24" customHeight="1">
      <c r="A54" s="27" t="inlineStr">
        <is>
          <t>[ Serviço ]</t>
        </is>
      </c>
      <c r="B54" s="27" t="inlineStr">
        <is>
          <t>87369</t>
        </is>
      </c>
      <c r="C54" s="27" t="inlineStr">
        <is>
          <t>ARGAMASSA TRAÇO 1:2:8 (EM VOLUME DE CIMENTO, CAL E AREIA MÉDIA ÚMIDA) PARA EMBOÇO/MASSA ÚNICA/ASSENTAMENTO DE ALVENARIA DE VEDAÇÃO, PREPARO MANUAL. AF_08/2019</t>
        </is>
      </c>
      <c r="D54" s="28" t="inlineStr">
        <is>
          <t>M3</t>
        </is>
      </c>
      <c r="E54" s="1" t="n"/>
      <c r="F54" s="1" t="n"/>
      <c r="G54" s="1" t="n"/>
    </row>
    <row r="55" ht="27.95" customHeight="1">
      <c r="A55" s="29" t="inlineStr">
        <is>
          <t>4.2.13</t>
        </is>
      </c>
      <c r="B55" s="29" t="inlineStr">
        <is>
          <t>103337</t>
        </is>
      </c>
      <c r="C55" s="29" t="inlineStr">
        <is>
          <t>ALVENARIA DE VEDAÇÃO DE BLOCOS VAZADOS DE CONCRETO APARENTE DE 9X19X39 CM (ESPESSURA 9 CM) E ARGAMASSA DE ASSENTAMENTO COM PREPARO MANUAL. AF_12/2021</t>
        </is>
      </c>
      <c r="D55" s="30" t="inlineStr">
        <is>
          <t>M2</t>
        </is>
      </c>
      <c r="E55" s="31" t="n">
        <v>9</v>
      </c>
      <c r="F55" s="32" t="n">
        <v>0.008699999999999999</v>
      </c>
      <c r="G55" s="32">
        <f>F55*E55</f>
        <v/>
      </c>
    </row>
    <row r="56" ht="15" customHeight="1">
      <c r="A56" s="1" t="n"/>
      <c r="B56" s="1" t="n"/>
      <c r="C56" s="1" t="n"/>
      <c r="D56" s="1" t="n"/>
      <c r="E56" s="1" t="n"/>
      <c r="F56" s="33" t="inlineStr">
        <is>
          <t>TOTAL:</t>
        </is>
      </c>
      <c r="G56" s="34" t="n">
        <v>0.07829999999999999</v>
      </c>
    </row>
    <row r="57" ht="24" customHeight="1">
      <c r="A57" s="27" t="inlineStr">
        <is>
          <t>[ Serviço ]</t>
        </is>
      </c>
      <c r="B57" s="27" t="inlineStr">
        <is>
          <t>87292</t>
        </is>
      </c>
      <c r="C57" s="27" t="inlineStr">
        <is>
          <t>ARGAMASSA TRAÇO 1:2:8 (EM VOLUME DE CIMENTO, CAL E AREIA MÉDIA ÚMIDA) PARA EMBOÇO/MASSA ÚNICA/ASSENTAMENTO DE ALVENARIA DE VEDAÇÃO, PREPARO MECÂNICO COM BETONEIRA 400 L. AF_08/2019</t>
        </is>
      </c>
      <c r="D57" s="28" t="inlineStr">
        <is>
          <t>M3</t>
        </is>
      </c>
      <c r="E57" s="1" t="n"/>
      <c r="F57" s="1" t="n"/>
      <c r="G57" s="1" t="n"/>
    </row>
    <row r="58" ht="20.1" customHeight="1">
      <c r="A58" s="29" t="inlineStr">
        <is>
          <t>2.2</t>
        </is>
      </c>
      <c r="B58" s="29" t="inlineStr">
        <is>
          <t>93208</t>
        </is>
      </c>
      <c r="C58" s="29" t="inlineStr">
        <is>
          <t>EXECUÇÃO DE ALMOXARIFADO EM CANTEIRO DE OBRA EM CHAPA DE MADEIRA COMPENSADA, INCLUSO PRATELEIRAS. AF_02/2016</t>
        </is>
      </c>
      <c r="D58" s="30" t="inlineStr">
        <is>
          <t>M2</t>
        </is>
      </c>
      <c r="E58" s="31" t="n">
        <v>30</v>
      </c>
      <c r="F58" s="32" t="n">
        <v>0.00351</v>
      </c>
      <c r="G58" s="32">
        <f>F58*E58</f>
        <v/>
      </c>
    </row>
    <row r="59" ht="27.95" customHeight="1">
      <c r="A59" s="29" t="inlineStr">
        <is>
          <t>2.3</t>
        </is>
      </c>
      <c r="B59" s="29" t="inlineStr">
        <is>
          <t>93210</t>
        </is>
      </c>
      <c r="C59" s="29" t="inlineStr">
        <is>
          <t>EXECUÇÃO DE REFEITÓRIO EM CANTEIRO DE OBRA EM CHAPA DE MADEIRA COMPENSADA, NÃO INCLUSO MOBILIÁRIO E EQUIPAMENTOS. AF_02/2016</t>
        </is>
      </c>
      <c r="D59" s="30" t="inlineStr">
        <is>
          <t>M2</t>
        </is>
      </c>
      <c r="E59" s="31" t="n">
        <v>14</v>
      </c>
      <c r="F59" s="32" t="n">
        <v>0.0052</v>
      </c>
      <c r="G59" s="32">
        <f>F59*E59</f>
        <v/>
      </c>
    </row>
    <row r="60" ht="36" customHeight="1">
      <c r="A60" s="29" t="inlineStr">
        <is>
          <t>3.3.5</t>
        </is>
      </c>
      <c r="B60" s="29" t="inlineStr">
        <is>
          <t>104237</t>
        </is>
      </c>
      <c r="C60" s="29" t="inlineStr">
        <is>
          <t>EMBOÇO OU MASSA ÚNICA EM ARGAMASSA TRAÇO 1:2:8, PREPARO MECÂNICA COM BETONEIRA 400 L, APLICADA MANUALMENTE EM PANOS DE FACHADA SEM PRESENÇA DE VÃOS, ESPESSURA DE 35 MM, ACESSO POR ANDAIME. AF_08/2022</t>
        </is>
      </c>
      <c r="D60" s="30" t="inlineStr">
        <is>
          <t>M2</t>
        </is>
      </c>
      <c r="E60" s="31" t="n">
        <v>44.77</v>
      </c>
      <c r="F60" s="32" t="n">
        <v>0.0393</v>
      </c>
      <c r="G60" s="32">
        <f>F60*E60</f>
        <v/>
      </c>
    </row>
    <row r="61" ht="36" customHeight="1">
      <c r="A61" s="29" t="inlineStr">
        <is>
          <t>4.3.5</t>
        </is>
      </c>
      <c r="B61" s="29" t="inlineStr">
        <is>
          <t>104237</t>
        </is>
      </c>
      <c r="C61" s="29" t="inlineStr">
        <is>
          <t>EMBOÇO OU MASSA ÚNICA EM ARGAMASSA TRAÇO 1:2:8, PREPARO MECÂNICA COM BETONEIRA 400 L, APLICADA MANUALMENTE EM PANOS DE FACHADA SEM PRESENÇA DE VÃOS, ESPESSURA DE 35 MM, ACESSO POR ANDAIME. AF_08/2022</t>
        </is>
      </c>
      <c r="D61" s="30" t="inlineStr">
        <is>
          <t>M2</t>
        </is>
      </c>
      <c r="E61" s="31" t="n">
        <v>1721.67</v>
      </c>
      <c r="F61" s="32" t="n">
        <v>0.0393</v>
      </c>
      <c r="G61" s="32">
        <f>F61*E61</f>
        <v/>
      </c>
    </row>
    <row r="62" ht="27.95" customHeight="1">
      <c r="A62" s="29" t="inlineStr">
        <is>
          <t>4.6.6</t>
        </is>
      </c>
      <c r="B62" s="29" t="inlineStr">
        <is>
          <t>103356</t>
        </is>
      </c>
      <c r="C62" s="29" t="inlineStr">
        <is>
          <t>ALVENARIA DE VEDAÇÃO DE BLOCOS CERÂMICOS FURADOS NA HORIZONTAL DE 9X19X29 CM (ESPESSURA 9 CM) E ARGAMASSA DE ASSENTAMENTO COM PREPARO EM BETONEIRA. AF_12/2021</t>
        </is>
      </c>
      <c r="D62" s="30" t="inlineStr">
        <is>
          <t>M2</t>
        </is>
      </c>
      <c r="E62" s="31" t="n">
        <v>25</v>
      </c>
      <c r="F62" s="32" t="n">
        <v>0.0077</v>
      </c>
      <c r="G62" s="32">
        <f>F62*E62</f>
        <v/>
      </c>
    </row>
    <row r="63" ht="36" customHeight="1">
      <c r="A63" s="29" t="inlineStr">
        <is>
          <t>4.6.10</t>
        </is>
      </c>
      <c r="B63" s="29" t="inlineStr">
        <is>
          <t>104237</t>
        </is>
      </c>
      <c r="C63" s="29" t="inlineStr">
        <is>
          <t>EMBOÇO OU MASSA ÚNICA EM ARGAMASSA TRAÇO 1:2:8, PREPARO MECÂNICA COM BETONEIRA 400 L, APLICADA MANUALMENTE EM PANOS DE FACHADA SEM PRESENÇA DE VÃOS, ESPESSURA DE 35 MM, ACESSO POR ANDAIME. AF_08/2022</t>
        </is>
      </c>
      <c r="D63" s="30" t="inlineStr">
        <is>
          <t>M2</t>
        </is>
      </c>
      <c r="E63" s="31" t="n">
        <v>25</v>
      </c>
      <c r="F63" s="32" t="n">
        <v>0.0393</v>
      </c>
      <c r="G63" s="32">
        <f>F63*E63</f>
        <v/>
      </c>
    </row>
    <row r="64" ht="15" customHeight="1">
      <c r="A64" s="1" t="n"/>
      <c r="B64" s="1" t="n"/>
      <c r="C64" s="1" t="n"/>
      <c r="D64" s="1" t="n"/>
      <c r="E64" s="1" t="n"/>
      <c r="F64" s="33" t="inlineStr">
        <is>
          <t>TOTAL:</t>
        </is>
      </c>
      <c r="G64" s="34" t="n">
        <v>70.774192</v>
      </c>
    </row>
    <row r="65" ht="24" customHeight="1">
      <c r="A65" s="27" t="inlineStr">
        <is>
          <t>[ Serviço ]</t>
        </is>
      </c>
      <c r="B65" s="27" t="inlineStr">
        <is>
          <t>88715</t>
        </is>
      </c>
      <c r="C65" s="27" t="inlineStr">
        <is>
          <t>ARGAMASSA TRAÇO 1:2:9 (EM VOLUME DE CIMENTO, CAL E AREIA MÉDIA ÚMIDA) PARA EMBOÇO/MASSA ÚNICA/ASSENTAMENTO DE ALVENARIA DE VEDAÇÃO, PREPARO MECÂNICO COM BETONEIRA 400 L. AF_08/2019</t>
        </is>
      </c>
      <c r="D65" s="28" t="inlineStr">
        <is>
          <t>M3</t>
        </is>
      </c>
      <c r="E65" s="1" t="n"/>
      <c r="F65" s="1" t="n"/>
      <c r="G65" s="1" t="n"/>
    </row>
    <row r="66" ht="27.95" customHeight="1">
      <c r="A66" s="29" t="inlineStr">
        <is>
          <t>5.13</t>
        </is>
      </c>
      <c r="B66" s="29" t="inlineStr">
        <is>
          <t>89470</t>
        </is>
      </c>
      <c r="C66" s="29" t="inlineStr">
        <is>
          <t>ALVENARIA DE BLOCOS DE CONCRETO ESTRUTURAL 14X19X39 CM (ESPESSURA 14 CM), FBK = 4,5 MPA, UTILIZANDO COLHER DE PEDREIRO. AF_10/2022</t>
        </is>
      </c>
      <c r="D66" s="30" t="inlineStr">
        <is>
          <t>M2</t>
        </is>
      </c>
      <c r="E66" s="31" t="n">
        <v>242</v>
      </c>
      <c r="F66" s="32" t="n">
        <v>0.0168</v>
      </c>
      <c r="G66" s="32">
        <f>F66*E66</f>
        <v/>
      </c>
    </row>
    <row r="67" ht="15" customHeight="1">
      <c r="A67" s="1" t="n"/>
      <c r="B67" s="1" t="n"/>
      <c r="C67" s="1" t="n"/>
      <c r="D67" s="1" t="n"/>
      <c r="E67" s="1" t="n"/>
      <c r="F67" s="33" t="inlineStr">
        <is>
          <t>TOTAL:</t>
        </is>
      </c>
      <c r="G67" s="34" t="n">
        <v>4.0656</v>
      </c>
    </row>
    <row r="68" ht="24" customHeight="1">
      <c r="A68" s="27" t="inlineStr">
        <is>
          <t>[ Serviço ]</t>
        </is>
      </c>
      <c r="B68" s="27" t="inlineStr">
        <is>
          <t>87294</t>
        </is>
      </c>
      <c r="C68" s="27" t="inlineStr">
        <is>
          <t>ARGAMASSA TRAÇO 1:2:9 (EM VOLUME DE CIMENTO, CAL E AREIA MÉDIA ÚMIDA) PARA EMBOÇO/MASSA ÚNICA/ASSENTAMENTO DE ALVENARIA DE VEDAÇÃO, PREPARO MECÂNICO COM BETONEIRA 600 L. AF_08/2019</t>
        </is>
      </c>
      <c r="D68" s="28" t="inlineStr">
        <is>
          <t>M3</t>
        </is>
      </c>
      <c r="E68" s="1" t="n"/>
      <c r="F68" s="1" t="n"/>
      <c r="G68" s="1" t="n"/>
    </row>
    <row r="69" ht="20.1" customHeight="1">
      <c r="A69" s="29" t="inlineStr">
        <is>
          <t>5.12</t>
        </is>
      </c>
      <c r="B69" s="29" t="inlineStr">
        <is>
          <t>93205</t>
        </is>
      </c>
      <c r="C69" s="29" t="inlineStr">
        <is>
          <t>CINTA DE AMARRAÇÃO DE ALVENARIA MOLDADA IN LOCO COM UTILIZAÇÃO DE BLOCOS CANALETA. AF_03/2016</t>
        </is>
      </c>
      <c r="D69" s="30" t="inlineStr">
        <is>
          <t>M</t>
        </is>
      </c>
      <c r="E69" s="31" t="n">
        <v>220</v>
      </c>
      <c r="F69" s="32" t="n">
        <v>0.0014</v>
      </c>
      <c r="G69" s="32">
        <f>F69*E69</f>
        <v/>
      </c>
    </row>
    <row r="70" ht="15" customHeight="1">
      <c r="A70" s="1" t="n"/>
      <c r="B70" s="1" t="n"/>
      <c r="C70" s="1" t="n"/>
      <c r="D70" s="1" t="n"/>
      <c r="E70" s="1" t="n"/>
      <c r="F70" s="33" t="inlineStr">
        <is>
          <t>TOTAL:</t>
        </is>
      </c>
      <c r="G70" s="34" t="n">
        <v>0.308</v>
      </c>
    </row>
    <row r="71" ht="15.95" customHeight="1">
      <c r="A71" s="27" t="inlineStr">
        <is>
          <t>[ Serviço ]</t>
        </is>
      </c>
      <c r="B71" s="27" t="inlineStr">
        <is>
          <t>87377</t>
        </is>
      </c>
      <c r="C71" s="27" t="inlineStr">
        <is>
          <t>ARGAMASSA TRAÇO 1:3 (EM VOLUME DE CIMENTO E AREIA GROSSA ÚMIDA) PARA CHAPISCO CONVENCIONAL, PREPARO MANUAL. AF_08/2019</t>
        </is>
      </c>
      <c r="D71" s="28" t="inlineStr">
        <is>
          <t>M3</t>
        </is>
      </c>
      <c r="E71" s="1" t="n"/>
      <c r="F71" s="1" t="n"/>
      <c r="G71" s="1" t="n"/>
    </row>
    <row r="72" ht="20.1" customHeight="1">
      <c r="A72" s="29" t="inlineStr">
        <is>
          <t>4.2.15</t>
        </is>
      </c>
      <c r="B72" s="29" t="inlineStr">
        <is>
          <t>87878</t>
        </is>
      </c>
      <c r="C72" s="29" t="inlineStr">
        <is>
          <t>CHAPISCO APLICADO EM ALVENARIAS E ESTRUTURAS DE CONCRETO INTERNAS (Recomposição das paredes e lajes internas)</t>
        </is>
      </c>
      <c r="D72" s="30" t="inlineStr">
        <is>
          <t>M2</t>
        </is>
      </c>
      <c r="E72" s="31" t="n">
        <v>17.4</v>
      </c>
      <c r="F72" s="32" t="n">
        <v>0.0037</v>
      </c>
      <c r="G72" s="32">
        <f>F72*E72</f>
        <v/>
      </c>
    </row>
    <row r="73" ht="15" customHeight="1">
      <c r="A73" s="1" t="n"/>
      <c r="B73" s="1" t="n"/>
      <c r="C73" s="1" t="n"/>
      <c r="D73" s="1" t="n"/>
      <c r="E73" s="1" t="n"/>
      <c r="F73" s="33" t="inlineStr">
        <is>
          <t>TOTAL:</t>
        </is>
      </c>
      <c r="G73" s="34" t="n">
        <v>0.06438000000000001</v>
      </c>
    </row>
    <row r="74" ht="24" customHeight="1">
      <c r="A74" s="27" t="inlineStr">
        <is>
          <t>[ Serviço ]</t>
        </is>
      </c>
      <c r="B74" s="27" t="inlineStr">
        <is>
          <t>87313</t>
        </is>
      </c>
      <c r="C74" s="27" t="inlineStr">
        <is>
          <t>ARGAMASSA TRAÇO 1:3 (EM VOLUME DE CIMENTO E AREIA GROSSA ÚMIDA) PARA CHAPISCO CONVENCIONAL, PREPARO MECÂNICO COM BETONEIRA 400 L. AF_08/2019</t>
        </is>
      </c>
      <c r="D74" s="28" t="inlineStr">
        <is>
          <t>M3</t>
        </is>
      </c>
      <c r="E74" s="1" t="n"/>
      <c r="F74" s="1" t="n"/>
      <c r="G74" s="1" t="n"/>
    </row>
    <row r="75" ht="27.95" customHeight="1">
      <c r="A75" s="29" t="inlineStr">
        <is>
          <t>3.3.4</t>
        </is>
      </c>
      <c r="B75" s="29" t="inlineStr">
        <is>
          <t>87894</t>
        </is>
      </c>
      <c r="C75" s="29" t="inlineStr">
        <is>
          <t>CHAPISCO APLICADO EM ALVENARIA (SEM PRESENÇA DE VÃOS) E ESTRUTURAS DE CONCRETO DE FACHADA, COM COLHER DE PEDREIRO. ARGAMASSA TRAÇO 1:3 COM PREPARO EM BETONEIRA 400L. AF_10/2022</t>
        </is>
      </c>
      <c r="D75" s="30" t="inlineStr">
        <is>
          <t>M2</t>
        </is>
      </c>
      <c r="E75" s="31" t="n">
        <v>44.77</v>
      </c>
      <c r="F75" s="32" t="n">
        <v>0.0037</v>
      </c>
      <c r="G75" s="32">
        <f>F75*E75</f>
        <v/>
      </c>
    </row>
    <row r="76" ht="27.95" customHeight="1">
      <c r="A76" s="29" t="inlineStr">
        <is>
          <t>4.3.4</t>
        </is>
      </c>
      <c r="B76" s="29" t="inlineStr">
        <is>
          <t>87894</t>
        </is>
      </c>
      <c r="C76" s="29" t="inlineStr">
        <is>
          <t>CHAPISCO APLICADO EM ALVENARIA (SEM PRESENÇA DE VÃOS) E ESTRUTURAS DE CONCRETO DE FACHADA, COM COLHER DE PEDREIRO. ARGAMASSA TRAÇO 1:3 COM PREPARO EM BETONEIRA 400L. AF_10/2022</t>
        </is>
      </c>
      <c r="D76" s="30" t="inlineStr">
        <is>
          <t>M2</t>
        </is>
      </c>
      <c r="E76" s="31" t="n">
        <v>1721.67</v>
      </c>
      <c r="F76" s="32" t="n">
        <v>0.0037</v>
      </c>
      <c r="G76" s="32">
        <f>F76*E76</f>
        <v/>
      </c>
    </row>
    <row r="77" ht="27.95" customHeight="1">
      <c r="A77" s="29" t="inlineStr">
        <is>
          <t>4.6.9</t>
        </is>
      </c>
      <c r="B77" s="29" t="inlineStr">
        <is>
          <t>87894</t>
        </is>
      </c>
      <c r="C77" s="29" t="inlineStr">
        <is>
          <t>CHAPISCO APLICADO EM ALVENARIA (SEM PRESENÇA DE VÃOS) E ESTRUTURAS DE CONCRETO DE FACHADA, COM COLHER DE PEDREIRO. ARGAMASSA TRAÇO 1:3 COM PREPARO EM BETONEIRA 400L. AF_10/2022</t>
        </is>
      </c>
      <c r="D77" s="30" t="inlineStr">
        <is>
          <t>M2</t>
        </is>
      </c>
      <c r="E77" s="31" t="n">
        <v>25</v>
      </c>
      <c r="F77" s="32" t="n">
        <v>0.0037</v>
      </c>
      <c r="G77" s="32">
        <f>F77*E77</f>
        <v/>
      </c>
    </row>
    <row r="78" ht="15" customHeight="1">
      <c r="A78" s="1" t="n"/>
      <c r="B78" s="1" t="n"/>
      <c r="C78" s="1" t="n"/>
      <c r="D78" s="1" t="n"/>
      <c r="E78" s="1" t="n"/>
      <c r="F78" s="33" t="inlineStr">
        <is>
          <t>TOTAL:</t>
        </is>
      </c>
      <c r="G78" s="34" t="n">
        <v>6.628328</v>
      </c>
    </row>
    <row r="79" ht="24" customHeight="1">
      <c r="A79" s="27" t="inlineStr">
        <is>
          <t>[ Serviço ]</t>
        </is>
      </c>
      <c r="B79" s="27" t="inlineStr">
        <is>
          <t>100475</t>
        </is>
      </c>
      <c r="C79" s="27" t="inlineStr">
        <is>
          <t>ARGAMASSA TRAÇO 1:3 (EM VOLUME DE CIMENTO E AREIA MÉDIA ÚMIDA) COM ADIÇÃO DE IMPERMEABILIZANTE, PREPARO MECÂNICO COM BETONEIRA 400 L. AF_08/2019</t>
        </is>
      </c>
      <c r="D79" s="28" t="inlineStr">
        <is>
          <t>M3</t>
        </is>
      </c>
      <c r="E79" s="1" t="n"/>
      <c r="F79" s="1" t="n"/>
      <c r="G79" s="1" t="n"/>
    </row>
    <row r="80" ht="27.95" customHeight="1">
      <c r="A80" s="29" t="inlineStr">
        <is>
          <t>2.3</t>
        </is>
      </c>
      <c r="B80" s="29" t="inlineStr">
        <is>
          <t>93210</t>
        </is>
      </c>
      <c r="C80" s="29" t="inlineStr">
        <is>
          <t>EXECUÇÃO DE REFEITÓRIO EM CANTEIRO DE OBRA EM CHAPA DE MADEIRA COMPENSADA, NÃO INCLUSO MOBILIÁRIO E EQUIPAMENTOS. AF_02/2016</t>
        </is>
      </c>
      <c r="D80" s="30" t="inlineStr">
        <is>
          <t>M2</t>
        </is>
      </c>
      <c r="E80" s="31" t="n">
        <v>14</v>
      </c>
      <c r="F80" s="32" t="n">
        <v>0.00195104</v>
      </c>
      <c r="G80" s="32">
        <f>F80*E80</f>
        <v/>
      </c>
    </row>
    <row r="81" ht="15" customHeight="1">
      <c r="A81" s="1" t="n"/>
      <c r="B81" s="1" t="n"/>
      <c r="C81" s="1" t="n"/>
      <c r="D81" s="1" t="n"/>
      <c r="E81" s="1" t="n"/>
      <c r="F81" s="33" t="inlineStr">
        <is>
          <t>TOTAL:</t>
        </is>
      </c>
      <c r="G81" s="34" t="n">
        <v>0.02731456</v>
      </c>
    </row>
    <row r="82" ht="15.95" customHeight="1">
      <c r="A82" s="27" t="inlineStr">
        <is>
          <t>[ Serviço ]</t>
        </is>
      </c>
      <c r="B82" s="27" t="inlineStr">
        <is>
          <t>87372</t>
        </is>
      </c>
      <c r="C82" s="27" t="inlineStr">
        <is>
          <t>ARGAMASSA TRAÇO 1:3 (EM VOLUME DE CIMENTO E AREIA MÉDIA ÚMIDA) PARA CONTRAPISO, PREPARO MANUAL. AF_08/2019</t>
        </is>
      </c>
      <c r="D82" s="28" t="inlineStr">
        <is>
          <t>M3</t>
        </is>
      </c>
      <c r="E82" s="1" t="n"/>
      <c r="F82" s="1" t="n"/>
      <c r="G82" s="1" t="n"/>
    </row>
    <row r="83" ht="20.1" customHeight="1">
      <c r="A83" s="29" t="inlineStr">
        <is>
          <t>4.5.5</t>
        </is>
      </c>
      <c r="B83" s="29" t="inlineStr">
        <is>
          <t>98567</t>
        </is>
      </c>
      <c r="C83" s="29" t="inlineStr">
        <is>
          <t>PROTEÇÃO MECÂNICA DE SUPERFICIE HORIZONTAL COM ARGAMASSA DE CIMENTO E AREIA, TRAÇO 1:3, E=4CM. AF_09/2023</t>
        </is>
      </c>
      <c r="D83" s="30" t="inlineStr">
        <is>
          <t>M2</t>
        </is>
      </c>
      <c r="E83" s="31" t="n">
        <v>229.45</v>
      </c>
      <c r="F83" s="32" t="n">
        <v>0.044</v>
      </c>
      <c r="G83" s="32">
        <f>F83*E83</f>
        <v/>
      </c>
    </row>
    <row r="84" ht="20.1" customHeight="1">
      <c r="A84" s="29" t="inlineStr">
        <is>
          <t>4.5.6</t>
        </is>
      </c>
      <c r="B84" s="29" t="inlineStr">
        <is>
          <t>98564</t>
        </is>
      </c>
      <c r="C84" s="29" t="inlineStr">
        <is>
          <t>PROTEÇÃO MECÂNICA DE SUPERFÍCIE VERTICAL COM ARGAMASSA DE CIMENTO E AREIA, TRAÇO 1:3, E=2CM. AF_09/2023</t>
        </is>
      </c>
      <c r="D84" s="30" t="inlineStr">
        <is>
          <t>M2</t>
        </is>
      </c>
      <c r="E84" s="31" t="n">
        <v>46.46</v>
      </c>
      <c r="F84" s="32" t="n">
        <v>0.025</v>
      </c>
      <c r="G84" s="32">
        <f>F84*E84</f>
        <v/>
      </c>
    </row>
    <row r="85" ht="20.1" customHeight="1">
      <c r="A85" s="29" t="inlineStr">
        <is>
          <t>6.6</t>
        </is>
      </c>
      <c r="B85" s="29" t="inlineStr">
        <is>
          <t>98565</t>
        </is>
      </c>
      <c r="C85" s="29" t="inlineStr">
        <is>
          <t>PROTEÇÃO MECÂNICA DE SUPERFICIE HORIZONTAL COM ARGAMASSA DE CIMENTO E AREIA, TRAÇO 1:3, E=3CM. AF_09/2023</t>
        </is>
      </c>
      <c r="D85" s="30" t="inlineStr">
        <is>
          <t>M2</t>
        </is>
      </c>
      <c r="E85" s="31" t="n">
        <v>123.31</v>
      </c>
      <c r="F85" s="32" t="n">
        <v>0.035</v>
      </c>
      <c r="G85" s="32">
        <f>F85*E85</f>
        <v/>
      </c>
    </row>
    <row r="86" ht="20.1" customHeight="1">
      <c r="A86" s="29" t="inlineStr">
        <is>
          <t>6.7</t>
        </is>
      </c>
      <c r="B86" s="29" t="inlineStr">
        <is>
          <t>98564</t>
        </is>
      </c>
      <c r="C86" s="29" t="inlineStr">
        <is>
          <t>PROTEÇÃO MECÂNICA DE SUPERFÍCIE VERTICAL COM ARGAMASSA DE CIMENTO E AREIA, TRAÇO 1:3, E=2CM. AF_09/2023</t>
        </is>
      </c>
      <c r="D86" s="30" t="inlineStr">
        <is>
          <t>M2</t>
        </is>
      </c>
      <c r="E86" s="31" t="n">
        <v>55.18</v>
      </c>
      <c r="F86" s="32" t="n">
        <v>0.025</v>
      </c>
      <c r="G86" s="32">
        <f>F86*E86</f>
        <v/>
      </c>
    </row>
    <row r="87" ht="15" customHeight="1">
      <c r="A87" s="1" t="n"/>
      <c r="B87" s="1" t="n"/>
      <c r="C87" s="1" t="n"/>
      <c r="D87" s="1" t="n"/>
      <c r="E87" s="1" t="n"/>
      <c r="F87" s="33" t="inlineStr">
        <is>
          <t>TOTAL:</t>
        </is>
      </c>
      <c r="G87" s="34" t="n">
        <v>16.95265</v>
      </c>
    </row>
    <row r="88" ht="15.95" customHeight="1">
      <c r="A88" s="27" t="inlineStr">
        <is>
          <t>[ Serviço ]</t>
        </is>
      </c>
      <c r="B88" s="27" t="inlineStr">
        <is>
          <t>88629</t>
        </is>
      </c>
      <c r="C88" s="27" t="inlineStr">
        <is>
          <t>ARGAMASSA TRAÇO 1:3 (EM VOLUME DE CIMENTO E AREIA MÉDIA ÚMIDA), PREPARO MANUAL. AF_08/2019</t>
        </is>
      </c>
      <c r="D88" s="28" t="inlineStr">
        <is>
          <t>M3</t>
        </is>
      </c>
      <c r="E88" s="1" t="n"/>
      <c r="F88" s="1" t="n"/>
      <c r="G88" s="1" t="n"/>
    </row>
    <row r="89" ht="20.1" customHeight="1">
      <c r="A89" s="29" t="inlineStr">
        <is>
          <t>2.2</t>
        </is>
      </c>
      <c r="B89" s="29" t="inlineStr">
        <is>
          <t>93208</t>
        </is>
      </c>
      <c r="C89" s="29" t="inlineStr">
        <is>
          <t>EXECUÇÃO DE ALMOXARIFADO EM CANTEIRO DE OBRA EM CHAPA DE MADEIRA COMPENSADA, INCLUSO PRATELEIRAS. AF_02/2016</t>
        </is>
      </c>
      <c r="D89" s="30" t="inlineStr">
        <is>
          <t>M2</t>
        </is>
      </c>
      <c r="E89" s="31" t="n">
        <v>30</v>
      </c>
      <c r="F89" s="32" t="n">
        <v>0.001596</v>
      </c>
      <c r="G89" s="32">
        <f>F89*E89</f>
        <v/>
      </c>
    </row>
    <row r="90" ht="27.95" customHeight="1">
      <c r="A90" s="29" t="inlineStr">
        <is>
          <t>2.3</t>
        </is>
      </c>
      <c r="B90" s="29" t="inlineStr">
        <is>
          <t>93210</t>
        </is>
      </c>
      <c r="C90" s="29" t="inlineStr">
        <is>
          <t>EXECUÇÃO DE REFEITÓRIO EM CANTEIRO DE OBRA EM CHAPA DE MADEIRA COMPENSADA, NÃO INCLUSO MOBILIÁRIO E EQUIPAMENTOS. AF_02/2016</t>
        </is>
      </c>
      <c r="D90" s="30" t="inlineStr">
        <is>
          <t>M2</t>
        </is>
      </c>
      <c r="E90" s="31" t="n">
        <v>14</v>
      </c>
      <c r="F90" s="32" t="n">
        <v>0.0005860818</v>
      </c>
      <c r="G90" s="32">
        <f>F90*E90</f>
        <v/>
      </c>
    </row>
    <row r="91" ht="15" customHeight="1">
      <c r="A91" s="1" t="n"/>
      <c r="B91" s="1" t="n"/>
      <c r="C91" s="1" t="n"/>
      <c r="D91" s="1" t="n"/>
      <c r="E91" s="1" t="n"/>
      <c r="F91" s="33" t="inlineStr">
        <is>
          <t>TOTAL:</t>
        </is>
      </c>
      <c r="G91" s="34" t="n">
        <v>0.0560851452</v>
      </c>
    </row>
    <row r="92" ht="24" customHeight="1">
      <c r="A92" s="27" t="inlineStr">
        <is>
          <t>[ Serviço ]</t>
        </is>
      </c>
      <c r="B92" s="27" t="inlineStr">
        <is>
          <t>87316</t>
        </is>
      </c>
      <c r="C92" s="27" t="inlineStr">
        <is>
          <t>ARGAMASSA TRAÇO 1:4 (EM VOLUME DE CIMENTO E AREIA GROSSA ÚMIDA) PARA CHAPISCO CONVENCIONAL, PREPARO MECÂNICO COM BETONEIRA 400 L. AF_08/2019</t>
        </is>
      </c>
      <c r="D92" s="28" t="inlineStr">
        <is>
          <t>M3</t>
        </is>
      </c>
      <c r="E92" s="1" t="n"/>
      <c r="F92" s="1" t="n"/>
      <c r="G92" s="1" t="n"/>
    </row>
    <row r="93" ht="27.95" customHeight="1">
      <c r="A93" s="29" t="inlineStr">
        <is>
          <t>2.3</t>
        </is>
      </c>
      <c r="B93" s="29" t="inlineStr">
        <is>
          <t>93210</t>
        </is>
      </c>
      <c r="C93" s="29" t="inlineStr">
        <is>
          <t>EXECUÇÃO DE REFEITÓRIO EM CANTEIRO DE OBRA EM CHAPA DE MADEIRA COMPENSADA, NÃO INCLUSO MOBILIÁRIO E EQUIPAMENTOS. AF_02/2016</t>
        </is>
      </c>
      <c r="D93" s="30" t="inlineStr">
        <is>
          <t>M2</t>
        </is>
      </c>
      <c r="E93" s="31" t="n">
        <v>14</v>
      </c>
      <c r="F93" s="32" t="n">
        <v>0.00039664</v>
      </c>
      <c r="G93" s="32">
        <f>F93*E93</f>
        <v/>
      </c>
    </row>
    <row r="94" ht="20.1" customHeight="1">
      <c r="A94" s="29" t="inlineStr">
        <is>
          <t>5.4</t>
        </is>
      </c>
      <c r="B94" s="29" t="inlineStr">
        <is>
          <t>CP-95467-90315369</t>
        </is>
      </c>
      <c r="C94" s="29" t="inlineStr">
        <is>
          <t>EMBASAMENTO C/PEDRA ARGAMASSADA UTILIZANDO ARG.CIM/AREIA 1:6 (M3)</t>
        </is>
      </c>
      <c r="D94" s="30" t="inlineStr">
        <is>
          <t>M3</t>
        </is>
      </c>
      <c r="E94" s="31" t="n">
        <v>9.9</v>
      </c>
      <c r="F94" s="32" t="n">
        <v>0.3</v>
      </c>
      <c r="G94" s="32">
        <f>F94*E94</f>
        <v/>
      </c>
    </row>
    <row r="95" ht="15" customHeight="1">
      <c r="A95" s="1" t="n"/>
      <c r="B95" s="1" t="n"/>
      <c r="C95" s="1" t="n"/>
      <c r="D95" s="1" t="n"/>
      <c r="E95" s="1" t="n"/>
      <c r="F95" s="33" t="inlineStr">
        <is>
          <t>TOTAL:</t>
        </is>
      </c>
      <c r="G95" s="34" t="n">
        <v>2.97555296</v>
      </c>
    </row>
    <row r="96" ht="15.95" customHeight="1">
      <c r="A96" s="27" t="inlineStr">
        <is>
          <t>[ Serviço ]</t>
        </is>
      </c>
      <c r="B96" s="27" t="inlineStr">
        <is>
          <t>87373</t>
        </is>
      </c>
      <c r="C96" s="27" t="inlineStr">
        <is>
          <t>ARGAMASSA TRAÇO 1:4 (EM VOLUME DE CIMENTO E AREIA MÉDIA ÚMIDA) PARA CONTRAPISO, PREPARO MANUAL. AF_08/2019</t>
        </is>
      </c>
      <c r="D96" s="28" t="inlineStr">
        <is>
          <t>M3</t>
        </is>
      </c>
      <c r="E96" s="1" t="n"/>
      <c r="F96" s="1" t="n"/>
      <c r="G96" s="1" t="n"/>
    </row>
    <row r="97" ht="27.95" customHeight="1">
      <c r="A97" s="29" t="inlineStr">
        <is>
          <t>3.5.3</t>
        </is>
      </c>
      <c r="B97" s="29" t="inlineStr">
        <is>
          <t>87682</t>
        </is>
      </c>
      <c r="C97" s="29" t="inlineStr">
        <is>
          <t>CONTRAPISO EM ARGAMASSA TRAÇO 1:4 (CIMENTO E AREIA), PREPARO MANUAL, APLICADO EM ÁREAS SECAS SOBRE LAJE, NÃO ADERIDO, ACABAMENTO NÃO REFORÇADO, ESPESSURA 4CM. AF_07/2021</t>
        </is>
      </c>
      <c r="D97" s="30" t="inlineStr">
        <is>
          <t>M2</t>
        </is>
      </c>
      <c r="E97" s="31" t="n">
        <v>142</v>
      </c>
      <c r="F97" s="32" t="n">
        <v>0.053</v>
      </c>
      <c r="G97" s="32">
        <f>F97*E97</f>
        <v/>
      </c>
    </row>
    <row r="98" ht="15" customHeight="1">
      <c r="A98" s="1" t="n"/>
      <c r="B98" s="1" t="n"/>
      <c r="C98" s="1" t="n"/>
      <c r="D98" s="1" t="n"/>
      <c r="E98" s="1" t="n"/>
      <c r="F98" s="33" t="inlineStr">
        <is>
          <t>TOTAL:</t>
        </is>
      </c>
      <c r="G98" s="34" t="n">
        <v>7.526</v>
      </c>
    </row>
    <row r="99" ht="24" customHeight="1">
      <c r="A99" s="27" t="inlineStr">
        <is>
          <t>[ Serviço ]</t>
        </is>
      </c>
      <c r="B99" s="27" t="inlineStr">
        <is>
          <t>87301</t>
        </is>
      </c>
      <c r="C99" s="27" t="inlineStr">
        <is>
          <t>ARGAMASSA TRAÇO 1:4 (EM VOLUME DE CIMENTO E AREIA MÉDIA ÚMIDA) PARA CONTRAPISO, PREPARO MECÂNICO COM BETONEIRA 400 L. AF_08/2019</t>
        </is>
      </c>
      <c r="D99" s="28" t="inlineStr">
        <is>
          <t>M3</t>
        </is>
      </c>
      <c r="E99" s="1" t="n"/>
      <c r="F99" s="1" t="n"/>
      <c r="G99" s="1" t="n"/>
    </row>
    <row r="100" ht="36" customHeight="1">
      <c r="A100" s="29" t="inlineStr">
        <is>
          <t>4.4.2</t>
        </is>
      </c>
      <c r="B100" s="29" t="inlineStr">
        <is>
          <t>87630</t>
        </is>
      </c>
      <c r="C100" s="29" t="inlineStr">
        <is>
          <t>CONTRAPISO EM ARGAMASSA TRAÇO 1:4 (CIMENTO E AREIA), PREPARO MECÂNICO COM BETONEIRA 400 L, APLICADO EM ÁREAS SECAS SOBRE LAJE, ADERIDO, ACABAMENTO NÃO REFORÇADO, ESPESSURA 3CM. AF_07/2021</t>
        </is>
      </c>
      <c r="D100" s="30" t="inlineStr">
        <is>
          <t>M2</t>
        </is>
      </c>
      <c r="E100" s="31" t="n">
        <v>408</v>
      </c>
      <c r="F100" s="32" t="n">
        <v>0.0431</v>
      </c>
      <c r="G100" s="32">
        <f>F100*E100</f>
        <v/>
      </c>
    </row>
    <row r="101" ht="36" customHeight="1">
      <c r="A101" s="29" t="inlineStr">
        <is>
          <t>4.5.3</t>
        </is>
      </c>
      <c r="B101" s="29" t="inlineStr">
        <is>
          <t>87630</t>
        </is>
      </c>
      <c r="C101" s="29" t="inlineStr">
        <is>
          <t>CONTRAPISO EM ARGAMASSA TRAÇO 1:4 (CIMENTO E AREIA), PREPARO MECÂNICO COM BETONEIRA 400 L, APLICADO EM ÁREAS SECAS SOBRE LAJE, ADERIDO, ACABAMENTO NÃO REFORÇADO, ESPESSURA 3CM. AF_07/2021</t>
        </is>
      </c>
      <c r="D101" s="30" t="inlineStr">
        <is>
          <t>M2</t>
        </is>
      </c>
      <c r="E101" s="31" t="n">
        <v>229.45</v>
      </c>
      <c r="F101" s="32" t="n">
        <v>0.0431</v>
      </c>
      <c r="G101" s="32">
        <f>F101*E101</f>
        <v/>
      </c>
    </row>
    <row r="102" ht="36" customHeight="1">
      <c r="A102" s="29" t="inlineStr">
        <is>
          <t>6.4</t>
        </is>
      </c>
      <c r="B102" s="29" t="inlineStr">
        <is>
          <t>87630</t>
        </is>
      </c>
      <c r="C102" s="29" t="inlineStr">
        <is>
          <t>CONTRAPISO EM ARGAMASSA TRAÇO 1:4 (CIMENTO E AREIA), PREPARO MECÂNICO COM BETONEIRA 400 L, APLICADO EM ÁREAS SECAS SOBRE LAJE, ADERIDO, ACABAMENTO NÃO REFORÇADO, ESPESSURA 3CM. AF_07/2021</t>
        </is>
      </c>
      <c r="D102" s="30" t="inlineStr">
        <is>
          <t>M2</t>
        </is>
      </c>
      <c r="E102" s="31" t="n">
        <v>123.31</v>
      </c>
      <c r="F102" s="32" t="n">
        <v>0.0431</v>
      </c>
      <c r="G102" s="32">
        <f>F102*E102</f>
        <v/>
      </c>
    </row>
    <row r="103" ht="15" customHeight="1">
      <c r="A103" s="1" t="n"/>
      <c r="B103" s="1" t="n"/>
      <c r="C103" s="1" t="n"/>
      <c r="D103" s="1" t="n"/>
      <c r="E103" s="1" t="n"/>
      <c r="F103" s="33" t="inlineStr">
        <is>
          <t>TOTAL:</t>
        </is>
      </c>
      <c r="G103" s="34" t="n">
        <v>32.788756</v>
      </c>
    </row>
    <row r="104" ht="15.95" customHeight="1">
      <c r="A104" s="27" t="inlineStr">
        <is>
          <t>[ Serviço ]</t>
        </is>
      </c>
      <c r="B104" s="27" t="inlineStr">
        <is>
          <t>92767</t>
        </is>
      </c>
      <c r="C104" s="27" t="inlineStr">
        <is>
          <t>ARMAÇÃO DE LAJE DE ESTRUTURA CONVENCIONAL DE CONCRETO ARMADO UTILIZANDO AÇO CA-60 DE 4,2 MM - MONTAGEM. AF_06/2022</t>
        </is>
      </c>
      <c r="D104" s="28" t="inlineStr">
        <is>
          <t>KG</t>
        </is>
      </c>
      <c r="E104" s="1" t="n"/>
      <c r="F104" s="1" t="n"/>
      <c r="G104" s="1" t="n"/>
    </row>
    <row r="105" ht="27.95" customHeight="1">
      <c r="A105" s="29" t="inlineStr">
        <is>
          <t>2.3</t>
        </is>
      </c>
      <c r="B105" s="29" t="inlineStr">
        <is>
          <t>93210</t>
        </is>
      </c>
      <c r="C105" s="29" t="inlineStr">
        <is>
          <t>EXECUÇÃO DE REFEITÓRIO EM CANTEIRO DE OBRA EM CHAPA DE MADEIRA COMPENSADA, NÃO INCLUSO MOBILIÁRIO E EQUIPAMENTOS. AF_02/2016</t>
        </is>
      </c>
      <c r="D105" s="30" t="inlineStr">
        <is>
          <t>M2</t>
        </is>
      </c>
      <c r="E105" s="31" t="n">
        <v>14</v>
      </c>
      <c r="F105" s="32" t="n">
        <v>0.034742799616</v>
      </c>
      <c r="G105" s="32">
        <f>F105*E105</f>
        <v/>
      </c>
    </row>
    <row r="106" ht="20.1" customHeight="1">
      <c r="A106" s="29" t="inlineStr">
        <is>
          <t>5.7</t>
        </is>
      </c>
      <c r="B106" s="29" t="inlineStr">
        <is>
          <t>92767</t>
        </is>
      </c>
      <c r="C106" s="29" t="inlineStr">
        <is>
          <t>ARMAÇÃO DE PILAR DE ESTRUTURA CONVENCIONAL DE CONCRETO ARMADO UTILIZANDO AÇO CA-60 DE 4,2 MM - MONTAGEM. AF_06/2022</t>
        </is>
      </c>
      <c r="D106" s="30" t="inlineStr">
        <is>
          <t>KG</t>
        </is>
      </c>
      <c r="E106" s="31" t="n">
        <v>60.82</v>
      </c>
      <c r="F106" s="32" t="n">
        <v>1</v>
      </c>
      <c r="G106" s="32">
        <f>F106*E106</f>
        <v/>
      </c>
    </row>
    <row r="107" ht="15" customHeight="1">
      <c r="A107" s="1" t="n"/>
      <c r="B107" s="1" t="n"/>
      <c r="C107" s="1" t="n"/>
      <c r="D107" s="1" t="n"/>
      <c r="E107" s="1" t="n"/>
      <c r="F107" s="33" t="inlineStr">
        <is>
          <t>TOTAL:</t>
        </is>
      </c>
      <c r="G107" s="34" t="n">
        <v>61.306399194624</v>
      </c>
    </row>
    <row r="108" ht="15" customHeight="1">
      <c r="A108" s="27" t="inlineStr">
        <is>
          <t>[ Serviço ]</t>
        </is>
      </c>
      <c r="B108" s="27" t="inlineStr">
        <is>
          <t>88245</t>
        </is>
      </c>
      <c r="C108" s="27" t="inlineStr">
        <is>
          <t>ARMADOR COM ENCARGOS COMPLEMENTARES</t>
        </is>
      </c>
      <c r="D108" s="28" t="inlineStr">
        <is>
          <t>H</t>
        </is>
      </c>
      <c r="E108" s="1" t="n"/>
      <c r="F108" s="1" t="n"/>
      <c r="G108" s="1" t="n"/>
    </row>
    <row r="109" ht="27.95" customHeight="1">
      <c r="A109" s="29" t="inlineStr">
        <is>
          <t>2.3</t>
        </is>
      </c>
      <c r="B109" s="29" t="inlineStr">
        <is>
          <t>93210</t>
        </is>
      </c>
      <c r="C109" s="29" t="inlineStr">
        <is>
          <t>EXECUÇÃO DE REFEITÓRIO EM CANTEIRO DE OBRA EM CHAPA DE MADEIRA COMPENSADA, NÃO INCLUSO MOBILIÁRIO E EQUIPAMENTOS. AF_02/2016</t>
        </is>
      </c>
      <c r="D109" s="30" t="inlineStr">
        <is>
          <t>M2</t>
        </is>
      </c>
      <c r="E109" s="31" t="n">
        <v>14</v>
      </c>
      <c r="F109" s="32" t="n">
        <v>0.0069068685636608</v>
      </c>
      <c r="G109" s="32">
        <f>F109*E109</f>
        <v/>
      </c>
    </row>
    <row r="110" ht="27.95" customHeight="1">
      <c r="A110" s="29" t="inlineStr">
        <is>
          <t>3.2.6</t>
        </is>
      </c>
      <c r="B110" s="29" t="inlineStr">
        <is>
          <t>92762.</t>
        </is>
      </c>
      <c r="C110" s="29" t="inlineStr">
        <is>
          <t>ARMAÇÃO DE PILAR OU VIGA DE ESTRUTURA CONVENCIONAL DE CONCRETO ARMADO UTILIZANDO AÇO CA-50 DE 10,0 MM - MONTAGEM. AF_06/2022 (KG)</t>
        </is>
      </c>
      <c r="D110" s="30" t="inlineStr">
        <is>
          <t>KG</t>
        </is>
      </c>
      <c r="E110" s="31" t="n">
        <v>342.18</v>
      </c>
      <c r="F110" s="32" t="n">
        <v>0.048</v>
      </c>
      <c r="G110" s="32">
        <f>F110*E110</f>
        <v/>
      </c>
    </row>
    <row r="111" ht="27.95" customHeight="1">
      <c r="A111" s="29" t="inlineStr">
        <is>
          <t>3.2.12</t>
        </is>
      </c>
      <c r="B111" s="29" t="inlineStr">
        <is>
          <t>92921</t>
        </is>
      </c>
      <c r="C111" s="29" t="inlineStr">
        <is>
          <t>ARMAÇÃO DE ESTRUTURAS DIVERSAS DE CONCRETO ARMADO, EXCETO VIGAS, PILARES, LAJES E FUNDAÇÕES, UTILIZANDO AÇO CA-50 DE 12,5 MM - MONTAGEM. AF_06/2022</t>
        </is>
      </c>
      <c r="D111" s="30" t="inlineStr">
        <is>
          <t>KG</t>
        </is>
      </c>
      <c r="E111" s="31" t="n">
        <v>131.82</v>
      </c>
      <c r="F111" s="32" t="n">
        <v>0.0512</v>
      </c>
      <c r="G111" s="32">
        <f>F111*E111</f>
        <v/>
      </c>
    </row>
    <row r="112" ht="15" customHeight="1">
      <c r="A112" s="29" t="inlineStr">
        <is>
          <t>3.3.10</t>
        </is>
      </c>
      <c r="B112" s="29" t="inlineStr">
        <is>
          <t>S08637</t>
        </is>
      </c>
      <c r="C112" s="29" t="inlineStr">
        <is>
          <t>Chapim de concreto pré-moldado</t>
        </is>
      </c>
      <c r="D112" s="30" t="inlineStr">
        <is>
          <t>m</t>
        </is>
      </c>
      <c r="E112" s="31" t="n">
        <v>142</v>
      </c>
      <c r="F112" s="32" t="n">
        <v>0.0036</v>
      </c>
      <c r="G112" s="32">
        <f>F112*E112</f>
        <v/>
      </c>
    </row>
    <row r="113" ht="15" customHeight="1">
      <c r="A113" s="29" t="inlineStr">
        <is>
          <t>3.5.5</t>
        </is>
      </c>
      <c r="B113" s="29" t="inlineStr">
        <is>
          <t>S08637</t>
        </is>
      </c>
      <c r="C113" s="29" t="inlineStr">
        <is>
          <t>Chapim de concreto pré-moldado</t>
        </is>
      </c>
      <c r="D113" s="30" t="inlineStr">
        <is>
          <t>m</t>
        </is>
      </c>
      <c r="E113" s="31" t="n">
        <v>71</v>
      </c>
      <c r="F113" s="32" t="n">
        <v>0.0036</v>
      </c>
      <c r="G113" s="32">
        <f>F113*E113</f>
        <v/>
      </c>
    </row>
    <row r="114" ht="27.95" customHeight="1">
      <c r="A114" s="29" t="inlineStr">
        <is>
          <t>4.2.12</t>
        </is>
      </c>
      <c r="B114" s="29" t="inlineStr">
        <is>
          <t>92921</t>
        </is>
      </c>
      <c r="C114" s="29" t="inlineStr">
        <is>
          <t>ARMAÇÃO DE ESTRUTURAS DIVERSAS DE CONCRETO ARMADO, EXCETO VIGAS, PILARES, LAJES E FUNDAÇÕES, UTILIZANDO AÇO CA-50 DE 12,5 MM - MONTAGEM. AF_06/2022</t>
        </is>
      </c>
      <c r="D114" s="30" t="inlineStr">
        <is>
          <t>KG</t>
        </is>
      </c>
      <c r="E114" s="31" t="n">
        <v>34.67</v>
      </c>
      <c r="F114" s="32" t="n">
        <v>0.0512</v>
      </c>
      <c r="G114" s="32">
        <f>F114*E114</f>
        <v/>
      </c>
    </row>
    <row r="115" ht="15" customHeight="1">
      <c r="A115" s="29" t="inlineStr">
        <is>
          <t>4.3.12</t>
        </is>
      </c>
      <c r="B115" s="29" t="inlineStr">
        <is>
          <t>S08637</t>
        </is>
      </c>
      <c r="C115" s="29" t="inlineStr">
        <is>
          <t>Chapim de concreto pré-moldado</t>
        </is>
      </c>
      <c r="D115" s="30" t="inlineStr">
        <is>
          <t>m</t>
        </is>
      </c>
      <c r="E115" s="31" t="n">
        <v>190</v>
      </c>
      <c r="F115" s="32" t="n">
        <v>0.0036</v>
      </c>
      <c r="G115" s="32">
        <f>F115*E115</f>
        <v/>
      </c>
    </row>
    <row r="116" ht="27.95" customHeight="1">
      <c r="A116" s="29" t="inlineStr">
        <is>
          <t>4.6.3</t>
        </is>
      </c>
      <c r="B116" s="29" t="inlineStr">
        <is>
          <t>92762.</t>
        </is>
      </c>
      <c r="C116" s="29" t="inlineStr">
        <is>
          <t>ARMAÇÃO DE PILAR OU VIGA DE ESTRUTURA CONVENCIONAL DE CONCRETO ARMADO UTILIZANDO AÇO CA-50 DE 10,0 MM - MONTAGEM. AF_06/2022 (KG)</t>
        </is>
      </c>
      <c r="D116" s="30" t="inlineStr">
        <is>
          <t>KG</t>
        </is>
      </c>
      <c r="E116" s="31" t="n">
        <v>4</v>
      </c>
      <c r="F116" s="32" t="n">
        <v>0.048</v>
      </c>
      <c r="G116" s="32">
        <f>F116*E116</f>
        <v/>
      </c>
    </row>
    <row r="117" ht="20.1" customHeight="1">
      <c r="A117" s="29" t="inlineStr">
        <is>
          <t>5.7</t>
        </is>
      </c>
      <c r="B117" s="29" t="inlineStr">
        <is>
          <t>92767</t>
        </is>
      </c>
      <c r="C117" s="29" t="inlineStr">
        <is>
          <t>ARMAÇÃO DE PILAR DE ESTRUTURA CONVENCIONAL DE CONCRETO ARMADO UTILIZANDO AÇO CA-60 DE 4,2 MM - MONTAGEM. AF_06/2022</t>
        </is>
      </c>
      <c r="D117" s="30" t="inlineStr">
        <is>
          <t>KG</t>
        </is>
      </c>
      <c r="E117" s="31" t="n">
        <v>60.82</v>
      </c>
      <c r="F117" s="32" t="n">
        <v>0.1988</v>
      </c>
      <c r="G117" s="32">
        <f>F117*E117</f>
        <v/>
      </c>
    </row>
    <row r="118" ht="20.1" customHeight="1">
      <c r="A118" s="29" t="inlineStr">
        <is>
          <t>5.12</t>
        </is>
      </c>
      <c r="B118" s="29" t="inlineStr">
        <is>
          <t>93205</t>
        </is>
      </c>
      <c r="C118" s="29" t="inlineStr">
        <is>
          <t>CINTA DE AMARRAÇÃO DE ALVENARIA MOLDADA IN LOCO COM UTILIZAÇÃO DE BLOCOS CANALETA. AF_03/2016</t>
        </is>
      </c>
      <c r="D118" s="30" t="inlineStr">
        <is>
          <t>M</t>
        </is>
      </c>
      <c r="E118" s="31" t="n">
        <v>220</v>
      </c>
      <c r="F118" s="32" t="n">
        <v>0.012798</v>
      </c>
      <c r="G118" s="32">
        <f>F118*E118</f>
        <v/>
      </c>
    </row>
    <row r="119" ht="15" customHeight="1">
      <c r="A119" s="29" t="inlineStr">
        <is>
          <t>5.14</t>
        </is>
      </c>
      <c r="B119" s="29" t="inlineStr">
        <is>
          <t>S08637</t>
        </is>
      </c>
      <c r="C119" s="29" t="inlineStr">
        <is>
          <t>Chapim de concreto pré-moldado</t>
        </is>
      </c>
      <c r="D119" s="30" t="inlineStr">
        <is>
          <t>m</t>
        </is>
      </c>
      <c r="E119" s="31" t="n">
        <v>110</v>
      </c>
      <c r="F119" s="32" t="n">
        <v>0.0036</v>
      </c>
      <c r="G119" s="32">
        <f>F119*E119</f>
        <v/>
      </c>
    </row>
    <row r="120" ht="15" customHeight="1">
      <c r="A120" s="1" t="n"/>
      <c r="B120" s="1" t="n"/>
      <c r="C120" s="1" t="n"/>
      <c r="D120" s="1" t="n"/>
      <c r="E120" s="1" t="n"/>
      <c r="F120" s="33" t="inlineStr">
        <is>
          <t>TOTAL:</t>
        </is>
      </c>
      <c r="G120" s="34" t="n">
        <v>41.99100015989125</v>
      </c>
    </row>
    <row r="121" ht="24" customHeight="1">
      <c r="A121" s="27" t="inlineStr">
        <is>
          <t>[ Serviço ]</t>
        </is>
      </c>
      <c r="B121" s="27" t="inlineStr">
        <is>
          <t>100578</t>
        </is>
      </c>
      <c r="C121" s="27" t="inlineStr">
        <is>
          <t>ASSENTAMENTO DE POSTE DE CONCRETO COM COMPRIMENTO NOMINAL DE 9 M, CARGA NOMINAL MENOR OU IGUAL A 1000 DAN, ENGASTAMENTO SIMPLES COM 1,5 M DE SOLO (NÃO INCLUI FORNECIMENTO). AF_11/2019</t>
        </is>
      </c>
      <c r="D121" s="28" t="inlineStr">
        <is>
          <t>UN</t>
        </is>
      </c>
      <c r="E121" s="1" t="n"/>
      <c r="F121" s="1" t="n"/>
      <c r="G121" s="1" t="n"/>
    </row>
    <row r="122" ht="27.95" customHeight="1">
      <c r="A122" s="29" t="inlineStr">
        <is>
          <t>2.4</t>
        </is>
      </c>
      <c r="B122" s="29" t="inlineStr">
        <is>
          <t>101493</t>
        </is>
      </c>
      <c r="C122" s="29" t="inlineStr">
        <is>
          <t>ENTRADA DE ENERGIA ELÉTRICA, AÉREA, MONOFÁSICA, COM CAIXA DE EMBUTIR, CABO DE 10 MM2 E DISJUNTOR DIN 50A (NÃO INCLUSO O POSTE DE CONCRETO). AF_07/2020_PS</t>
        </is>
      </c>
      <c r="D122" s="30" t="inlineStr">
        <is>
          <t>UN</t>
        </is>
      </c>
      <c r="E122" s="31" t="n">
        <v>1</v>
      </c>
      <c r="F122" s="32" t="n">
        <v>1</v>
      </c>
      <c r="G122" s="32">
        <f>F122*E122</f>
        <v/>
      </c>
    </row>
    <row r="123" ht="15" customHeight="1">
      <c r="A123" s="1" t="n"/>
      <c r="B123" s="1" t="n"/>
      <c r="C123" s="1" t="n"/>
      <c r="D123" s="1" t="n"/>
      <c r="E123" s="1" t="n"/>
      <c r="F123" s="33" t="inlineStr">
        <is>
          <t>TOTAL:</t>
        </is>
      </c>
      <c r="G123" s="34" t="n">
        <v>1</v>
      </c>
    </row>
    <row r="124" ht="15" customHeight="1">
      <c r="A124" s="27" t="inlineStr">
        <is>
          <t>[ Serviço ]</t>
        </is>
      </c>
      <c r="B124" s="27" t="inlineStr">
        <is>
          <t>88247</t>
        </is>
      </c>
      <c r="C124" s="27" t="inlineStr">
        <is>
          <t>AUXILIAR DE ELETRICISTA COM ENCARGOS COMPLEMENTARES</t>
        </is>
      </c>
      <c r="D124" s="28" t="inlineStr">
        <is>
          <t>H</t>
        </is>
      </c>
      <c r="E124" s="1" t="n"/>
      <c r="F124" s="1" t="n"/>
      <c r="G124" s="1" t="n"/>
    </row>
    <row r="125" ht="20.1" customHeight="1">
      <c r="A125" s="29" t="inlineStr">
        <is>
          <t>2.2</t>
        </is>
      </c>
      <c r="B125" s="29" t="inlineStr">
        <is>
          <t>93208</t>
        </is>
      </c>
      <c r="C125" s="29" t="inlineStr">
        <is>
          <t>EXECUÇÃO DE ALMOXARIFADO EM CANTEIRO DE OBRA EM CHAPA DE MADEIRA COMPENSADA, INCLUSO PRATELEIRAS. AF_02/2016</t>
        </is>
      </c>
      <c r="D125" s="30" t="inlineStr">
        <is>
          <t>M2</t>
        </is>
      </c>
      <c r="E125" s="31" t="n">
        <v>30</v>
      </c>
      <c r="F125" s="32" t="n">
        <v>0.24113553</v>
      </c>
      <c r="G125" s="32">
        <f>F125*E125</f>
        <v/>
      </c>
    </row>
    <row r="126" ht="27.95" customHeight="1">
      <c r="A126" s="29" t="inlineStr">
        <is>
          <t>2.3</t>
        </is>
      </c>
      <c r="B126" s="29" t="inlineStr">
        <is>
          <t>93210</t>
        </is>
      </c>
      <c r="C126" s="29" t="inlineStr">
        <is>
          <t>EXECUÇÃO DE REFEITÓRIO EM CANTEIRO DE OBRA EM CHAPA DE MADEIRA COMPENSADA, NÃO INCLUSO MOBILIÁRIO E EQUIPAMENTOS. AF_02/2016</t>
        </is>
      </c>
      <c r="D126" s="30" t="inlineStr">
        <is>
          <t>M2</t>
        </is>
      </c>
      <c r="E126" s="31" t="n">
        <v>14</v>
      </c>
      <c r="F126" s="32" t="n">
        <v>0.480401</v>
      </c>
      <c r="G126" s="32">
        <f>F126*E126</f>
        <v/>
      </c>
    </row>
    <row r="127" ht="27.95" customHeight="1">
      <c r="A127" s="29" t="inlineStr">
        <is>
          <t>2.4</t>
        </is>
      </c>
      <c r="B127" s="29" t="inlineStr">
        <is>
          <t>101493</t>
        </is>
      </c>
      <c r="C127" s="29" t="inlineStr">
        <is>
          <t>ENTRADA DE ENERGIA ELÉTRICA, AÉREA, MONOFÁSICA, COM CAIXA DE EMBUTIR, CABO DE 10 MM2 E DISJUNTOR DIN 50A (NÃO INCLUSO O POSTE DE CONCRETO). AF_07/2020_PS</t>
        </is>
      </c>
      <c r="D127" s="30" t="inlineStr">
        <is>
          <t>UN</t>
        </is>
      </c>
      <c r="E127" s="31" t="n">
        <v>1</v>
      </c>
      <c r="F127" s="32" t="n">
        <v>5.280295</v>
      </c>
      <c r="G127" s="32">
        <f>F127*E127</f>
        <v/>
      </c>
    </row>
    <row r="128" ht="20.1" customHeight="1">
      <c r="A128" s="29" t="inlineStr">
        <is>
          <t>4.7.5</t>
        </is>
      </c>
      <c r="B128" s="29" t="inlineStr">
        <is>
          <t>CP ADAP. 038</t>
        </is>
      </c>
      <c r="C128" s="29" t="inlineStr">
        <is>
          <t>REMOÇÃO, ARMAZENAMENTO E REEINSTALAÇÃO DE SPDA COM EMISSÃO DE LAUDO</t>
        </is>
      </c>
      <c r="D128" s="30" t="inlineStr">
        <is>
          <t>UN</t>
        </is>
      </c>
      <c r="E128" s="31" t="n">
        <v>2</v>
      </c>
      <c r="F128" s="32" t="n">
        <v>0.2337</v>
      </c>
      <c r="G128" s="32">
        <f>F128*E128</f>
        <v/>
      </c>
    </row>
    <row r="129" ht="15" customHeight="1">
      <c r="A129" s="1" t="n"/>
      <c r="B129" s="1" t="n"/>
      <c r="C129" s="1" t="n"/>
      <c r="D129" s="1" t="n"/>
      <c r="E129" s="1" t="n"/>
      <c r="F129" s="33" t="inlineStr">
        <is>
          <t>TOTAL:</t>
        </is>
      </c>
      <c r="G129" s="34" t="n">
        <v>19.7073749</v>
      </c>
    </row>
    <row r="130" ht="15.95" customHeight="1">
      <c r="A130" s="27" t="inlineStr">
        <is>
          <t>[ Serviço ]</t>
        </is>
      </c>
      <c r="B130" s="27" t="inlineStr">
        <is>
          <t>88248</t>
        </is>
      </c>
      <c r="C130" s="27" t="inlineStr">
        <is>
          <t>AUXILIAR DE ENCANADOR OU BOMBEIRO HIDRÁULICO COM ENCARGOS COMPLEMENTARES</t>
        </is>
      </c>
      <c r="D130" s="28" t="inlineStr">
        <is>
          <t>H</t>
        </is>
      </c>
      <c r="E130" s="1" t="n"/>
      <c r="F130" s="1" t="n"/>
      <c r="G130" s="1" t="n"/>
    </row>
    <row r="131" ht="20.1" customHeight="1">
      <c r="A131" s="29" t="inlineStr">
        <is>
          <t>2.2</t>
        </is>
      </c>
      <c r="B131" s="29" t="inlineStr">
        <is>
          <t>93208</t>
        </is>
      </c>
      <c r="C131" s="29" t="inlineStr">
        <is>
          <t>EXECUÇÃO DE ALMOXARIFADO EM CANTEIRO DE OBRA EM CHAPA DE MADEIRA COMPENSADA, INCLUSO PRATELEIRAS. AF_02/2016</t>
        </is>
      </c>
      <c r="D131" s="30" t="inlineStr">
        <is>
          <t>M2</t>
        </is>
      </c>
      <c r="E131" s="31" t="n">
        <v>30</v>
      </c>
      <c r="F131" s="32" t="n">
        <v>0.0161593</v>
      </c>
      <c r="G131" s="32">
        <f>F131*E131</f>
        <v/>
      </c>
    </row>
    <row r="132" ht="27.95" customHeight="1">
      <c r="A132" s="29" t="inlineStr">
        <is>
          <t>2.3</t>
        </is>
      </c>
      <c r="B132" s="29" t="inlineStr">
        <is>
          <t>93210</t>
        </is>
      </c>
      <c r="C132" s="29" t="inlineStr">
        <is>
          <t>EXECUÇÃO DE REFEITÓRIO EM CANTEIRO DE OBRA EM CHAPA DE MADEIRA COMPENSADA, NÃO INCLUSO MOBILIÁRIO E EQUIPAMENTOS. AF_02/2016</t>
        </is>
      </c>
      <c r="D132" s="30" t="inlineStr">
        <is>
          <t>M2</t>
        </is>
      </c>
      <c r="E132" s="31" t="n">
        <v>14</v>
      </c>
      <c r="F132" s="32" t="n">
        <v>0.2087991658</v>
      </c>
      <c r="G132" s="32">
        <f>F132*E132</f>
        <v/>
      </c>
    </row>
    <row r="133" ht="27.95" customHeight="1">
      <c r="A133" s="29" t="inlineStr">
        <is>
          <t>3.2.8</t>
        </is>
      </c>
      <c r="B133" s="29" t="inlineStr">
        <is>
          <t>90439</t>
        </is>
      </c>
      <c r="C133" s="29" t="inlineStr">
        <is>
          <t>FURO MECANIZADO EM CONCRETO, COM MARTELO DEMOLIDOR, PARA INSTALAÇÕES HIDRÁULICAS, DIÂMETROS MENORES OU IGUAIS A 40 MM. AF_09/2023</t>
        </is>
      </c>
      <c r="D133" s="30" t="inlineStr">
        <is>
          <t>UN</t>
        </is>
      </c>
      <c r="E133" s="31" t="n">
        <v>257.6</v>
      </c>
      <c r="F133" s="32" t="n">
        <v>0.08260000000000001</v>
      </c>
      <c r="G133" s="32">
        <f>F133*E133</f>
        <v/>
      </c>
    </row>
    <row r="134" ht="27.95" customHeight="1">
      <c r="A134" s="29" t="inlineStr">
        <is>
          <t>4.2.8</t>
        </is>
      </c>
      <c r="B134" s="29" t="inlineStr">
        <is>
          <t>90439</t>
        </is>
      </c>
      <c r="C134" s="29" t="inlineStr">
        <is>
          <t>FURO MECANIZADO EM CONCRETO, COM MARTELO DEMOLIDOR, PARA INSTALAÇÕES HIDRÁULICAS, DIÂMETROS MENORES OU IGUAIS A 40 MM. AF_09/2023</t>
        </is>
      </c>
      <c r="D134" s="30" t="inlineStr">
        <is>
          <t>UN</t>
        </is>
      </c>
      <c r="E134" s="31" t="n">
        <v>365.33</v>
      </c>
      <c r="F134" s="32" t="n">
        <v>0.08260000000000001</v>
      </c>
      <c r="G134" s="32">
        <f>F134*E134</f>
        <v/>
      </c>
    </row>
    <row r="135" ht="15" customHeight="1">
      <c r="A135" s="29" t="inlineStr">
        <is>
          <t>6.26</t>
        </is>
      </c>
      <c r="B135" s="29" t="inlineStr">
        <is>
          <t>C3513</t>
        </is>
      </c>
      <c r="C135" s="29" t="inlineStr">
        <is>
          <t>CHUVEIRO CROMADO C/ ARTICULAÇÃO</t>
        </is>
      </c>
      <c r="D135" s="30" t="inlineStr">
        <is>
          <t>UN</t>
        </is>
      </c>
      <c r="E135" s="31" t="n">
        <v>1</v>
      </c>
      <c r="F135" s="32" t="n">
        <v>5</v>
      </c>
      <c r="G135" s="32">
        <f>F135*E135</f>
        <v/>
      </c>
    </row>
    <row r="136" ht="15" customHeight="1">
      <c r="A136" s="29" t="inlineStr">
        <is>
          <t>6.32</t>
        </is>
      </c>
      <c r="B136" s="29" t="inlineStr">
        <is>
          <t>SBC190183</t>
        </is>
      </c>
      <c r="C136" s="29" t="inlineStr">
        <is>
          <t>DUCHA HIGIENICA ACQUA JET 2195 AQUARIUS FABRIMAR CR Data 08/2024</t>
        </is>
      </c>
      <c r="D136" s="30" t="inlineStr">
        <is>
          <t>un</t>
        </is>
      </c>
      <c r="E136" s="31" t="n">
        <v>33</v>
      </c>
      <c r="F136" s="32" t="n">
        <v>0.638</v>
      </c>
      <c r="G136" s="32">
        <f>F136*E136</f>
        <v/>
      </c>
    </row>
    <row r="137" ht="27.95" customHeight="1">
      <c r="A137" s="29" t="inlineStr">
        <is>
          <t>6.33</t>
        </is>
      </c>
      <c r="B137" s="29" t="inlineStr">
        <is>
          <t>89987</t>
        </is>
      </c>
      <c r="C137" s="29" t="inlineStr">
        <is>
          <t>REGISTRO DE GAVETA BRUTO, LATÃO, ROSCÁVEL, 3/4", COM ACABAMENTO E CANOPLA CROMADOS - FORNECIMENTO E INSTALAÇÃO. AF_08/2021</t>
        </is>
      </c>
      <c r="D137" s="30" t="inlineStr">
        <is>
          <t>UN</t>
        </is>
      </c>
      <c r="E137" s="31" t="n">
        <v>12</v>
      </c>
      <c r="F137" s="32" t="n">
        <v>0.2212</v>
      </c>
      <c r="G137" s="32">
        <f>F137*E137</f>
        <v/>
      </c>
    </row>
    <row r="138" ht="20.1" customHeight="1">
      <c r="A138" s="29" t="inlineStr">
        <is>
          <t>6.34</t>
        </is>
      </c>
      <c r="B138" s="29" t="inlineStr">
        <is>
          <t>94498</t>
        </is>
      </c>
      <c r="C138" s="29" t="inlineStr">
        <is>
          <t>REGISTRO DE GAVETA BRUTO, LATÃO, ROSCÁVEL, 2" - FORNECIMENTO E INSTALAÇÃO. AF_08/2021</t>
        </is>
      </c>
      <c r="D138" s="30" t="inlineStr">
        <is>
          <t>UN</t>
        </is>
      </c>
      <c r="E138" s="31" t="n">
        <v>2</v>
      </c>
      <c r="F138" s="32" t="n">
        <v>0.3398</v>
      </c>
      <c r="G138" s="32">
        <f>F138*E138</f>
        <v/>
      </c>
    </row>
    <row r="139" ht="20.1" customHeight="1">
      <c r="A139" s="29" t="inlineStr">
        <is>
          <t>6.35</t>
        </is>
      </c>
      <c r="B139" s="29" t="inlineStr">
        <is>
          <t>94500</t>
        </is>
      </c>
      <c r="C139" s="29" t="inlineStr">
        <is>
          <t>REGISTRO DE GAVETA BRUTO, LATÃO, ROSCÁVEL, 3" - FORNECIMENTO E INSTALAÇÃO. AF_08/2021</t>
        </is>
      </c>
      <c r="D139" s="30" t="inlineStr">
        <is>
          <t>UN</t>
        </is>
      </c>
      <c r="E139" s="31" t="n">
        <v>3</v>
      </c>
      <c r="F139" s="32" t="n">
        <v>0.5695</v>
      </c>
      <c r="G139" s="32">
        <f>F139*E139</f>
        <v/>
      </c>
    </row>
    <row r="140" ht="20.1" customHeight="1">
      <c r="A140" s="29" t="inlineStr">
        <is>
          <t>6.36</t>
        </is>
      </c>
      <c r="B140" s="29" t="inlineStr">
        <is>
          <t>94501</t>
        </is>
      </c>
      <c r="C140" s="29" t="inlineStr">
        <is>
          <t>REGISTRO DE GAVETA BRUTO, LATÃO, ROSCÁVEL, 4" - FORNECIMENTO E INSTALAÇÃO. AF_08/2021</t>
        </is>
      </c>
      <c r="D140" s="30" t="inlineStr">
        <is>
          <t>UN</t>
        </is>
      </c>
      <c r="E140" s="31" t="n">
        <v>2</v>
      </c>
      <c r="F140" s="32" t="n">
        <v>0.7225</v>
      </c>
      <c r="G140" s="32">
        <f>F140*E140</f>
        <v/>
      </c>
    </row>
    <row r="141" ht="15" customHeight="1">
      <c r="A141" s="1" t="n"/>
      <c r="B141" s="1" t="n"/>
      <c r="C141" s="1" t="n"/>
      <c r="D141" s="1" t="n"/>
      <c r="E141" s="1" t="n"/>
      <c r="F141" s="33" t="inlineStr">
        <is>
          <t>TOTAL:</t>
        </is>
      </c>
      <c r="G141" s="34" t="n">
        <v>87.40348532119999</v>
      </c>
    </row>
    <row r="142" ht="15" customHeight="1">
      <c r="A142" s="27" t="inlineStr">
        <is>
          <t>[ Serviço ]</t>
        </is>
      </c>
      <c r="B142" s="27" t="inlineStr">
        <is>
          <t>88256</t>
        </is>
      </c>
      <c r="C142" s="27" t="inlineStr">
        <is>
          <t>AZULEJISTA OU LADRILHISTA COM ENCARGOS COMPLEMENTARES</t>
        </is>
      </c>
      <c r="D142" s="28" t="inlineStr">
        <is>
          <t>H</t>
        </is>
      </c>
      <c r="E142" s="1" t="n"/>
      <c r="F142" s="1" t="n"/>
      <c r="G142" s="1" t="n"/>
    </row>
    <row r="143" ht="20.1" customHeight="1">
      <c r="A143" s="29" t="inlineStr">
        <is>
          <t>3.3.1</t>
        </is>
      </c>
      <c r="B143" s="29" t="inlineStr">
        <is>
          <t>97633</t>
        </is>
      </c>
      <c r="C143" s="29" t="inlineStr">
        <is>
          <t>DEMOLIÇÃO DE REVESTIMENTO CERÂMICO, DE FORMA MANUAL, SEM REAPROVEITAMENTO. AF_09/2023</t>
        </is>
      </c>
      <c r="D143" s="30" t="inlineStr">
        <is>
          <t>M2</t>
        </is>
      </c>
      <c r="E143" s="31" t="n">
        <v>44.77</v>
      </c>
      <c r="F143" s="32" t="n">
        <v>0.2301</v>
      </c>
      <c r="G143" s="32">
        <f>F143*E143</f>
        <v/>
      </c>
    </row>
    <row r="144" ht="20.1" customHeight="1">
      <c r="A144" s="29" t="inlineStr">
        <is>
          <t>3.3.7</t>
        </is>
      </c>
      <c r="B144" s="29" t="inlineStr">
        <is>
          <t>CP ADAP. 036</t>
        </is>
      </c>
      <c r="C144" s="29" t="inlineStr">
        <is>
          <t>REVESTIMENTO CERÂMICO 5 X 5, COR AZUL DANÚBIO FOSCO (GALPÃO DMA)</t>
        </is>
      </c>
      <c r="D144" s="30" t="inlineStr">
        <is>
          <t>M2</t>
        </is>
      </c>
      <c r="E144" s="31" t="n">
        <v>42.68</v>
      </c>
      <c r="F144" s="32" t="n">
        <v>1.156</v>
      </c>
      <c r="G144" s="32">
        <f>F144*E144</f>
        <v/>
      </c>
    </row>
    <row r="145" ht="20.1" customHeight="1">
      <c r="A145" s="29" t="inlineStr">
        <is>
          <t>3.3.8</t>
        </is>
      </c>
      <c r="B145" s="29" t="inlineStr">
        <is>
          <t>CP ADAP. 037</t>
        </is>
      </c>
      <c r="C145" s="29" t="inlineStr">
        <is>
          <t>REVESTIMENTO CERÂMINO 5 X 5 CM, COR PRETO BERLIN (GALPÃO DMA)</t>
        </is>
      </c>
      <c r="D145" s="30" t="inlineStr">
        <is>
          <t>M2</t>
        </is>
      </c>
      <c r="E145" s="31" t="n">
        <v>2.09</v>
      </c>
      <c r="F145" s="32" t="n">
        <v>1.156</v>
      </c>
      <c r="G145" s="32">
        <f>F145*E145</f>
        <v/>
      </c>
    </row>
    <row r="146" ht="20.1" customHeight="1">
      <c r="A146" s="29" t="inlineStr">
        <is>
          <t>3.3.9</t>
        </is>
      </c>
      <c r="B146" s="29" t="inlineStr">
        <is>
          <t>CP ADAP. 018</t>
        </is>
      </c>
      <c r="C146" s="29" t="inlineStr">
        <is>
          <t>REJUNTAMENTO P/CERÂMICA C/ EPOXI (PAREDE/PISO)</t>
        </is>
      </c>
      <c r="D146" s="30" t="inlineStr">
        <is>
          <t>M2</t>
        </is>
      </c>
      <c r="E146" s="31" t="n">
        <v>852</v>
      </c>
      <c r="F146" s="32" t="n">
        <v>0.23</v>
      </c>
      <c r="G146" s="32">
        <f>F146*E146</f>
        <v/>
      </c>
    </row>
    <row r="147" ht="20.1" customHeight="1">
      <c r="A147" s="29" t="inlineStr">
        <is>
          <t>4.3.1</t>
        </is>
      </c>
      <c r="B147" s="29" t="inlineStr">
        <is>
          <t>97633</t>
        </is>
      </c>
      <c r="C147" s="29" t="inlineStr">
        <is>
          <t>DEMOLIÇÃO DE REVESTIMENTO CERÂMICO, DE FORMA MANUAL, SEM REAPROVEITAMENTO. AF_09/2023</t>
        </is>
      </c>
      <c r="D147" s="30" t="inlineStr">
        <is>
          <t>M2</t>
        </is>
      </c>
      <c r="E147" s="31" t="n">
        <v>1721.67</v>
      </c>
      <c r="F147" s="32" t="n">
        <v>0.2301</v>
      </c>
      <c r="G147" s="32">
        <f>F147*E147</f>
        <v/>
      </c>
    </row>
    <row r="148" ht="20.1" customHeight="1">
      <c r="A148" s="29" t="inlineStr">
        <is>
          <t>4.3.6</t>
        </is>
      </c>
      <c r="B148" s="29" t="inlineStr">
        <is>
          <t>CP ADAP. 027</t>
        </is>
      </c>
      <c r="C148" s="29" t="inlineStr">
        <is>
          <t>REVESTIMENTO CERÂMICO 10x10CM, COR AZUL ESCURO (Fachadas Norte/Sul/Leste/Oeste)</t>
        </is>
      </c>
      <c r="D148" s="30" t="inlineStr">
        <is>
          <t>M2</t>
        </is>
      </c>
      <c r="E148" s="31" t="n">
        <v>1269.65</v>
      </c>
      <c r="F148" s="32" t="n">
        <v>1.156</v>
      </c>
      <c r="G148" s="32">
        <f>F148*E148</f>
        <v/>
      </c>
    </row>
    <row r="149" ht="20.1" customHeight="1">
      <c r="A149" s="29" t="inlineStr">
        <is>
          <t>4.3.7</t>
        </is>
      </c>
      <c r="B149" s="29" t="inlineStr">
        <is>
          <t>CP ADAP. 028</t>
        </is>
      </c>
      <c r="C149" s="29" t="inlineStr">
        <is>
          <t>REVESTIMENTO CERÂMICO 10x10CM, COR BRANCA (Fachadas Norte/Sul)</t>
        </is>
      </c>
      <c r="D149" s="30" t="inlineStr">
        <is>
          <t>M2</t>
        </is>
      </c>
      <c r="E149" s="31" t="n">
        <v>168.7</v>
      </c>
      <c r="F149" s="32" t="n">
        <v>1.156</v>
      </c>
      <c r="G149" s="32">
        <f>F149*E149</f>
        <v/>
      </c>
    </row>
    <row r="150" ht="20.1" customHeight="1">
      <c r="A150" s="29" t="inlineStr">
        <is>
          <t>4.3.8</t>
        </is>
      </c>
      <c r="B150" s="29" t="inlineStr">
        <is>
          <t>CP ADAP. 029</t>
        </is>
      </c>
      <c r="C150" s="29" t="inlineStr">
        <is>
          <t>REVESTIMENTO CERÂMICO 10x10CM, COR CINZA ESCURO (FACHADAS Norte/Sul/Leste/Oeste)</t>
        </is>
      </c>
      <c r="D150" s="30" t="inlineStr">
        <is>
          <t>M2</t>
        </is>
      </c>
      <c r="E150" s="31" t="n">
        <v>283.3</v>
      </c>
      <c r="F150" s="32" t="n">
        <v>1.156</v>
      </c>
      <c r="G150" s="32">
        <f>F150*E150</f>
        <v/>
      </c>
    </row>
    <row r="151" ht="20.1" customHeight="1">
      <c r="A151" s="29" t="inlineStr">
        <is>
          <t>4.3.9</t>
        </is>
      </c>
      <c r="B151" s="29" t="inlineStr">
        <is>
          <t>CP ADAP. 018</t>
        </is>
      </c>
      <c r="C151" s="29" t="inlineStr">
        <is>
          <t>REJUNTAMENTO P/CERÂMICA C/ EPOXI (PAREDE/PISO)</t>
        </is>
      </c>
      <c r="D151" s="30" t="inlineStr">
        <is>
          <t>M2</t>
        </is>
      </c>
      <c r="E151" s="31" t="n">
        <v>1721.67</v>
      </c>
      <c r="F151" s="32" t="n">
        <v>0.23</v>
      </c>
      <c r="G151" s="32">
        <f>F151*E151</f>
        <v/>
      </c>
    </row>
    <row r="152" ht="20.1" customHeight="1">
      <c r="A152" s="29" t="inlineStr">
        <is>
          <t>6.1</t>
        </is>
      </c>
      <c r="B152" s="29" t="inlineStr">
        <is>
          <t>97633</t>
        </is>
      </c>
      <c r="C152" s="29" t="inlineStr">
        <is>
          <t>DEMOLIÇÃO DE REVESTIMENTO CERÂMICO, DE FORMA MANUAL, SEM REAPROVEITAMENTO. AF_09/2023</t>
        </is>
      </c>
      <c r="D152" s="30" t="inlineStr">
        <is>
          <t>M2</t>
        </is>
      </c>
      <c r="E152" s="31" t="n">
        <v>416.73</v>
      </c>
      <c r="F152" s="32" t="n">
        <v>0.2301</v>
      </c>
      <c r="G152" s="32">
        <f>F152*E152</f>
        <v/>
      </c>
    </row>
    <row r="153" ht="27.95" customHeight="1">
      <c r="A153" s="29" t="inlineStr">
        <is>
          <t>6.8</t>
        </is>
      </c>
      <c r="B153" s="29" t="inlineStr">
        <is>
          <t>87263</t>
        </is>
      </c>
      <c r="C153" s="29" t="inlineStr">
        <is>
          <t>REVESTIMENTO CERÂMICO PARA PISO COM PLACAS TIPO PORCELANATO DE DIMENSÕES 60X60 CM APLICADA EM AMBIENTES DE ÁREA MAIOR QUE 10 M². AF_02/2023_PE</t>
        </is>
      </c>
      <c r="D153" s="30" t="inlineStr">
        <is>
          <t>M2</t>
        </is>
      </c>
      <c r="E153" s="31" t="n">
        <v>416.73</v>
      </c>
      <c r="F153" s="32" t="n">
        <v>0.5203</v>
      </c>
      <c r="G153" s="32">
        <f>F153*E153</f>
        <v/>
      </c>
    </row>
    <row r="154" ht="20.1" customHeight="1">
      <c r="A154" s="29" t="inlineStr">
        <is>
          <t>6.19</t>
        </is>
      </c>
      <c r="B154" s="29" t="inlineStr">
        <is>
          <t>CP ADAP. 059</t>
        </is>
      </c>
      <c r="C154" s="29" t="inlineStr">
        <is>
          <t>Divisória em granito branco Itaúnas, polido dos 2 lados</t>
        </is>
      </c>
      <c r="D154" s="30" t="inlineStr">
        <is>
          <t>M2</t>
        </is>
      </c>
      <c r="E154" s="31" t="n">
        <v>106.02</v>
      </c>
      <c r="F154" s="32" t="n">
        <v>0.4739</v>
      </c>
      <c r="G154" s="32">
        <f>F154*E154</f>
        <v/>
      </c>
    </row>
    <row r="155" ht="20.1" customHeight="1">
      <c r="A155" s="29" t="inlineStr">
        <is>
          <t>6.20</t>
        </is>
      </c>
      <c r="B155" s="29" t="inlineStr">
        <is>
          <t>CP ADAP. 060</t>
        </is>
      </c>
      <c r="C155" s="29" t="inlineStr">
        <is>
          <t>Bancada em granito branco Itaúnas</t>
        </is>
      </c>
      <c r="D155" s="30" t="inlineStr">
        <is>
          <t>M2</t>
        </is>
      </c>
      <c r="E155" s="31" t="n">
        <v>20.66</v>
      </c>
      <c r="F155" s="32" t="n">
        <v>0.4739</v>
      </c>
      <c r="G155" s="32">
        <f>F155*E155</f>
        <v/>
      </c>
    </row>
    <row r="156" ht="15" customHeight="1">
      <c r="A156" s="1" t="n"/>
      <c r="B156" s="1" t="n"/>
      <c r="C156" s="1" t="n"/>
      <c r="D156" s="1" t="n"/>
      <c r="E156" s="1" t="n"/>
      <c r="F156" s="33" t="inlineStr">
        <is>
          <t>TOTAL:</t>
        </is>
      </c>
      <c r="G156" s="34" t="n">
        <v>3413.131308</v>
      </c>
    </row>
    <row r="157" ht="32.1" customHeight="1">
      <c r="A157" s="27" t="inlineStr">
        <is>
          <t>[ Serviço ]</t>
        </is>
      </c>
      <c r="B157" s="27" t="inlineStr">
        <is>
          <t>86934</t>
        </is>
      </c>
      <c r="C157" s="27" t="inlineStr">
        <is>
          <t>BANCADA DE MÁRMORE SINTÉTICO 120 X 60CM, COM CUBA INTEGRADA, INCLUSO SIFÃO TIPO FLEXÍVEL EM PVC, VÁLVULA EM PLÁSTICO CROMADO TIPO AMERICANA E TORNEIRA CROMADA LONGA, DE PAREDE, PADRÃO POPULAR - FORNECIMENTO E INSTALAÇÃO. AF_01/2020</t>
        </is>
      </c>
      <c r="D157" s="28" t="inlineStr">
        <is>
          <t>UN</t>
        </is>
      </c>
      <c r="E157" s="1" t="n"/>
      <c r="F157" s="1" t="n"/>
      <c r="G157" s="1" t="n"/>
    </row>
    <row r="158" ht="27.95" customHeight="1">
      <c r="A158" s="29" t="inlineStr">
        <is>
          <t>2.3</t>
        </is>
      </c>
      <c r="B158" s="29" t="inlineStr">
        <is>
          <t>93210</t>
        </is>
      </c>
      <c r="C158" s="29" t="inlineStr">
        <is>
          <t>EXECUÇÃO DE REFEITÓRIO EM CANTEIRO DE OBRA EM CHAPA DE MADEIRA COMPENSADA, NÃO INCLUSO MOBILIÁRIO E EQUIPAMENTOS. AF_02/2016</t>
        </is>
      </c>
      <c r="D158" s="30" t="inlineStr">
        <is>
          <t>M2</t>
        </is>
      </c>
      <c r="E158" s="31" t="n">
        <v>14</v>
      </c>
      <c r="F158" s="32" t="n">
        <v>0.0268</v>
      </c>
      <c r="G158" s="32">
        <f>F158*E158</f>
        <v/>
      </c>
    </row>
    <row r="159" ht="15" customHeight="1">
      <c r="A159" s="1" t="n"/>
      <c r="B159" s="1" t="n"/>
      <c r="C159" s="1" t="n"/>
      <c r="D159" s="1" t="n"/>
      <c r="E159" s="1" t="n"/>
      <c r="F159" s="33" t="inlineStr">
        <is>
          <t>TOTAL:</t>
        </is>
      </c>
      <c r="G159" s="34" t="n">
        <v>0.3752</v>
      </c>
    </row>
    <row r="160" ht="15.95" customHeight="1">
      <c r="A160" s="27" t="inlineStr">
        <is>
          <t>[ Serviço ]</t>
        </is>
      </c>
      <c r="B160" s="27" t="inlineStr">
        <is>
          <t>86894</t>
        </is>
      </c>
      <c r="C160" s="27" t="inlineStr">
        <is>
          <t>BANCADA DE MÁRMORE SINTÉTICO, DE 120 X 60CM, COM CUBA INTEGRADA - FORNECIMENTO E INSTALAÇÃO. AF_01/2020</t>
        </is>
      </c>
      <c r="D160" s="28" t="inlineStr">
        <is>
          <t>UN</t>
        </is>
      </c>
      <c r="E160" s="1" t="n"/>
      <c r="F160" s="1" t="n"/>
      <c r="G160" s="1" t="n"/>
    </row>
    <row r="161" ht="27.95" customHeight="1">
      <c r="A161" s="29" t="inlineStr">
        <is>
          <t>2.3</t>
        </is>
      </c>
      <c r="B161" s="29" t="inlineStr">
        <is>
          <t>93210</t>
        </is>
      </c>
      <c r="C161" s="29" t="inlineStr">
        <is>
          <t>EXECUÇÃO DE REFEITÓRIO EM CANTEIRO DE OBRA EM CHAPA DE MADEIRA COMPENSADA, NÃO INCLUSO MOBILIÁRIO E EQUIPAMENTOS. AF_02/2016</t>
        </is>
      </c>
      <c r="D161" s="30" t="inlineStr">
        <is>
          <t>M2</t>
        </is>
      </c>
      <c r="E161" s="31" t="n">
        <v>14</v>
      </c>
      <c r="F161" s="32" t="n">
        <v>0.0268</v>
      </c>
      <c r="G161" s="32">
        <f>F161*E161</f>
        <v/>
      </c>
    </row>
    <row r="162" ht="15" customHeight="1">
      <c r="A162" s="1" t="n"/>
      <c r="B162" s="1" t="n"/>
      <c r="C162" s="1" t="n"/>
      <c r="D162" s="1" t="n"/>
      <c r="E162" s="1" t="n"/>
      <c r="F162" s="33" t="inlineStr">
        <is>
          <t>TOTAL:</t>
        </is>
      </c>
      <c r="G162" s="34" t="n">
        <v>0.3752</v>
      </c>
    </row>
    <row r="163" ht="24" customHeight="1">
      <c r="A163" s="27" t="inlineStr">
        <is>
          <t>[ Serviço ]</t>
        </is>
      </c>
      <c r="B163" s="27" t="inlineStr">
        <is>
          <t>88831</t>
        </is>
      </c>
      <c r="C163" s="27" t="inlineStr">
        <is>
          <t>BETONEIRA CAPACIDADE NOMINAL DE 400 L, CAPACIDADE DE MISTURA 280 L, MOTOR ELÉTRICO TRIFÁSICO POTÊNCIA DE 2 CV, SEM CARREGADOR - CHI DIURNO. AF_05/2023</t>
        </is>
      </c>
      <c r="D163" s="28" t="inlineStr">
        <is>
          <t>CHI</t>
        </is>
      </c>
      <c r="E163" s="1" t="n"/>
      <c r="F163" s="1" t="n"/>
      <c r="G163" s="1" t="n"/>
    </row>
    <row r="164" ht="20.1" customHeight="1">
      <c r="A164" s="29" t="inlineStr">
        <is>
          <t>2.2</t>
        </is>
      </c>
      <c r="B164" s="29" t="inlineStr">
        <is>
          <t>93208</t>
        </is>
      </c>
      <c r="C164" s="29" t="inlineStr">
        <is>
          <t>EXECUÇÃO DE ALMOXARIFADO EM CANTEIRO DE OBRA EM CHAPA DE MADEIRA COMPENSADA, INCLUSO PRATELEIRAS. AF_02/2016</t>
        </is>
      </c>
      <c r="D164" s="30" t="inlineStr">
        <is>
          <t>M2</t>
        </is>
      </c>
      <c r="E164" s="31" t="n">
        <v>30</v>
      </c>
      <c r="F164" s="32" t="n">
        <v>0.0121095</v>
      </c>
      <c r="G164" s="32">
        <f>F164*E164</f>
        <v/>
      </c>
    </row>
    <row r="165" ht="27.95" customHeight="1">
      <c r="A165" s="29" t="inlineStr">
        <is>
          <t>2.3</t>
        </is>
      </c>
      <c r="B165" s="29" t="inlineStr">
        <is>
          <t>93210</t>
        </is>
      </c>
      <c r="C165" s="29" t="inlineStr">
        <is>
          <t>EXECUÇÃO DE REFEITÓRIO EM CANTEIRO DE OBRA EM CHAPA DE MADEIRA COMPENSADA, NÃO INCLUSO MOBILIÁRIO E EQUIPAMENTOS. AF_02/2016</t>
        </is>
      </c>
      <c r="D165" s="30" t="inlineStr">
        <is>
          <t>M2</t>
        </is>
      </c>
      <c r="E165" s="31" t="n">
        <v>14</v>
      </c>
      <c r="F165" s="32" t="n">
        <v>0.0249710336</v>
      </c>
      <c r="G165" s="32">
        <f>F165*E165</f>
        <v/>
      </c>
    </row>
    <row r="166" ht="27.95" customHeight="1">
      <c r="A166" s="29" t="inlineStr">
        <is>
          <t>3.3.4</t>
        </is>
      </c>
      <c r="B166" s="29" t="inlineStr">
        <is>
          <t>87894</t>
        </is>
      </c>
      <c r="C166" s="29" t="inlineStr">
        <is>
          <t>CHAPISCO APLICADO EM ALVENARIA (SEM PRESENÇA DE VÃOS) E ESTRUTURAS DE CONCRETO DE FACHADA, COM COLHER DE PEDREIRO. ARGAMASSA TRAÇO 1:3 COM PREPARO EM BETONEIRA 400L. AF_10/2022</t>
        </is>
      </c>
      <c r="D166" s="30" t="inlineStr">
        <is>
          <t>M2</t>
        </is>
      </c>
      <c r="E166" s="31" t="n">
        <v>44.77</v>
      </c>
      <c r="F166" s="32" t="n">
        <v>0.012247</v>
      </c>
      <c r="G166" s="32">
        <f>F166*E166</f>
        <v/>
      </c>
    </row>
    <row r="167" ht="36" customHeight="1">
      <c r="A167" s="29" t="inlineStr">
        <is>
          <t>3.3.5</t>
        </is>
      </c>
      <c r="B167" s="29" t="inlineStr">
        <is>
          <t>104237</t>
        </is>
      </c>
      <c r="C167" s="29" t="inlineStr">
        <is>
          <t>EMBOÇO OU MASSA ÚNICA EM ARGAMASSA TRAÇO 1:2:8, PREPARO MECÂNICA COM BETONEIRA 400 L, APLICADA MANUALMENTE EM PANOS DE FACHADA SEM PRESENÇA DE VÃOS, ESPESSURA DE 35 MM, ACESSO POR ANDAIME. AF_08/2022</t>
        </is>
      </c>
      <c r="D167" s="30" t="inlineStr">
        <is>
          <t>M2</t>
        </is>
      </c>
      <c r="E167" s="31" t="n">
        <v>44.77</v>
      </c>
      <c r="F167" s="32" t="n">
        <v>0.135585</v>
      </c>
      <c r="G167" s="32">
        <f>F167*E167</f>
        <v/>
      </c>
    </row>
    <row r="168" ht="27.95" customHeight="1">
      <c r="A168" s="29" t="inlineStr">
        <is>
          <t>4.3.4</t>
        </is>
      </c>
      <c r="B168" s="29" t="inlineStr">
        <is>
          <t>87894</t>
        </is>
      </c>
      <c r="C168" s="29" t="inlineStr">
        <is>
          <t>CHAPISCO APLICADO EM ALVENARIA (SEM PRESENÇA DE VÃOS) E ESTRUTURAS DE CONCRETO DE FACHADA, COM COLHER DE PEDREIRO. ARGAMASSA TRAÇO 1:3 COM PREPARO EM BETONEIRA 400L. AF_10/2022</t>
        </is>
      </c>
      <c r="D168" s="30" t="inlineStr">
        <is>
          <t>M2</t>
        </is>
      </c>
      <c r="E168" s="31" t="n">
        <v>1721.67</v>
      </c>
      <c r="F168" s="32" t="n">
        <v>0.012247</v>
      </c>
      <c r="G168" s="32">
        <f>F168*E168</f>
        <v/>
      </c>
    </row>
    <row r="169" ht="36" customHeight="1">
      <c r="A169" s="29" t="inlineStr">
        <is>
          <t>4.3.5</t>
        </is>
      </c>
      <c r="B169" s="29" t="inlineStr">
        <is>
          <t>104237</t>
        </is>
      </c>
      <c r="C169" s="29" t="inlineStr">
        <is>
          <t>EMBOÇO OU MASSA ÚNICA EM ARGAMASSA TRAÇO 1:2:8, PREPARO MECÂNICA COM BETONEIRA 400 L, APLICADA MANUALMENTE EM PANOS DE FACHADA SEM PRESENÇA DE VÃOS, ESPESSURA DE 35 MM, ACESSO POR ANDAIME. AF_08/2022</t>
        </is>
      </c>
      <c r="D169" s="30" t="inlineStr">
        <is>
          <t>M2</t>
        </is>
      </c>
      <c r="E169" s="31" t="n">
        <v>1721.67</v>
      </c>
      <c r="F169" s="32" t="n">
        <v>0.135585</v>
      </c>
      <c r="G169" s="32">
        <f>F169*E169</f>
        <v/>
      </c>
    </row>
    <row r="170" ht="36" customHeight="1">
      <c r="A170" s="29" t="inlineStr">
        <is>
          <t>4.4.2</t>
        </is>
      </c>
      <c r="B170" s="29" t="inlineStr">
        <is>
          <t>87630</t>
        </is>
      </c>
      <c r="C170" s="29" t="inlineStr">
        <is>
          <t>CONTRAPISO EM ARGAMASSA TRAÇO 1:4 (CIMENTO E AREIA), PREPARO MECÂNICO COM BETONEIRA 400 L, APLICADO EM ÁREAS SECAS SOBRE LAJE, ADERIDO, ACABAMENTO NÃO REFORÇADO, ESPESSURA 3CM. AF_07/2021</t>
        </is>
      </c>
      <c r="D170" s="30" t="inlineStr">
        <is>
          <t>M2</t>
        </is>
      </c>
      <c r="E170" s="31" t="n">
        <v>408</v>
      </c>
      <c r="F170" s="32" t="n">
        <v>0.160332</v>
      </c>
      <c r="G170" s="32">
        <f>F170*E170</f>
        <v/>
      </c>
    </row>
    <row r="171" ht="36" customHeight="1">
      <c r="A171" s="29" t="inlineStr">
        <is>
          <t>4.5.3</t>
        </is>
      </c>
      <c r="B171" s="29" t="inlineStr">
        <is>
          <t>87630</t>
        </is>
      </c>
      <c r="C171" s="29" t="inlineStr">
        <is>
          <t>CONTRAPISO EM ARGAMASSA TRAÇO 1:4 (CIMENTO E AREIA), PREPARO MECÂNICO COM BETONEIRA 400 L, APLICADO EM ÁREAS SECAS SOBRE LAJE, ADERIDO, ACABAMENTO NÃO REFORÇADO, ESPESSURA 3CM. AF_07/2021</t>
        </is>
      </c>
      <c r="D171" s="30" t="inlineStr">
        <is>
          <t>M2</t>
        </is>
      </c>
      <c r="E171" s="31" t="n">
        <v>229.45</v>
      </c>
      <c r="F171" s="32" t="n">
        <v>0.160332</v>
      </c>
      <c r="G171" s="32">
        <f>F171*E171</f>
        <v/>
      </c>
    </row>
    <row r="172" ht="27.95" customHeight="1">
      <c r="A172" s="29" t="inlineStr">
        <is>
          <t>4.6.6</t>
        </is>
      </c>
      <c r="B172" s="29" t="inlineStr">
        <is>
          <t>103356</t>
        </is>
      </c>
      <c r="C172" s="29" t="inlineStr">
        <is>
          <t>ALVENARIA DE VEDAÇÃO DE BLOCOS CERÂMICOS FURADOS NA HORIZONTAL DE 9X19X29 CM (ESPESSURA 9 CM) E ARGAMASSA DE ASSENTAMENTO COM PREPARO EM BETONEIRA. AF_12/2021</t>
        </is>
      </c>
      <c r="D172" s="30" t="inlineStr">
        <is>
          <t>M2</t>
        </is>
      </c>
      <c r="E172" s="31" t="n">
        <v>25</v>
      </c>
      <c r="F172" s="32" t="n">
        <v>0.026565</v>
      </c>
      <c r="G172" s="32">
        <f>F172*E172</f>
        <v/>
      </c>
    </row>
    <row r="173" ht="27.95" customHeight="1">
      <c r="A173" s="29" t="inlineStr">
        <is>
          <t>4.6.9</t>
        </is>
      </c>
      <c r="B173" s="29" t="inlineStr">
        <is>
          <t>87894</t>
        </is>
      </c>
      <c r="C173" s="29" t="inlineStr">
        <is>
          <t>CHAPISCO APLICADO EM ALVENARIA (SEM PRESENÇA DE VÃOS) E ESTRUTURAS DE CONCRETO DE FACHADA, COM COLHER DE PEDREIRO. ARGAMASSA TRAÇO 1:3 COM PREPARO EM BETONEIRA 400L. AF_10/2022</t>
        </is>
      </c>
      <c r="D173" s="30" t="inlineStr">
        <is>
          <t>M2</t>
        </is>
      </c>
      <c r="E173" s="31" t="n">
        <v>25</v>
      </c>
      <c r="F173" s="32" t="n">
        <v>0.012247</v>
      </c>
      <c r="G173" s="32">
        <f>F173*E173</f>
        <v/>
      </c>
    </row>
    <row r="174" ht="36" customHeight="1">
      <c r="A174" s="29" t="inlineStr">
        <is>
          <t>4.6.10</t>
        </is>
      </c>
      <c r="B174" s="29" t="inlineStr">
        <is>
          <t>104237</t>
        </is>
      </c>
      <c r="C174" s="29" t="inlineStr">
        <is>
          <t>EMBOÇO OU MASSA ÚNICA EM ARGAMASSA TRAÇO 1:2:8, PREPARO MECÂNICA COM BETONEIRA 400 L, APLICADA MANUALMENTE EM PANOS DE FACHADA SEM PRESENÇA DE VÃOS, ESPESSURA DE 35 MM, ACESSO POR ANDAIME. AF_08/2022</t>
        </is>
      </c>
      <c r="D174" s="30" t="inlineStr">
        <is>
          <t>M2</t>
        </is>
      </c>
      <c r="E174" s="31" t="n">
        <v>25</v>
      </c>
      <c r="F174" s="32" t="n">
        <v>0.135585</v>
      </c>
      <c r="G174" s="32">
        <f>F174*E174</f>
        <v/>
      </c>
    </row>
    <row r="175" ht="20.1" customHeight="1">
      <c r="A175" s="29" t="inlineStr">
        <is>
          <t>5.4</t>
        </is>
      </c>
      <c r="B175" s="29" t="inlineStr">
        <is>
          <t>CP-95467-90315369</t>
        </is>
      </c>
      <c r="C175" s="29" t="inlineStr">
        <is>
          <t>EMBASAMENTO C/PEDRA ARGAMASSADA UTILIZANDO ARG.CIM/AREIA 1:6 (M3)</t>
        </is>
      </c>
      <c r="D175" s="30" t="inlineStr">
        <is>
          <t>M3</t>
        </is>
      </c>
      <c r="E175" s="31" t="n">
        <v>9.9</v>
      </c>
      <c r="F175" s="32" t="n">
        <v>1.068</v>
      </c>
      <c r="G175" s="32">
        <f>F175*E175</f>
        <v/>
      </c>
    </row>
    <row r="176" ht="20.1" customHeight="1">
      <c r="A176" s="29" t="inlineStr">
        <is>
          <t>5.12</t>
        </is>
      </c>
      <c r="B176" s="29" t="inlineStr">
        <is>
          <t>93205</t>
        </is>
      </c>
      <c r="C176" s="29" t="inlineStr">
        <is>
          <t>CINTA DE AMARRAÇÃO DE ALVENARIA MOLDADA IN LOCO COM UTILIZAÇÃO DE BLOCOS CANALETA. AF_03/2016</t>
        </is>
      </c>
      <c r="D176" s="30" t="inlineStr">
        <is>
          <t>M</t>
        </is>
      </c>
      <c r="E176" s="31" t="n">
        <v>220</v>
      </c>
      <c r="F176" s="32" t="n">
        <v>0.00562134</v>
      </c>
      <c r="G176" s="32">
        <f>F176*E176</f>
        <v/>
      </c>
    </row>
    <row r="177" ht="27.95" customHeight="1">
      <c r="A177" s="29" t="inlineStr">
        <is>
          <t>5.13</t>
        </is>
      </c>
      <c r="B177" s="29" t="inlineStr">
        <is>
          <t>89470</t>
        </is>
      </c>
      <c r="C177" s="29" t="inlineStr">
        <is>
          <t>ALVENARIA DE BLOCOS DE CONCRETO ESTRUTURAL 14X19X39 CM (ESPESSURA 14 CM), FBK = 4,5 MPA, UTILIZANDO COLHER DE PEDREIRO. AF_10/2022</t>
        </is>
      </c>
      <c r="D177" s="30" t="inlineStr">
        <is>
          <t>M2</t>
        </is>
      </c>
      <c r="E177" s="31" t="n">
        <v>242</v>
      </c>
      <c r="F177" s="32" t="n">
        <v>0.054936</v>
      </c>
      <c r="G177" s="32">
        <f>F177*E177</f>
        <v/>
      </c>
    </row>
    <row r="178" ht="36" customHeight="1">
      <c r="A178" s="29" t="inlineStr">
        <is>
          <t>6.4</t>
        </is>
      </c>
      <c r="B178" s="29" t="inlineStr">
        <is>
          <t>87630</t>
        </is>
      </c>
      <c r="C178" s="29" t="inlineStr">
        <is>
          <t>CONTRAPISO EM ARGAMASSA TRAÇO 1:4 (CIMENTO E AREIA), PREPARO MECÂNICO COM BETONEIRA 400 L, APLICADO EM ÁREAS SECAS SOBRE LAJE, ADERIDO, ACABAMENTO NÃO REFORÇADO, ESPESSURA 3CM. AF_07/2021</t>
        </is>
      </c>
      <c r="D178" s="30" t="inlineStr">
        <is>
          <t>M2</t>
        </is>
      </c>
      <c r="E178" s="31" t="n">
        <v>123.31</v>
      </c>
      <c r="F178" s="32" t="n">
        <v>0.160332</v>
      </c>
      <c r="G178" s="32">
        <f>F178*E178</f>
        <v/>
      </c>
    </row>
    <row r="179" ht="15" customHeight="1">
      <c r="A179" s="1" t="n"/>
      <c r="B179" s="1" t="n"/>
      <c r="C179" s="1" t="n"/>
      <c r="D179" s="1" t="n"/>
      <c r="E179" s="1" t="n"/>
      <c r="F179" s="33" t="inlineStr">
        <is>
          <t>TOTAL:</t>
        </is>
      </c>
      <c r="G179" s="34" t="n">
        <v>413.2877416704</v>
      </c>
    </row>
    <row r="180" ht="24" customHeight="1">
      <c r="A180" s="27" t="inlineStr">
        <is>
          <t>[ Serviço ]</t>
        </is>
      </c>
      <c r="B180" s="27" t="inlineStr">
        <is>
          <t>88830</t>
        </is>
      </c>
      <c r="C180" s="27" t="inlineStr">
        <is>
          <t>BETONEIRA CAPACIDADE NOMINAL DE 400 L, CAPACIDADE DE MISTURA 280 L, MOTOR ELÉTRICO TRIFÁSICO POTÊNCIA DE 2 CV, SEM CARREGADOR - CHP DIURNO. AF_05/2023</t>
        </is>
      </c>
      <c r="D180" s="28" t="inlineStr">
        <is>
          <t>CHP</t>
        </is>
      </c>
      <c r="E180" s="1" t="n"/>
      <c r="F180" s="1" t="n"/>
      <c r="G180" s="1" t="n"/>
    </row>
    <row r="181" ht="20.1" customHeight="1">
      <c r="A181" s="29" t="inlineStr">
        <is>
          <t>2.2</t>
        </is>
      </c>
      <c r="B181" s="29" t="inlineStr">
        <is>
          <t>93208</t>
        </is>
      </c>
      <c r="C181" s="29" t="inlineStr">
        <is>
          <t>EXECUÇÃO DE ALMOXARIFADO EM CANTEIRO DE OBRA EM CHAPA DE MADEIRA COMPENSADA, INCLUSO PRATELEIRAS. AF_02/2016</t>
        </is>
      </c>
      <c r="D181" s="30" t="inlineStr">
        <is>
          <t>M2</t>
        </is>
      </c>
      <c r="E181" s="31" t="n">
        <v>30</v>
      </c>
      <c r="F181" s="32" t="n">
        <v>0.0036855</v>
      </c>
      <c r="G181" s="32">
        <f>F181*E181</f>
        <v/>
      </c>
    </row>
    <row r="182" ht="27.95" customHeight="1">
      <c r="A182" s="29" t="inlineStr">
        <is>
          <t>2.3</t>
        </is>
      </c>
      <c r="B182" s="29" t="inlineStr">
        <is>
          <t>93210</t>
        </is>
      </c>
      <c r="C182" s="29" t="inlineStr">
        <is>
          <t>EXECUÇÃO DE REFEITÓRIO EM CANTEIRO DE OBRA EM CHAPA DE MADEIRA COMPENSADA, NÃO INCLUSO MOBILIÁRIO E EQUIPAMENTOS. AF_02/2016</t>
        </is>
      </c>
      <c r="D182" s="30" t="inlineStr">
        <is>
          <t>M2</t>
        </is>
      </c>
      <c r="E182" s="31" t="n">
        <v>14</v>
      </c>
      <c r="F182" s="32" t="n">
        <v>0.007585776</v>
      </c>
      <c r="G182" s="32">
        <f>F182*E182</f>
        <v/>
      </c>
    </row>
    <row r="183" ht="27.95" customHeight="1">
      <c r="A183" s="29" t="inlineStr">
        <is>
          <t>3.3.4</t>
        </is>
      </c>
      <c r="B183" s="29" t="inlineStr">
        <is>
          <t>87894</t>
        </is>
      </c>
      <c r="C183" s="29" t="inlineStr">
        <is>
          <t>CHAPISCO APLICADO EM ALVENARIA (SEM PRESENÇA DE VÃOS) E ESTRUTURAS DE CONCRETO DE FACHADA, COM COLHER DE PEDREIRO. ARGAMASSA TRAÇO 1:3 COM PREPARO EM BETONEIRA 400L. AF_10/2022</t>
        </is>
      </c>
      <c r="D183" s="30" t="inlineStr">
        <is>
          <t>M2</t>
        </is>
      </c>
      <c r="E183" s="31" t="n">
        <v>44.77</v>
      </c>
      <c r="F183" s="32" t="n">
        <v>0.003737</v>
      </c>
      <c r="G183" s="32">
        <f>F183*E183</f>
        <v/>
      </c>
    </row>
    <row r="184" ht="36" customHeight="1">
      <c r="A184" s="29" t="inlineStr">
        <is>
          <t>3.3.5</t>
        </is>
      </c>
      <c r="B184" s="29" t="inlineStr">
        <is>
          <t>104237</t>
        </is>
      </c>
      <c r="C184" s="29" t="inlineStr">
        <is>
          <t>EMBOÇO OU MASSA ÚNICA EM ARGAMASSA TRAÇO 1:2:8, PREPARO MECÂNICA COM BETONEIRA 400 L, APLICADA MANUALMENTE EM PANOS DE FACHADA SEM PRESENÇA DE VÃOS, ESPESSURA DE 35 MM, ACESSO POR ANDAIME. AF_08/2022</t>
        </is>
      </c>
      <c r="D184" s="30" t="inlineStr">
        <is>
          <t>M2</t>
        </is>
      </c>
      <c r="E184" s="31" t="n">
        <v>44.77</v>
      </c>
      <c r="F184" s="32" t="n">
        <v>0.041265</v>
      </c>
      <c r="G184" s="32">
        <f>F184*E184</f>
        <v/>
      </c>
    </row>
    <row r="185" ht="27.95" customHeight="1">
      <c r="A185" s="29" t="inlineStr">
        <is>
          <t>4.3.4</t>
        </is>
      </c>
      <c r="B185" s="29" t="inlineStr">
        <is>
          <t>87894</t>
        </is>
      </c>
      <c r="C185" s="29" t="inlineStr">
        <is>
          <t>CHAPISCO APLICADO EM ALVENARIA (SEM PRESENÇA DE VÃOS) E ESTRUTURAS DE CONCRETO DE FACHADA, COM COLHER DE PEDREIRO. ARGAMASSA TRAÇO 1:3 COM PREPARO EM BETONEIRA 400L. AF_10/2022</t>
        </is>
      </c>
      <c r="D185" s="30" t="inlineStr">
        <is>
          <t>M2</t>
        </is>
      </c>
      <c r="E185" s="31" t="n">
        <v>1721.67</v>
      </c>
      <c r="F185" s="32" t="n">
        <v>0.003737</v>
      </c>
      <c r="G185" s="32">
        <f>F185*E185</f>
        <v/>
      </c>
    </row>
    <row r="186" ht="36" customHeight="1">
      <c r="A186" s="29" t="inlineStr">
        <is>
          <t>4.3.5</t>
        </is>
      </c>
      <c r="B186" s="29" t="inlineStr">
        <is>
          <t>104237</t>
        </is>
      </c>
      <c r="C186" s="29" t="inlineStr">
        <is>
          <t>EMBOÇO OU MASSA ÚNICA EM ARGAMASSA TRAÇO 1:2:8, PREPARO MECÂNICA COM BETONEIRA 400 L, APLICADA MANUALMENTE EM PANOS DE FACHADA SEM PRESENÇA DE VÃOS, ESPESSURA DE 35 MM, ACESSO POR ANDAIME. AF_08/2022</t>
        </is>
      </c>
      <c r="D186" s="30" t="inlineStr">
        <is>
          <t>M2</t>
        </is>
      </c>
      <c r="E186" s="31" t="n">
        <v>1721.67</v>
      </c>
      <c r="F186" s="32" t="n">
        <v>0.041265</v>
      </c>
      <c r="G186" s="32">
        <f>F186*E186</f>
        <v/>
      </c>
    </row>
    <row r="187" ht="36" customHeight="1">
      <c r="A187" s="29" t="inlineStr">
        <is>
          <t>4.4.2</t>
        </is>
      </c>
      <c r="B187" s="29" t="inlineStr">
        <is>
          <t>87630</t>
        </is>
      </c>
      <c r="C187" s="29" t="inlineStr">
        <is>
          <t>CONTRAPISO EM ARGAMASSA TRAÇO 1:4 (CIMENTO E AREIA), PREPARO MECÂNICO COM BETONEIRA 400 L, APLICADO EM ÁREAS SECAS SOBRE LAJE, ADERIDO, ACABAMENTO NÃO REFORÇADO, ESPESSURA 3CM. AF_07/2021</t>
        </is>
      </c>
      <c r="D187" s="30" t="inlineStr">
        <is>
          <t>M2</t>
        </is>
      </c>
      <c r="E187" s="31" t="n">
        <v>408</v>
      </c>
      <c r="F187" s="32" t="n">
        <v>0.048703</v>
      </c>
      <c r="G187" s="32">
        <f>F187*E187</f>
        <v/>
      </c>
    </row>
    <row r="188" ht="36" customHeight="1">
      <c r="A188" s="29" t="inlineStr">
        <is>
          <t>4.5.3</t>
        </is>
      </c>
      <c r="B188" s="29" t="inlineStr">
        <is>
          <t>87630</t>
        </is>
      </c>
      <c r="C188" s="29" t="inlineStr">
        <is>
          <t>CONTRAPISO EM ARGAMASSA TRAÇO 1:4 (CIMENTO E AREIA), PREPARO MECÂNICO COM BETONEIRA 400 L, APLICADO EM ÁREAS SECAS SOBRE LAJE, ADERIDO, ACABAMENTO NÃO REFORÇADO, ESPESSURA 3CM. AF_07/2021</t>
        </is>
      </c>
      <c r="D188" s="30" t="inlineStr">
        <is>
          <t>M2</t>
        </is>
      </c>
      <c r="E188" s="31" t="n">
        <v>229.45</v>
      </c>
      <c r="F188" s="32" t="n">
        <v>0.048703</v>
      </c>
      <c r="G188" s="32">
        <f>F188*E188</f>
        <v/>
      </c>
    </row>
    <row r="189" ht="27.95" customHeight="1">
      <c r="A189" s="29" t="inlineStr">
        <is>
          <t>4.6.6</t>
        </is>
      </c>
      <c r="B189" s="29" t="inlineStr">
        <is>
          <t>103356</t>
        </is>
      </c>
      <c r="C189" s="29" t="inlineStr">
        <is>
          <t>ALVENARIA DE VEDAÇÃO DE BLOCOS CERÂMICOS FURADOS NA HORIZONTAL DE 9X19X29 CM (ESPESSURA 9 CM) E ARGAMASSA DE ASSENTAMENTO COM PREPARO EM BETONEIRA. AF_12/2021</t>
        </is>
      </c>
      <c r="D189" s="30" t="inlineStr">
        <is>
          <t>M2</t>
        </is>
      </c>
      <c r="E189" s="31" t="n">
        <v>25</v>
      </c>
      <c r="F189" s="32" t="n">
        <v>0.008085</v>
      </c>
      <c r="G189" s="32">
        <f>F189*E189</f>
        <v/>
      </c>
    </row>
    <row r="190" ht="27.95" customHeight="1">
      <c r="A190" s="29" t="inlineStr">
        <is>
          <t>4.6.9</t>
        </is>
      </c>
      <c r="B190" s="29" t="inlineStr">
        <is>
          <t>87894</t>
        </is>
      </c>
      <c r="C190" s="29" t="inlineStr">
        <is>
          <t>CHAPISCO APLICADO EM ALVENARIA (SEM PRESENÇA DE VÃOS) E ESTRUTURAS DE CONCRETO DE FACHADA, COM COLHER DE PEDREIRO. ARGAMASSA TRAÇO 1:3 COM PREPARO EM BETONEIRA 400L. AF_10/2022</t>
        </is>
      </c>
      <c r="D190" s="30" t="inlineStr">
        <is>
          <t>M2</t>
        </is>
      </c>
      <c r="E190" s="31" t="n">
        <v>25</v>
      </c>
      <c r="F190" s="32" t="n">
        <v>0.003737</v>
      </c>
      <c r="G190" s="32">
        <f>F190*E190</f>
        <v/>
      </c>
    </row>
    <row r="191" ht="36" customHeight="1">
      <c r="A191" s="29" t="inlineStr">
        <is>
          <t>4.6.10</t>
        </is>
      </c>
      <c r="B191" s="29" t="inlineStr">
        <is>
          <t>104237</t>
        </is>
      </c>
      <c r="C191" s="29" t="inlineStr">
        <is>
          <t>EMBOÇO OU MASSA ÚNICA EM ARGAMASSA TRAÇO 1:2:8, PREPARO MECÂNICA COM BETONEIRA 400 L, APLICADA MANUALMENTE EM PANOS DE FACHADA SEM PRESENÇA DE VÃOS, ESPESSURA DE 35 MM, ACESSO POR ANDAIME. AF_08/2022</t>
        </is>
      </c>
      <c r="D191" s="30" t="inlineStr">
        <is>
          <t>M2</t>
        </is>
      </c>
      <c r="E191" s="31" t="n">
        <v>25</v>
      </c>
      <c r="F191" s="32" t="n">
        <v>0.041265</v>
      </c>
      <c r="G191" s="32">
        <f>F191*E191</f>
        <v/>
      </c>
    </row>
    <row r="192" ht="20.1" customHeight="1">
      <c r="A192" s="29" t="inlineStr">
        <is>
          <t>5.4</t>
        </is>
      </c>
      <c r="B192" s="29" t="inlineStr">
        <is>
          <t>CP-95467-90315369</t>
        </is>
      </c>
      <c r="C192" s="29" t="inlineStr">
        <is>
          <t>EMBASAMENTO C/PEDRA ARGAMASSADA UTILIZANDO ARG.CIM/AREIA 1:6 (M3)</t>
        </is>
      </c>
      <c r="D192" s="30" t="inlineStr">
        <is>
          <t>M3</t>
        </is>
      </c>
      <c r="E192" s="31" t="n">
        <v>9.9</v>
      </c>
      <c r="F192" s="32" t="n">
        <v>0.324</v>
      </c>
      <c r="G192" s="32">
        <f>F192*E192</f>
        <v/>
      </c>
    </row>
    <row r="193" ht="20.1" customHeight="1">
      <c r="A193" s="29" t="inlineStr">
        <is>
          <t>5.12</t>
        </is>
      </c>
      <c r="B193" s="29" t="inlineStr">
        <is>
          <t>93205</t>
        </is>
      </c>
      <c r="C193" s="29" t="inlineStr">
        <is>
          <t>CINTA DE AMARRAÇÃO DE ALVENARIA MOLDADA IN LOCO COM UTILIZAÇÃO DE BLOCOS CANALETA. AF_03/2016</t>
        </is>
      </c>
      <c r="D193" s="30" t="inlineStr">
        <is>
          <t>M</t>
        </is>
      </c>
      <c r="E193" s="31" t="n">
        <v>220</v>
      </c>
      <c r="F193" s="32" t="n">
        <v>0.01269732</v>
      </c>
      <c r="G193" s="32">
        <f>F193*E193</f>
        <v/>
      </c>
    </row>
    <row r="194" ht="27.95" customHeight="1">
      <c r="A194" s="29" t="inlineStr">
        <is>
          <t>5.13</t>
        </is>
      </c>
      <c r="B194" s="29" t="inlineStr">
        <is>
          <t>89470</t>
        </is>
      </c>
      <c r="C194" s="29" t="inlineStr">
        <is>
          <t>ALVENARIA DE BLOCOS DE CONCRETO ESTRUTURAL 14X19X39 CM (ESPESSURA 14 CM), FBK = 4,5 MPA, UTILIZANDO COLHER DE PEDREIRO. AF_10/2022</t>
        </is>
      </c>
      <c r="D194" s="30" t="inlineStr">
        <is>
          <t>M2</t>
        </is>
      </c>
      <c r="E194" s="31" t="n">
        <v>242</v>
      </c>
      <c r="F194" s="32" t="n">
        <v>0.016632</v>
      </c>
      <c r="G194" s="32">
        <f>F194*E194</f>
        <v/>
      </c>
    </row>
    <row r="195" ht="36" customHeight="1">
      <c r="A195" s="29" t="inlineStr">
        <is>
          <t>6.4</t>
        </is>
      </c>
      <c r="B195" s="29" t="inlineStr">
        <is>
          <t>87630</t>
        </is>
      </c>
      <c r="C195" s="29" t="inlineStr">
        <is>
          <t>CONTRAPISO EM ARGAMASSA TRAÇO 1:4 (CIMENTO E AREIA), PREPARO MECÂNICO COM BETONEIRA 400 L, APLICADO EM ÁREAS SECAS SOBRE LAJE, ADERIDO, ACABAMENTO NÃO REFORÇADO, ESPESSURA 3CM. AF_07/2021</t>
        </is>
      </c>
      <c r="D195" s="30" t="inlineStr">
        <is>
          <t>M2</t>
        </is>
      </c>
      <c r="E195" s="31" t="n">
        <v>123.31</v>
      </c>
      <c r="F195" s="32" t="n">
        <v>0.048703</v>
      </c>
      <c r="G195" s="32">
        <f>F195*E195</f>
        <v/>
      </c>
    </row>
    <row r="196" ht="15" customHeight="1">
      <c r="A196" s="1" t="n"/>
      <c r="B196" s="1" t="n"/>
      <c r="C196" s="1" t="n"/>
      <c r="D196" s="1" t="n"/>
      <c r="E196" s="1" t="n"/>
      <c r="F196" s="33" t="inlineStr">
        <is>
          <t>TOTAL:</t>
        </is>
      </c>
      <c r="G196" s="34" t="n">
        <v>128.114522424</v>
      </c>
    </row>
    <row r="197" ht="24" customHeight="1">
      <c r="A197" s="27" t="inlineStr">
        <is>
          <t>[ Serviço ]</t>
        </is>
      </c>
      <c r="B197" s="27" t="inlineStr">
        <is>
          <t>88826</t>
        </is>
      </c>
      <c r="C197" s="27" t="inlineStr">
        <is>
          <t>BETONEIRA CAPACIDADE NOMINAL DE 400 L, CAPACIDADE DE MISTURA 280 L, MOTOR ELÉTRICO TRIFÁSICO POTÊNCIA DE 2 CV, SEM CARREGADOR - DEPRECIAÇÃO. AF_05/2023</t>
        </is>
      </c>
      <c r="D197" s="28" t="inlineStr">
        <is>
          <t>H</t>
        </is>
      </c>
      <c r="E197" s="1" t="n"/>
      <c r="F197" s="1" t="n"/>
      <c r="G197" s="1" t="n"/>
    </row>
    <row r="198" ht="20.1" customHeight="1">
      <c r="A198" s="29" t="inlineStr">
        <is>
          <t>2.2</t>
        </is>
      </c>
      <c r="B198" s="29" t="inlineStr">
        <is>
          <t>93208</t>
        </is>
      </c>
      <c r="C198" s="29" t="inlineStr">
        <is>
          <t>EXECUÇÃO DE ALMOXARIFADO EM CANTEIRO DE OBRA EM CHAPA DE MADEIRA COMPENSADA, INCLUSO PRATELEIRAS. AF_02/2016</t>
        </is>
      </c>
      <c r="D198" s="30" t="inlineStr">
        <is>
          <t>M2</t>
        </is>
      </c>
      <c r="E198" s="31" t="n">
        <v>30</v>
      </c>
      <c r="F198" s="32" t="n">
        <v>0.015795</v>
      </c>
      <c r="G198" s="32">
        <f>F198*E198</f>
        <v/>
      </c>
    </row>
    <row r="199" ht="27.95" customHeight="1">
      <c r="A199" s="29" t="inlineStr">
        <is>
          <t>2.3</t>
        </is>
      </c>
      <c r="B199" s="29" t="inlineStr">
        <is>
          <t>93210</t>
        </is>
      </c>
      <c r="C199" s="29" t="inlineStr">
        <is>
          <t>EXECUÇÃO DE REFEITÓRIO EM CANTEIRO DE OBRA EM CHAPA DE MADEIRA COMPENSADA, NÃO INCLUSO MOBILIÁRIO E EQUIPAMENTOS. AF_02/2016</t>
        </is>
      </c>
      <c r="D199" s="30" t="inlineStr">
        <is>
          <t>M2</t>
        </is>
      </c>
      <c r="E199" s="31" t="n">
        <v>14</v>
      </c>
      <c r="F199" s="32" t="n">
        <v>0.0325568096</v>
      </c>
      <c r="G199" s="32">
        <f>F199*E199</f>
        <v/>
      </c>
    </row>
    <row r="200" ht="27.95" customHeight="1">
      <c r="A200" s="29" t="inlineStr">
        <is>
          <t>3.3.4</t>
        </is>
      </c>
      <c r="B200" s="29" t="inlineStr">
        <is>
          <t>87894</t>
        </is>
      </c>
      <c r="C200" s="29" t="inlineStr">
        <is>
          <t>CHAPISCO APLICADO EM ALVENARIA (SEM PRESENÇA DE VÃOS) E ESTRUTURAS DE CONCRETO DE FACHADA, COM COLHER DE PEDREIRO. ARGAMASSA TRAÇO 1:3 COM PREPARO EM BETONEIRA 400L. AF_10/2022</t>
        </is>
      </c>
      <c r="D200" s="30" t="inlineStr">
        <is>
          <t>M2</t>
        </is>
      </c>
      <c r="E200" s="31" t="n">
        <v>44.77</v>
      </c>
      <c r="F200" s="32" t="n">
        <v>0.015984</v>
      </c>
      <c r="G200" s="32">
        <f>F200*E200</f>
        <v/>
      </c>
    </row>
    <row r="201" ht="36" customHeight="1">
      <c r="A201" s="29" t="inlineStr">
        <is>
          <t>3.3.5</t>
        </is>
      </c>
      <c r="B201" s="29" t="inlineStr">
        <is>
          <t>104237</t>
        </is>
      </c>
      <c r="C201" s="29" t="inlineStr">
        <is>
          <t>EMBOÇO OU MASSA ÚNICA EM ARGAMASSA TRAÇO 1:2:8, PREPARO MECÂNICA COM BETONEIRA 400 L, APLICADA MANUALMENTE EM PANOS DE FACHADA SEM PRESENÇA DE VÃOS, ESPESSURA DE 35 MM, ACESSO POR ANDAIME. AF_08/2022</t>
        </is>
      </c>
      <c r="D201" s="30" t="inlineStr">
        <is>
          <t>M2</t>
        </is>
      </c>
      <c r="E201" s="31" t="n">
        <v>44.77</v>
      </c>
      <c r="F201" s="32" t="n">
        <v>0.17685</v>
      </c>
      <c r="G201" s="32">
        <f>F201*E201</f>
        <v/>
      </c>
    </row>
    <row r="202" ht="27.95" customHeight="1">
      <c r="A202" s="29" t="inlineStr">
        <is>
          <t>4.3.4</t>
        </is>
      </c>
      <c r="B202" s="29" t="inlineStr">
        <is>
          <t>87894</t>
        </is>
      </c>
      <c r="C202" s="29" t="inlineStr">
        <is>
          <t>CHAPISCO APLICADO EM ALVENARIA (SEM PRESENÇA DE VÃOS) E ESTRUTURAS DE CONCRETO DE FACHADA, COM COLHER DE PEDREIRO. ARGAMASSA TRAÇO 1:3 COM PREPARO EM BETONEIRA 400L. AF_10/2022</t>
        </is>
      </c>
      <c r="D202" s="30" t="inlineStr">
        <is>
          <t>M2</t>
        </is>
      </c>
      <c r="E202" s="31" t="n">
        <v>1721.67</v>
      </c>
      <c r="F202" s="32" t="n">
        <v>0.015984</v>
      </c>
      <c r="G202" s="32">
        <f>F202*E202</f>
        <v/>
      </c>
    </row>
    <row r="203" ht="36" customHeight="1">
      <c r="A203" s="29" t="inlineStr">
        <is>
          <t>4.3.5</t>
        </is>
      </c>
      <c r="B203" s="29" t="inlineStr">
        <is>
          <t>104237</t>
        </is>
      </c>
      <c r="C203" s="29" t="inlineStr">
        <is>
          <t>EMBOÇO OU MASSA ÚNICA EM ARGAMASSA TRAÇO 1:2:8, PREPARO MECÂNICA COM BETONEIRA 400 L, APLICADA MANUALMENTE EM PANOS DE FACHADA SEM PRESENÇA DE VÃOS, ESPESSURA DE 35 MM, ACESSO POR ANDAIME. AF_08/2022</t>
        </is>
      </c>
      <c r="D203" s="30" t="inlineStr">
        <is>
          <t>M2</t>
        </is>
      </c>
      <c r="E203" s="31" t="n">
        <v>1721.67</v>
      </c>
      <c r="F203" s="32" t="n">
        <v>0.17685</v>
      </c>
      <c r="G203" s="32">
        <f>F203*E203</f>
        <v/>
      </c>
    </row>
    <row r="204" ht="36" customHeight="1">
      <c r="A204" s="29" t="inlineStr">
        <is>
          <t>4.4.2</t>
        </is>
      </c>
      <c r="B204" s="29" t="inlineStr">
        <is>
          <t>87630</t>
        </is>
      </c>
      <c r="C204" s="29" t="inlineStr">
        <is>
          <t>CONTRAPISO EM ARGAMASSA TRAÇO 1:4 (CIMENTO E AREIA), PREPARO MECÂNICO COM BETONEIRA 400 L, APLICADO EM ÁREAS SECAS SOBRE LAJE, ADERIDO, ACABAMENTO NÃO REFORÇADO, ESPESSURA 3CM. AF_07/2021</t>
        </is>
      </c>
      <c r="D204" s="30" t="inlineStr">
        <is>
          <t>M2</t>
        </is>
      </c>
      <c r="E204" s="31" t="n">
        <v>408</v>
      </c>
      <c r="F204" s="32" t="n">
        <v>0.209035</v>
      </c>
      <c r="G204" s="32">
        <f>F204*E204</f>
        <v/>
      </c>
    </row>
    <row r="205" ht="36" customHeight="1">
      <c r="A205" s="29" t="inlineStr">
        <is>
          <t>4.5.3</t>
        </is>
      </c>
      <c r="B205" s="29" t="inlineStr">
        <is>
          <t>87630</t>
        </is>
      </c>
      <c r="C205" s="29" t="inlineStr">
        <is>
          <t>CONTRAPISO EM ARGAMASSA TRAÇO 1:4 (CIMENTO E AREIA), PREPARO MECÂNICO COM BETONEIRA 400 L, APLICADO EM ÁREAS SECAS SOBRE LAJE, ADERIDO, ACABAMENTO NÃO REFORÇADO, ESPESSURA 3CM. AF_07/2021</t>
        </is>
      </c>
      <c r="D205" s="30" t="inlineStr">
        <is>
          <t>M2</t>
        </is>
      </c>
      <c r="E205" s="31" t="n">
        <v>229.45</v>
      </c>
      <c r="F205" s="32" t="n">
        <v>0.209035</v>
      </c>
      <c r="G205" s="32">
        <f>F205*E205</f>
        <v/>
      </c>
    </row>
    <row r="206" ht="27.95" customHeight="1">
      <c r="A206" s="29" t="inlineStr">
        <is>
          <t>4.6.6</t>
        </is>
      </c>
      <c r="B206" s="29" t="inlineStr">
        <is>
          <t>103356</t>
        </is>
      </c>
      <c r="C206" s="29" t="inlineStr">
        <is>
          <t>ALVENARIA DE VEDAÇÃO DE BLOCOS CERÂMICOS FURADOS NA HORIZONTAL DE 9X19X29 CM (ESPESSURA 9 CM) E ARGAMASSA DE ASSENTAMENTO COM PREPARO EM BETONEIRA. AF_12/2021</t>
        </is>
      </c>
      <c r="D206" s="30" t="inlineStr">
        <is>
          <t>M2</t>
        </is>
      </c>
      <c r="E206" s="31" t="n">
        <v>25</v>
      </c>
      <c r="F206" s="32" t="n">
        <v>0.03465</v>
      </c>
      <c r="G206" s="32">
        <f>F206*E206</f>
        <v/>
      </c>
    </row>
    <row r="207" ht="27.95" customHeight="1">
      <c r="A207" s="29" t="inlineStr">
        <is>
          <t>4.6.9</t>
        </is>
      </c>
      <c r="B207" s="29" t="inlineStr">
        <is>
          <t>87894</t>
        </is>
      </c>
      <c r="C207" s="29" t="inlineStr">
        <is>
          <t>CHAPISCO APLICADO EM ALVENARIA (SEM PRESENÇA DE VÃOS) E ESTRUTURAS DE CONCRETO DE FACHADA, COM COLHER DE PEDREIRO. ARGAMASSA TRAÇO 1:3 COM PREPARO EM BETONEIRA 400L. AF_10/2022</t>
        </is>
      </c>
      <c r="D207" s="30" t="inlineStr">
        <is>
          <t>M2</t>
        </is>
      </c>
      <c r="E207" s="31" t="n">
        <v>25</v>
      </c>
      <c r="F207" s="32" t="n">
        <v>0.015984</v>
      </c>
      <c r="G207" s="32">
        <f>F207*E207</f>
        <v/>
      </c>
    </row>
    <row r="208" ht="36" customHeight="1">
      <c r="A208" s="29" t="inlineStr">
        <is>
          <t>4.6.10</t>
        </is>
      </c>
      <c r="B208" s="29" t="inlineStr">
        <is>
          <t>104237</t>
        </is>
      </c>
      <c r="C208" s="29" t="inlineStr">
        <is>
          <t>EMBOÇO OU MASSA ÚNICA EM ARGAMASSA TRAÇO 1:2:8, PREPARO MECÂNICA COM BETONEIRA 400 L, APLICADA MANUALMENTE EM PANOS DE FACHADA SEM PRESENÇA DE VÃOS, ESPESSURA DE 35 MM, ACESSO POR ANDAIME. AF_08/2022</t>
        </is>
      </c>
      <c r="D208" s="30" t="inlineStr">
        <is>
          <t>M2</t>
        </is>
      </c>
      <c r="E208" s="31" t="n">
        <v>25</v>
      </c>
      <c r="F208" s="32" t="n">
        <v>0.17685</v>
      </c>
      <c r="G208" s="32">
        <f>F208*E208</f>
        <v/>
      </c>
    </row>
    <row r="209" ht="20.1" customHeight="1">
      <c r="A209" s="29" t="inlineStr">
        <is>
          <t>5.4</t>
        </is>
      </c>
      <c r="B209" s="29" t="inlineStr">
        <is>
          <t>CP-95467-90315369</t>
        </is>
      </c>
      <c r="C209" s="29" t="inlineStr">
        <is>
          <t>EMBASAMENTO C/PEDRA ARGAMASSADA UTILIZANDO ARG.CIM/AREIA 1:6 (M3)</t>
        </is>
      </c>
      <c r="D209" s="30" t="inlineStr">
        <is>
          <t>M3</t>
        </is>
      </c>
      <c r="E209" s="31" t="n">
        <v>9.9</v>
      </c>
      <c r="F209" s="32" t="n">
        <v>1.392</v>
      </c>
      <c r="G209" s="32">
        <f>F209*E209</f>
        <v/>
      </c>
    </row>
    <row r="210" ht="20.1" customHeight="1">
      <c r="A210" s="29" t="inlineStr">
        <is>
          <t>5.12</t>
        </is>
      </c>
      <c r="B210" s="29" t="inlineStr">
        <is>
          <t>93205</t>
        </is>
      </c>
      <c r="C210" s="29" t="inlineStr">
        <is>
          <t>CINTA DE AMARRAÇÃO DE ALVENARIA MOLDADA IN LOCO COM UTILIZAÇÃO DE BLOCOS CANALETA. AF_03/2016</t>
        </is>
      </c>
      <c r="D210" s="30" t="inlineStr">
        <is>
          <t>M</t>
        </is>
      </c>
      <c r="E210" s="31" t="n">
        <v>220</v>
      </c>
      <c r="F210" s="32" t="n">
        <v>0.01831866</v>
      </c>
      <c r="G210" s="32">
        <f>F210*E210</f>
        <v/>
      </c>
    </row>
    <row r="211" ht="27.95" customHeight="1">
      <c r="A211" s="29" t="inlineStr">
        <is>
          <t>5.13</t>
        </is>
      </c>
      <c r="B211" s="29" t="inlineStr">
        <is>
          <t>89470</t>
        </is>
      </c>
      <c r="C211" s="29" t="inlineStr">
        <is>
          <t>ALVENARIA DE BLOCOS DE CONCRETO ESTRUTURAL 14X19X39 CM (ESPESSURA 14 CM), FBK = 4,5 MPA, UTILIZANDO COLHER DE PEDREIRO. AF_10/2022</t>
        </is>
      </c>
      <c r="D211" s="30" t="inlineStr">
        <is>
          <t>M2</t>
        </is>
      </c>
      <c r="E211" s="31" t="n">
        <v>242</v>
      </c>
      <c r="F211" s="32" t="n">
        <v>0.07156800000000001</v>
      </c>
      <c r="G211" s="32">
        <f>F211*E211</f>
        <v/>
      </c>
    </row>
    <row r="212" ht="36" customHeight="1">
      <c r="A212" s="29" t="inlineStr">
        <is>
          <t>6.4</t>
        </is>
      </c>
      <c r="B212" s="29" t="inlineStr">
        <is>
          <t>87630</t>
        </is>
      </c>
      <c r="C212" s="29" t="inlineStr">
        <is>
          <t>CONTRAPISO EM ARGAMASSA TRAÇO 1:4 (CIMENTO E AREIA), PREPARO MECÂNICO COM BETONEIRA 400 L, APLICADO EM ÁREAS SECAS SOBRE LAJE, ADERIDO, ACABAMENTO NÃO REFORÇADO, ESPESSURA 3CM. AF_07/2021</t>
        </is>
      </c>
      <c r="D212" s="30" t="inlineStr">
        <is>
          <t>M2</t>
        </is>
      </c>
      <c r="E212" s="31" t="n">
        <v>123.31</v>
      </c>
      <c r="F212" s="32" t="n">
        <v>0.209035</v>
      </c>
      <c r="G212" s="32">
        <f>F212*E212</f>
        <v/>
      </c>
    </row>
    <row r="213" ht="15" customHeight="1">
      <c r="A213" s="1" t="n"/>
      <c r="B213" s="1" t="n"/>
      <c r="C213" s="1" t="n"/>
      <c r="D213" s="1" t="n"/>
      <c r="E213" s="1" t="n"/>
      <c r="F213" s="33" t="inlineStr">
        <is>
          <t>TOTAL:</t>
        </is>
      </c>
      <c r="G213" s="34" t="n">
        <v>541.4022640944</v>
      </c>
    </row>
    <row r="214" ht="24" customHeight="1">
      <c r="A214" s="27" t="inlineStr">
        <is>
          <t>[ Serviço ]</t>
        </is>
      </c>
      <c r="B214" s="27" t="inlineStr">
        <is>
          <t>88827</t>
        </is>
      </c>
      <c r="C214" s="27" t="inlineStr">
        <is>
          <t>BETONEIRA CAPACIDADE NOMINAL DE 400 L, CAPACIDADE DE MISTURA 280 L, MOTOR ELÉTRICO TRIFÁSICO POTÊNCIA DE 2 CV, SEM CARREGADOR - JUROS. AF_05/2023</t>
        </is>
      </c>
      <c r="D214" s="28" t="inlineStr">
        <is>
          <t>H</t>
        </is>
      </c>
      <c r="E214" s="1" t="n"/>
      <c r="F214" s="1" t="n"/>
      <c r="G214" s="1" t="n"/>
    </row>
    <row r="215" ht="20.1" customHeight="1">
      <c r="A215" s="29" t="inlineStr">
        <is>
          <t>2.2</t>
        </is>
      </c>
      <c r="B215" s="29" t="inlineStr">
        <is>
          <t>93208</t>
        </is>
      </c>
      <c r="C215" s="29" t="inlineStr">
        <is>
          <t>EXECUÇÃO DE ALMOXARIFADO EM CANTEIRO DE OBRA EM CHAPA DE MADEIRA COMPENSADA, INCLUSO PRATELEIRAS. AF_02/2016</t>
        </is>
      </c>
      <c r="D215" s="30" t="inlineStr">
        <is>
          <t>M2</t>
        </is>
      </c>
      <c r="E215" s="31" t="n">
        <v>30</v>
      </c>
      <c r="F215" s="32" t="n">
        <v>0.015795</v>
      </c>
      <c r="G215" s="32">
        <f>F215*E215</f>
        <v/>
      </c>
    </row>
    <row r="216" ht="27.95" customHeight="1">
      <c r="A216" s="29" t="inlineStr">
        <is>
          <t>2.3</t>
        </is>
      </c>
      <c r="B216" s="29" t="inlineStr">
        <is>
          <t>93210</t>
        </is>
      </c>
      <c r="C216" s="29" t="inlineStr">
        <is>
          <t>EXECUÇÃO DE REFEITÓRIO EM CANTEIRO DE OBRA EM CHAPA DE MADEIRA COMPENSADA, NÃO INCLUSO MOBILIÁRIO E EQUIPAMENTOS. AF_02/2016</t>
        </is>
      </c>
      <c r="D216" s="30" t="inlineStr">
        <is>
          <t>M2</t>
        </is>
      </c>
      <c r="E216" s="31" t="n">
        <v>14</v>
      </c>
      <c r="F216" s="32" t="n">
        <v>0.0325568096</v>
      </c>
      <c r="G216" s="32">
        <f>F216*E216</f>
        <v/>
      </c>
    </row>
    <row r="217" ht="27.95" customHeight="1">
      <c r="A217" s="29" t="inlineStr">
        <is>
          <t>3.3.4</t>
        </is>
      </c>
      <c r="B217" s="29" t="inlineStr">
        <is>
          <t>87894</t>
        </is>
      </c>
      <c r="C217" s="29" t="inlineStr">
        <is>
          <t>CHAPISCO APLICADO EM ALVENARIA (SEM PRESENÇA DE VÃOS) E ESTRUTURAS DE CONCRETO DE FACHADA, COM COLHER DE PEDREIRO. ARGAMASSA TRAÇO 1:3 COM PREPARO EM BETONEIRA 400L. AF_10/2022</t>
        </is>
      </c>
      <c r="D217" s="30" t="inlineStr">
        <is>
          <t>M2</t>
        </is>
      </c>
      <c r="E217" s="31" t="n">
        <v>44.77</v>
      </c>
      <c r="F217" s="32" t="n">
        <v>0.015984</v>
      </c>
      <c r="G217" s="32">
        <f>F217*E217</f>
        <v/>
      </c>
    </row>
    <row r="218" ht="36" customHeight="1">
      <c r="A218" s="29" t="inlineStr">
        <is>
          <t>3.3.5</t>
        </is>
      </c>
      <c r="B218" s="29" t="inlineStr">
        <is>
          <t>104237</t>
        </is>
      </c>
      <c r="C218" s="29" t="inlineStr">
        <is>
          <t>EMBOÇO OU MASSA ÚNICA EM ARGAMASSA TRAÇO 1:2:8, PREPARO MECÂNICA COM BETONEIRA 400 L, APLICADA MANUALMENTE EM PANOS DE FACHADA SEM PRESENÇA DE VÃOS, ESPESSURA DE 35 MM, ACESSO POR ANDAIME. AF_08/2022</t>
        </is>
      </c>
      <c r="D218" s="30" t="inlineStr">
        <is>
          <t>M2</t>
        </is>
      </c>
      <c r="E218" s="31" t="n">
        <v>44.77</v>
      </c>
      <c r="F218" s="32" t="n">
        <v>0.17685</v>
      </c>
      <c r="G218" s="32">
        <f>F218*E218</f>
        <v/>
      </c>
    </row>
    <row r="219" ht="27.95" customHeight="1">
      <c r="A219" s="29" t="inlineStr">
        <is>
          <t>4.3.4</t>
        </is>
      </c>
      <c r="B219" s="29" t="inlineStr">
        <is>
          <t>87894</t>
        </is>
      </c>
      <c r="C219" s="29" t="inlineStr">
        <is>
          <t>CHAPISCO APLICADO EM ALVENARIA (SEM PRESENÇA DE VÃOS) E ESTRUTURAS DE CONCRETO DE FACHADA, COM COLHER DE PEDREIRO. ARGAMASSA TRAÇO 1:3 COM PREPARO EM BETONEIRA 400L. AF_10/2022</t>
        </is>
      </c>
      <c r="D219" s="30" t="inlineStr">
        <is>
          <t>M2</t>
        </is>
      </c>
      <c r="E219" s="31" t="n">
        <v>1721.67</v>
      </c>
      <c r="F219" s="32" t="n">
        <v>0.015984</v>
      </c>
      <c r="G219" s="32">
        <f>F219*E219</f>
        <v/>
      </c>
    </row>
    <row r="220" ht="36" customHeight="1">
      <c r="A220" s="29" t="inlineStr">
        <is>
          <t>4.3.5</t>
        </is>
      </c>
      <c r="B220" s="29" t="inlineStr">
        <is>
          <t>104237</t>
        </is>
      </c>
      <c r="C220" s="29" t="inlineStr">
        <is>
          <t>EMBOÇO OU MASSA ÚNICA EM ARGAMASSA TRAÇO 1:2:8, PREPARO MECÂNICA COM BETONEIRA 400 L, APLICADA MANUALMENTE EM PANOS DE FACHADA SEM PRESENÇA DE VÃOS, ESPESSURA DE 35 MM, ACESSO POR ANDAIME. AF_08/2022</t>
        </is>
      </c>
      <c r="D220" s="30" t="inlineStr">
        <is>
          <t>M2</t>
        </is>
      </c>
      <c r="E220" s="31" t="n">
        <v>1721.67</v>
      </c>
      <c r="F220" s="32" t="n">
        <v>0.17685</v>
      </c>
      <c r="G220" s="32">
        <f>F220*E220</f>
        <v/>
      </c>
    </row>
    <row r="221" ht="36" customHeight="1">
      <c r="A221" s="29" t="inlineStr">
        <is>
          <t>4.4.2</t>
        </is>
      </c>
      <c r="B221" s="29" t="inlineStr">
        <is>
          <t>87630</t>
        </is>
      </c>
      <c r="C221" s="29" t="inlineStr">
        <is>
          <t>CONTRAPISO EM ARGAMASSA TRAÇO 1:4 (CIMENTO E AREIA), PREPARO MECÂNICO COM BETONEIRA 400 L, APLICADO EM ÁREAS SECAS SOBRE LAJE, ADERIDO, ACABAMENTO NÃO REFORÇADO, ESPESSURA 3CM. AF_07/2021</t>
        </is>
      </c>
      <c r="D221" s="30" t="inlineStr">
        <is>
          <t>M2</t>
        </is>
      </c>
      <c r="E221" s="31" t="n">
        <v>408</v>
      </c>
      <c r="F221" s="32" t="n">
        <v>0.209035</v>
      </c>
      <c r="G221" s="32">
        <f>F221*E221</f>
        <v/>
      </c>
    </row>
    <row r="222" ht="36" customHeight="1">
      <c r="A222" s="29" t="inlineStr">
        <is>
          <t>4.5.3</t>
        </is>
      </c>
      <c r="B222" s="29" t="inlineStr">
        <is>
          <t>87630</t>
        </is>
      </c>
      <c r="C222" s="29" t="inlineStr">
        <is>
          <t>CONTRAPISO EM ARGAMASSA TRAÇO 1:4 (CIMENTO E AREIA), PREPARO MECÂNICO COM BETONEIRA 400 L, APLICADO EM ÁREAS SECAS SOBRE LAJE, ADERIDO, ACABAMENTO NÃO REFORÇADO, ESPESSURA 3CM. AF_07/2021</t>
        </is>
      </c>
      <c r="D222" s="30" t="inlineStr">
        <is>
          <t>M2</t>
        </is>
      </c>
      <c r="E222" s="31" t="n">
        <v>229.45</v>
      </c>
      <c r="F222" s="32" t="n">
        <v>0.209035</v>
      </c>
      <c r="G222" s="32">
        <f>F222*E222</f>
        <v/>
      </c>
    </row>
    <row r="223" ht="27.95" customHeight="1">
      <c r="A223" s="29" t="inlineStr">
        <is>
          <t>4.6.6</t>
        </is>
      </c>
      <c r="B223" s="29" t="inlineStr">
        <is>
          <t>103356</t>
        </is>
      </c>
      <c r="C223" s="29" t="inlineStr">
        <is>
          <t>ALVENARIA DE VEDAÇÃO DE BLOCOS CERÂMICOS FURADOS NA HORIZONTAL DE 9X19X29 CM (ESPESSURA 9 CM) E ARGAMASSA DE ASSENTAMENTO COM PREPARO EM BETONEIRA. AF_12/2021</t>
        </is>
      </c>
      <c r="D223" s="30" t="inlineStr">
        <is>
          <t>M2</t>
        </is>
      </c>
      <c r="E223" s="31" t="n">
        <v>25</v>
      </c>
      <c r="F223" s="32" t="n">
        <v>0.03465</v>
      </c>
      <c r="G223" s="32">
        <f>F223*E223</f>
        <v/>
      </c>
    </row>
    <row r="224" ht="27.95" customHeight="1">
      <c r="A224" s="29" t="inlineStr">
        <is>
          <t>4.6.9</t>
        </is>
      </c>
      <c r="B224" s="29" t="inlineStr">
        <is>
          <t>87894</t>
        </is>
      </c>
      <c r="C224" s="29" t="inlineStr">
        <is>
          <t>CHAPISCO APLICADO EM ALVENARIA (SEM PRESENÇA DE VÃOS) E ESTRUTURAS DE CONCRETO DE FACHADA, COM COLHER DE PEDREIRO. ARGAMASSA TRAÇO 1:3 COM PREPARO EM BETONEIRA 400L. AF_10/2022</t>
        </is>
      </c>
      <c r="D224" s="30" t="inlineStr">
        <is>
          <t>M2</t>
        </is>
      </c>
      <c r="E224" s="31" t="n">
        <v>25</v>
      </c>
      <c r="F224" s="32" t="n">
        <v>0.015984</v>
      </c>
      <c r="G224" s="32">
        <f>F224*E224</f>
        <v/>
      </c>
    </row>
    <row r="225" ht="36" customHeight="1">
      <c r="A225" s="29" t="inlineStr">
        <is>
          <t>4.6.10</t>
        </is>
      </c>
      <c r="B225" s="29" t="inlineStr">
        <is>
          <t>104237</t>
        </is>
      </c>
      <c r="C225" s="29" t="inlineStr">
        <is>
          <t>EMBOÇO OU MASSA ÚNICA EM ARGAMASSA TRAÇO 1:2:8, PREPARO MECÂNICA COM BETONEIRA 400 L, APLICADA MANUALMENTE EM PANOS DE FACHADA SEM PRESENÇA DE VÃOS, ESPESSURA DE 35 MM, ACESSO POR ANDAIME. AF_08/2022</t>
        </is>
      </c>
      <c r="D225" s="30" t="inlineStr">
        <is>
          <t>M2</t>
        </is>
      </c>
      <c r="E225" s="31" t="n">
        <v>25</v>
      </c>
      <c r="F225" s="32" t="n">
        <v>0.17685</v>
      </c>
      <c r="G225" s="32">
        <f>F225*E225</f>
        <v/>
      </c>
    </row>
    <row r="226" ht="20.1" customHeight="1">
      <c r="A226" s="29" t="inlineStr">
        <is>
          <t>5.4</t>
        </is>
      </c>
      <c r="B226" s="29" t="inlineStr">
        <is>
          <t>CP-95467-90315369</t>
        </is>
      </c>
      <c r="C226" s="29" t="inlineStr">
        <is>
          <t>EMBASAMENTO C/PEDRA ARGAMASSADA UTILIZANDO ARG.CIM/AREIA 1:6 (M3)</t>
        </is>
      </c>
      <c r="D226" s="30" t="inlineStr">
        <is>
          <t>M3</t>
        </is>
      </c>
      <c r="E226" s="31" t="n">
        <v>9.9</v>
      </c>
      <c r="F226" s="32" t="n">
        <v>1.392</v>
      </c>
      <c r="G226" s="32">
        <f>F226*E226</f>
        <v/>
      </c>
    </row>
    <row r="227" ht="20.1" customHeight="1">
      <c r="A227" s="29" t="inlineStr">
        <is>
          <t>5.12</t>
        </is>
      </c>
      <c r="B227" s="29" t="inlineStr">
        <is>
          <t>93205</t>
        </is>
      </c>
      <c r="C227" s="29" t="inlineStr">
        <is>
          <t>CINTA DE AMARRAÇÃO DE ALVENARIA MOLDADA IN LOCO COM UTILIZAÇÃO DE BLOCOS CANALETA. AF_03/2016</t>
        </is>
      </c>
      <c r="D227" s="30" t="inlineStr">
        <is>
          <t>M</t>
        </is>
      </c>
      <c r="E227" s="31" t="n">
        <v>220</v>
      </c>
      <c r="F227" s="32" t="n">
        <v>0.01831866</v>
      </c>
      <c r="G227" s="32">
        <f>F227*E227</f>
        <v/>
      </c>
    </row>
    <row r="228" ht="27.95" customHeight="1">
      <c r="A228" s="29" t="inlineStr">
        <is>
          <t>5.13</t>
        </is>
      </c>
      <c r="B228" s="29" t="inlineStr">
        <is>
          <t>89470</t>
        </is>
      </c>
      <c r="C228" s="29" t="inlineStr">
        <is>
          <t>ALVENARIA DE BLOCOS DE CONCRETO ESTRUTURAL 14X19X39 CM (ESPESSURA 14 CM), FBK = 4,5 MPA, UTILIZANDO COLHER DE PEDREIRO. AF_10/2022</t>
        </is>
      </c>
      <c r="D228" s="30" t="inlineStr">
        <is>
          <t>M2</t>
        </is>
      </c>
      <c r="E228" s="31" t="n">
        <v>242</v>
      </c>
      <c r="F228" s="32" t="n">
        <v>0.07156800000000001</v>
      </c>
      <c r="G228" s="32">
        <f>F228*E228</f>
        <v/>
      </c>
    </row>
    <row r="229" ht="36" customHeight="1">
      <c r="A229" s="29" t="inlineStr">
        <is>
          <t>6.4</t>
        </is>
      </c>
      <c r="B229" s="29" t="inlineStr">
        <is>
          <t>87630</t>
        </is>
      </c>
      <c r="C229" s="29" t="inlineStr">
        <is>
          <t>CONTRAPISO EM ARGAMASSA TRAÇO 1:4 (CIMENTO E AREIA), PREPARO MECÂNICO COM BETONEIRA 400 L, APLICADO EM ÁREAS SECAS SOBRE LAJE, ADERIDO, ACABAMENTO NÃO REFORÇADO, ESPESSURA 3CM. AF_07/2021</t>
        </is>
      </c>
      <c r="D229" s="30" t="inlineStr">
        <is>
          <t>M2</t>
        </is>
      </c>
      <c r="E229" s="31" t="n">
        <v>123.31</v>
      </c>
      <c r="F229" s="32" t="n">
        <v>0.209035</v>
      </c>
      <c r="G229" s="32">
        <f>F229*E229</f>
        <v/>
      </c>
    </row>
    <row r="230" ht="15" customHeight="1">
      <c r="A230" s="1" t="n"/>
      <c r="B230" s="1" t="n"/>
      <c r="C230" s="1" t="n"/>
      <c r="D230" s="1" t="n"/>
      <c r="E230" s="1" t="n"/>
      <c r="F230" s="33" t="inlineStr">
        <is>
          <t>TOTAL:</t>
        </is>
      </c>
      <c r="G230" s="34" t="n">
        <v>541.4022640944</v>
      </c>
    </row>
    <row r="231" ht="24" customHeight="1">
      <c r="A231" s="27" t="inlineStr">
        <is>
          <t>[ Serviço ]</t>
        </is>
      </c>
      <c r="B231" s="27" t="inlineStr">
        <is>
          <t>88828</t>
        </is>
      </c>
      <c r="C231" s="27" t="inlineStr">
        <is>
          <t>BETONEIRA CAPACIDADE NOMINAL DE 400 L, CAPACIDADE DE MISTURA 280 L, MOTOR ELÉTRICO TRIFÁSICO POTÊNCIA DE 2 CV, SEM CARREGADOR - MANUTENÇÃO. AF_05/2023</t>
        </is>
      </c>
      <c r="D231" s="28" t="inlineStr">
        <is>
          <t>H</t>
        </is>
      </c>
      <c r="E231" s="1" t="n"/>
      <c r="F231" s="1" t="n"/>
      <c r="G231" s="1" t="n"/>
    </row>
    <row r="232" ht="20.1" customHeight="1">
      <c r="A232" s="29" t="inlineStr">
        <is>
          <t>2.2</t>
        </is>
      </c>
      <c r="B232" s="29" t="inlineStr">
        <is>
          <t>93208</t>
        </is>
      </c>
      <c r="C232" s="29" t="inlineStr">
        <is>
          <t>EXECUÇÃO DE ALMOXARIFADO EM CANTEIRO DE OBRA EM CHAPA DE MADEIRA COMPENSADA, INCLUSO PRATELEIRAS. AF_02/2016</t>
        </is>
      </c>
      <c r="D232" s="30" t="inlineStr">
        <is>
          <t>M2</t>
        </is>
      </c>
      <c r="E232" s="31" t="n">
        <v>30</v>
      </c>
      <c r="F232" s="32" t="n">
        <v>0.0036855</v>
      </c>
      <c r="G232" s="32">
        <f>F232*E232</f>
        <v/>
      </c>
    </row>
    <row r="233" ht="27.95" customHeight="1">
      <c r="A233" s="29" t="inlineStr">
        <is>
          <t>2.3</t>
        </is>
      </c>
      <c r="B233" s="29" t="inlineStr">
        <is>
          <t>93210</t>
        </is>
      </c>
      <c r="C233" s="29" t="inlineStr">
        <is>
          <t>EXECUÇÃO DE REFEITÓRIO EM CANTEIRO DE OBRA EM CHAPA DE MADEIRA COMPENSADA, NÃO INCLUSO MOBILIÁRIO E EQUIPAMENTOS. AF_02/2016</t>
        </is>
      </c>
      <c r="D233" s="30" t="inlineStr">
        <is>
          <t>M2</t>
        </is>
      </c>
      <c r="E233" s="31" t="n">
        <v>14</v>
      </c>
      <c r="F233" s="32" t="n">
        <v>0.007585776</v>
      </c>
      <c r="G233" s="32">
        <f>F233*E233</f>
        <v/>
      </c>
    </row>
    <row r="234" ht="27.95" customHeight="1">
      <c r="A234" s="29" t="inlineStr">
        <is>
          <t>3.3.4</t>
        </is>
      </c>
      <c r="B234" s="29" t="inlineStr">
        <is>
          <t>87894</t>
        </is>
      </c>
      <c r="C234" s="29" t="inlineStr">
        <is>
          <t>CHAPISCO APLICADO EM ALVENARIA (SEM PRESENÇA DE VÃOS) E ESTRUTURAS DE CONCRETO DE FACHADA, COM COLHER DE PEDREIRO. ARGAMASSA TRAÇO 1:3 COM PREPARO EM BETONEIRA 400L. AF_10/2022</t>
        </is>
      </c>
      <c r="D234" s="30" t="inlineStr">
        <is>
          <t>M2</t>
        </is>
      </c>
      <c r="E234" s="31" t="n">
        <v>44.77</v>
      </c>
      <c r="F234" s="32" t="n">
        <v>0.003737</v>
      </c>
      <c r="G234" s="32">
        <f>F234*E234</f>
        <v/>
      </c>
    </row>
    <row r="235" ht="36" customHeight="1">
      <c r="A235" s="29" t="inlineStr">
        <is>
          <t>3.3.5</t>
        </is>
      </c>
      <c r="B235" s="29" t="inlineStr">
        <is>
          <t>104237</t>
        </is>
      </c>
      <c r="C235" s="29" t="inlineStr">
        <is>
          <t>EMBOÇO OU MASSA ÚNICA EM ARGAMASSA TRAÇO 1:2:8, PREPARO MECÂNICA COM BETONEIRA 400 L, APLICADA MANUALMENTE EM PANOS DE FACHADA SEM PRESENÇA DE VÃOS, ESPESSURA DE 35 MM, ACESSO POR ANDAIME. AF_08/2022</t>
        </is>
      </c>
      <c r="D235" s="30" t="inlineStr">
        <is>
          <t>M2</t>
        </is>
      </c>
      <c r="E235" s="31" t="n">
        <v>44.77</v>
      </c>
      <c r="F235" s="32" t="n">
        <v>0.041265</v>
      </c>
      <c r="G235" s="32">
        <f>F235*E235</f>
        <v/>
      </c>
    </row>
    <row r="236" ht="27.95" customHeight="1">
      <c r="A236" s="29" t="inlineStr">
        <is>
          <t>4.3.4</t>
        </is>
      </c>
      <c r="B236" s="29" t="inlineStr">
        <is>
          <t>87894</t>
        </is>
      </c>
      <c r="C236" s="29" t="inlineStr">
        <is>
          <t>CHAPISCO APLICADO EM ALVENARIA (SEM PRESENÇA DE VÃOS) E ESTRUTURAS DE CONCRETO DE FACHADA, COM COLHER DE PEDREIRO. ARGAMASSA TRAÇO 1:3 COM PREPARO EM BETONEIRA 400L. AF_10/2022</t>
        </is>
      </c>
      <c r="D236" s="30" t="inlineStr">
        <is>
          <t>M2</t>
        </is>
      </c>
      <c r="E236" s="31" t="n">
        <v>1721.67</v>
      </c>
      <c r="F236" s="32" t="n">
        <v>0.003737</v>
      </c>
      <c r="G236" s="32">
        <f>F236*E236</f>
        <v/>
      </c>
    </row>
    <row r="237" ht="36" customHeight="1">
      <c r="A237" s="29" t="inlineStr">
        <is>
          <t>4.3.5</t>
        </is>
      </c>
      <c r="B237" s="29" t="inlineStr">
        <is>
          <t>104237</t>
        </is>
      </c>
      <c r="C237" s="29" t="inlineStr">
        <is>
          <t>EMBOÇO OU MASSA ÚNICA EM ARGAMASSA TRAÇO 1:2:8, PREPARO MECÂNICA COM BETONEIRA 400 L, APLICADA MANUALMENTE EM PANOS DE FACHADA SEM PRESENÇA DE VÃOS, ESPESSURA DE 35 MM, ACESSO POR ANDAIME. AF_08/2022</t>
        </is>
      </c>
      <c r="D237" s="30" t="inlineStr">
        <is>
          <t>M2</t>
        </is>
      </c>
      <c r="E237" s="31" t="n">
        <v>1721.67</v>
      </c>
      <c r="F237" s="32" t="n">
        <v>0.041265</v>
      </c>
      <c r="G237" s="32">
        <f>F237*E237</f>
        <v/>
      </c>
    </row>
    <row r="238" ht="36" customHeight="1">
      <c r="A238" s="29" t="inlineStr">
        <is>
          <t>4.4.2</t>
        </is>
      </c>
      <c r="B238" s="29" t="inlineStr">
        <is>
          <t>87630</t>
        </is>
      </c>
      <c r="C238" s="29" t="inlineStr">
        <is>
          <t>CONTRAPISO EM ARGAMASSA TRAÇO 1:4 (CIMENTO E AREIA), PREPARO MECÂNICO COM BETONEIRA 400 L, APLICADO EM ÁREAS SECAS SOBRE LAJE, ADERIDO, ACABAMENTO NÃO REFORÇADO, ESPESSURA 3CM. AF_07/2021</t>
        </is>
      </c>
      <c r="D238" s="30" t="inlineStr">
        <is>
          <t>M2</t>
        </is>
      </c>
      <c r="E238" s="31" t="n">
        <v>408</v>
      </c>
      <c r="F238" s="32" t="n">
        <v>0.048703</v>
      </c>
      <c r="G238" s="32">
        <f>F238*E238</f>
        <v/>
      </c>
    </row>
    <row r="239" ht="36" customHeight="1">
      <c r="A239" s="29" t="inlineStr">
        <is>
          <t>4.5.3</t>
        </is>
      </c>
      <c r="B239" s="29" t="inlineStr">
        <is>
          <t>87630</t>
        </is>
      </c>
      <c r="C239" s="29" t="inlineStr">
        <is>
          <t>CONTRAPISO EM ARGAMASSA TRAÇO 1:4 (CIMENTO E AREIA), PREPARO MECÂNICO COM BETONEIRA 400 L, APLICADO EM ÁREAS SECAS SOBRE LAJE, ADERIDO, ACABAMENTO NÃO REFORÇADO, ESPESSURA 3CM. AF_07/2021</t>
        </is>
      </c>
      <c r="D239" s="30" t="inlineStr">
        <is>
          <t>M2</t>
        </is>
      </c>
      <c r="E239" s="31" t="n">
        <v>229.45</v>
      </c>
      <c r="F239" s="32" t="n">
        <v>0.048703</v>
      </c>
      <c r="G239" s="32">
        <f>F239*E239</f>
        <v/>
      </c>
    </row>
    <row r="240" ht="27.95" customHeight="1">
      <c r="A240" s="29" t="inlineStr">
        <is>
          <t>4.6.6</t>
        </is>
      </c>
      <c r="B240" s="29" t="inlineStr">
        <is>
          <t>103356</t>
        </is>
      </c>
      <c r="C240" s="29" t="inlineStr">
        <is>
          <t>ALVENARIA DE VEDAÇÃO DE BLOCOS CERÂMICOS FURADOS NA HORIZONTAL DE 9X19X29 CM (ESPESSURA 9 CM) E ARGAMASSA DE ASSENTAMENTO COM PREPARO EM BETONEIRA. AF_12/2021</t>
        </is>
      </c>
      <c r="D240" s="30" t="inlineStr">
        <is>
          <t>M2</t>
        </is>
      </c>
      <c r="E240" s="31" t="n">
        <v>25</v>
      </c>
      <c r="F240" s="32" t="n">
        <v>0.008085</v>
      </c>
      <c r="G240" s="32">
        <f>F240*E240</f>
        <v/>
      </c>
    </row>
    <row r="241" ht="27.95" customHeight="1">
      <c r="A241" s="29" t="inlineStr">
        <is>
          <t>4.6.9</t>
        </is>
      </c>
      <c r="B241" s="29" t="inlineStr">
        <is>
          <t>87894</t>
        </is>
      </c>
      <c r="C241" s="29" t="inlineStr">
        <is>
          <t>CHAPISCO APLICADO EM ALVENARIA (SEM PRESENÇA DE VÃOS) E ESTRUTURAS DE CONCRETO DE FACHADA, COM COLHER DE PEDREIRO. ARGAMASSA TRAÇO 1:3 COM PREPARO EM BETONEIRA 400L. AF_10/2022</t>
        </is>
      </c>
      <c r="D241" s="30" t="inlineStr">
        <is>
          <t>M2</t>
        </is>
      </c>
      <c r="E241" s="31" t="n">
        <v>25</v>
      </c>
      <c r="F241" s="32" t="n">
        <v>0.003737</v>
      </c>
      <c r="G241" s="32">
        <f>F241*E241</f>
        <v/>
      </c>
    </row>
    <row r="242" ht="36" customHeight="1">
      <c r="A242" s="29" t="inlineStr">
        <is>
          <t>4.6.10</t>
        </is>
      </c>
      <c r="B242" s="29" t="inlineStr">
        <is>
          <t>104237</t>
        </is>
      </c>
      <c r="C242" s="29" t="inlineStr">
        <is>
          <t>EMBOÇO OU MASSA ÚNICA EM ARGAMASSA TRAÇO 1:2:8, PREPARO MECÂNICA COM BETONEIRA 400 L, APLICADA MANUALMENTE EM PANOS DE FACHADA SEM PRESENÇA DE VÃOS, ESPESSURA DE 35 MM, ACESSO POR ANDAIME. AF_08/2022</t>
        </is>
      </c>
      <c r="D242" s="30" t="inlineStr">
        <is>
          <t>M2</t>
        </is>
      </c>
      <c r="E242" s="31" t="n">
        <v>25</v>
      </c>
      <c r="F242" s="32" t="n">
        <v>0.041265</v>
      </c>
      <c r="G242" s="32">
        <f>F242*E242</f>
        <v/>
      </c>
    </row>
    <row r="243" ht="20.1" customHeight="1">
      <c r="A243" s="29" t="inlineStr">
        <is>
          <t>5.4</t>
        </is>
      </c>
      <c r="B243" s="29" t="inlineStr">
        <is>
          <t>CP-95467-90315369</t>
        </is>
      </c>
      <c r="C243" s="29" t="inlineStr">
        <is>
          <t>EMBASAMENTO C/PEDRA ARGAMASSADA UTILIZANDO ARG.CIM/AREIA 1:6 (M3)</t>
        </is>
      </c>
      <c r="D243" s="30" t="inlineStr">
        <is>
          <t>M3</t>
        </is>
      </c>
      <c r="E243" s="31" t="n">
        <v>9.9</v>
      </c>
      <c r="F243" s="32" t="n">
        <v>0.324</v>
      </c>
      <c r="G243" s="32">
        <f>F243*E243</f>
        <v/>
      </c>
    </row>
    <row r="244" ht="20.1" customHeight="1">
      <c r="A244" s="29" t="inlineStr">
        <is>
          <t>5.12</t>
        </is>
      </c>
      <c r="B244" s="29" t="inlineStr">
        <is>
          <t>93205</t>
        </is>
      </c>
      <c r="C244" s="29" t="inlineStr">
        <is>
          <t>CINTA DE AMARRAÇÃO DE ALVENARIA MOLDADA IN LOCO COM UTILIZAÇÃO DE BLOCOS CANALETA. AF_03/2016</t>
        </is>
      </c>
      <c r="D244" s="30" t="inlineStr">
        <is>
          <t>M</t>
        </is>
      </c>
      <c r="E244" s="31" t="n">
        <v>220</v>
      </c>
      <c r="F244" s="32" t="n">
        <v>0.01269732</v>
      </c>
      <c r="G244" s="32">
        <f>F244*E244</f>
        <v/>
      </c>
    </row>
    <row r="245" ht="27.95" customHeight="1">
      <c r="A245" s="29" t="inlineStr">
        <is>
          <t>5.13</t>
        </is>
      </c>
      <c r="B245" s="29" t="inlineStr">
        <is>
          <t>89470</t>
        </is>
      </c>
      <c r="C245" s="29" t="inlineStr">
        <is>
          <t>ALVENARIA DE BLOCOS DE CONCRETO ESTRUTURAL 14X19X39 CM (ESPESSURA 14 CM), FBK = 4,5 MPA, UTILIZANDO COLHER DE PEDREIRO. AF_10/2022</t>
        </is>
      </c>
      <c r="D245" s="30" t="inlineStr">
        <is>
          <t>M2</t>
        </is>
      </c>
      <c r="E245" s="31" t="n">
        <v>242</v>
      </c>
      <c r="F245" s="32" t="n">
        <v>0.016632</v>
      </c>
      <c r="G245" s="32">
        <f>F245*E245</f>
        <v/>
      </c>
    </row>
    <row r="246" ht="36" customHeight="1">
      <c r="A246" s="29" t="inlineStr">
        <is>
          <t>6.4</t>
        </is>
      </c>
      <c r="B246" s="29" t="inlineStr">
        <is>
          <t>87630</t>
        </is>
      </c>
      <c r="C246" s="29" t="inlineStr">
        <is>
          <t>CONTRAPISO EM ARGAMASSA TRAÇO 1:4 (CIMENTO E AREIA), PREPARO MECÂNICO COM BETONEIRA 400 L, APLICADO EM ÁREAS SECAS SOBRE LAJE, ADERIDO, ACABAMENTO NÃO REFORÇADO, ESPESSURA 3CM. AF_07/2021</t>
        </is>
      </c>
      <c r="D246" s="30" t="inlineStr">
        <is>
          <t>M2</t>
        </is>
      </c>
      <c r="E246" s="31" t="n">
        <v>123.31</v>
      </c>
      <c r="F246" s="32" t="n">
        <v>0.048703</v>
      </c>
      <c r="G246" s="32">
        <f>F246*E246</f>
        <v/>
      </c>
    </row>
    <row r="247" ht="15" customHeight="1">
      <c r="A247" s="1" t="n"/>
      <c r="B247" s="1" t="n"/>
      <c r="C247" s="1" t="n"/>
      <c r="D247" s="1" t="n"/>
      <c r="E247" s="1" t="n"/>
      <c r="F247" s="33" t="inlineStr">
        <is>
          <t>TOTAL:</t>
        </is>
      </c>
      <c r="G247" s="34" t="n">
        <v>128.114522424</v>
      </c>
    </row>
    <row r="248" ht="24" customHeight="1">
      <c r="A248" s="27" t="inlineStr">
        <is>
          <t>[ Serviço ]</t>
        </is>
      </c>
      <c r="B248" s="27" t="inlineStr">
        <is>
          <t>88829</t>
        </is>
      </c>
      <c r="C248" s="27" t="inlineStr">
        <is>
          <t>BETONEIRA CAPACIDADE NOMINAL DE 400 L, CAPACIDADE DE MISTURA 280 L, MOTOR ELÉTRICO TRIFÁSICO POTÊNCIA DE 2 CV, SEM CARREGADOR - MATERIAIS NA OPERAÇÃO. AF_05/2023</t>
        </is>
      </c>
      <c r="D248" s="28" t="inlineStr">
        <is>
          <t>H</t>
        </is>
      </c>
      <c r="E248" s="1" t="n"/>
      <c r="F248" s="1" t="n"/>
      <c r="G248" s="1" t="n"/>
    </row>
    <row r="249" ht="20.1" customHeight="1">
      <c r="A249" s="29" t="inlineStr">
        <is>
          <t>2.2</t>
        </is>
      </c>
      <c r="B249" s="29" t="inlineStr">
        <is>
          <t>93208</t>
        </is>
      </c>
      <c r="C249" s="29" t="inlineStr">
        <is>
          <t>EXECUÇÃO DE ALMOXARIFADO EM CANTEIRO DE OBRA EM CHAPA DE MADEIRA COMPENSADA, INCLUSO PRATELEIRAS. AF_02/2016</t>
        </is>
      </c>
      <c r="D249" s="30" t="inlineStr">
        <is>
          <t>M2</t>
        </is>
      </c>
      <c r="E249" s="31" t="n">
        <v>30</v>
      </c>
      <c r="F249" s="32" t="n">
        <v>0.0036855</v>
      </c>
      <c r="G249" s="32">
        <f>F249*E249</f>
        <v/>
      </c>
    </row>
    <row r="250" ht="27.95" customHeight="1">
      <c r="A250" s="29" t="inlineStr">
        <is>
          <t>2.3</t>
        </is>
      </c>
      <c r="B250" s="29" t="inlineStr">
        <is>
          <t>93210</t>
        </is>
      </c>
      <c r="C250" s="29" t="inlineStr">
        <is>
          <t>EXECUÇÃO DE REFEITÓRIO EM CANTEIRO DE OBRA EM CHAPA DE MADEIRA COMPENSADA, NÃO INCLUSO MOBILIÁRIO E EQUIPAMENTOS. AF_02/2016</t>
        </is>
      </c>
      <c r="D250" s="30" t="inlineStr">
        <is>
          <t>M2</t>
        </is>
      </c>
      <c r="E250" s="31" t="n">
        <v>14</v>
      </c>
      <c r="F250" s="32" t="n">
        <v>0.007585776</v>
      </c>
      <c r="G250" s="32">
        <f>F250*E250</f>
        <v/>
      </c>
    </row>
    <row r="251" ht="27.95" customHeight="1">
      <c r="A251" s="29" t="inlineStr">
        <is>
          <t>3.3.4</t>
        </is>
      </c>
      <c r="B251" s="29" t="inlineStr">
        <is>
          <t>87894</t>
        </is>
      </c>
      <c r="C251" s="29" t="inlineStr">
        <is>
          <t>CHAPISCO APLICADO EM ALVENARIA (SEM PRESENÇA DE VÃOS) E ESTRUTURAS DE CONCRETO DE FACHADA, COM COLHER DE PEDREIRO. ARGAMASSA TRAÇO 1:3 COM PREPARO EM BETONEIRA 400L. AF_10/2022</t>
        </is>
      </c>
      <c r="D251" s="30" t="inlineStr">
        <is>
          <t>M2</t>
        </is>
      </c>
      <c r="E251" s="31" t="n">
        <v>44.77</v>
      </c>
      <c r="F251" s="32" t="n">
        <v>0.003737</v>
      </c>
      <c r="G251" s="32">
        <f>F251*E251</f>
        <v/>
      </c>
    </row>
    <row r="252" ht="36" customHeight="1">
      <c r="A252" s="29" t="inlineStr">
        <is>
          <t>3.3.5</t>
        </is>
      </c>
      <c r="B252" s="29" t="inlineStr">
        <is>
          <t>104237</t>
        </is>
      </c>
      <c r="C252" s="29" t="inlineStr">
        <is>
          <t>EMBOÇO OU MASSA ÚNICA EM ARGAMASSA TRAÇO 1:2:8, PREPARO MECÂNICA COM BETONEIRA 400 L, APLICADA MANUALMENTE EM PANOS DE FACHADA SEM PRESENÇA DE VÃOS, ESPESSURA DE 35 MM, ACESSO POR ANDAIME. AF_08/2022</t>
        </is>
      </c>
      <c r="D252" s="30" t="inlineStr">
        <is>
          <t>M2</t>
        </is>
      </c>
      <c r="E252" s="31" t="n">
        <v>44.77</v>
      </c>
      <c r="F252" s="32" t="n">
        <v>0.041265</v>
      </c>
      <c r="G252" s="32">
        <f>F252*E252</f>
        <v/>
      </c>
    </row>
    <row r="253" ht="27.95" customHeight="1">
      <c r="A253" s="29" t="inlineStr">
        <is>
          <t>4.3.4</t>
        </is>
      </c>
      <c r="B253" s="29" t="inlineStr">
        <is>
          <t>87894</t>
        </is>
      </c>
      <c r="C253" s="29" t="inlineStr">
        <is>
          <t>CHAPISCO APLICADO EM ALVENARIA (SEM PRESENÇA DE VÃOS) E ESTRUTURAS DE CONCRETO DE FACHADA, COM COLHER DE PEDREIRO. ARGAMASSA TRAÇO 1:3 COM PREPARO EM BETONEIRA 400L. AF_10/2022</t>
        </is>
      </c>
      <c r="D253" s="30" t="inlineStr">
        <is>
          <t>M2</t>
        </is>
      </c>
      <c r="E253" s="31" t="n">
        <v>1721.67</v>
      </c>
      <c r="F253" s="32" t="n">
        <v>0.003737</v>
      </c>
      <c r="G253" s="32">
        <f>F253*E253</f>
        <v/>
      </c>
    </row>
    <row r="254" ht="36" customHeight="1">
      <c r="A254" s="29" t="inlineStr">
        <is>
          <t>4.3.5</t>
        </is>
      </c>
      <c r="B254" s="29" t="inlineStr">
        <is>
          <t>104237</t>
        </is>
      </c>
      <c r="C254" s="29" t="inlineStr">
        <is>
          <t>EMBOÇO OU MASSA ÚNICA EM ARGAMASSA TRAÇO 1:2:8, PREPARO MECÂNICA COM BETONEIRA 400 L, APLICADA MANUALMENTE EM PANOS DE FACHADA SEM PRESENÇA DE VÃOS, ESPESSURA DE 35 MM, ACESSO POR ANDAIME. AF_08/2022</t>
        </is>
      </c>
      <c r="D254" s="30" t="inlineStr">
        <is>
          <t>M2</t>
        </is>
      </c>
      <c r="E254" s="31" t="n">
        <v>1721.67</v>
      </c>
      <c r="F254" s="32" t="n">
        <v>0.041265</v>
      </c>
      <c r="G254" s="32">
        <f>F254*E254</f>
        <v/>
      </c>
    </row>
    <row r="255" ht="36" customHeight="1">
      <c r="A255" s="29" t="inlineStr">
        <is>
          <t>4.4.2</t>
        </is>
      </c>
      <c r="B255" s="29" t="inlineStr">
        <is>
          <t>87630</t>
        </is>
      </c>
      <c r="C255" s="29" t="inlineStr">
        <is>
          <t>CONTRAPISO EM ARGAMASSA TRAÇO 1:4 (CIMENTO E AREIA), PREPARO MECÂNICO COM BETONEIRA 400 L, APLICADO EM ÁREAS SECAS SOBRE LAJE, ADERIDO, ACABAMENTO NÃO REFORÇADO, ESPESSURA 3CM. AF_07/2021</t>
        </is>
      </c>
      <c r="D255" s="30" t="inlineStr">
        <is>
          <t>M2</t>
        </is>
      </c>
      <c r="E255" s="31" t="n">
        <v>408</v>
      </c>
      <c r="F255" s="32" t="n">
        <v>0.048703</v>
      </c>
      <c r="G255" s="32">
        <f>F255*E255</f>
        <v/>
      </c>
    </row>
    <row r="256" ht="36" customHeight="1">
      <c r="A256" s="29" t="inlineStr">
        <is>
          <t>4.5.3</t>
        </is>
      </c>
      <c r="B256" s="29" t="inlineStr">
        <is>
          <t>87630</t>
        </is>
      </c>
      <c r="C256" s="29" t="inlineStr">
        <is>
          <t>CONTRAPISO EM ARGAMASSA TRAÇO 1:4 (CIMENTO E AREIA), PREPARO MECÂNICO COM BETONEIRA 400 L, APLICADO EM ÁREAS SECAS SOBRE LAJE, ADERIDO, ACABAMENTO NÃO REFORÇADO, ESPESSURA 3CM. AF_07/2021</t>
        </is>
      </c>
      <c r="D256" s="30" t="inlineStr">
        <is>
          <t>M2</t>
        </is>
      </c>
      <c r="E256" s="31" t="n">
        <v>229.45</v>
      </c>
      <c r="F256" s="32" t="n">
        <v>0.048703</v>
      </c>
      <c r="G256" s="32">
        <f>F256*E256</f>
        <v/>
      </c>
    </row>
    <row r="257" ht="27.95" customHeight="1">
      <c r="A257" s="29" t="inlineStr">
        <is>
          <t>4.6.6</t>
        </is>
      </c>
      <c r="B257" s="29" t="inlineStr">
        <is>
          <t>103356</t>
        </is>
      </c>
      <c r="C257" s="29" t="inlineStr">
        <is>
          <t>ALVENARIA DE VEDAÇÃO DE BLOCOS CERÂMICOS FURADOS NA HORIZONTAL DE 9X19X29 CM (ESPESSURA 9 CM) E ARGAMASSA DE ASSENTAMENTO COM PREPARO EM BETONEIRA. AF_12/2021</t>
        </is>
      </c>
      <c r="D257" s="30" t="inlineStr">
        <is>
          <t>M2</t>
        </is>
      </c>
      <c r="E257" s="31" t="n">
        <v>25</v>
      </c>
      <c r="F257" s="32" t="n">
        <v>0.008085</v>
      </c>
      <c r="G257" s="32">
        <f>F257*E257</f>
        <v/>
      </c>
    </row>
    <row r="258" ht="27.95" customHeight="1">
      <c r="A258" s="29" t="inlineStr">
        <is>
          <t>4.6.9</t>
        </is>
      </c>
      <c r="B258" s="29" t="inlineStr">
        <is>
          <t>87894</t>
        </is>
      </c>
      <c r="C258" s="29" t="inlineStr">
        <is>
          <t>CHAPISCO APLICADO EM ALVENARIA (SEM PRESENÇA DE VÃOS) E ESTRUTURAS DE CONCRETO DE FACHADA, COM COLHER DE PEDREIRO. ARGAMASSA TRAÇO 1:3 COM PREPARO EM BETONEIRA 400L. AF_10/2022</t>
        </is>
      </c>
      <c r="D258" s="30" t="inlineStr">
        <is>
          <t>M2</t>
        </is>
      </c>
      <c r="E258" s="31" t="n">
        <v>25</v>
      </c>
      <c r="F258" s="32" t="n">
        <v>0.003737</v>
      </c>
      <c r="G258" s="32">
        <f>F258*E258</f>
        <v/>
      </c>
    </row>
    <row r="259" ht="36" customHeight="1">
      <c r="A259" s="29" t="inlineStr">
        <is>
          <t>4.6.10</t>
        </is>
      </c>
      <c r="B259" s="29" t="inlineStr">
        <is>
          <t>104237</t>
        </is>
      </c>
      <c r="C259" s="29" t="inlineStr">
        <is>
          <t>EMBOÇO OU MASSA ÚNICA EM ARGAMASSA TRAÇO 1:2:8, PREPARO MECÂNICA COM BETONEIRA 400 L, APLICADA MANUALMENTE EM PANOS DE FACHADA SEM PRESENÇA DE VÃOS, ESPESSURA DE 35 MM, ACESSO POR ANDAIME. AF_08/2022</t>
        </is>
      </c>
      <c r="D259" s="30" t="inlineStr">
        <is>
          <t>M2</t>
        </is>
      </c>
      <c r="E259" s="31" t="n">
        <v>25</v>
      </c>
      <c r="F259" s="32" t="n">
        <v>0.041265</v>
      </c>
      <c r="G259" s="32">
        <f>F259*E259</f>
        <v/>
      </c>
    </row>
    <row r="260" ht="20.1" customHeight="1">
      <c r="A260" s="29" t="inlineStr">
        <is>
          <t>5.4</t>
        </is>
      </c>
      <c r="B260" s="29" t="inlineStr">
        <is>
          <t>CP-95467-90315369</t>
        </is>
      </c>
      <c r="C260" s="29" t="inlineStr">
        <is>
          <t>EMBASAMENTO C/PEDRA ARGAMASSADA UTILIZANDO ARG.CIM/AREIA 1:6 (M3)</t>
        </is>
      </c>
      <c r="D260" s="30" t="inlineStr">
        <is>
          <t>M3</t>
        </is>
      </c>
      <c r="E260" s="31" t="n">
        <v>9.9</v>
      </c>
      <c r="F260" s="32" t="n">
        <v>0.324</v>
      </c>
      <c r="G260" s="32">
        <f>F260*E260</f>
        <v/>
      </c>
    </row>
    <row r="261" ht="20.1" customHeight="1">
      <c r="A261" s="29" t="inlineStr">
        <is>
          <t>5.12</t>
        </is>
      </c>
      <c r="B261" s="29" t="inlineStr">
        <is>
          <t>93205</t>
        </is>
      </c>
      <c r="C261" s="29" t="inlineStr">
        <is>
          <t>CINTA DE AMARRAÇÃO DE ALVENARIA MOLDADA IN LOCO COM UTILIZAÇÃO DE BLOCOS CANALETA. AF_03/2016</t>
        </is>
      </c>
      <c r="D261" s="30" t="inlineStr">
        <is>
          <t>M</t>
        </is>
      </c>
      <c r="E261" s="31" t="n">
        <v>220</v>
      </c>
      <c r="F261" s="32" t="n">
        <v>0.01269732</v>
      </c>
      <c r="G261" s="32">
        <f>F261*E261</f>
        <v/>
      </c>
    </row>
    <row r="262" ht="27.95" customHeight="1">
      <c r="A262" s="29" t="inlineStr">
        <is>
          <t>5.13</t>
        </is>
      </c>
      <c r="B262" s="29" t="inlineStr">
        <is>
          <t>89470</t>
        </is>
      </c>
      <c r="C262" s="29" t="inlineStr">
        <is>
          <t>ALVENARIA DE BLOCOS DE CONCRETO ESTRUTURAL 14X19X39 CM (ESPESSURA 14 CM), FBK = 4,5 MPA, UTILIZANDO COLHER DE PEDREIRO. AF_10/2022</t>
        </is>
      </c>
      <c r="D262" s="30" t="inlineStr">
        <is>
          <t>M2</t>
        </is>
      </c>
      <c r="E262" s="31" t="n">
        <v>242</v>
      </c>
      <c r="F262" s="32" t="n">
        <v>0.016632</v>
      </c>
      <c r="G262" s="32">
        <f>F262*E262</f>
        <v/>
      </c>
    </row>
    <row r="263" ht="36" customHeight="1">
      <c r="A263" s="29" t="inlineStr">
        <is>
          <t>6.4</t>
        </is>
      </c>
      <c r="B263" s="29" t="inlineStr">
        <is>
          <t>87630</t>
        </is>
      </c>
      <c r="C263" s="29" t="inlineStr">
        <is>
          <t>CONTRAPISO EM ARGAMASSA TRAÇO 1:4 (CIMENTO E AREIA), PREPARO MECÂNICO COM BETONEIRA 400 L, APLICADO EM ÁREAS SECAS SOBRE LAJE, ADERIDO, ACABAMENTO NÃO REFORÇADO, ESPESSURA 3CM. AF_07/2021</t>
        </is>
      </c>
      <c r="D263" s="30" t="inlineStr">
        <is>
          <t>M2</t>
        </is>
      </c>
      <c r="E263" s="31" t="n">
        <v>123.31</v>
      </c>
      <c r="F263" s="32" t="n">
        <v>0.048703</v>
      </c>
      <c r="G263" s="32">
        <f>F263*E263</f>
        <v/>
      </c>
    </row>
    <row r="264" ht="15" customHeight="1">
      <c r="A264" s="1" t="n"/>
      <c r="B264" s="1" t="n"/>
      <c r="C264" s="1" t="n"/>
      <c r="D264" s="1" t="n"/>
      <c r="E264" s="1" t="n"/>
      <c r="F264" s="33" t="inlineStr">
        <is>
          <t>TOTAL:</t>
        </is>
      </c>
      <c r="G264" s="34" t="n">
        <v>128.114522424</v>
      </c>
    </row>
    <row r="265" ht="24" customHeight="1">
      <c r="A265" s="27" t="inlineStr">
        <is>
          <t>[ Serviço ]</t>
        </is>
      </c>
      <c r="B265" s="27" t="inlineStr">
        <is>
          <t>89226</t>
        </is>
      </c>
      <c r="C265" s="27" t="inlineStr">
        <is>
          <t>BETONEIRA CAPACIDADE NOMINAL DE 600 L, CAPACIDADE DE MISTURA 360 L, MOTOR ELÉTRICO TRIFÁSICO POTÊNCIA DE 4 CV, SEM CARREGADOR - CHI DIURNO. AF_05/2023</t>
        </is>
      </c>
      <c r="D265" s="28" t="inlineStr">
        <is>
          <t>CHI</t>
        </is>
      </c>
      <c r="E265" s="1" t="n"/>
      <c r="F265" s="1" t="n"/>
      <c r="G265" s="1" t="n"/>
    </row>
    <row r="266" ht="20.1" customHeight="1">
      <c r="A266" s="29" t="inlineStr">
        <is>
          <t>2.2</t>
        </is>
      </c>
      <c r="B266" s="29" t="inlineStr">
        <is>
          <t>93208</t>
        </is>
      </c>
      <c r="C266" s="29" t="inlineStr">
        <is>
          <t>EXECUÇÃO DE ALMOXARIFADO EM CANTEIRO DE OBRA EM CHAPA DE MADEIRA COMPENSADA, INCLUSO PRATELEIRAS. AF_02/2016</t>
        </is>
      </c>
      <c r="D266" s="30" t="inlineStr">
        <is>
          <t>M2</t>
        </is>
      </c>
      <c r="E266" s="31" t="n">
        <v>30</v>
      </c>
      <c r="F266" s="32" t="n">
        <v>0.05269166496</v>
      </c>
      <c r="G266" s="32">
        <f>F266*E266</f>
        <v/>
      </c>
    </row>
    <row r="267" ht="27.95" customHeight="1">
      <c r="A267" s="29" t="inlineStr">
        <is>
          <t>2.3</t>
        </is>
      </c>
      <c r="B267" s="29" t="inlineStr">
        <is>
          <t>93210</t>
        </is>
      </c>
      <c r="C267" s="29" t="inlineStr">
        <is>
          <t>EXECUÇÃO DE REFEITÓRIO EM CANTEIRO DE OBRA EM CHAPA DE MADEIRA COMPENSADA, NÃO INCLUSO MOBILIÁRIO E EQUIPAMENTOS. AF_02/2016</t>
        </is>
      </c>
      <c r="D267" s="30" t="inlineStr">
        <is>
          <t>M2</t>
        </is>
      </c>
      <c r="E267" s="31" t="n">
        <v>14</v>
      </c>
      <c r="F267" s="32" t="n">
        <v>0.0552762873264</v>
      </c>
      <c r="G267" s="32">
        <f>F267*E267</f>
        <v/>
      </c>
    </row>
    <row r="268" ht="20.1" customHeight="1">
      <c r="A268" s="29" t="inlineStr">
        <is>
          <t>5.11</t>
        </is>
      </c>
      <c r="B268" s="29" t="inlineStr">
        <is>
          <t>96556</t>
        </is>
      </c>
      <c r="C268" s="29" t="inlineStr">
        <is>
          <t>CONCRETAGEM DE SAPATAS, FCK 30 MPA, COM USO DE JERICA ? LANÇAMENTO, ADENSAMENTO E ACABAMENTO. AF_06/2017</t>
        </is>
      </c>
      <c r="D268" s="30" t="inlineStr">
        <is>
          <t>M3</t>
        </is>
      </c>
      <c r="E268" s="31" t="n">
        <v>3.89</v>
      </c>
      <c r="F268" s="32" t="n">
        <v>0.69207</v>
      </c>
      <c r="G268" s="32">
        <f>F268*E268</f>
        <v/>
      </c>
    </row>
    <row r="269" ht="20.1" customHeight="1">
      <c r="A269" s="29" t="inlineStr">
        <is>
          <t>5.12</t>
        </is>
      </c>
      <c r="B269" s="29" t="inlineStr">
        <is>
          <t>93205</t>
        </is>
      </c>
      <c r="C269" s="29" t="inlineStr">
        <is>
          <t>CINTA DE AMARRAÇÃO DE ALVENARIA MOLDADA IN LOCO COM UTILIZAÇÃO DE BLOCOS CANALETA. AF_03/2016</t>
        </is>
      </c>
      <c r="D269" s="30" t="inlineStr">
        <is>
          <t>M</t>
        </is>
      </c>
      <c r="E269" s="31" t="n">
        <v>220</v>
      </c>
      <c r="F269" s="32" t="n">
        <v>0.00392</v>
      </c>
      <c r="G269" s="32">
        <f>F269*E269</f>
        <v/>
      </c>
    </row>
    <row r="270" ht="15" customHeight="1">
      <c r="A270" s="1" t="n"/>
      <c r="B270" s="1" t="n"/>
      <c r="C270" s="1" t="n"/>
      <c r="D270" s="1" t="n"/>
      <c r="E270" s="1" t="n"/>
      <c r="F270" s="33" t="inlineStr">
        <is>
          <t>TOTAL:</t>
        </is>
      </c>
      <c r="G270" s="34" t="n">
        <v>5.9091702713696</v>
      </c>
    </row>
    <row r="271" ht="24" customHeight="1">
      <c r="A271" s="27" t="inlineStr">
        <is>
          <t>[ Serviço ]</t>
        </is>
      </c>
      <c r="B271" s="27" t="inlineStr">
        <is>
          <t>89225</t>
        </is>
      </c>
      <c r="C271" s="27" t="inlineStr">
        <is>
          <t>BETONEIRA CAPACIDADE NOMINAL DE 600 L, CAPACIDADE DE MISTURA 360 L, MOTOR ELÉTRICO TRIFÁSICO POTÊNCIA DE 4 CV, SEM CARREGADOR - CHP DIURNO. AF_05/2023</t>
        </is>
      </c>
      <c r="D271" s="28" t="inlineStr">
        <is>
          <t>CHP</t>
        </is>
      </c>
      <c r="E271" s="1" t="n"/>
      <c r="F271" s="1" t="n"/>
      <c r="G271" s="1" t="n"/>
    </row>
    <row r="272" ht="20.1" customHeight="1">
      <c r="A272" s="29" t="inlineStr">
        <is>
          <t>2.2</t>
        </is>
      </c>
      <c r="B272" s="29" t="inlineStr">
        <is>
          <t>93208</t>
        </is>
      </c>
      <c r="C272" s="29" t="inlineStr">
        <is>
          <t>EXECUÇÃO DE ALMOXARIFADO EM CANTEIRO DE OBRA EM CHAPA DE MADEIRA COMPENSADA, INCLUSO PRATELEIRAS. AF_02/2016</t>
        </is>
      </c>
      <c r="D272" s="30" t="inlineStr">
        <is>
          <t>M2</t>
        </is>
      </c>
      <c r="E272" s="31" t="n">
        <v>30</v>
      </c>
      <c r="F272" s="32" t="n">
        <v>0.05587991024</v>
      </c>
      <c r="G272" s="32">
        <f>F272*E272</f>
        <v/>
      </c>
    </row>
    <row r="273" ht="27.95" customHeight="1">
      <c r="A273" s="29" t="inlineStr">
        <is>
          <t>2.3</t>
        </is>
      </c>
      <c r="B273" s="29" t="inlineStr">
        <is>
          <t>93210</t>
        </is>
      </c>
      <c r="C273" s="29" t="inlineStr">
        <is>
          <t>EXECUÇÃO DE REFEITÓRIO EM CANTEIRO DE OBRA EM CHAPA DE MADEIRA COMPENSADA, NÃO INCLUSO MOBILIÁRIO E EQUIPAMENTOS. AF_02/2016</t>
        </is>
      </c>
      <c r="D273" s="30" t="inlineStr">
        <is>
          <t>M2</t>
        </is>
      </c>
      <c r="E273" s="31" t="n">
        <v>14</v>
      </c>
      <c r="F273" s="32" t="n">
        <v>0.0586209093416</v>
      </c>
      <c r="G273" s="32">
        <f>F273*E273</f>
        <v/>
      </c>
    </row>
    <row r="274" ht="20.1" customHeight="1">
      <c r="A274" s="29" t="inlineStr">
        <is>
          <t>5.11</t>
        </is>
      </c>
      <c r="B274" s="29" t="inlineStr">
        <is>
          <t>96556</t>
        </is>
      </c>
      <c r="C274" s="29" t="inlineStr">
        <is>
          <t>CONCRETAGEM DE SAPATAS, FCK 30 MPA, COM USO DE JERICA ? LANÇAMENTO, ADENSAMENTO E ACABAMENTO. AF_06/2017</t>
        </is>
      </c>
      <c r="D274" s="30" t="inlineStr">
        <is>
          <t>M3</t>
        </is>
      </c>
      <c r="E274" s="31" t="n">
        <v>3.89</v>
      </c>
      <c r="F274" s="32" t="n">
        <v>0.73393</v>
      </c>
      <c r="G274" s="32">
        <f>F274*E274</f>
        <v/>
      </c>
    </row>
    <row r="275" ht="20.1" customHeight="1">
      <c r="A275" s="29" t="inlineStr">
        <is>
          <t>5.12</t>
        </is>
      </c>
      <c r="B275" s="29" t="inlineStr">
        <is>
          <t>93205</t>
        </is>
      </c>
      <c r="C275" s="29" t="inlineStr">
        <is>
          <t>CINTA DE AMARRAÇÃO DE ALVENARIA MOLDADA IN LOCO COM UTILIZAÇÃO DE BLOCOS CANALETA. AF_03/2016</t>
        </is>
      </c>
      <c r="D275" s="30" t="inlineStr">
        <is>
          <t>M</t>
        </is>
      </c>
      <c r="E275" s="31" t="n">
        <v>220</v>
      </c>
      <c r="F275" s="32" t="n">
        <v>0.00119</v>
      </c>
      <c r="G275" s="32">
        <f>F275*E275</f>
        <v/>
      </c>
    </row>
    <row r="276" ht="15" customHeight="1">
      <c r="A276" s="1" t="n"/>
      <c r="B276" s="1" t="n"/>
      <c r="C276" s="1" t="n"/>
      <c r="D276" s="1" t="n"/>
      <c r="E276" s="1" t="n"/>
      <c r="F276" s="33" t="inlineStr">
        <is>
          <t>TOTAL:</t>
        </is>
      </c>
      <c r="G276" s="34" t="n">
        <v>5.6138777379824</v>
      </c>
    </row>
    <row r="277" ht="24" customHeight="1">
      <c r="A277" s="27" t="inlineStr">
        <is>
          <t>[ Serviço ]</t>
        </is>
      </c>
      <c r="B277" s="27" t="inlineStr">
        <is>
          <t>89221</t>
        </is>
      </c>
      <c r="C277" s="27" t="inlineStr">
        <is>
          <t>BETONEIRA CAPACIDADE NOMINAL DE 600 L, CAPACIDADE DE MISTURA 360 L, MOTOR ELÉTRICO TRIFÁSICO POTÊNCIA DE 4 CV, SEM CARREGADOR - DEPRECIAÇÃO. AF_05/2023</t>
        </is>
      </c>
      <c r="D277" s="28" t="inlineStr">
        <is>
          <t>H</t>
        </is>
      </c>
      <c r="E277" s="1" t="n"/>
      <c r="F277" s="1" t="n"/>
      <c r="G277" s="1" t="n"/>
    </row>
    <row r="278" ht="20.1" customHeight="1">
      <c r="A278" s="29" t="inlineStr">
        <is>
          <t>2.2</t>
        </is>
      </c>
      <c r="B278" s="29" t="inlineStr">
        <is>
          <t>93208</t>
        </is>
      </c>
      <c r="C278" s="29" t="inlineStr">
        <is>
          <t>EXECUÇÃO DE ALMOXARIFADO EM CANTEIRO DE OBRA EM CHAPA DE MADEIRA COMPENSADA, INCLUSO PRATELEIRAS. AF_02/2016</t>
        </is>
      </c>
      <c r="D278" s="30" t="inlineStr">
        <is>
          <t>M2</t>
        </is>
      </c>
      <c r="E278" s="31" t="n">
        <v>30</v>
      </c>
      <c r="F278" s="32" t="n">
        <v>0.1085715752</v>
      </c>
      <c r="G278" s="32">
        <f>F278*E278</f>
        <v/>
      </c>
    </row>
    <row r="279" ht="27.95" customHeight="1">
      <c r="A279" s="29" t="inlineStr">
        <is>
          <t>2.3</t>
        </is>
      </c>
      <c r="B279" s="29" t="inlineStr">
        <is>
          <t>93210</t>
        </is>
      </c>
      <c r="C279" s="29" t="inlineStr">
        <is>
          <t>EXECUÇÃO DE REFEITÓRIO EM CANTEIRO DE OBRA EM CHAPA DE MADEIRA COMPENSADA, NÃO INCLUSO MOBILIÁRIO E EQUIPAMENTOS. AF_02/2016</t>
        </is>
      </c>
      <c r="D279" s="30" t="inlineStr">
        <is>
          <t>M2</t>
        </is>
      </c>
      <c r="E279" s="31" t="n">
        <v>14</v>
      </c>
      <c r="F279" s="32" t="n">
        <v>0.113897196668</v>
      </c>
      <c r="G279" s="32">
        <f>F279*E279</f>
        <v/>
      </c>
    </row>
    <row r="280" ht="20.1" customHeight="1">
      <c r="A280" s="29" t="inlineStr">
        <is>
          <t>5.11</t>
        </is>
      </c>
      <c r="B280" s="29" t="inlineStr">
        <is>
          <t>96556</t>
        </is>
      </c>
      <c r="C280" s="29" t="inlineStr">
        <is>
          <t>CONCRETAGEM DE SAPATAS, FCK 30 MPA, COM USO DE JERICA ? LANÇAMENTO, ADENSAMENTO E ACABAMENTO. AF_06/2017</t>
        </is>
      </c>
      <c r="D280" s="30" t="inlineStr">
        <is>
          <t>M3</t>
        </is>
      </c>
      <c r="E280" s="31" t="n">
        <v>3.89</v>
      </c>
      <c r="F280" s="32" t="n">
        <v>1.426</v>
      </c>
      <c r="G280" s="32">
        <f>F280*E280</f>
        <v/>
      </c>
    </row>
    <row r="281" ht="20.1" customHeight="1">
      <c r="A281" s="29" t="inlineStr">
        <is>
          <t>5.12</t>
        </is>
      </c>
      <c r="B281" s="29" t="inlineStr">
        <is>
          <t>93205</t>
        </is>
      </c>
      <c r="C281" s="29" t="inlineStr">
        <is>
          <t>CINTA DE AMARRAÇÃO DE ALVENARIA MOLDADA IN LOCO COM UTILIZAÇÃO DE BLOCOS CANALETA. AF_03/2016</t>
        </is>
      </c>
      <c r="D281" s="30" t="inlineStr">
        <is>
          <t>M</t>
        </is>
      </c>
      <c r="E281" s="31" t="n">
        <v>220</v>
      </c>
      <c r="F281" s="32" t="n">
        <v>0.00511</v>
      </c>
      <c r="G281" s="32">
        <f>F281*E281</f>
        <v/>
      </c>
    </row>
    <row r="282" ht="15" customHeight="1">
      <c r="A282" s="1" t="n"/>
      <c r="B282" s="1" t="n"/>
      <c r="C282" s="1" t="n"/>
      <c r="D282" s="1" t="n"/>
      <c r="E282" s="1" t="n"/>
      <c r="F282" s="33" t="inlineStr">
        <is>
          <t>TOTAL:</t>
        </is>
      </c>
      <c r="G282" s="34" t="n">
        <v>11.523048009352</v>
      </c>
    </row>
    <row r="283" ht="24" customHeight="1">
      <c r="A283" s="27" t="inlineStr">
        <is>
          <t>[ Serviço ]</t>
        </is>
      </c>
      <c r="B283" s="27" t="inlineStr">
        <is>
          <t>89222</t>
        </is>
      </c>
      <c r="C283" s="27" t="inlineStr">
        <is>
          <t>BETONEIRA CAPACIDADE NOMINAL DE 600 L, CAPACIDADE DE MISTURA 360 L, MOTOR ELÉTRICO TRIFÁSICO POTÊNCIA DE 4 CV, SEM CARREGADOR - JUROS. AF_05/2023</t>
        </is>
      </c>
      <c r="D283" s="28" t="inlineStr">
        <is>
          <t>H</t>
        </is>
      </c>
      <c r="E283" s="1" t="n"/>
      <c r="F283" s="1" t="n"/>
      <c r="G283" s="1" t="n"/>
    </row>
    <row r="284" ht="20.1" customHeight="1">
      <c r="A284" s="29" t="inlineStr">
        <is>
          <t>2.2</t>
        </is>
      </c>
      <c r="B284" s="29" t="inlineStr">
        <is>
          <t>93208</t>
        </is>
      </c>
      <c r="C284" s="29" t="inlineStr">
        <is>
          <t>EXECUÇÃO DE ALMOXARIFADO EM CANTEIRO DE OBRA EM CHAPA DE MADEIRA COMPENSADA, INCLUSO PRATELEIRAS. AF_02/2016</t>
        </is>
      </c>
      <c r="D284" s="30" t="inlineStr">
        <is>
          <t>M2</t>
        </is>
      </c>
      <c r="E284" s="31" t="n">
        <v>30</v>
      </c>
      <c r="F284" s="32" t="n">
        <v>0.1085715752</v>
      </c>
      <c r="G284" s="32">
        <f>F284*E284</f>
        <v/>
      </c>
    </row>
    <row r="285" ht="27.95" customHeight="1">
      <c r="A285" s="29" t="inlineStr">
        <is>
          <t>2.3</t>
        </is>
      </c>
      <c r="B285" s="29" t="inlineStr">
        <is>
          <t>93210</t>
        </is>
      </c>
      <c r="C285" s="29" t="inlineStr">
        <is>
          <t>EXECUÇÃO DE REFEITÓRIO EM CANTEIRO DE OBRA EM CHAPA DE MADEIRA COMPENSADA, NÃO INCLUSO MOBILIÁRIO E EQUIPAMENTOS. AF_02/2016</t>
        </is>
      </c>
      <c r="D285" s="30" t="inlineStr">
        <is>
          <t>M2</t>
        </is>
      </c>
      <c r="E285" s="31" t="n">
        <v>14</v>
      </c>
      <c r="F285" s="32" t="n">
        <v>0.113897196668</v>
      </c>
      <c r="G285" s="32">
        <f>F285*E285</f>
        <v/>
      </c>
    </row>
    <row r="286" ht="20.1" customHeight="1">
      <c r="A286" s="29" t="inlineStr">
        <is>
          <t>5.11</t>
        </is>
      </c>
      <c r="B286" s="29" t="inlineStr">
        <is>
          <t>96556</t>
        </is>
      </c>
      <c r="C286" s="29" t="inlineStr">
        <is>
          <t>CONCRETAGEM DE SAPATAS, FCK 30 MPA, COM USO DE JERICA ? LANÇAMENTO, ADENSAMENTO E ACABAMENTO. AF_06/2017</t>
        </is>
      </c>
      <c r="D286" s="30" t="inlineStr">
        <is>
          <t>M3</t>
        </is>
      </c>
      <c r="E286" s="31" t="n">
        <v>3.89</v>
      </c>
      <c r="F286" s="32" t="n">
        <v>1.426</v>
      </c>
      <c r="G286" s="32">
        <f>F286*E286</f>
        <v/>
      </c>
    </row>
    <row r="287" ht="20.1" customHeight="1">
      <c r="A287" s="29" t="inlineStr">
        <is>
          <t>5.12</t>
        </is>
      </c>
      <c r="B287" s="29" t="inlineStr">
        <is>
          <t>93205</t>
        </is>
      </c>
      <c r="C287" s="29" t="inlineStr">
        <is>
          <t>CINTA DE AMARRAÇÃO DE ALVENARIA MOLDADA IN LOCO COM UTILIZAÇÃO DE BLOCOS CANALETA. AF_03/2016</t>
        </is>
      </c>
      <c r="D287" s="30" t="inlineStr">
        <is>
          <t>M</t>
        </is>
      </c>
      <c r="E287" s="31" t="n">
        <v>220</v>
      </c>
      <c r="F287" s="32" t="n">
        <v>0.00511</v>
      </c>
      <c r="G287" s="32">
        <f>F287*E287</f>
        <v/>
      </c>
    </row>
    <row r="288" ht="15" customHeight="1">
      <c r="A288" s="1" t="n"/>
      <c r="B288" s="1" t="n"/>
      <c r="C288" s="1" t="n"/>
      <c r="D288" s="1" t="n"/>
      <c r="E288" s="1" t="n"/>
      <c r="F288" s="33" t="inlineStr">
        <is>
          <t>TOTAL:</t>
        </is>
      </c>
      <c r="G288" s="34" t="n">
        <v>11.523048009352</v>
      </c>
    </row>
    <row r="289" ht="24" customHeight="1">
      <c r="A289" s="27" t="inlineStr">
        <is>
          <t>[ Serviço ]</t>
        </is>
      </c>
      <c r="B289" s="27" t="inlineStr">
        <is>
          <t>89223</t>
        </is>
      </c>
      <c r="C289" s="27" t="inlineStr">
        <is>
          <t>BETONEIRA CAPACIDADE NOMINAL DE 600 L, CAPACIDADE DE MISTURA 360 L, MOTOR ELÉTRICO TRIFÁSICO POTÊNCIA DE 4 CV, SEM CARREGADOR - MANUTENÇÃO. AF_05/2023</t>
        </is>
      </c>
      <c r="D289" s="28" t="inlineStr">
        <is>
          <t>H</t>
        </is>
      </c>
      <c r="E289" s="1" t="n"/>
      <c r="F289" s="1" t="n"/>
      <c r="G289" s="1" t="n"/>
    </row>
    <row r="290" ht="20.1" customHeight="1">
      <c r="A290" s="29" t="inlineStr">
        <is>
          <t>2.2</t>
        </is>
      </c>
      <c r="B290" s="29" t="inlineStr">
        <is>
          <t>93208</t>
        </is>
      </c>
      <c r="C290" s="29" t="inlineStr">
        <is>
          <t>EXECUÇÃO DE ALMOXARIFADO EM CANTEIRO DE OBRA EM CHAPA DE MADEIRA COMPENSADA, INCLUSO PRATELEIRAS. AF_02/2016</t>
        </is>
      </c>
      <c r="D290" s="30" t="inlineStr">
        <is>
          <t>M2</t>
        </is>
      </c>
      <c r="E290" s="31" t="n">
        <v>30</v>
      </c>
      <c r="F290" s="32" t="n">
        <v>0.05587991024</v>
      </c>
      <c r="G290" s="32">
        <f>F290*E290</f>
        <v/>
      </c>
    </row>
    <row r="291" ht="27.95" customHeight="1">
      <c r="A291" s="29" t="inlineStr">
        <is>
          <t>2.3</t>
        </is>
      </c>
      <c r="B291" s="29" t="inlineStr">
        <is>
          <t>93210</t>
        </is>
      </c>
      <c r="C291" s="29" t="inlineStr">
        <is>
          <t>EXECUÇÃO DE REFEITÓRIO EM CANTEIRO DE OBRA EM CHAPA DE MADEIRA COMPENSADA, NÃO INCLUSO MOBILIÁRIO E EQUIPAMENTOS. AF_02/2016</t>
        </is>
      </c>
      <c r="D291" s="30" t="inlineStr">
        <is>
          <t>M2</t>
        </is>
      </c>
      <c r="E291" s="31" t="n">
        <v>14</v>
      </c>
      <c r="F291" s="32" t="n">
        <v>0.0586209093416</v>
      </c>
      <c r="G291" s="32">
        <f>F291*E291</f>
        <v/>
      </c>
    </row>
    <row r="292" ht="20.1" customHeight="1">
      <c r="A292" s="29" t="inlineStr">
        <is>
          <t>5.11</t>
        </is>
      </c>
      <c r="B292" s="29" t="inlineStr">
        <is>
          <t>96556</t>
        </is>
      </c>
      <c r="C292" s="29" t="inlineStr">
        <is>
          <t>CONCRETAGEM DE SAPATAS, FCK 30 MPA, COM USO DE JERICA ? LANÇAMENTO, ADENSAMENTO E ACABAMENTO. AF_06/2017</t>
        </is>
      </c>
      <c r="D292" s="30" t="inlineStr">
        <is>
          <t>M3</t>
        </is>
      </c>
      <c r="E292" s="31" t="n">
        <v>3.89</v>
      </c>
      <c r="F292" s="32" t="n">
        <v>0.73393</v>
      </c>
      <c r="G292" s="32">
        <f>F292*E292</f>
        <v/>
      </c>
    </row>
    <row r="293" ht="20.1" customHeight="1">
      <c r="A293" s="29" t="inlineStr">
        <is>
          <t>5.12</t>
        </is>
      </c>
      <c r="B293" s="29" t="inlineStr">
        <is>
          <t>93205</t>
        </is>
      </c>
      <c r="C293" s="29" t="inlineStr">
        <is>
          <t>CINTA DE AMARRAÇÃO DE ALVENARIA MOLDADA IN LOCO COM UTILIZAÇÃO DE BLOCOS CANALETA. AF_03/2016</t>
        </is>
      </c>
      <c r="D293" s="30" t="inlineStr">
        <is>
          <t>M</t>
        </is>
      </c>
      <c r="E293" s="31" t="n">
        <v>220</v>
      </c>
      <c r="F293" s="32" t="n">
        <v>0.00119</v>
      </c>
      <c r="G293" s="32">
        <f>F293*E293</f>
        <v/>
      </c>
    </row>
    <row r="294" ht="15" customHeight="1">
      <c r="A294" s="1" t="n"/>
      <c r="B294" s="1" t="n"/>
      <c r="C294" s="1" t="n"/>
      <c r="D294" s="1" t="n"/>
      <c r="E294" s="1" t="n"/>
      <c r="F294" s="33" t="inlineStr">
        <is>
          <t>TOTAL:</t>
        </is>
      </c>
      <c r="G294" s="34" t="n">
        <v>5.6138777379824</v>
      </c>
    </row>
    <row r="295" ht="24" customHeight="1">
      <c r="A295" s="27" t="inlineStr">
        <is>
          <t>[ Serviço ]</t>
        </is>
      </c>
      <c r="B295" s="27" t="inlineStr">
        <is>
          <t>89224</t>
        </is>
      </c>
      <c r="C295" s="27" t="inlineStr">
        <is>
          <t>BETONEIRA CAPACIDADE NOMINAL DE 600 L, CAPACIDADE DE MISTURA 360 L, MOTOR ELÉTRICO TRIFÁSICO POTÊNCIA DE 4 CV, SEM CARREGADOR - MATERIAIS NA OPERAÇÃO. AF_05/2023</t>
        </is>
      </c>
      <c r="D295" s="28" t="inlineStr">
        <is>
          <t>H</t>
        </is>
      </c>
      <c r="E295" s="1" t="n"/>
      <c r="F295" s="1" t="n"/>
      <c r="G295" s="1" t="n"/>
    </row>
    <row r="296" ht="20.1" customHeight="1">
      <c r="A296" s="29" t="inlineStr">
        <is>
          <t>2.2</t>
        </is>
      </c>
      <c r="B296" s="29" t="inlineStr">
        <is>
          <t>93208</t>
        </is>
      </c>
      <c r="C296" s="29" t="inlineStr">
        <is>
          <t>EXECUÇÃO DE ALMOXARIFADO EM CANTEIRO DE OBRA EM CHAPA DE MADEIRA COMPENSADA, INCLUSO PRATELEIRAS. AF_02/2016</t>
        </is>
      </c>
      <c r="D296" s="30" t="inlineStr">
        <is>
          <t>M2</t>
        </is>
      </c>
      <c r="E296" s="31" t="n">
        <v>30</v>
      </c>
      <c r="F296" s="32" t="n">
        <v>0.05587991024</v>
      </c>
      <c r="G296" s="32">
        <f>F296*E296</f>
        <v/>
      </c>
    </row>
    <row r="297" ht="27.95" customHeight="1">
      <c r="A297" s="29" t="inlineStr">
        <is>
          <t>2.3</t>
        </is>
      </c>
      <c r="B297" s="29" t="inlineStr">
        <is>
          <t>93210</t>
        </is>
      </c>
      <c r="C297" s="29" t="inlineStr">
        <is>
          <t>EXECUÇÃO DE REFEITÓRIO EM CANTEIRO DE OBRA EM CHAPA DE MADEIRA COMPENSADA, NÃO INCLUSO MOBILIÁRIO E EQUIPAMENTOS. AF_02/2016</t>
        </is>
      </c>
      <c r="D297" s="30" t="inlineStr">
        <is>
          <t>M2</t>
        </is>
      </c>
      <c r="E297" s="31" t="n">
        <v>14</v>
      </c>
      <c r="F297" s="32" t="n">
        <v>0.0586209093416</v>
      </c>
      <c r="G297" s="32">
        <f>F297*E297</f>
        <v/>
      </c>
    </row>
    <row r="298" ht="20.1" customHeight="1">
      <c r="A298" s="29" t="inlineStr">
        <is>
          <t>5.11</t>
        </is>
      </c>
      <c r="B298" s="29" t="inlineStr">
        <is>
          <t>96556</t>
        </is>
      </c>
      <c r="C298" s="29" t="inlineStr">
        <is>
          <t>CONCRETAGEM DE SAPATAS, FCK 30 MPA, COM USO DE JERICA ? LANÇAMENTO, ADENSAMENTO E ACABAMENTO. AF_06/2017</t>
        </is>
      </c>
      <c r="D298" s="30" t="inlineStr">
        <is>
          <t>M3</t>
        </is>
      </c>
      <c r="E298" s="31" t="n">
        <v>3.89</v>
      </c>
      <c r="F298" s="32" t="n">
        <v>0.73393</v>
      </c>
      <c r="G298" s="32">
        <f>F298*E298</f>
        <v/>
      </c>
    </row>
    <row r="299" ht="20.1" customHeight="1">
      <c r="A299" s="29" t="inlineStr">
        <is>
          <t>5.12</t>
        </is>
      </c>
      <c r="B299" s="29" t="inlineStr">
        <is>
          <t>93205</t>
        </is>
      </c>
      <c r="C299" s="29" t="inlineStr">
        <is>
          <t>CINTA DE AMARRAÇÃO DE ALVENARIA MOLDADA IN LOCO COM UTILIZAÇÃO DE BLOCOS CANALETA. AF_03/2016</t>
        </is>
      </c>
      <c r="D299" s="30" t="inlineStr">
        <is>
          <t>M</t>
        </is>
      </c>
      <c r="E299" s="31" t="n">
        <v>220</v>
      </c>
      <c r="F299" s="32" t="n">
        <v>0.00119</v>
      </c>
      <c r="G299" s="32">
        <f>F299*E299</f>
        <v/>
      </c>
    </row>
    <row r="300" ht="15" customHeight="1">
      <c r="A300" s="1" t="n"/>
      <c r="B300" s="1" t="n"/>
      <c r="C300" s="1" t="n"/>
      <c r="D300" s="1" t="n"/>
      <c r="E300" s="1" t="n"/>
      <c r="F300" s="33" t="inlineStr">
        <is>
          <t>TOTAL:</t>
        </is>
      </c>
      <c r="G300" s="34" t="n">
        <v>5.6138777379824</v>
      </c>
    </row>
    <row r="301" ht="15.95" customHeight="1">
      <c r="A301" s="27" t="inlineStr">
        <is>
          <t>[ Serviço ]</t>
        </is>
      </c>
      <c r="B301" s="27" t="inlineStr">
        <is>
          <t>91924</t>
        </is>
      </c>
      <c r="C301" s="27" t="inlineStr">
        <is>
          <t>CABO DE COBRE FLEXÍVEL ISOLADO, 1,5 MM², ANTI-CHAMA 450/750 V, PARA CIRCUITOS TERMINAIS - FORNECIMENTO E INSTALAÇÃO. AF_03/2023</t>
        </is>
      </c>
      <c r="D301" s="28" t="inlineStr">
        <is>
          <t>M</t>
        </is>
      </c>
      <c r="E301" s="1" t="n"/>
      <c r="F301" s="1" t="n"/>
      <c r="G301" s="1" t="n"/>
    </row>
    <row r="302" ht="20.1" customHeight="1">
      <c r="A302" s="29" t="inlineStr">
        <is>
          <t>2.2</t>
        </is>
      </c>
      <c r="B302" s="29" t="inlineStr">
        <is>
          <t>93208</t>
        </is>
      </c>
      <c r="C302" s="29" t="inlineStr">
        <is>
          <t>EXECUÇÃO DE ALMOXARIFADO EM CANTEIRO DE OBRA EM CHAPA DE MADEIRA COMPENSADA, INCLUSO PRATELEIRAS. AF_02/2016</t>
        </is>
      </c>
      <c r="D302" s="30" t="inlineStr">
        <is>
          <t>M2</t>
        </is>
      </c>
      <c r="E302" s="31" t="n">
        <v>30</v>
      </c>
      <c r="F302" s="32" t="n">
        <v>0.622</v>
      </c>
      <c r="G302" s="32">
        <f>F302*E302</f>
        <v/>
      </c>
    </row>
    <row r="303" ht="27.95" customHeight="1">
      <c r="A303" s="29" t="inlineStr">
        <is>
          <t>2.3</t>
        </is>
      </c>
      <c r="B303" s="29" t="inlineStr">
        <is>
          <t>93210</t>
        </is>
      </c>
      <c r="C303" s="29" t="inlineStr">
        <is>
          <t>EXECUÇÃO DE REFEITÓRIO EM CANTEIRO DE OBRA EM CHAPA DE MADEIRA COMPENSADA, NÃO INCLUSO MOBILIÁRIO E EQUIPAMENTOS. AF_02/2016</t>
        </is>
      </c>
      <c r="D303" s="30" t="inlineStr">
        <is>
          <t>M2</t>
        </is>
      </c>
      <c r="E303" s="31" t="n">
        <v>14</v>
      </c>
      <c r="F303" s="32" t="n">
        <v>0.8591</v>
      </c>
      <c r="G303" s="32">
        <f>F303*E303</f>
        <v/>
      </c>
    </row>
    <row r="304" ht="15" customHeight="1">
      <c r="A304" s="1" t="n"/>
      <c r="B304" s="1" t="n"/>
      <c r="C304" s="1" t="n"/>
      <c r="D304" s="1" t="n"/>
      <c r="E304" s="1" t="n"/>
      <c r="F304" s="33" t="inlineStr">
        <is>
          <t>TOTAL:</t>
        </is>
      </c>
      <c r="G304" s="34" t="n">
        <v>30.6874</v>
      </c>
    </row>
    <row r="305" ht="15.95" customHeight="1">
      <c r="A305" s="27" t="inlineStr">
        <is>
          <t>[ Serviço ]</t>
        </is>
      </c>
      <c r="B305" s="27" t="inlineStr">
        <is>
          <t>91933</t>
        </is>
      </c>
      <c r="C305" s="27" t="inlineStr">
        <is>
          <t>CABO DE COBRE FLEXÍVEL ISOLADO, 10 MM², ANTI-CHAMA 0,6/1,0 KV, PARA CIRCUITOS TERMINAIS - FORNECIMENTO E INSTALAÇÃO. AF_03/2023</t>
        </is>
      </c>
      <c r="D305" s="28" t="inlineStr">
        <is>
          <t>M</t>
        </is>
      </c>
      <c r="E305" s="1" t="n"/>
      <c r="F305" s="1" t="n"/>
      <c r="G305" s="1" t="n"/>
    </row>
    <row r="306" ht="27.95" customHeight="1">
      <c r="A306" s="29" t="inlineStr">
        <is>
          <t>2.4</t>
        </is>
      </c>
      <c r="B306" s="29" t="inlineStr">
        <is>
          <t>101493</t>
        </is>
      </c>
      <c r="C306" s="29" t="inlineStr">
        <is>
          <t>ENTRADA DE ENERGIA ELÉTRICA, AÉREA, MONOFÁSICA, COM CAIXA DE EMBUTIR, CABO DE 10 MM2 E DISJUNTOR DIN 50A (NÃO INCLUSO O POSTE DE CONCRETO). AF_07/2020_PS</t>
        </is>
      </c>
      <c r="D306" s="30" t="inlineStr">
        <is>
          <t>UN</t>
        </is>
      </c>
      <c r="E306" s="31" t="n">
        <v>1</v>
      </c>
      <c r="F306" s="32" t="n">
        <v>11</v>
      </c>
      <c r="G306" s="32">
        <f>F306*E306</f>
        <v/>
      </c>
    </row>
    <row r="307" ht="15" customHeight="1">
      <c r="A307" s="1" t="n"/>
      <c r="B307" s="1" t="n"/>
      <c r="C307" s="1" t="n"/>
      <c r="D307" s="1" t="n"/>
      <c r="E307" s="1" t="n"/>
      <c r="F307" s="33" t="inlineStr">
        <is>
          <t>TOTAL:</t>
        </is>
      </c>
      <c r="G307" s="34" t="n">
        <v>11</v>
      </c>
    </row>
    <row r="308" ht="15.95" customHeight="1">
      <c r="A308" s="27" t="inlineStr">
        <is>
          <t>[ Serviço ]</t>
        </is>
      </c>
      <c r="B308" s="27" t="inlineStr">
        <is>
          <t>91926</t>
        </is>
      </c>
      <c r="C308" s="27" t="inlineStr">
        <is>
          <t>CABO DE COBRE FLEXÍVEL ISOLADO, 2,5 MM², ANTI-CHAMA 450/750 V, PARA CIRCUITOS TERMINAIS - FORNECIMENTO E INSTALAÇÃO. AF_03/2023</t>
        </is>
      </c>
      <c r="D308" s="28" t="inlineStr">
        <is>
          <t>M</t>
        </is>
      </c>
      <c r="E308" s="1" t="n"/>
      <c r="F308" s="1" t="n"/>
      <c r="G308" s="1" t="n"/>
    </row>
    <row r="309" ht="20.1" customHeight="1">
      <c r="A309" s="29" t="inlineStr">
        <is>
          <t>2.2</t>
        </is>
      </c>
      <c r="B309" s="29" t="inlineStr">
        <is>
          <t>93208</t>
        </is>
      </c>
      <c r="C309" s="29" t="inlineStr">
        <is>
          <t>EXECUÇÃO DE ALMOXARIFADO EM CANTEIRO DE OBRA EM CHAPA DE MADEIRA COMPENSADA, INCLUSO PRATELEIRAS. AF_02/2016</t>
        </is>
      </c>
      <c r="D309" s="30" t="inlineStr">
        <is>
          <t>M2</t>
        </is>
      </c>
      <c r="E309" s="31" t="n">
        <v>30</v>
      </c>
      <c r="F309" s="32" t="n">
        <v>0.68</v>
      </c>
      <c r="G309" s="32">
        <f>F309*E309</f>
        <v/>
      </c>
    </row>
    <row r="310" ht="27.95" customHeight="1">
      <c r="A310" s="29" t="inlineStr">
        <is>
          <t>2.3</t>
        </is>
      </c>
      <c r="B310" s="29" t="inlineStr">
        <is>
          <t>93210</t>
        </is>
      </c>
      <c r="C310" s="29" t="inlineStr">
        <is>
          <t>EXECUÇÃO DE REFEITÓRIO EM CANTEIRO DE OBRA EM CHAPA DE MADEIRA COMPENSADA, NÃO INCLUSO MOBILIÁRIO E EQUIPAMENTOS. AF_02/2016</t>
        </is>
      </c>
      <c r="D310" s="30" t="inlineStr">
        <is>
          <t>M2</t>
        </is>
      </c>
      <c r="E310" s="31" t="n">
        <v>14</v>
      </c>
      <c r="F310" s="32" t="n">
        <v>2.5503</v>
      </c>
      <c r="G310" s="32">
        <f>F310*E310</f>
        <v/>
      </c>
    </row>
    <row r="311" ht="15" customHeight="1">
      <c r="A311" s="1" t="n"/>
      <c r="B311" s="1" t="n"/>
      <c r="C311" s="1" t="n"/>
      <c r="D311" s="1" t="n"/>
      <c r="E311" s="1" t="n"/>
      <c r="F311" s="33" t="inlineStr">
        <is>
          <t>TOTAL:</t>
        </is>
      </c>
      <c r="G311" s="34" t="n">
        <v>56.1042</v>
      </c>
    </row>
    <row r="312" ht="15.95" customHeight="1">
      <c r="A312" s="27" t="inlineStr">
        <is>
          <t>[ Serviço ]</t>
        </is>
      </c>
      <c r="B312" s="27" t="inlineStr">
        <is>
          <t>98102</t>
        </is>
      </c>
      <c r="C312" s="27" t="inlineStr">
        <is>
          <t>CAIXA DE GORDURA SIMPLES, CIRCULAR, EM CONCRETO PRÉ-MOLDADO, DIÂMETRO INTERNO = 0,4 M, ALTURA INTERNA = 0,4 M. AF_12/2020</t>
        </is>
      </c>
      <c r="D312" s="28" t="inlineStr">
        <is>
          <t>UN</t>
        </is>
      </c>
      <c r="E312" s="1" t="n"/>
      <c r="F312" s="1" t="n"/>
      <c r="G312" s="1" t="n"/>
    </row>
    <row r="313" ht="27.95" customHeight="1">
      <c r="A313" s="29" t="inlineStr">
        <is>
          <t>2.3</t>
        </is>
      </c>
      <c r="B313" s="29" t="inlineStr">
        <is>
          <t>93210</t>
        </is>
      </c>
      <c r="C313" s="29" t="inlineStr">
        <is>
          <t>EXECUÇÃO DE REFEITÓRIO EM CANTEIRO DE OBRA EM CHAPA DE MADEIRA COMPENSADA, NÃO INCLUSO MOBILIÁRIO E EQUIPAMENTOS. AF_02/2016</t>
        </is>
      </c>
      <c r="D313" s="30" t="inlineStr">
        <is>
          <t>M2</t>
        </is>
      </c>
      <c r="E313" s="31" t="n">
        <v>14</v>
      </c>
      <c r="F313" s="32" t="n">
        <v>0.0268</v>
      </c>
      <c r="G313" s="32">
        <f>F313*E313</f>
        <v/>
      </c>
    </row>
    <row r="314" ht="15" customHeight="1">
      <c r="A314" s="1" t="n"/>
      <c r="B314" s="1" t="n"/>
      <c r="C314" s="1" t="n"/>
      <c r="D314" s="1" t="n"/>
      <c r="E314" s="1" t="n"/>
      <c r="F314" s="33" t="inlineStr">
        <is>
          <t>TOTAL:</t>
        </is>
      </c>
      <c r="G314" s="34" t="n">
        <v>0.3752</v>
      </c>
    </row>
    <row r="315" ht="24" customHeight="1">
      <c r="A315" s="27" t="inlineStr">
        <is>
          <t>[ Serviço ]</t>
        </is>
      </c>
      <c r="B315" s="27" t="inlineStr">
        <is>
          <t>97906</t>
        </is>
      </c>
      <c r="C315" s="27" t="inlineStr">
        <is>
          <t>CAIXA ENTERRADA HIDRÁULICA RETANGULAR, EM ALVENARIA COM BLOCOS DE CONCRETO, DIMENSÕES INTERNAS: 0,6X0,6X0,6 M PARA REDE DE ESGOTO. AF_12/2020</t>
        </is>
      </c>
      <c r="D315" s="28" t="inlineStr">
        <is>
          <t>UN</t>
        </is>
      </c>
      <c r="E315" s="1" t="n"/>
      <c r="F315" s="1" t="n"/>
      <c r="G315" s="1" t="n"/>
    </row>
    <row r="316" ht="27.95" customHeight="1">
      <c r="A316" s="29" t="inlineStr">
        <is>
          <t>2.3</t>
        </is>
      </c>
      <c r="B316" s="29" t="inlineStr">
        <is>
          <t>93210</t>
        </is>
      </c>
      <c r="C316" s="29" t="inlineStr">
        <is>
          <t>EXECUÇÃO DE REFEITÓRIO EM CANTEIRO DE OBRA EM CHAPA DE MADEIRA COMPENSADA, NÃO INCLUSO MOBILIÁRIO E EQUIPAMENTOS. AF_02/2016</t>
        </is>
      </c>
      <c r="D316" s="30" t="inlineStr">
        <is>
          <t>M2</t>
        </is>
      </c>
      <c r="E316" s="31" t="n">
        <v>14</v>
      </c>
      <c r="F316" s="32" t="n">
        <v>0.0268</v>
      </c>
      <c r="G316" s="32">
        <f>F316*E316</f>
        <v/>
      </c>
    </row>
    <row r="317" ht="15" customHeight="1">
      <c r="A317" s="1" t="n"/>
      <c r="B317" s="1" t="n"/>
      <c r="C317" s="1" t="n"/>
      <c r="D317" s="1" t="n"/>
      <c r="E317" s="1" t="n"/>
      <c r="F317" s="33" t="inlineStr">
        <is>
          <t>TOTAL:</t>
        </is>
      </c>
      <c r="G317" s="34" t="n">
        <v>0.3752</v>
      </c>
    </row>
    <row r="318" ht="15.95" customHeight="1">
      <c r="A318" s="27" t="inlineStr">
        <is>
          <t>[ Serviço ]</t>
        </is>
      </c>
      <c r="B318" s="27" t="inlineStr">
        <is>
          <t>91937</t>
        </is>
      </c>
      <c r="C318" s="27" t="inlineStr">
        <is>
          <t>CAIXA OCTOGONAL 3" X 3", PVC, INSTALADA EM LAJE - FORNECIMENTO E INSTALAÇÃO. AF_03/2023</t>
        </is>
      </c>
      <c r="D318" s="28" t="inlineStr">
        <is>
          <t>UN</t>
        </is>
      </c>
      <c r="E318" s="1" t="n"/>
      <c r="F318" s="1" t="n"/>
      <c r="G318" s="1" t="n"/>
    </row>
    <row r="319" ht="20.1" customHeight="1">
      <c r="A319" s="29" t="inlineStr">
        <is>
          <t>2.2</t>
        </is>
      </c>
      <c r="B319" s="29" t="inlineStr">
        <is>
          <t>93208</t>
        </is>
      </c>
      <c r="C319" s="29" t="inlineStr">
        <is>
          <t>EXECUÇÃO DE ALMOXARIFADO EM CANTEIRO DE OBRA EM CHAPA DE MADEIRA COMPENSADA, INCLUSO PRATELEIRAS. AF_02/2016</t>
        </is>
      </c>
      <c r="D319" s="30" t="inlineStr">
        <is>
          <t>M2</t>
        </is>
      </c>
      <c r="E319" s="31" t="n">
        <v>30</v>
      </c>
      <c r="F319" s="32" t="n">
        <v>0.126</v>
      </c>
      <c r="G319" s="32">
        <f>F319*E319</f>
        <v/>
      </c>
    </row>
    <row r="320" ht="27.95" customHeight="1">
      <c r="A320" s="29" t="inlineStr">
        <is>
          <t>2.3</t>
        </is>
      </c>
      <c r="B320" s="29" t="inlineStr">
        <is>
          <t>93210</t>
        </is>
      </c>
      <c r="C320" s="29" t="inlineStr">
        <is>
          <t>EXECUÇÃO DE REFEITÓRIO EM CANTEIRO DE OBRA EM CHAPA DE MADEIRA COMPENSADA, NÃO INCLUSO MOBILIÁRIO E EQUIPAMENTOS. AF_02/2016</t>
        </is>
      </c>
      <c r="D320" s="30" t="inlineStr">
        <is>
          <t>M2</t>
        </is>
      </c>
      <c r="E320" s="31" t="n">
        <v>14</v>
      </c>
      <c r="F320" s="32" t="n">
        <v>0.1611</v>
      </c>
      <c r="G320" s="32">
        <f>F320*E320</f>
        <v/>
      </c>
    </row>
    <row r="321" ht="15" customHeight="1">
      <c r="A321" s="1" t="n"/>
      <c r="B321" s="1" t="n"/>
      <c r="C321" s="1" t="n"/>
      <c r="D321" s="1" t="n"/>
      <c r="E321" s="1" t="n"/>
      <c r="F321" s="33" t="inlineStr">
        <is>
          <t>TOTAL:</t>
        </is>
      </c>
      <c r="G321" s="34" t="n">
        <v>6.0354</v>
      </c>
    </row>
    <row r="322" ht="32.1" customHeight="1">
      <c r="A322" s="27" t="inlineStr">
        <is>
          <t>[ Serviço ]</t>
        </is>
      </c>
      <c r="B322" s="27" t="inlineStr">
        <is>
          <t>91387</t>
        </is>
      </c>
      <c r="C322" s="27" t="inlineStr">
        <is>
          <t>CAMINHÃO BASCULANTE 10 M3, TRUCADO CABINE SIMPLES, PESO BRUTO TOTAL 23.000 KG, CARGA ÚTIL MÁXIMA 15.935 KG, DISTÂNCIA ENTRE EIXOS 4,80 M, POTÊNCIA 230 CV INCLUSIVE CAÇAMBA METÁLICA - CHI DIURNO. AF_06/2014</t>
        </is>
      </c>
      <c r="D322" s="28" t="inlineStr">
        <is>
          <t>CHI</t>
        </is>
      </c>
      <c r="E322" s="1" t="n"/>
      <c r="F322" s="1" t="n"/>
      <c r="G322" s="1" t="n"/>
    </row>
    <row r="323" ht="27.95" customHeight="1">
      <c r="A323" s="29" t="inlineStr">
        <is>
          <t>7.3</t>
        </is>
      </c>
      <c r="B323" s="29" t="inlineStr">
        <is>
          <t>100982</t>
        </is>
      </c>
      <c r="C323" s="29" t="inlineStr">
        <is>
          <t>CARGA, MANOBRA E DESCARGA DE ENTULHO EM CAMINHÃO BASCULANTE 10 M³ - CARGA COM ESCAVADEIRA HIDRÁULICA (CAÇAMBA DE 0,80 M³ / 111 HP) E DESCARGA LIVRE (UNIDADE: M3). AF_07/2020</t>
        </is>
      </c>
      <c r="D323" s="30" t="inlineStr">
        <is>
          <t>M3</t>
        </is>
      </c>
      <c r="E323" s="31" t="n">
        <v>355.22</v>
      </c>
      <c r="F323" s="32" t="n">
        <v>0.0138</v>
      </c>
      <c r="G323" s="32">
        <f>F323*E323</f>
        <v/>
      </c>
    </row>
    <row r="324" ht="15" customHeight="1">
      <c r="A324" s="1" t="n"/>
      <c r="B324" s="1" t="n"/>
      <c r="C324" s="1" t="n"/>
      <c r="D324" s="1" t="n"/>
      <c r="E324" s="1" t="n"/>
      <c r="F324" s="33" t="inlineStr">
        <is>
          <t>TOTAL:</t>
        </is>
      </c>
      <c r="G324" s="34" t="n">
        <v>4.902036</v>
      </c>
    </row>
    <row r="325" ht="32.1" customHeight="1">
      <c r="A325" s="27" t="inlineStr">
        <is>
          <t>[ Serviço ]</t>
        </is>
      </c>
      <c r="B325" s="27" t="inlineStr">
        <is>
          <t>91386</t>
        </is>
      </c>
      <c r="C325" s="27" t="inlineStr">
        <is>
          <t>CAMINHÃO BASCULANTE 10 M3, TRUCADO CABINE SIMPLES, PESO BRUTO TOTAL 23.000 KG, CARGA ÚTIL MÁXIMA 15.935 KG, DISTÂNCIA ENTRE EIXOS 4,80 M, POTÊNCIA 230 CV INCLUSIVE CAÇAMBA METÁLICA - CHP DIURNO. AF_06/2014</t>
        </is>
      </c>
      <c r="D325" s="28" t="inlineStr">
        <is>
          <t>CHP</t>
        </is>
      </c>
      <c r="E325" s="1" t="n"/>
      <c r="F325" s="1" t="n"/>
      <c r="G325" s="1" t="n"/>
    </row>
    <row r="326" ht="27.95" customHeight="1">
      <c r="A326" s="29" t="inlineStr">
        <is>
          <t>7.3</t>
        </is>
      </c>
      <c r="B326" s="29" t="inlineStr">
        <is>
          <t>100982</t>
        </is>
      </c>
      <c r="C326" s="29" t="inlineStr">
        <is>
          <t>CARGA, MANOBRA E DESCARGA DE ENTULHO EM CAMINHÃO BASCULANTE 10 M³ - CARGA COM ESCAVADEIRA HIDRÁULICA (CAÇAMBA DE 0,80 M³ / 111 HP) E DESCARGA LIVRE (UNIDADE: M3). AF_07/2020</t>
        </is>
      </c>
      <c r="D326" s="30" t="inlineStr">
        <is>
          <t>M3</t>
        </is>
      </c>
      <c r="E326" s="31" t="n">
        <v>355.22</v>
      </c>
      <c r="F326" s="32" t="n">
        <v>0.0198</v>
      </c>
      <c r="G326" s="32">
        <f>F326*E326</f>
        <v/>
      </c>
    </row>
    <row r="327" ht="15" customHeight="1">
      <c r="A327" s="1" t="n"/>
      <c r="B327" s="1" t="n"/>
      <c r="C327" s="1" t="n"/>
      <c r="D327" s="1" t="n"/>
      <c r="E327" s="1" t="n"/>
      <c r="F327" s="33" t="inlineStr">
        <is>
          <t>TOTAL:</t>
        </is>
      </c>
      <c r="G327" s="34" t="n">
        <v>7.033356</v>
      </c>
    </row>
    <row r="328" ht="32.1" customHeight="1">
      <c r="A328" s="27" t="inlineStr">
        <is>
          <t>[ Serviço ]</t>
        </is>
      </c>
      <c r="B328" s="27" t="inlineStr">
        <is>
          <t>91380</t>
        </is>
      </c>
      <c r="C328" s="27" t="inlineStr">
        <is>
          <t>CAMINHÃO BASCULANTE 10 M3, TRUCADO CABINE SIMPLES, PESO BRUTO TOTAL 23.000 KG, CARGA ÚTIL MÁXIMA 15.935 KG, DISTÂNCIA ENTRE EIXOS 4,80 M, POTÊNCIA 230 CV INCLUSIVE CAÇAMBA METÁLICA - DEPRECIAÇÃO. AF_06/2014</t>
        </is>
      </c>
      <c r="D328" s="28" t="inlineStr">
        <is>
          <t>H</t>
        </is>
      </c>
      <c r="E328" s="1" t="n"/>
      <c r="F328" s="1" t="n"/>
      <c r="G328" s="1" t="n"/>
    </row>
    <row r="329" ht="27.95" customHeight="1">
      <c r="A329" s="29" t="inlineStr">
        <is>
          <t>7.3</t>
        </is>
      </c>
      <c r="B329" s="29" t="inlineStr">
        <is>
          <t>100982</t>
        </is>
      </c>
      <c r="C329" s="29" t="inlineStr">
        <is>
          <t>CARGA, MANOBRA E DESCARGA DE ENTULHO EM CAMINHÃO BASCULANTE 10 M³ - CARGA COM ESCAVADEIRA HIDRÁULICA (CAÇAMBA DE 0,80 M³ / 111 HP) E DESCARGA LIVRE (UNIDADE: M3). AF_07/2020</t>
        </is>
      </c>
      <c r="D329" s="30" t="inlineStr">
        <is>
          <t>M3</t>
        </is>
      </c>
      <c r="E329" s="31" t="n">
        <v>355.22</v>
      </c>
      <c r="F329" s="32" t="n">
        <v>0.0336</v>
      </c>
      <c r="G329" s="32">
        <f>F329*E329</f>
        <v/>
      </c>
    </row>
    <row r="330" ht="15" customHeight="1">
      <c r="A330" s="1" t="n"/>
      <c r="B330" s="1" t="n"/>
      <c r="C330" s="1" t="n"/>
      <c r="D330" s="1" t="n"/>
      <c r="E330" s="1" t="n"/>
      <c r="F330" s="33" t="inlineStr">
        <is>
          <t>TOTAL:</t>
        </is>
      </c>
      <c r="G330" s="34" t="n">
        <v>11.935392</v>
      </c>
    </row>
    <row r="331" ht="32.1" customHeight="1">
      <c r="A331" s="27" t="inlineStr">
        <is>
          <t>[ Serviço ]</t>
        </is>
      </c>
      <c r="B331" s="27" t="inlineStr">
        <is>
          <t>91382</t>
        </is>
      </c>
      <c r="C331" s="27" t="inlineStr">
        <is>
          <t>CAMINHÃO BASCULANTE 10 M3, TRUCADO CABINE SIMPLES, PESO BRUTO TOTAL 23.000 KG, CARGA ÚTIL MÁXIMA 15.935 KG, DISTÂNCIA ENTRE EIXOS 4,80 M, POTÊNCIA 230 CV INCLUSIVE CAÇAMBA METÁLICA - IMPOSTOS E SEGUROS. AF_06/2014</t>
        </is>
      </c>
      <c r="D331" s="28" t="inlineStr">
        <is>
          <t>H</t>
        </is>
      </c>
      <c r="E331" s="1" t="n"/>
      <c r="F331" s="1" t="n"/>
      <c r="G331" s="1" t="n"/>
    </row>
    <row r="332" ht="27.95" customHeight="1">
      <c r="A332" s="29" t="inlineStr">
        <is>
          <t>7.3</t>
        </is>
      </c>
      <c r="B332" s="29" t="inlineStr">
        <is>
          <t>100982</t>
        </is>
      </c>
      <c r="C332" s="29" t="inlineStr">
        <is>
          <t>CARGA, MANOBRA E DESCARGA DE ENTULHO EM CAMINHÃO BASCULANTE 10 M³ - CARGA COM ESCAVADEIRA HIDRÁULICA (CAÇAMBA DE 0,80 M³ / 111 HP) E DESCARGA LIVRE (UNIDADE: M3). AF_07/2020</t>
        </is>
      </c>
      <c r="D332" s="30" t="inlineStr">
        <is>
          <t>M3</t>
        </is>
      </c>
      <c r="E332" s="31" t="n">
        <v>355.22</v>
      </c>
      <c r="F332" s="32" t="n">
        <v>0.0336</v>
      </c>
      <c r="G332" s="32">
        <f>F332*E332</f>
        <v/>
      </c>
    </row>
    <row r="333" ht="15" customHeight="1">
      <c r="A333" s="1" t="n"/>
      <c r="B333" s="1" t="n"/>
      <c r="C333" s="1" t="n"/>
      <c r="D333" s="1" t="n"/>
      <c r="E333" s="1" t="n"/>
      <c r="F333" s="33" t="inlineStr">
        <is>
          <t>TOTAL:</t>
        </is>
      </c>
      <c r="G333" s="34" t="n">
        <v>11.935392</v>
      </c>
    </row>
    <row r="334" ht="32.1" customHeight="1">
      <c r="A334" s="27" t="inlineStr">
        <is>
          <t>[ Serviço ]</t>
        </is>
      </c>
      <c r="B334" s="27" t="inlineStr">
        <is>
          <t>91381</t>
        </is>
      </c>
      <c r="C334" s="27" t="inlineStr">
        <is>
          <t>CAMINHÃO BASCULANTE 10 M3, TRUCADO CABINE SIMPLES, PESO BRUTO TOTAL 23.000 KG, CARGA ÚTIL MÁXIMA 15.935 KG, DISTÂNCIA ENTRE EIXOS 4,80 M, POTÊNCIA 230 CV INCLUSIVE CAÇAMBA METÁLICA - JUROS. AF_06/2014</t>
        </is>
      </c>
      <c r="D334" s="28" t="inlineStr">
        <is>
          <t>H</t>
        </is>
      </c>
      <c r="E334" s="1" t="n"/>
      <c r="F334" s="1" t="n"/>
      <c r="G334" s="1" t="n"/>
    </row>
    <row r="335" ht="27.95" customHeight="1">
      <c r="A335" s="29" t="inlineStr">
        <is>
          <t>7.3</t>
        </is>
      </c>
      <c r="B335" s="29" t="inlineStr">
        <is>
          <t>100982</t>
        </is>
      </c>
      <c r="C335" s="29" t="inlineStr">
        <is>
          <t>CARGA, MANOBRA E DESCARGA DE ENTULHO EM CAMINHÃO BASCULANTE 10 M³ - CARGA COM ESCAVADEIRA HIDRÁULICA (CAÇAMBA DE 0,80 M³ / 111 HP) E DESCARGA LIVRE (UNIDADE: M3). AF_07/2020</t>
        </is>
      </c>
      <c r="D335" s="30" t="inlineStr">
        <is>
          <t>M3</t>
        </is>
      </c>
      <c r="E335" s="31" t="n">
        <v>355.22</v>
      </c>
      <c r="F335" s="32" t="n">
        <v>0.0336</v>
      </c>
      <c r="G335" s="32">
        <f>F335*E335</f>
        <v/>
      </c>
    </row>
    <row r="336" ht="15" customHeight="1">
      <c r="A336" s="1" t="n"/>
      <c r="B336" s="1" t="n"/>
      <c r="C336" s="1" t="n"/>
      <c r="D336" s="1" t="n"/>
      <c r="E336" s="1" t="n"/>
      <c r="F336" s="33" t="inlineStr">
        <is>
          <t>TOTAL:</t>
        </is>
      </c>
      <c r="G336" s="34" t="n">
        <v>11.935392</v>
      </c>
    </row>
    <row r="337" ht="32.1" customHeight="1">
      <c r="A337" s="27" t="inlineStr">
        <is>
          <t>[ Serviço ]</t>
        </is>
      </c>
      <c r="B337" s="27" t="inlineStr">
        <is>
          <t>91383</t>
        </is>
      </c>
      <c r="C337" s="27" t="inlineStr">
        <is>
          <t>CAMINHÃO BASCULANTE 10 M3, TRUCADO CABINE SIMPLES, PESO BRUTO TOTAL 23.000 KG, CARGA ÚTIL MÁXIMA 15.935 KG, DISTÂNCIA ENTRE EIXOS 4,80 M, POTÊNCIA 230 CV INCLUSIVE CAÇAMBA METÁLICA - MANUTENÇÃO. AF_06/2014</t>
        </is>
      </c>
      <c r="D337" s="28" t="inlineStr">
        <is>
          <t>H</t>
        </is>
      </c>
      <c r="E337" s="1" t="n"/>
      <c r="F337" s="1" t="n"/>
      <c r="G337" s="1" t="n"/>
    </row>
    <row r="338" ht="27.95" customHeight="1">
      <c r="A338" s="29" t="inlineStr">
        <is>
          <t>7.3</t>
        </is>
      </c>
      <c r="B338" s="29" t="inlineStr">
        <is>
          <t>100982</t>
        </is>
      </c>
      <c r="C338" s="29" t="inlineStr">
        <is>
          <t>CARGA, MANOBRA E DESCARGA DE ENTULHO EM CAMINHÃO BASCULANTE 10 M³ - CARGA COM ESCAVADEIRA HIDRÁULICA (CAÇAMBA DE 0,80 M³ / 111 HP) E DESCARGA LIVRE (UNIDADE: M3). AF_07/2020</t>
        </is>
      </c>
      <c r="D338" s="30" t="inlineStr">
        <is>
          <t>M3</t>
        </is>
      </c>
      <c r="E338" s="31" t="n">
        <v>355.22</v>
      </c>
      <c r="F338" s="32" t="n">
        <v>0.0198</v>
      </c>
      <c r="G338" s="32">
        <f>F338*E338</f>
        <v/>
      </c>
    </row>
    <row r="339" ht="15" customHeight="1">
      <c r="A339" s="1" t="n"/>
      <c r="B339" s="1" t="n"/>
      <c r="C339" s="1" t="n"/>
      <c r="D339" s="1" t="n"/>
      <c r="E339" s="1" t="n"/>
      <c r="F339" s="33" t="inlineStr">
        <is>
          <t>TOTAL:</t>
        </is>
      </c>
      <c r="G339" s="34" t="n">
        <v>7.033356</v>
      </c>
    </row>
    <row r="340" ht="32.1" customHeight="1">
      <c r="A340" s="27" t="inlineStr">
        <is>
          <t>[ Serviço ]</t>
        </is>
      </c>
      <c r="B340" s="27" t="inlineStr">
        <is>
          <t>91384</t>
        </is>
      </c>
      <c r="C340" s="27" t="inlineStr">
        <is>
          <t>CAMINHÃO BASCULANTE 10 M3, TRUCADO CABINE SIMPLES, PESO BRUTO TOTAL 23.000 KG, CARGA ÚTIL MÁXIMA 15.935 KG, DISTÂNCIA ENTRE EIXOS 4,80 M, POTÊNCIA 230 CV INCLUSIVE CAÇAMBA METÁLICA - MATERIAIS NA OPERAÇÃO. AF_06/2014</t>
        </is>
      </c>
      <c r="D340" s="28" t="inlineStr">
        <is>
          <t>H</t>
        </is>
      </c>
      <c r="E340" s="1" t="n"/>
      <c r="F340" s="1" t="n"/>
      <c r="G340" s="1" t="n"/>
    </row>
    <row r="341" ht="27.95" customHeight="1">
      <c r="A341" s="29" t="inlineStr">
        <is>
          <t>7.3</t>
        </is>
      </c>
      <c r="B341" s="29" t="inlineStr">
        <is>
          <t>100982</t>
        </is>
      </c>
      <c r="C341" s="29" t="inlineStr">
        <is>
          <t>CARGA, MANOBRA E DESCARGA DE ENTULHO EM CAMINHÃO BASCULANTE 10 M³ - CARGA COM ESCAVADEIRA HIDRÁULICA (CAÇAMBA DE 0,80 M³ / 111 HP) E DESCARGA LIVRE (UNIDADE: M3). AF_07/2020</t>
        </is>
      </c>
      <c r="D341" s="30" t="inlineStr">
        <is>
          <t>M3</t>
        </is>
      </c>
      <c r="E341" s="31" t="n">
        <v>355.22</v>
      </c>
      <c r="F341" s="32" t="n">
        <v>0.0198</v>
      </c>
      <c r="G341" s="32">
        <f>F341*E341</f>
        <v/>
      </c>
    </row>
    <row r="342" ht="15" customHeight="1">
      <c r="A342" s="1" t="n"/>
      <c r="B342" s="1" t="n"/>
      <c r="C342" s="1" t="n"/>
      <c r="D342" s="1" t="n"/>
      <c r="E342" s="1" t="n"/>
      <c r="F342" s="33" t="inlineStr">
        <is>
          <t>TOTAL:</t>
        </is>
      </c>
      <c r="G342" s="34" t="n">
        <v>7.033356</v>
      </c>
    </row>
    <row r="343" ht="32.1" customHeight="1">
      <c r="A343" s="27" t="inlineStr">
        <is>
          <t>[ Serviço ]</t>
        </is>
      </c>
      <c r="B343" s="27" t="inlineStr">
        <is>
          <t>5903</t>
        </is>
      </c>
      <c r="C343" s="27" t="inlineStr">
        <is>
          <t>CAMINHÃO PIPA 10.000 L TRUCADO, PESO BRUTO TOTAL 23.000 KG, CARGA ÚTIL MÁXIMA 15.935 KG, DISTÂNCIA ENTRE EIXOS 4,8 M, POTÊNCIA 230 CV, INCLUSIVE TANQUE DE AÇO PARA TRANSPORTE DE ÁGUA - CHI DIURNO. AF_06/2014</t>
        </is>
      </c>
      <c r="D343" s="28" t="inlineStr">
        <is>
          <t>CHI</t>
        </is>
      </c>
      <c r="E343" s="1" t="n"/>
      <c r="F343" s="1" t="n"/>
      <c r="G343" s="1" t="n"/>
    </row>
    <row r="344" ht="20.1" customHeight="1">
      <c r="A344" s="29" t="inlineStr">
        <is>
          <t>2.2</t>
        </is>
      </c>
      <c r="B344" s="29" t="inlineStr">
        <is>
          <t>93208</t>
        </is>
      </c>
      <c r="C344" s="29" t="inlineStr">
        <is>
          <t>EXECUÇÃO DE ALMOXARIFADO EM CANTEIRO DE OBRA EM CHAPA DE MADEIRA COMPENSADA, INCLUSO PRATELEIRAS. AF_02/2016</t>
        </is>
      </c>
      <c r="D344" s="30" t="inlineStr">
        <is>
          <t>M2</t>
        </is>
      </c>
      <c r="E344" s="31" t="n">
        <v>30</v>
      </c>
      <c r="F344" s="32" t="n">
        <v>4.02e-06</v>
      </c>
      <c r="G344" s="32">
        <f>F344*E344</f>
        <v/>
      </c>
    </row>
    <row r="345" ht="27.95" customHeight="1">
      <c r="A345" s="29" t="inlineStr">
        <is>
          <t>2.3</t>
        </is>
      </c>
      <c r="B345" s="29" t="inlineStr">
        <is>
          <t>93210</t>
        </is>
      </c>
      <c r="C345" s="29" t="inlineStr">
        <is>
          <t>EXECUÇÃO DE REFEITÓRIO EM CANTEIRO DE OBRA EM CHAPA DE MADEIRA COMPENSADA, NÃO INCLUSO MOBILIÁRIO E EQUIPAMENTOS. AF_02/2016</t>
        </is>
      </c>
      <c r="D345" s="30" t="inlineStr">
        <is>
          <t>M2</t>
        </is>
      </c>
      <c r="E345" s="31" t="n">
        <v>14</v>
      </c>
      <c r="F345" s="32" t="n">
        <v>6e-06</v>
      </c>
      <c r="G345" s="32">
        <f>F345*E345</f>
        <v/>
      </c>
    </row>
    <row r="346" ht="15" customHeight="1">
      <c r="A346" s="1" t="n"/>
      <c r="B346" s="1" t="n"/>
      <c r="C346" s="1" t="n"/>
      <c r="D346" s="1" t="n"/>
      <c r="E346" s="1" t="n"/>
      <c r="F346" s="33" t="inlineStr">
        <is>
          <t>TOTAL:</t>
        </is>
      </c>
      <c r="G346" s="34" t="n">
        <v>0.0002046</v>
      </c>
    </row>
    <row r="347" ht="32.1" customHeight="1">
      <c r="A347" s="27" t="inlineStr">
        <is>
          <t>[ Serviço ]</t>
        </is>
      </c>
      <c r="B347" s="27" t="inlineStr">
        <is>
          <t>5901</t>
        </is>
      </c>
      <c r="C347" s="27" t="inlineStr">
        <is>
          <t>CAMINHÃO PIPA 10.000 L TRUCADO, PESO BRUTO TOTAL 23.000 KG, CARGA ÚTIL MÁXIMA 15.935 KG, DISTÂNCIA ENTRE EIXOS 4,8 M, POTÊNCIA 230 CV, INCLUSIVE TANQUE DE AÇO PARA TRANSPORTE DE ÁGUA - CHP DIURNO. AF_06/2014</t>
        </is>
      </c>
      <c r="D347" s="28" t="inlineStr">
        <is>
          <t>CHP</t>
        </is>
      </c>
      <c r="E347" s="1" t="n"/>
      <c r="F347" s="1" t="n"/>
      <c r="G347" s="1" t="n"/>
    </row>
    <row r="348" ht="20.1" customHeight="1">
      <c r="A348" s="29" t="inlineStr">
        <is>
          <t>2.2</t>
        </is>
      </c>
      <c r="B348" s="29" t="inlineStr">
        <is>
          <t>93208</t>
        </is>
      </c>
      <c r="C348" s="29" t="inlineStr">
        <is>
          <t>EXECUÇÃO DE ALMOXARIFADO EM CANTEIRO DE OBRA EM CHAPA DE MADEIRA COMPENSADA, INCLUSO PRATELEIRAS. AF_02/2016</t>
        </is>
      </c>
      <c r="D348" s="30" t="inlineStr">
        <is>
          <t>M2</t>
        </is>
      </c>
      <c r="E348" s="31" t="n">
        <v>30</v>
      </c>
      <c r="F348" s="32" t="n">
        <v>3.618e-05</v>
      </c>
      <c r="G348" s="32">
        <f>F348*E348</f>
        <v/>
      </c>
    </row>
    <row r="349" ht="27.95" customHeight="1">
      <c r="A349" s="29" t="inlineStr">
        <is>
          <t>2.3</t>
        </is>
      </c>
      <c r="B349" s="29" t="inlineStr">
        <is>
          <t>93210</t>
        </is>
      </c>
      <c r="C349" s="29" t="inlineStr">
        <is>
          <t>EXECUÇÃO DE REFEITÓRIO EM CANTEIRO DE OBRA EM CHAPA DE MADEIRA COMPENSADA, NÃO INCLUSO MOBILIÁRIO E EQUIPAMENTOS. AF_02/2016</t>
        </is>
      </c>
      <c r="D349" s="30" t="inlineStr">
        <is>
          <t>M2</t>
        </is>
      </c>
      <c r="E349" s="31" t="n">
        <v>14</v>
      </c>
      <c r="F349" s="32" t="n">
        <v>5.4e-05</v>
      </c>
      <c r="G349" s="32">
        <f>F349*E349</f>
        <v/>
      </c>
    </row>
    <row r="350" ht="15" customHeight="1">
      <c r="A350" s="1" t="n"/>
      <c r="B350" s="1" t="n"/>
      <c r="C350" s="1" t="n"/>
      <c r="D350" s="1" t="n"/>
      <c r="E350" s="1" t="n"/>
      <c r="F350" s="33" t="inlineStr">
        <is>
          <t>TOTAL:</t>
        </is>
      </c>
      <c r="G350" s="34" t="n">
        <v>0.0018414</v>
      </c>
    </row>
    <row r="351" ht="32.1" customHeight="1">
      <c r="A351" s="27" t="inlineStr">
        <is>
          <t>[ Serviço ]</t>
        </is>
      </c>
      <c r="B351" s="27" t="inlineStr">
        <is>
          <t>91396</t>
        </is>
      </c>
      <c r="C351" s="27" t="inlineStr">
        <is>
          <t>CAMINHÃO PIPA 10.000 L TRUCADO, PESO BRUTO TOTAL 23.000 KG, CARGA ÚTIL MÁXIMA 15.935 KG, DISTÂNCIA ENTRE EIXOS 4,8 M, POTÊNCIA 230 CV, INCLUSIVE TANQUE DE AÇO PARA TRANSPORTE DE ÁGUA - DEPRECIAÇÃO. AF_06/2014</t>
        </is>
      </c>
      <c r="D351" s="28" t="inlineStr">
        <is>
          <t>H</t>
        </is>
      </c>
      <c r="E351" s="1" t="n"/>
      <c r="F351" s="1" t="n"/>
      <c r="G351" s="1" t="n"/>
    </row>
    <row r="352" ht="20.1" customHeight="1">
      <c r="A352" s="29" t="inlineStr">
        <is>
          <t>2.2</t>
        </is>
      </c>
      <c r="B352" s="29" t="inlineStr">
        <is>
          <t>93208</t>
        </is>
      </c>
      <c r="C352" s="29" t="inlineStr">
        <is>
          <t>EXECUÇÃO DE ALMOXARIFADO EM CANTEIRO DE OBRA EM CHAPA DE MADEIRA COMPENSADA, INCLUSO PRATELEIRAS. AF_02/2016</t>
        </is>
      </c>
      <c r="D352" s="30" t="inlineStr">
        <is>
          <t>M2</t>
        </is>
      </c>
      <c r="E352" s="31" t="n">
        <v>30</v>
      </c>
      <c r="F352" s="32" t="n">
        <v>4.02e-05</v>
      </c>
      <c r="G352" s="32">
        <f>F352*E352</f>
        <v/>
      </c>
    </row>
    <row r="353" ht="27.95" customHeight="1">
      <c r="A353" s="29" t="inlineStr">
        <is>
          <t>2.3</t>
        </is>
      </c>
      <c r="B353" s="29" t="inlineStr">
        <is>
          <t>93210</t>
        </is>
      </c>
      <c r="C353" s="29" t="inlineStr">
        <is>
          <t>EXECUÇÃO DE REFEITÓRIO EM CANTEIRO DE OBRA EM CHAPA DE MADEIRA COMPENSADA, NÃO INCLUSO MOBILIÁRIO E EQUIPAMENTOS. AF_02/2016</t>
        </is>
      </c>
      <c r="D353" s="30" t="inlineStr">
        <is>
          <t>M2</t>
        </is>
      </c>
      <c r="E353" s="31" t="n">
        <v>14</v>
      </c>
      <c r="F353" s="32" t="n">
        <v>6e-05</v>
      </c>
      <c r="G353" s="32">
        <f>F353*E353</f>
        <v/>
      </c>
    </row>
    <row r="354" ht="15" customHeight="1">
      <c r="A354" s="1" t="n"/>
      <c r="B354" s="1" t="n"/>
      <c r="C354" s="1" t="n"/>
      <c r="D354" s="1" t="n"/>
      <c r="E354" s="1" t="n"/>
      <c r="F354" s="33" t="inlineStr">
        <is>
          <t>TOTAL:</t>
        </is>
      </c>
      <c r="G354" s="34" t="n">
        <v>0.002046</v>
      </c>
    </row>
    <row r="355" ht="32.1" customHeight="1">
      <c r="A355" s="27" t="inlineStr">
        <is>
          <t>[ Serviço ]</t>
        </is>
      </c>
      <c r="B355" s="27" t="inlineStr">
        <is>
          <t>91398</t>
        </is>
      </c>
      <c r="C355" s="27" t="inlineStr">
        <is>
          <t>CAMINHÃO PIPA 10.000 L TRUCADO, PESO BRUTO TOTAL 23.000 KG, CARGA ÚTIL MÁXIMA 15.935 KG, DISTÂNCIA ENTRE EIXOS 4,8 M, POTÊNCIA 230 CV, INCLUSIVE TANQUE DE AÇO PARA TRANSPORTE DE ÁGUA - IMPOSTOS E SEGUROS. AF_06/2014</t>
        </is>
      </c>
      <c r="D355" s="28" t="inlineStr">
        <is>
          <t>H</t>
        </is>
      </c>
      <c r="E355" s="1" t="n"/>
      <c r="F355" s="1" t="n"/>
      <c r="G355" s="1" t="n"/>
    </row>
    <row r="356" ht="20.1" customHeight="1">
      <c r="A356" s="29" t="inlineStr">
        <is>
          <t>2.2</t>
        </is>
      </c>
      <c r="B356" s="29" t="inlineStr">
        <is>
          <t>93208</t>
        </is>
      </c>
      <c r="C356" s="29" t="inlineStr">
        <is>
          <t>EXECUÇÃO DE ALMOXARIFADO EM CANTEIRO DE OBRA EM CHAPA DE MADEIRA COMPENSADA, INCLUSO PRATELEIRAS. AF_02/2016</t>
        </is>
      </c>
      <c r="D356" s="30" t="inlineStr">
        <is>
          <t>M2</t>
        </is>
      </c>
      <c r="E356" s="31" t="n">
        <v>30</v>
      </c>
      <c r="F356" s="32" t="n">
        <v>4.02e-05</v>
      </c>
      <c r="G356" s="32">
        <f>F356*E356</f>
        <v/>
      </c>
    </row>
    <row r="357" ht="27.95" customHeight="1">
      <c r="A357" s="29" t="inlineStr">
        <is>
          <t>2.3</t>
        </is>
      </c>
      <c r="B357" s="29" t="inlineStr">
        <is>
          <t>93210</t>
        </is>
      </c>
      <c r="C357" s="29" t="inlineStr">
        <is>
          <t>EXECUÇÃO DE REFEITÓRIO EM CANTEIRO DE OBRA EM CHAPA DE MADEIRA COMPENSADA, NÃO INCLUSO MOBILIÁRIO E EQUIPAMENTOS. AF_02/2016</t>
        </is>
      </c>
      <c r="D357" s="30" t="inlineStr">
        <is>
          <t>M2</t>
        </is>
      </c>
      <c r="E357" s="31" t="n">
        <v>14</v>
      </c>
      <c r="F357" s="32" t="n">
        <v>6e-05</v>
      </c>
      <c r="G357" s="32">
        <f>F357*E357</f>
        <v/>
      </c>
    </row>
    <row r="358" ht="15" customHeight="1">
      <c r="A358" s="1" t="n"/>
      <c r="B358" s="1" t="n"/>
      <c r="C358" s="1" t="n"/>
      <c r="D358" s="1" t="n"/>
      <c r="E358" s="1" t="n"/>
      <c r="F358" s="33" t="inlineStr">
        <is>
          <t>TOTAL:</t>
        </is>
      </c>
      <c r="G358" s="34" t="n">
        <v>0.002046</v>
      </c>
    </row>
    <row r="359" ht="32.1" customHeight="1">
      <c r="A359" s="27" t="inlineStr">
        <is>
          <t>[ Serviço ]</t>
        </is>
      </c>
      <c r="B359" s="27" t="inlineStr">
        <is>
          <t>91397</t>
        </is>
      </c>
      <c r="C359" s="27" t="inlineStr">
        <is>
          <t>CAMINHÃO PIPA 10.000 L TRUCADO, PESO BRUTO TOTAL 23.000 KG, CARGA ÚTIL MÁXIMA 15.935 KG, DISTÂNCIA ENTRE EIXOS 4,8 M, POTÊNCIA 230 CV, INCLUSIVE TANQUE DE AÇO PARA TRANSPORTE DE ÁGUA - JUROS. AF_06/2014</t>
        </is>
      </c>
      <c r="D359" s="28" t="inlineStr">
        <is>
          <t>H</t>
        </is>
      </c>
      <c r="E359" s="1" t="n"/>
      <c r="F359" s="1" t="n"/>
      <c r="G359" s="1" t="n"/>
    </row>
    <row r="360" ht="20.1" customHeight="1">
      <c r="A360" s="29" t="inlineStr">
        <is>
          <t>2.2</t>
        </is>
      </c>
      <c r="B360" s="29" t="inlineStr">
        <is>
          <t>93208</t>
        </is>
      </c>
      <c r="C360" s="29" t="inlineStr">
        <is>
          <t>EXECUÇÃO DE ALMOXARIFADO EM CANTEIRO DE OBRA EM CHAPA DE MADEIRA COMPENSADA, INCLUSO PRATELEIRAS. AF_02/2016</t>
        </is>
      </c>
      <c r="D360" s="30" t="inlineStr">
        <is>
          <t>M2</t>
        </is>
      </c>
      <c r="E360" s="31" t="n">
        <v>30</v>
      </c>
      <c r="F360" s="32" t="n">
        <v>4.02e-05</v>
      </c>
      <c r="G360" s="32">
        <f>F360*E360</f>
        <v/>
      </c>
    </row>
    <row r="361" ht="27.95" customHeight="1">
      <c r="A361" s="29" t="inlineStr">
        <is>
          <t>2.3</t>
        </is>
      </c>
      <c r="B361" s="29" t="inlineStr">
        <is>
          <t>93210</t>
        </is>
      </c>
      <c r="C361" s="29" t="inlineStr">
        <is>
          <t>EXECUÇÃO DE REFEITÓRIO EM CANTEIRO DE OBRA EM CHAPA DE MADEIRA COMPENSADA, NÃO INCLUSO MOBILIÁRIO E EQUIPAMENTOS. AF_02/2016</t>
        </is>
      </c>
      <c r="D361" s="30" t="inlineStr">
        <is>
          <t>M2</t>
        </is>
      </c>
      <c r="E361" s="31" t="n">
        <v>14</v>
      </c>
      <c r="F361" s="32" t="n">
        <v>6e-05</v>
      </c>
      <c r="G361" s="32">
        <f>F361*E361</f>
        <v/>
      </c>
    </row>
    <row r="362" ht="15" customHeight="1">
      <c r="A362" s="1" t="n"/>
      <c r="B362" s="1" t="n"/>
      <c r="C362" s="1" t="n"/>
      <c r="D362" s="1" t="n"/>
      <c r="E362" s="1" t="n"/>
      <c r="F362" s="33" t="inlineStr">
        <is>
          <t>TOTAL:</t>
        </is>
      </c>
      <c r="G362" s="34" t="n">
        <v>0.002046</v>
      </c>
    </row>
    <row r="363" ht="32.1" customHeight="1">
      <c r="A363" s="27" t="inlineStr">
        <is>
          <t>[ Serviço ]</t>
        </is>
      </c>
      <c r="B363" s="27" t="inlineStr">
        <is>
          <t>5763</t>
        </is>
      </c>
      <c r="C363" s="27" t="inlineStr">
        <is>
          <t>CAMINHÃO PIPA 10.000 L TRUCADO, PESO BRUTO TOTAL 23.000 KG, CARGA ÚTIL MÁXIMA 15.935 KG, DISTÂNCIA ENTRE EIXOS 4,8 M, POTÊNCIA 230 CV, INCLUSIVE TANQUE DE AÇO PARA TRANSPORTE DE ÁGUA - MANUTENÇÃO. AF_06/2014</t>
        </is>
      </c>
      <c r="D363" s="28" t="inlineStr">
        <is>
          <t>H</t>
        </is>
      </c>
      <c r="E363" s="1" t="n"/>
      <c r="F363" s="1" t="n"/>
      <c r="G363" s="1" t="n"/>
    </row>
    <row r="364" ht="20.1" customHeight="1">
      <c r="A364" s="29" t="inlineStr">
        <is>
          <t>2.2</t>
        </is>
      </c>
      <c r="B364" s="29" t="inlineStr">
        <is>
          <t>93208</t>
        </is>
      </c>
      <c r="C364" s="29" t="inlineStr">
        <is>
          <t>EXECUÇÃO DE ALMOXARIFADO EM CANTEIRO DE OBRA EM CHAPA DE MADEIRA COMPENSADA, INCLUSO PRATELEIRAS. AF_02/2016</t>
        </is>
      </c>
      <c r="D364" s="30" t="inlineStr">
        <is>
          <t>M2</t>
        </is>
      </c>
      <c r="E364" s="31" t="n">
        <v>30</v>
      </c>
      <c r="F364" s="32" t="n">
        <v>3.618e-05</v>
      </c>
      <c r="G364" s="32">
        <f>F364*E364</f>
        <v/>
      </c>
    </row>
    <row r="365" ht="27.95" customHeight="1">
      <c r="A365" s="29" t="inlineStr">
        <is>
          <t>2.3</t>
        </is>
      </c>
      <c r="B365" s="29" t="inlineStr">
        <is>
          <t>93210</t>
        </is>
      </c>
      <c r="C365" s="29" t="inlineStr">
        <is>
          <t>EXECUÇÃO DE REFEITÓRIO EM CANTEIRO DE OBRA EM CHAPA DE MADEIRA COMPENSADA, NÃO INCLUSO MOBILIÁRIO E EQUIPAMENTOS. AF_02/2016</t>
        </is>
      </c>
      <c r="D365" s="30" t="inlineStr">
        <is>
          <t>M2</t>
        </is>
      </c>
      <c r="E365" s="31" t="n">
        <v>14</v>
      </c>
      <c r="F365" s="32" t="n">
        <v>5.4e-05</v>
      </c>
      <c r="G365" s="32">
        <f>F365*E365</f>
        <v/>
      </c>
    </row>
    <row r="366" ht="15" customHeight="1">
      <c r="A366" s="1" t="n"/>
      <c r="B366" s="1" t="n"/>
      <c r="C366" s="1" t="n"/>
      <c r="D366" s="1" t="n"/>
      <c r="E366" s="1" t="n"/>
      <c r="F366" s="33" t="inlineStr">
        <is>
          <t>TOTAL:</t>
        </is>
      </c>
      <c r="G366" s="34" t="n">
        <v>0.0018414</v>
      </c>
    </row>
    <row r="367" ht="32.1" customHeight="1">
      <c r="A367" s="27" t="inlineStr">
        <is>
          <t>[ Serviço ]</t>
        </is>
      </c>
      <c r="B367" s="27" t="inlineStr">
        <is>
          <t>53831</t>
        </is>
      </c>
      <c r="C367" s="27" t="inlineStr">
        <is>
          <t>CAMINHÃO PIPA 10.000 L TRUCADO, PESO BRUTO TOTAL 23.000 KG, CARGA ÚTIL MÁXIMA 15.935 KG, DISTÂNCIA ENTRE EIXOS 4,8 M, POTÊNCIA 230 CV, INCLUSIVE TANQUE DE AÇO PARA TRANSPORTE DE ÁGUA - MATERIAIS NA OPERAÇÃO. AF_06/2014</t>
        </is>
      </c>
      <c r="D367" s="28" t="inlineStr">
        <is>
          <t>H</t>
        </is>
      </c>
      <c r="E367" s="1" t="n"/>
      <c r="F367" s="1" t="n"/>
      <c r="G367" s="1" t="n"/>
    </row>
    <row r="368" ht="20.1" customHeight="1">
      <c r="A368" s="29" t="inlineStr">
        <is>
          <t>2.2</t>
        </is>
      </c>
      <c r="B368" s="29" t="inlineStr">
        <is>
          <t>93208</t>
        </is>
      </c>
      <c r="C368" s="29" t="inlineStr">
        <is>
          <t>EXECUÇÃO DE ALMOXARIFADO EM CANTEIRO DE OBRA EM CHAPA DE MADEIRA COMPENSADA, INCLUSO PRATELEIRAS. AF_02/2016</t>
        </is>
      </c>
      <c r="D368" s="30" t="inlineStr">
        <is>
          <t>M2</t>
        </is>
      </c>
      <c r="E368" s="31" t="n">
        <v>30</v>
      </c>
      <c r="F368" s="32" t="n">
        <v>3.618e-05</v>
      </c>
      <c r="G368" s="32">
        <f>F368*E368</f>
        <v/>
      </c>
    </row>
    <row r="369" ht="27.95" customHeight="1">
      <c r="A369" s="29" t="inlineStr">
        <is>
          <t>2.3</t>
        </is>
      </c>
      <c r="B369" s="29" t="inlineStr">
        <is>
          <t>93210</t>
        </is>
      </c>
      <c r="C369" s="29" t="inlineStr">
        <is>
          <t>EXECUÇÃO DE REFEITÓRIO EM CANTEIRO DE OBRA EM CHAPA DE MADEIRA COMPENSADA, NÃO INCLUSO MOBILIÁRIO E EQUIPAMENTOS. AF_02/2016</t>
        </is>
      </c>
      <c r="D369" s="30" t="inlineStr">
        <is>
          <t>M2</t>
        </is>
      </c>
      <c r="E369" s="31" t="n">
        <v>14</v>
      </c>
      <c r="F369" s="32" t="n">
        <v>5.4e-05</v>
      </c>
      <c r="G369" s="32">
        <f>F369*E369</f>
        <v/>
      </c>
    </row>
    <row r="370" ht="15" customHeight="1">
      <c r="A370" s="1" t="n"/>
      <c r="B370" s="1" t="n"/>
      <c r="C370" s="1" t="n"/>
      <c r="D370" s="1" t="n"/>
      <c r="E370" s="1" t="n"/>
      <c r="F370" s="33" t="inlineStr">
        <is>
          <t>TOTAL:</t>
        </is>
      </c>
      <c r="G370" s="34" t="n">
        <v>0.0018414</v>
      </c>
    </row>
    <row r="371" ht="15" customHeight="1">
      <c r="A371" s="27" t="inlineStr">
        <is>
          <t>[ Serviço ]</t>
        </is>
      </c>
      <c r="B371" s="27" t="inlineStr">
        <is>
          <t>88261</t>
        </is>
      </c>
      <c r="C371" s="27" t="inlineStr">
        <is>
          <t>CARPINTEIRO DE ESQUADRIA COM ENCARGOS COMPLEMENTARES</t>
        </is>
      </c>
      <c r="D371" s="28" t="inlineStr">
        <is>
          <t>H</t>
        </is>
      </c>
      <c r="E371" s="1" t="n"/>
      <c r="F371" s="1" t="n"/>
      <c r="G371" s="1" t="n"/>
    </row>
    <row r="372" ht="27.95" customHeight="1">
      <c r="A372" s="29" t="inlineStr">
        <is>
          <t>2.3</t>
        </is>
      </c>
      <c r="B372" s="29" t="inlineStr">
        <is>
          <t>93210</t>
        </is>
      </c>
      <c r="C372" s="29" t="inlineStr">
        <is>
          <t>EXECUÇÃO DE REFEITÓRIO EM CANTEIRO DE OBRA EM CHAPA DE MADEIRA COMPENSADA, NÃO INCLUSO MOBILIÁRIO E EQUIPAMENTOS. AF_02/2016</t>
        </is>
      </c>
      <c r="D372" s="30" t="inlineStr">
        <is>
          <t>M2</t>
        </is>
      </c>
      <c r="E372" s="31" t="n">
        <v>14</v>
      </c>
      <c r="F372" s="32" t="n">
        <v>0.04584875392</v>
      </c>
      <c r="G372" s="32">
        <f>F372*E372</f>
        <v/>
      </c>
    </row>
    <row r="373" ht="15" customHeight="1">
      <c r="A373" s="29" t="inlineStr">
        <is>
          <t>6.22</t>
        </is>
      </c>
      <c r="B373" s="29" t="inlineStr">
        <is>
          <t>C4427</t>
        </is>
      </c>
      <c r="C373" s="29" t="inlineStr">
        <is>
          <t>PORTA TIPO PARANÁ (0,80 x 2,10 m), C/ FERRAGENS</t>
        </is>
      </c>
      <c r="D373" s="30" t="inlineStr">
        <is>
          <t>UN</t>
        </is>
      </c>
      <c r="E373" s="31" t="n">
        <v>10</v>
      </c>
      <c r="F373" s="32" t="n">
        <v>2.55</v>
      </c>
      <c r="G373" s="32">
        <f>F373*E373</f>
        <v/>
      </c>
    </row>
    <row r="374" ht="20.1" customHeight="1">
      <c r="A374" s="29" t="inlineStr">
        <is>
          <t>6.23</t>
        </is>
      </c>
      <c r="B374" s="29" t="inlineStr">
        <is>
          <t>CP ADAP. C1978</t>
        </is>
      </c>
      <c r="C374" s="29" t="inlineStr">
        <is>
          <t>PORTA TIPO PARANÁ (0,90 x 2,10 m), C/ FERRAGENS</t>
        </is>
      </c>
      <c r="D374" s="30" t="inlineStr">
        <is>
          <t>UN</t>
        </is>
      </c>
      <c r="E374" s="31" t="n">
        <v>2</v>
      </c>
      <c r="F374" s="32" t="n">
        <v>3.75</v>
      </c>
      <c r="G374" s="32">
        <f>F374*E374</f>
        <v/>
      </c>
    </row>
    <row r="375" ht="15" customHeight="1">
      <c r="A375" s="1" t="n"/>
      <c r="B375" s="1" t="n"/>
      <c r="C375" s="1" t="n"/>
      <c r="D375" s="1" t="n"/>
      <c r="E375" s="1" t="n"/>
      <c r="F375" s="33" t="inlineStr">
        <is>
          <t>TOTAL:</t>
        </is>
      </c>
      <c r="G375" s="34" t="n">
        <v>33.64188255488</v>
      </c>
    </row>
    <row r="376" ht="15" customHeight="1">
      <c r="A376" s="27" t="inlineStr">
        <is>
          <t>[ Serviço ]</t>
        </is>
      </c>
      <c r="B376" s="27" t="inlineStr">
        <is>
          <t>88262</t>
        </is>
      </c>
      <c r="C376" s="27" t="inlineStr">
        <is>
          <t>CARPINTEIRO DE FORMAS COM ENCARGOS COMPLEMENTARES</t>
        </is>
      </c>
      <c r="D376" s="28" t="inlineStr">
        <is>
          <t>H</t>
        </is>
      </c>
      <c r="E376" s="1" t="n"/>
      <c r="F376" s="1" t="n"/>
      <c r="G376" s="1" t="n"/>
    </row>
    <row r="377" ht="20.1" customHeight="1">
      <c r="A377" s="29" t="inlineStr">
        <is>
          <t>2.1</t>
        </is>
      </c>
      <c r="B377" s="29" t="inlineStr">
        <is>
          <t>103689</t>
        </is>
      </c>
      <c r="C377" s="29" t="inlineStr">
        <is>
          <t>FORNECIMENTO E INSTALAÇÃO DE PLACA DE OBRA COM CHAPA GALVANIZADA E ESTRUTURA DE MADEIRA. AF_03/2022_PS</t>
        </is>
      </c>
      <c r="D377" s="30" t="inlineStr">
        <is>
          <t>M2</t>
        </is>
      </c>
      <c r="E377" s="31" t="n">
        <v>2.88</v>
      </c>
      <c r="F377" s="32" t="n">
        <v>0.3729</v>
      </c>
      <c r="G377" s="32">
        <f>F377*E377</f>
        <v/>
      </c>
    </row>
    <row r="378" ht="20.1" customHeight="1">
      <c r="A378" s="29" t="inlineStr">
        <is>
          <t>2.2</t>
        </is>
      </c>
      <c r="B378" s="29" t="inlineStr">
        <is>
          <t>93208</t>
        </is>
      </c>
      <c r="C378" s="29" t="inlineStr">
        <is>
          <t>EXECUÇÃO DE ALMOXARIFADO EM CANTEIRO DE OBRA EM CHAPA DE MADEIRA COMPENSADA, INCLUSO PRATELEIRAS. AF_02/2016</t>
        </is>
      </c>
      <c r="D378" s="30" t="inlineStr">
        <is>
          <t>M2</t>
        </is>
      </c>
      <c r="E378" s="31" t="n">
        <v>30</v>
      </c>
      <c r="F378" s="32" t="n">
        <v>3.10379843</v>
      </c>
      <c r="G378" s="32">
        <f>F378*E378</f>
        <v/>
      </c>
    </row>
    <row r="379" ht="27.95" customHeight="1">
      <c r="A379" s="29" t="inlineStr">
        <is>
          <t>2.3</t>
        </is>
      </c>
      <c r="B379" s="29" t="inlineStr">
        <is>
          <t>93210</t>
        </is>
      </c>
      <c r="C379" s="29" t="inlineStr">
        <is>
          <t>EXECUÇÃO DE REFEITÓRIO EM CANTEIRO DE OBRA EM CHAPA DE MADEIRA COMPENSADA, NÃO INCLUSO MOBILIÁRIO E EQUIPAMENTOS. AF_02/2016</t>
        </is>
      </c>
      <c r="D379" s="30" t="inlineStr">
        <is>
          <t>M2</t>
        </is>
      </c>
      <c r="E379" s="31" t="n">
        <v>14</v>
      </c>
      <c r="F379" s="32" t="n">
        <v>2.0553119</v>
      </c>
      <c r="G379" s="32">
        <f>F379*E379</f>
        <v/>
      </c>
    </row>
    <row r="380" ht="20.1" customHeight="1">
      <c r="A380" s="29" t="inlineStr">
        <is>
          <t>2.5</t>
        </is>
      </c>
      <c r="B380" s="29" t="inlineStr">
        <is>
          <t>CP ADAP. 002</t>
        </is>
      </c>
      <c r="C380" s="29" t="inlineStr">
        <is>
          <t>INSTALAÇÕES PROVISÓRIAS DE ÁGUA</t>
        </is>
      </c>
      <c r="D380" s="30" t="inlineStr">
        <is>
          <t>UN</t>
        </is>
      </c>
      <c r="E380" s="31" t="n">
        <v>1</v>
      </c>
      <c r="F380" s="32" t="n">
        <v>8</v>
      </c>
      <c r="G380" s="32">
        <f>F380*E380</f>
        <v/>
      </c>
    </row>
    <row r="381" ht="15" customHeight="1">
      <c r="A381" s="29" t="inlineStr">
        <is>
          <t>3.1.3</t>
        </is>
      </c>
      <c r="B381" s="29" t="inlineStr">
        <is>
          <t>97062</t>
        </is>
      </c>
      <c r="C381" s="29" t="inlineStr">
        <is>
          <t>COLOCAÇÃO DE TELA EM ANDAIME FACHADEIRO. AF_11/2017</t>
        </is>
      </c>
      <c r="D381" s="30" t="inlineStr">
        <is>
          <t>M2</t>
        </is>
      </c>
      <c r="E381" s="31" t="n">
        <v>889</v>
      </c>
      <c r="F381" s="32" t="n">
        <v>0.068536</v>
      </c>
      <c r="G381" s="32">
        <f>F381*E381</f>
        <v/>
      </c>
    </row>
    <row r="382" ht="20.1" customHeight="1">
      <c r="A382" s="29" t="inlineStr">
        <is>
          <t>3.1.4</t>
        </is>
      </c>
      <c r="B382" s="29" t="inlineStr">
        <is>
          <t>CP ADAP. 017</t>
        </is>
      </c>
      <c r="C382" s="29" t="inlineStr">
        <is>
          <t>SINALIZAÇÃO COM FITA FIXADA EM CONE PLÁSTICO, INCLUINDO CONE</t>
        </is>
      </c>
      <c r="D382" s="30" t="inlineStr">
        <is>
          <t>M</t>
        </is>
      </c>
      <c r="E382" s="31" t="n">
        <v>154.34</v>
      </c>
      <c r="F382" s="32" t="n">
        <v>0.1384</v>
      </c>
      <c r="G382" s="32">
        <f>F382*E382</f>
        <v/>
      </c>
    </row>
    <row r="383" ht="15" customHeight="1">
      <c r="A383" s="29" t="inlineStr">
        <is>
          <t>3.3.10</t>
        </is>
      </c>
      <c r="B383" s="29" t="inlineStr">
        <is>
          <t>S08637</t>
        </is>
      </c>
      <c r="C383" s="29" t="inlineStr">
        <is>
          <t>Chapim de concreto pré-moldado</t>
        </is>
      </c>
      <c r="D383" s="30" t="inlineStr">
        <is>
          <t>m</t>
        </is>
      </c>
      <c r="E383" s="31" t="n">
        <v>142</v>
      </c>
      <c r="F383" s="32" t="n">
        <v>0.47375</v>
      </c>
      <c r="G383" s="32">
        <f>F383*E383</f>
        <v/>
      </c>
    </row>
    <row r="384" ht="15" customHeight="1">
      <c r="A384" s="29" t="inlineStr">
        <is>
          <t>3.5.5</t>
        </is>
      </c>
      <c r="B384" s="29" t="inlineStr">
        <is>
          <t>S08637</t>
        </is>
      </c>
      <c r="C384" s="29" t="inlineStr">
        <is>
          <t>Chapim de concreto pré-moldado</t>
        </is>
      </c>
      <c r="D384" s="30" t="inlineStr">
        <is>
          <t>m</t>
        </is>
      </c>
      <c r="E384" s="31" t="n">
        <v>71</v>
      </c>
      <c r="F384" s="32" t="n">
        <v>0.47375</v>
      </c>
      <c r="G384" s="32">
        <f>F384*E384</f>
        <v/>
      </c>
    </row>
    <row r="385" ht="15" customHeight="1">
      <c r="A385" s="29" t="inlineStr">
        <is>
          <t>4.1.3</t>
        </is>
      </c>
      <c r="B385" s="29" t="inlineStr">
        <is>
          <t>97062</t>
        </is>
      </c>
      <c r="C385" s="29" t="inlineStr">
        <is>
          <t>COLOCAÇÃO DE TELA EM ANDAIME FACHADEIRO. AF_11/2017</t>
        </is>
      </c>
      <c r="D385" s="30" t="inlineStr">
        <is>
          <t>M2</t>
        </is>
      </c>
      <c r="E385" s="31" t="n">
        <v>1600.8</v>
      </c>
      <c r="F385" s="32" t="n">
        <v>0.068536</v>
      </c>
      <c r="G385" s="32">
        <f>F385*E385</f>
        <v/>
      </c>
    </row>
    <row r="386" ht="20.1" customHeight="1">
      <c r="A386" s="29" t="inlineStr">
        <is>
          <t>4.1.4</t>
        </is>
      </c>
      <c r="B386" s="29" t="inlineStr">
        <is>
          <t>CP ADAP. 017</t>
        </is>
      </c>
      <c r="C386" s="29" t="inlineStr">
        <is>
          <t>SINALIZAÇÃO COM FITA FIXADA EM CONE PLÁSTICO, INCLUINDO CONE</t>
        </is>
      </c>
      <c r="D386" s="30" t="inlineStr">
        <is>
          <t>M</t>
        </is>
      </c>
      <c r="E386" s="31" t="n">
        <v>124.19</v>
      </c>
      <c r="F386" s="32" t="n">
        <v>0.1384</v>
      </c>
      <c r="G386" s="32">
        <f>F386*E386</f>
        <v/>
      </c>
    </row>
    <row r="387" ht="27.95" customHeight="1">
      <c r="A387" s="29" t="inlineStr">
        <is>
          <t>4.2.6</t>
        </is>
      </c>
      <c r="B387" s="29" t="inlineStr">
        <is>
          <t>92762</t>
        </is>
      </c>
      <c r="C387" s="29" t="inlineStr">
        <is>
          <t>ARMAÇÃO DE PILAR OU VIGA DE ESTRUTURA CONVENCIONAL DE CONCRETO ARMADO UTILIZANDO AÇO CA-50 DE 10,0 MM - MONTAGEM. AF_06/2022</t>
        </is>
      </c>
      <c r="D387" s="30" t="inlineStr">
        <is>
          <t>KG</t>
        </is>
      </c>
      <c r="E387" s="31" t="n">
        <v>330.48</v>
      </c>
      <c r="F387" s="32" t="n">
        <v>0.7849</v>
      </c>
      <c r="G387" s="32">
        <f>F387*E387</f>
        <v/>
      </c>
    </row>
    <row r="388" ht="15" customHeight="1">
      <c r="A388" s="29" t="inlineStr">
        <is>
          <t>4.3.12</t>
        </is>
      </c>
      <c r="B388" s="29" t="inlineStr">
        <is>
          <t>S08637</t>
        </is>
      </c>
      <c r="C388" s="29" t="inlineStr">
        <is>
          <t>Chapim de concreto pré-moldado</t>
        </is>
      </c>
      <c r="D388" s="30" t="inlineStr">
        <is>
          <t>m</t>
        </is>
      </c>
      <c r="E388" s="31" t="n">
        <v>190</v>
      </c>
      <c r="F388" s="32" t="n">
        <v>0.47375</v>
      </c>
      <c r="G388" s="32">
        <f>F388*E388</f>
        <v/>
      </c>
    </row>
    <row r="389" ht="27.95" customHeight="1">
      <c r="A389" s="29" t="inlineStr">
        <is>
          <t>4.6.4</t>
        </is>
      </c>
      <c r="B389" s="29" t="inlineStr">
        <is>
          <t>92762</t>
        </is>
      </c>
      <c r="C389" s="29" t="inlineStr">
        <is>
          <t>MONTAGEM E DESMONTAGEM DE FÔRMA DE PILARES RETANGULARES E ESTRUTURAS SIMILARES, PÉ-DIREITO SIMPLES, EM CHAPA DE MADEIRA COMPENSADA PLASTIFICADA, 10 UTILIZAÇÕES. AF_09/2020</t>
        </is>
      </c>
      <c r="D389" s="30" t="inlineStr">
        <is>
          <t>KG</t>
        </is>
      </c>
      <c r="E389" s="31" t="n">
        <v>4</v>
      </c>
      <c r="F389" s="32" t="n">
        <v>0.7849</v>
      </c>
      <c r="G389" s="32">
        <f>F389*E389</f>
        <v/>
      </c>
    </row>
    <row r="390" ht="20.1" customHeight="1">
      <c r="A390" s="29" t="inlineStr">
        <is>
          <t>4.6.5</t>
        </is>
      </c>
      <c r="B390" s="29" t="inlineStr">
        <is>
          <t>103669</t>
        </is>
      </c>
      <c r="C390" s="29" t="inlineStr">
        <is>
          <t>CONCRETAGEM DE PILARES, FCK = 25 MPA, COM USO DE BALDES - LANÇAMENTO, ADENSAMENTO E ACABAMENTO. AF_02/2022</t>
        </is>
      </c>
      <c r="D390" s="30" t="inlineStr">
        <is>
          <t>M3</t>
        </is>
      </c>
      <c r="E390" s="31" t="n">
        <v>0.25</v>
      </c>
      <c r="F390" s="32" t="n">
        <v>2.459</v>
      </c>
      <c r="G390" s="32">
        <f>F390*E390</f>
        <v/>
      </c>
    </row>
    <row r="391" ht="27.95" customHeight="1">
      <c r="A391" s="29" t="inlineStr">
        <is>
          <t>4.6.7</t>
        </is>
      </c>
      <c r="B391" s="29" t="inlineStr">
        <is>
          <t>92455</t>
        </is>
      </c>
      <c r="C391" s="29" t="inlineStr">
        <is>
          <t>MONTAGEM E DESMONTAGEM DE FÔRMA DE VIGA, ESCORAMENTO COM GARFO DE MADEIRA, PÉ-DIREITO SIMPLES, EM CHAPA DE MADEIRA RESINADA, 4 UTILIZAÇÕES. AF_09/2020</t>
        </is>
      </c>
      <c r="D391" s="30" t="inlineStr">
        <is>
          <t>M2</t>
        </is>
      </c>
      <c r="E391" s="31" t="n">
        <v>12</v>
      </c>
      <c r="F391" s="32" t="n">
        <v>1.555661</v>
      </c>
      <c r="G391" s="32">
        <f>F391*E391</f>
        <v/>
      </c>
    </row>
    <row r="392" ht="27.95" customHeight="1">
      <c r="A392" s="29" t="inlineStr">
        <is>
          <t>4.6.8</t>
        </is>
      </c>
      <c r="B392" s="29" t="inlineStr">
        <is>
          <t>103683</t>
        </is>
      </c>
      <c r="C392" s="29" t="inlineStr">
        <is>
          <t>CONCRETAGEM DE VIGAS E LAJES, FCK=25 MPA, PARA QUALQUER TIPO DE LAJE COM BALDES EM EDIFICAÇÃO DE MULTIPAVIMENTOS ATÉ 04 ANDARES - LANÇAMENTO, ADENSAMENTO E ACABAMENTO. AF_02/2022</t>
        </is>
      </c>
      <c r="D392" s="30" t="inlineStr">
        <is>
          <t>M3</t>
        </is>
      </c>
      <c r="E392" s="31" t="n">
        <v>0.5600000000000001</v>
      </c>
      <c r="F392" s="32" t="n">
        <v>2.286</v>
      </c>
      <c r="G392" s="32">
        <f>F392*E392</f>
        <v/>
      </c>
    </row>
    <row r="393" ht="27.95" customHeight="1">
      <c r="A393" s="29" t="inlineStr">
        <is>
          <t>5.6</t>
        </is>
      </c>
      <c r="B393" s="29" t="inlineStr">
        <is>
          <t>92762</t>
        </is>
      </c>
      <c r="C393" s="29" t="inlineStr">
        <is>
          <t>ARMAÇÃO DE PILAR OU VIGA DE ESTRUTURA CONVENCIONAL DE CONCRETO ARMADO UTILIZANDO AÇO CA-50 DE 10,0 MM - MONTAGEM. AF_06/2022</t>
        </is>
      </c>
      <c r="D393" s="30" t="inlineStr">
        <is>
          <t>KG</t>
        </is>
      </c>
      <c r="E393" s="31" t="n">
        <v>426.35</v>
      </c>
      <c r="F393" s="32" t="n">
        <v>0.7849</v>
      </c>
      <c r="G393" s="32">
        <f>F393*E393</f>
        <v/>
      </c>
    </row>
    <row r="394" ht="27.95" customHeight="1">
      <c r="A394" s="29" t="inlineStr">
        <is>
          <t>5.8</t>
        </is>
      </c>
      <c r="B394" s="29" t="inlineStr">
        <is>
          <t>92423</t>
        </is>
      </c>
      <c r="C394" s="29" t="inlineStr">
        <is>
          <t>MONTAGEM E DESMONTAGEM DE FÔRMA DE PILARES RETANGULARES E ESTRUTURAS SIMILARES, PÉ-DIREITO SIMPLES, EM CHAPA DE MADEIRA COMPENSADA RESINADA, 6 UTILIZAÇÕES. AF_09/2020</t>
        </is>
      </c>
      <c r="D394" s="30" t="inlineStr">
        <is>
          <t>M2</t>
        </is>
      </c>
      <c r="E394" s="31" t="n">
        <v>72</v>
      </c>
      <c r="F394" s="32" t="n">
        <v>0.97384</v>
      </c>
      <c r="G394" s="32">
        <f>F394*E394</f>
        <v/>
      </c>
    </row>
    <row r="395" ht="20.1" customHeight="1">
      <c r="A395" s="29" t="inlineStr">
        <is>
          <t>5.10</t>
        </is>
      </c>
      <c r="B395" s="29" t="inlineStr">
        <is>
          <t>103669</t>
        </is>
      </c>
      <c r="C395" s="29" t="inlineStr">
        <is>
          <t>CONCRETAGEM DE PILARES, FCK = 25 MPA, COM USO DE BALDES - LANÇAMENTO, ADENSAMENTO E ACABAMENTO. AF_02/2022</t>
        </is>
      </c>
      <c r="D395" s="30" t="inlineStr">
        <is>
          <t>M3</t>
        </is>
      </c>
      <c r="E395" s="31" t="n">
        <v>3.38</v>
      </c>
      <c r="F395" s="32" t="n">
        <v>2.459</v>
      </c>
      <c r="G395" s="32">
        <f>F395*E395</f>
        <v/>
      </c>
    </row>
    <row r="396" ht="15" customHeight="1">
      <c r="A396" s="29" t="inlineStr">
        <is>
          <t>5.14</t>
        </is>
      </c>
      <c r="B396" s="29" t="inlineStr">
        <is>
          <t>S08637</t>
        </is>
      </c>
      <c r="C396" s="29" t="inlineStr">
        <is>
          <t>Chapim de concreto pré-moldado</t>
        </is>
      </c>
      <c r="D396" s="30" t="inlineStr">
        <is>
          <t>m</t>
        </is>
      </c>
      <c r="E396" s="31" t="n">
        <v>110</v>
      </c>
      <c r="F396" s="32" t="n">
        <v>0.47375</v>
      </c>
      <c r="G396" s="32">
        <f>F396*E396</f>
        <v/>
      </c>
    </row>
    <row r="397" ht="15" customHeight="1">
      <c r="A397" s="1" t="n"/>
      <c r="B397" s="1" t="n"/>
      <c r="C397" s="1" t="n"/>
      <c r="D397" s="1" t="n"/>
      <c r="E397" s="1" t="n"/>
      <c r="F397" s="33" t="inlineStr">
        <is>
          <t>TOTAL:</t>
        </is>
      </c>
      <c r="G397" s="34" t="n">
        <v>1279.3517153</v>
      </c>
    </row>
    <row r="398" ht="24" customHeight="1">
      <c r="A398" s="27" t="inlineStr">
        <is>
          <t>[ Serviço ]</t>
        </is>
      </c>
      <c r="B398" s="27" t="inlineStr">
        <is>
          <t>90466</t>
        </is>
      </c>
      <c r="C398" s="27" t="inlineStr">
        <is>
          <t>CHUMBAMENTO LINEAR EM ALVENARIA PARA RAMAIS/DISTRIBUIÇÃO DE INSTALAÇÕES HIDRÁULICAS COM DIÂMETROS MENORES OU IGUAIS A 40 MM. AF_09/2023</t>
        </is>
      </c>
      <c r="D398" s="28" t="inlineStr">
        <is>
          <t>M</t>
        </is>
      </c>
      <c r="E398" s="1" t="n"/>
      <c r="F398" s="1" t="n"/>
      <c r="G398" s="1" t="n"/>
    </row>
    <row r="399" ht="27.95" customHeight="1">
      <c r="A399" s="29" t="inlineStr">
        <is>
          <t>2.3</t>
        </is>
      </c>
      <c r="B399" s="29" t="inlineStr">
        <is>
          <t>93210</t>
        </is>
      </c>
      <c r="C399" s="29" t="inlineStr">
        <is>
          <t>EXECUÇÃO DE REFEITÓRIO EM CANTEIRO DE OBRA EM CHAPA DE MADEIRA COMPENSADA, NÃO INCLUSO MOBILIÁRIO E EQUIPAMENTOS. AF_02/2016</t>
        </is>
      </c>
      <c r="D399" s="30" t="inlineStr">
        <is>
          <t>M2</t>
        </is>
      </c>
      <c r="E399" s="31" t="n">
        <v>14</v>
      </c>
      <c r="F399" s="32" t="n">
        <v>0.114918</v>
      </c>
      <c r="G399" s="32">
        <f>F399*E399</f>
        <v/>
      </c>
    </row>
    <row r="400" ht="15" customHeight="1">
      <c r="A400" s="1" t="n"/>
      <c r="B400" s="1" t="n"/>
      <c r="C400" s="1" t="n"/>
      <c r="D400" s="1" t="n"/>
      <c r="E400" s="1" t="n"/>
      <c r="F400" s="33" t="inlineStr">
        <is>
          <t>TOTAL:</t>
        </is>
      </c>
      <c r="G400" s="34" t="n">
        <v>1.608852</v>
      </c>
    </row>
    <row r="401" ht="15.95" customHeight="1">
      <c r="A401" s="27" t="inlineStr">
        <is>
          <t>[ Serviço ]</t>
        </is>
      </c>
      <c r="B401" s="27" t="inlineStr">
        <is>
          <t>91534</t>
        </is>
      </c>
      <c r="C401" s="27" t="inlineStr">
        <is>
          <t>COMPACTADOR DE SOLOS DE PERCUSSÃO (SOQUETE) COM MOTOR A GASOLINA 4 TEMPOS, POTÊNCIA 4 CV - CHI DIURNO. AF_08/2015</t>
        </is>
      </c>
      <c r="D401" s="28" t="inlineStr">
        <is>
          <t>CHI</t>
        </is>
      </c>
      <c r="E401" s="1" t="n"/>
      <c r="F401" s="1" t="n"/>
      <c r="G401" s="1" t="n"/>
    </row>
    <row r="402" ht="27.95" customHeight="1">
      <c r="A402" s="29" t="inlineStr">
        <is>
          <t>2.3</t>
        </is>
      </c>
      <c r="B402" s="29" t="inlineStr">
        <is>
          <t>93210</t>
        </is>
      </c>
      <c r="C402" s="29" t="inlineStr">
        <is>
          <t>EXECUÇÃO DE REFEITÓRIO EM CANTEIRO DE OBRA EM CHAPA DE MADEIRA COMPENSADA, NÃO INCLUSO MOBILIÁRIO E EQUIPAMENTOS. AF_02/2016</t>
        </is>
      </c>
      <c r="D402" s="30" t="inlineStr">
        <is>
          <t>M2</t>
        </is>
      </c>
      <c r="E402" s="31" t="n">
        <v>14</v>
      </c>
      <c r="F402" s="32" t="n">
        <v>0.000112418496</v>
      </c>
      <c r="G402" s="32">
        <f>F402*E402</f>
        <v/>
      </c>
    </row>
    <row r="403" ht="15" customHeight="1">
      <c r="A403" s="1" t="n"/>
      <c r="B403" s="1" t="n"/>
      <c r="C403" s="1" t="n"/>
      <c r="D403" s="1" t="n"/>
      <c r="E403" s="1" t="n"/>
      <c r="F403" s="33" t="inlineStr">
        <is>
          <t>TOTAL:</t>
        </is>
      </c>
      <c r="G403" s="34" t="n">
        <v>0.001573858944</v>
      </c>
    </row>
    <row r="404" ht="15.95" customHeight="1">
      <c r="A404" s="27" t="inlineStr">
        <is>
          <t>[ Serviço ]</t>
        </is>
      </c>
      <c r="B404" s="27" t="inlineStr">
        <is>
          <t>91533</t>
        </is>
      </c>
      <c r="C404" s="27" t="inlineStr">
        <is>
          <t>COMPACTADOR DE SOLOS DE PERCUSSÃO (SOQUETE) COM MOTOR A GASOLINA 4 TEMPOS, POTÊNCIA 4 CV - CHP DIURNO. AF_08/2015</t>
        </is>
      </c>
      <c r="D404" s="28" t="inlineStr">
        <is>
          <t>CHP</t>
        </is>
      </c>
      <c r="E404" s="1" t="n"/>
      <c r="F404" s="1" t="n"/>
      <c r="G404" s="1" t="n"/>
    </row>
    <row r="405" ht="20.1" customHeight="1">
      <c r="A405" s="29" t="inlineStr">
        <is>
          <t>2.2</t>
        </is>
      </c>
      <c r="B405" s="29" t="inlineStr">
        <is>
          <t>93208</t>
        </is>
      </c>
      <c r="C405" s="29" t="inlineStr">
        <is>
          <t>EXECUÇÃO DE ALMOXARIFADO EM CANTEIRO DE OBRA EM CHAPA DE MADEIRA COMPENSADA, INCLUSO PRATELEIRAS. AF_02/2016</t>
        </is>
      </c>
      <c r="D405" s="30" t="inlineStr">
        <is>
          <t>M2</t>
        </is>
      </c>
      <c r="E405" s="31" t="n">
        <v>30</v>
      </c>
      <c r="F405" s="32" t="n">
        <v>0.00131454</v>
      </c>
      <c r="G405" s="32">
        <f>F405*E405</f>
        <v/>
      </c>
    </row>
    <row r="406" ht="27.95" customHeight="1">
      <c r="A406" s="29" t="inlineStr">
        <is>
          <t>2.3</t>
        </is>
      </c>
      <c r="B406" s="29" t="inlineStr">
        <is>
          <t>93210</t>
        </is>
      </c>
      <c r="C406" s="29" t="inlineStr">
        <is>
          <t>EXECUÇÃO DE REFEITÓRIO EM CANTEIRO DE OBRA EM CHAPA DE MADEIRA COMPENSADA, NÃO INCLUSO MOBILIÁRIO E EQUIPAMENTOS. AF_02/2016</t>
        </is>
      </c>
      <c r="D406" s="30" t="inlineStr">
        <is>
          <t>M2</t>
        </is>
      </c>
      <c r="E406" s="31" t="n">
        <v>14</v>
      </c>
      <c r="F406" s="32" t="n">
        <v>0.002077094208</v>
      </c>
      <c r="G406" s="32">
        <f>F406*E406</f>
        <v/>
      </c>
    </row>
    <row r="407" ht="15" customHeight="1">
      <c r="A407" s="1" t="n"/>
      <c r="B407" s="1" t="n"/>
      <c r="C407" s="1" t="n"/>
      <c r="D407" s="1" t="n"/>
      <c r="E407" s="1" t="n"/>
      <c r="F407" s="33" t="inlineStr">
        <is>
          <t>TOTAL:</t>
        </is>
      </c>
      <c r="G407" s="34" t="n">
        <v>0.068515518912</v>
      </c>
    </row>
    <row r="408" ht="15.95" customHeight="1">
      <c r="A408" s="27" t="inlineStr">
        <is>
          <t>[ Serviço ]</t>
        </is>
      </c>
      <c r="B408" s="27" t="inlineStr">
        <is>
          <t>91529</t>
        </is>
      </c>
      <c r="C408" s="27" t="inlineStr">
        <is>
          <t>COMPACTADOR DE SOLOS DE PERCUSSÃO (SOQUETE) COM MOTOR A GASOLINA 4 TEMPOS, POTÊNCIA 4 CV - DEPRECIAÇÃO. AF_08/2015</t>
        </is>
      </c>
      <c r="D408" s="28" t="inlineStr">
        <is>
          <t>H</t>
        </is>
      </c>
      <c r="E408" s="1" t="n"/>
      <c r="F408" s="1" t="n"/>
      <c r="G408" s="1" t="n"/>
    </row>
    <row r="409" ht="20.1" customHeight="1">
      <c r="A409" s="29" t="inlineStr">
        <is>
          <t>2.2</t>
        </is>
      </c>
      <c r="B409" s="29" t="inlineStr">
        <is>
          <t>93208</t>
        </is>
      </c>
      <c r="C409" s="29" t="inlineStr">
        <is>
          <t>EXECUÇÃO DE ALMOXARIFADO EM CANTEIRO DE OBRA EM CHAPA DE MADEIRA COMPENSADA, INCLUSO PRATELEIRAS. AF_02/2016</t>
        </is>
      </c>
      <c r="D409" s="30" t="inlineStr">
        <is>
          <t>M2</t>
        </is>
      </c>
      <c r="E409" s="31" t="n">
        <v>30</v>
      </c>
      <c r="F409" s="32" t="n">
        <v>0.00131454</v>
      </c>
      <c r="G409" s="32">
        <f>F409*E409</f>
        <v/>
      </c>
    </row>
    <row r="410" ht="27.95" customHeight="1">
      <c r="A410" s="29" t="inlineStr">
        <is>
          <t>2.3</t>
        </is>
      </c>
      <c r="B410" s="29" t="inlineStr">
        <is>
          <t>93210</t>
        </is>
      </c>
      <c r="C410" s="29" t="inlineStr">
        <is>
          <t>EXECUÇÃO DE REFEITÓRIO EM CANTEIRO DE OBRA EM CHAPA DE MADEIRA COMPENSADA, NÃO INCLUSO MOBILIÁRIO E EQUIPAMENTOS. AF_02/2016</t>
        </is>
      </c>
      <c r="D410" s="30" t="inlineStr">
        <is>
          <t>M2</t>
        </is>
      </c>
      <c r="E410" s="31" t="n">
        <v>14</v>
      </c>
      <c r="F410" s="32" t="n">
        <v>0.002189512704</v>
      </c>
      <c r="G410" s="32">
        <f>F410*E410</f>
        <v/>
      </c>
    </row>
    <row r="411" ht="15" customHeight="1">
      <c r="A411" s="1" t="n"/>
      <c r="B411" s="1" t="n"/>
      <c r="C411" s="1" t="n"/>
      <c r="D411" s="1" t="n"/>
      <c r="E411" s="1" t="n"/>
      <c r="F411" s="33" t="inlineStr">
        <is>
          <t>TOTAL:</t>
        </is>
      </c>
      <c r="G411" s="34" t="n">
        <v>0.070089377856</v>
      </c>
    </row>
    <row r="412" ht="15.95" customHeight="1">
      <c r="A412" s="27" t="inlineStr">
        <is>
          <t>[ Serviço ]</t>
        </is>
      </c>
      <c r="B412" s="27" t="inlineStr">
        <is>
          <t>91530</t>
        </is>
      </c>
      <c r="C412" s="27" t="inlineStr">
        <is>
          <t>COMPACTADOR DE SOLOS DE PERCUSSÃO (SOQUETE) COM MOTOR A GASOLINA 4 TEMPOS, POTÊNCIA 4 CV - JUROS. AF_08/2015</t>
        </is>
      </c>
      <c r="D412" s="28" t="inlineStr">
        <is>
          <t>H</t>
        </is>
      </c>
      <c r="E412" s="1" t="n"/>
      <c r="F412" s="1" t="n"/>
      <c r="G412" s="1" t="n"/>
    </row>
    <row r="413" ht="20.1" customHeight="1">
      <c r="A413" s="29" t="inlineStr">
        <is>
          <t>2.2</t>
        </is>
      </c>
      <c r="B413" s="29" t="inlineStr">
        <is>
          <t>93208</t>
        </is>
      </c>
      <c r="C413" s="29" t="inlineStr">
        <is>
          <t>EXECUÇÃO DE ALMOXARIFADO EM CANTEIRO DE OBRA EM CHAPA DE MADEIRA COMPENSADA, INCLUSO PRATELEIRAS. AF_02/2016</t>
        </is>
      </c>
      <c r="D413" s="30" t="inlineStr">
        <is>
          <t>M2</t>
        </is>
      </c>
      <c r="E413" s="31" t="n">
        <v>30</v>
      </c>
      <c r="F413" s="32" t="n">
        <v>0.00131454</v>
      </c>
      <c r="G413" s="32">
        <f>F413*E413</f>
        <v/>
      </c>
    </row>
    <row r="414" ht="27.95" customHeight="1">
      <c r="A414" s="29" t="inlineStr">
        <is>
          <t>2.3</t>
        </is>
      </c>
      <c r="B414" s="29" t="inlineStr">
        <is>
          <t>93210</t>
        </is>
      </c>
      <c r="C414" s="29" t="inlineStr">
        <is>
          <t>EXECUÇÃO DE REFEITÓRIO EM CANTEIRO DE OBRA EM CHAPA DE MADEIRA COMPENSADA, NÃO INCLUSO MOBILIÁRIO E EQUIPAMENTOS. AF_02/2016</t>
        </is>
      </c>
      <c r="D414" s="30" t="inlineStr">
        <is>
          <t>M2</t>
        </is>
      </c>
      <c r="E414" s="31" t="n">
        <v>14</v>
      </c>
      <c r="F414" s="32" t="n">
        <v>0.002189512704</v>
      </c>
      <c r="G414" s="32">
        <f>F414*E414</f>
        <v/>
      </c>
    </row>
    <row r="415" ht="15" customHeight="1">
      <c r="A415" s="1" t="n"/>
      <c r="B415" s="1" t="n"/>
      <c r="C415" s="1" t="n"/>
      <c r="D415" s="1" t="n"/>
      <c r="E415" s="1" t="n"/>
      <c r="F415" s="33" t="inlineStr">
        <is>
          <t>TOTAL:</t>
        </is>
      </c>
      <c r="G415" s="34" t="n">
        <v>0.070089377856</v>
      </c>
    </row>
    <row r="416" ht="15.95" customHeight="1">
      <c r="A416" s="27" t="inlineStr">
        <is>
          <t>[ Serviço ]</t>
        </is>
      </c>
      <c r="B416" s="27" t="inlineStr">
        <is>
          <t>91531</t>
        </is>
      </c>
      <c r="C416" s="27" t="inlineStr">
        <is>
          <t>COMPACTADOR DE SOLOS DE PERCUSSÃO (SOQUETE) COM MOTOR A GASOLINA 4 TEMPOS, POTÊNCIA 4 CV - MANUTENÇÃO. AF_08/2015</t>
        </is>
      </c>
      <c r="D416" s="28" t="inlineStr">
        <is>
          <t>H</t>
        </is>
      </c>
      <c r="E416" s="1" t="n"/>
      <c r="F416" s="1" t="n"/>
      <c r="G416" s="1" t="n"/>
    </row>
    <row r="417" ht="20.1" customHeight="1">
      <c r="A417" s="29" t="inlineStr">
        <is>
          <t>2.2</t>
        </is>
      </c>
      <c r="B417" s="29" t="inlineStr">
        <is>
          <t>93208</t>
        </is>
      </c>
      <c r="C417" s="29" t="inlineStr">
        <is>
          <t>EXECUÇÃO DE ALMOXARIFADO EM CANTEIRO DE OBRA EM CHAPA DE MADEIRA COMPENSADA, INCLUSO PRATELEIRAS. AF_02/2016</t>
        </is>
      </c>
      <c r="D417" s="30" t="inlineStr">
        <is>
          <t>M2</t>
        </is>
      </c>
      <c r="E417" s="31" t="n">
        <v>30</v>
      </c>
      <c r="F417" s="32" t="n">
        <v>0.00131454</v>
      </c>
      <c r="G417" s="32">
        <f>F417*E417</f>
        <v/>
      </c>
    </row>
    <row r="418" ht="27.95" customHeight="1">
      <c r="A418" s="29" t="inlineStr">
        <is>
          <t>2.3</t>
        </is>
      </c>
      <c r="B418" s="29" t="inlineStr">
        <is>
          <t>93210</t>
        </is>
      </c>
      <c r="C418" s="29" t="inlineStr">
        <is>
          <t>EXECUÇÃO DE REFEITÓRIO EM CANTEIRO DE OBRA EM CHAPA DE MADEIRA COMPENSADA, NÃO INCLUSO MOBILIÁRIO E EQUIPAMENTOS. AF_02/2016</t>
        </is>
      </c>
      <c r="D418" s="30" t="inlineStr">
        <is>
          <t>M2</t>
        </is>
      </c>
      <c r="E418" s="31" t="n">
        <v>14</v>
      </c>
      <c r="F418" s="32" t="n">
        <v>0.002077094208</v>
      </c>
      <c r="G418" s="32">
        <f>F418*E418</f>
        <v/>
      </c>
    </row>
    <row r="419" ht="15" customHeight="1">
      <c r="A419" s="1" t="n"/>
      <c r="B419" s="1" t="n"/>
      <c r="C419" s="1" t="n"/>
      <c r="D419" s="1" t="n"/>
      <c r="E419" s="1" t="n"/>
      <c r="F419" s="33" t="inlineStr">
        <is>
          <t>TOTAL:</t>
        </is>
      </c>
      <c r="G419" s="34" t="n">
        <v>0.068515518912</v>
      </c>
    </row>
    <row r="420" ht="24" customHeight="1">
      <c r="A420" s="27" t="inlineStr">
        <is>
          <t>[ Serviço ]</t>
        </is>
      </c>
      <c r="B420" s="27" t="inlineStr">
        <is>
          <t>91532</t>
        </is>
      </c>
      <c r="C420" s="27" t="inlineStr">
        <is>
          <t>COMPACTADOR DE SOLOS DE PERCUSSÃO (SOQUETE) COM MOTOR A GASOLINA 4 TEMPOS, POTÊNCIA 4 CV - MATERIAIS NA OPERAÇÃO. AF_08/2015</t>
        </is>
      </c>
      <c r="D420" s="28" t="inlineStr">
        <is>
          <t>H</t>
        </is>
      </c>
      <c r="E420" s="1" t="n"/>
      <c r="F420" s="1" t="n"/>
      <c r="G420" s="1" t="n"/>
    </row>
    <row r="421" ht="20.1" customHeight="1">
      <c r="A421" s="29" t="inlineStr">
        <is>
          <t>2.2</t>
        </is>
      </c>
      <c r="B421" s="29" t="inlineStr">
        <is>
          <t>93208</t>
        </is>
      </c>
      <c r="C421" s="29" t="inlineStr">
        <is>
          <t>EXECUÇÃO DE ALMOXARIFADO EM CANTEIRO DE OBRA EM CHAPA DE MADEIRA COMPENSADA, INCLUSO PRATELEIRAS. AF_02/2016</t>
        </is>
      </c>
      <c r="D421" s="30" t="inlineStr">
        <is>
          <t>M2</t>
        </is>
      </c>
      <c r="E421" s="31" t="n">
        <v>30</v>
      </c>
      <c r="F421" s="32" t="n">
        <v>0.00131454</v>
      </c>
      <c r="G421" s="32">
        <f>F421*E421</f>
        <v/>
      </c>
    </row>
    <row r="422" ht="27.95" customHeight="1">
      <c r="A422" s="29" t="inlineStr">
        <is>
          <t>2.3</t>
        </is>
      </c>
      <c r="B422" s="29" t="inlineStr">
        <is>
          <t>93210</t>
        </is>
      </c>
      <c r="C422" s="29" t="inlineStr">
        <is>
          <t>EXECUÇÃO DE REFEITÓRIO EM CANTEIRO DE OBRA EM CHAPA DE MADEIRA COMPENSADA, NÃO INCLUSO MOBILIÁRIO E EQUIPAMENTOS. AF_02/2016</t>
        </is>
      </c>
      <c r="D422" s="30" t="inlineStr">
        <is>
          <t>M2</t>
        </is>
      </c>
      <c r="E422" s="31" t="n">
        <v>14</v>
      </c>
      <c r="F422" s="32" t="n">
        <v>0.002077094208</v>
      </c>
      <c r="G422" s="32">
        <f>F422*E422</f>
        <v/>
      </c>
    </row>
    <row r="423" ht="15" customHeight="1">
      <c r="A423" s="1" t="n"/>
      <c r="B423" s="1" t="n"/>
      <c r="C423" s="1" t="n"/>
      <c r="D423" s="1" t="n"/>
      <c r="E423" s="1" t="n"/>
      <c r="F423" s="33" t="inlineStr">
        <is>
          <t>TOTAL:</t>
        </is>
      </c>
      <c r="G423" s="34" t="n">
        <v>0.068515518912</v>
      </c>
    </row>
    <row r="424" ht="24" customHeight="1">
      <c r="A424" s="27" t="inlineStr">
        <is>
          <t>[ Serviço ]</t>
        </is>
      </c>
      <c r="B424" s="27" t="inlineStr">
        <is>
          <t>94970</t>
        </is>
      </c>
      <c r="C424" s="27" t="inlineStr">
        <is>
          <t>CONCRETO FCK = 20MPA, TRAÇO 1:2,7:3 (EM MASSA SECA DE CIMENTO/ AREIA MÉDIA/ BRITA 1) - PREPARO MECÂNICO COM BETONEIRA 600 L. AF_05/2021</t>
        </is>
      </c>
      <c r="D424" s="28" t="inlineStr">
        <is>
          <t>M3</t>
        </is>
      </c>
      <c r="E424" s="1" t="n"/>
      <c r="F424" s="1" t="n"/>
      <c r="G424" s="1" t="n"/>
    </row>
    <row r="425" ht="27.95" customHeight="1">
      <c r="A425" s="29" t="inlineStr">
        <is>
          <t>2.3</t>
        </is>
      </c>
      <c r="B425" s="29" t="inlineStr">
        <is>
          <t>93210</t>
        </is>
      </c>
      <c r="C425" s="29" t="inlineStr">
        <is>
          <t>EXECUÇÃO DE REFEITÓRIO EM CANTEIRO DE OBRA EM CHAPA DE MADEIRA COMPENSADA, NÃO INCLUSO MOBILIÁRIO E EQUIPAMENTOS. AF_02/2016</t>
        </is>
      </c>
      <c r="D425" s="30" t="inlineStr">
        <is>
          <t>M2</t>
        </is>
      </c>
      <c r="E425" s="31" t="n">
        <v>14</v>
      </c>
      <c r="F425" s="32" t="n">
        <v>0.00199392</v>
      </c>
      <c r="G425" s="32">
        <f>F425*E425</f>
        <v/>
      </c>
    </row>
    <row r="426" ht="15" customHeight="1">
      <c r="A426" s="1" t="n"/>
      <c r="B426" s="1" t="n"/>
      <c r="C426" s="1" t="n"/>
      <c r="D426" s="1" t="n"/>
      <c r="E426" s="1" t="n"/>
      <c r="F426" s="33" t="inlineStr">
        <is>
          <t>TOTAL:</t>
        </is>
      </c>
      <c r="G426" s="34" t="n">
        <v>0.02791488</v>
      </c>
    </row>
    <row r="427" ht="24" customHeight="1">
      <c r="A427" s="27" t="inlineStr">
        <is>
          <t>[ Serviço ]</t>
        </is>
      </c>
      <c r="B427" s="27" t="inlineStr">
        <is>
          <t>94972</t>
        </is>
      </c>
      <c r="C427" s="27" t="inlineStr">
        <is>
          <t>CONCRETO FCK = 30MPA, TRAÇO 1:2,1:2,5 (EM MASSA SECA DE CIMENTO/ AREIA MÉDIA/ BRITA 1) - PREPARO MECÂNICO COM BETONEIRA 600 L. AF_05/2021</t>
        </is>
      </c>
      <c r="D427" s="28" t="inlineStr">
        <is>
          <t>M3</t>
        </is>
      </c>
      <c r="E427" s="1" t="n"/>
      <c r="F427" s="1" t="n"/>
      <c r="G427" s="1" t="n"/>
    </row>
    <row r="428" ht="27.95" customHeight="1">
      <c r="A428" s="29" t="inlineStr">
        <is>
          <t>2.3</t>
        </is>
      </c>
      <c r="B428" s="29" t="inlineStr">
        <is>
          <t>93210</t>
        </is>
      </c>
      <c r="C428" s="29" t="inlineStr">
        <is>
          <t>EXECUÇÃO DE REFEITÓRIO EM CANTEIRO DE OBRA EM CHAPA DE MADEIRA COMPENSADA, NÃO INCLUSO MOBILIÁRIO E EQUIPAMENTOS. AF_02/2016</t>
        </is>
      </c>
      <c r="D428" s="30" t="inlineStr">
        <is>
          <t>M2</t>
        </is>
      </c>
      <c r="E428" s="31" t="n">
        <v>14</v>
      </c>
      <c r="F428" s="32" t="n">
        <v>0.001440768</v>
      </c>
      <c r="G428" s="32">
        <f>F428*E428</f>
        <v/>
      </c>
    </row>
    <row r="429" ht="20.1" customHeight="1">
      <c r="A429" s="29" t="inlineStr">
        <is>
          <t>5.11</t>
        </is>
      </c>
      <c r="B429" s="29" t="inlineStr">
        <is>
          <t>96556</t>
        </is>
      </c>
      <c r="C429" s="29" t="inlineStr">
        <is>
          <t>CONCRETAGEM DE SAPATAS, FCK 30 MPA, COM USO DE JERICA ? LANÇAMENTO, ADENSAMENTO E ACABAMENTO. AF_06/2017</t>
        </is>
      </c>
      <c r="D429" s="30" t="inlineStr">
        <is>
          <t>M3</t>
        </is>
      </c>
      <c r="E429" s="31" t="n">
        <v>3.89</v>
      </c>
      <c r="F429" s="32" t="n">
        <v>1.15</v>
      </c>
      <c r="G429" s="32">
        <f>F429*E429</f>
        <v/>
      </c>
    </row>
    <row r="430" ht="15" customHeight="1">
      <c r="A430" s="1" t="n"/>
      <c r="B430" s="1" t="n"/>
      <c r="C430" s="1" t="n"/>
      <c r="D430" s="1" t="n"/>
      <c r="E430" s="1" t="n"/>
      <c r="F430" s="33" t="inlineStr">
        <is>
          <t>TOTAL:</t>
        </is>
      </c>
      <c r="G430" s="34" t="n">
        <v>4.493670752</v>
      </c>
    </row>
    <row r="431" ht="15.95" customHeight="1">
      <c r="A431" s="27" t="inlineStr">
        <is>
          <t>[ Serviço ]</t>
        </is>
      </c>
      <c r="B431" s="27" t="inlineStr">
        <is>
          <t>94974</t>
        </is>
      </c>
      <c r="C431" s="27" t="inlineStr">
        <is>
          <t>CONCRETO MAGRO PARA LASTRO, TRAÇO 1:4,5:4,5 (EM MASSA SECA DE CIMENTO/ AREIA MÉDIA/ BRITA 1) - PREPARO MANUAL. AF_05/2021</t>
        </is>
      </c>
      <c r="D431" s="28" t="inlineStr">
        <is>
          <t>M3</t>
        </is>
      </c>
      <c r="E431" s="1" t="n"/>
      <c r="F431" s="1" t="n"/>
      <c r="G431" s="1" t="n"/>
    </row>
    <row r="432" ht="20.1" customHeight="1">
      <c r="A432" s="29" t="inlineStr">
        <is>
          <t>2.2</t>
        </is>
      </c>
      <c r="B432" s="29" t="inlineStr">
        <is>
          <t>93208</t>
        </is>
      </c>
      <c r="C432" s="29" t="inlineStr">
        <is>
          <t>EXECUÇÃO DE ALMOXARIFADO EM CANTEIRO DE OBRA EM CHAPA DE MADEIRA COMPENSADA, INCLUSO PRATELEIRAS. AF_02/2016</t>
        </is>
      </c>
      <c r="D432" s="30" t="inlineStr">
        <is>
          <t>M2</t>
        </is>
      </c>
      <c r="E432" s="31" t="n">
        <v>30</v>
      </c>
      <c r="F432" s="32" t="n">
        <v>0.00543716</v>
      </c>
      <c r="G432" s="32">
        <f>F432*E432</f>
        <v/>
      </c>
    </row>
    <row r="433" ht="27.95" customHeight="1">
      <c r="A433" s="29" t="inlineStr">
        <is>
          <t>2.3</t>
        </is>
      </c>
      <c r="B433" s="29" t="inlineStr">
        <is>
          <t>93210</t>
        </is>
      </c>
      <c r="C433" s="29" t="inlineStr">
        <is>
          <t>EXECUÇÃO DE REFEITÓRIO EM CANTEIRO DE OBRA EM CHAPA DE MADEIRA COMPENSADA, NÃO INCLUSO MOBILIÁRIO E EQUIPAMENTOS. AF_02/2016</t>
        </is>
      </c>
      <c r="D433" s="30" t="inlineStr">
        <is>
          <t>M2</t>
        </is>
      </c>
      <c r="E433" s="31" t="n">
        <v>14</v>
      </c>
      <c r="F433" s="32" t="n">
        <v>0.00224015</v>
      </c>
      <c r="G433" s="32">
        <f>F433*E433</f>
        <v/>
      </c>
    </row>
    <row r="434" ht="15" customHeight="1">
      <c r="A434" s="1" t="n"/>
      <c r="B434" s="1" t="n"/>
      <c r="C434" s="1" t="n"/>
      <c r="D434" s="1" t="n"/>
      <c r="E434" s="1" t="n"/>
      <c r="F434" s="33" t="inlineStr">
        <is>
          <t>TOTAL:</t>
        </is>
      </c>
      <c r="G434" s="34" t="n">
        <v>0.1944769</v>
      </c>
    </row>
    <row r="435" ht="24" customHeight="1">
      <c r="A435" s="27" t="inlineStr">
        <is>
          <t>[ Serviço ]</t>
        </is>
      </c>
      <c r="B435" s="27" t="inlineStr">
        <is>
          <t>94968</t>
        </is>
      </c>
      <c r="C435" s="27" t="inlineStr">
        <is>
          <t>CONCRETO MAGRO PARA LASTRO, TRAÇO 1:4,5:4,5 (EM MASSA SECA DE CIMENTO/ AREIA MÉDIA/ BRITA 1) - PREPARO MECÂNICO COM BETONEIRA 600 L. AF_05/2021</t>
        </is>
      </c>
      <c r="D435" s="28" t="inlineStr">
        <is>
          <t>M3</t>
        </is>
      </c>
      <c r="E435" s="1" t="n"/>
      <c r="F435" s="1" t="n"/>
      <c r="G435" s="1" t="n"/>
    </row>
    <row r="436" ht="20.1" customHeight="1">
      <c r="A436" s="29" t="inlineStr">
        <is>
          <t>2.2</t>
        </is>
      </c>
      <c r="B436" s="29" t="inlineStr">
        <is>
          <t>93208</t>
        </is>
      </c>
      <c r="C436" s="29" t="inlineStr">
        <is>
          <t>EXECUÇÃO DE ALMOXARIFADO EM CANTEIRO DE OBRA EM CHAPA DE MADEIRA COMPENSADA, INCLUSO PRATELEIRAS. AF_02/2016</t>
        </is>
      </c>
      <c r="D436" s="30" t="inlineStr">
        <is>
          <t>M2</t>
        </is>
      </c>
      <c r="E436" s="31" t="n">
        <v>30</v>
      </c>
      <c r="F436" s="32" t="n">
        <v>0.0815408</v>
      </c>
      <c r="G436" s="32">
        <f>F436*E436</f>
        <v/>
      </c>
    </row>
    <row r="437" ht="27.95" customHeight="1">
      <c r="A437" s="29" t="inlineStr">
        <is>
          <t>2.3</t>
        </is>
      </c>
      <c r="B437" s="29" t="inlineStr">
        <is>
          <t>93210</t>
        </is>
      </c>
      <c r="C437" s="29" t="inlineStr">
        <is>
          <t>EXECUÇÃO DE REFEITÓRIO EM CANTEIRO DE OBRA EM CHAPA DE MADEIRA COMPENSADA, NÃO INCLUSO MOBILIÁRIO E EQUIPAMENTOS. AF_02/2016</t>
        </is>
      </c>
      <c r="D437" s="30" t="inlineStr">
        <is>
          <t>M2</t>
        </is>
      </c>
      <c r="E437" s="31" t="n">
        <v>14</v>
      </c>
      <c r="F437" s="32" t="n">
        <v>0.0822866</v>
      </c>
      <c r="G437" s="32">
        <f>F437*E437</f>
        <v/>
      </c>
    </row>
    <row r="438" ht="15" customHeight="1">
      <c r="A438" s="1" t="n"/>
      <c r="B438" s="1" t="n"/>
      <c r="C438" s="1" t="n"/>
      <c r="D438" s="1" t="n"/>
      <c r="E438" s="1" t="n"/>
      <c r="F438" s="33" t="inlineStr">
        <is>
          <t>TOTAL:</t>
        </is>
      </c>
      <c r="G438" s="34" t="n">
        <v>3.5982364</v>
      </c>
    </row>
    <row r="439" ht="15" customHeight="1">
      <c r="A439" s="27" t="inlineStr">
        <is>
          <t>[ Serviço ]</t>
        </is>
      </c>
      <c r="B439" s="27" t="inlineStr">
        <is>
          <t>C0836</t>
        </is>
      </c>
      <c r="C439" s="27" t="inlineStr">
        <is>
          <t>CONCRETO NÃO ESTRUTURAL PREPARO MANUAL</t>
        </is>
      </c>
      <c r="D439" s="28" t="inlineStr">
        <is>
          <t>M3</t>
        </is>
      </c>
      <c r="E439" s="1" t="n"/>
      <c r="F439" s="1" t="n"/>
      <c r="G439" s="1" t="n"/>
    </row>
    <row r="440" ht="20.1" customHeight="1">
      <c r="A440" s="29" t="inlineStr">
        <is>
          <t>2.5</t>
        </is>
      </c>
      <c r="B440" s="29" t="inlineStr">
        <is>
          <t>CP ADAP. 002</t>
        </is>
      </c>
      <c r="C440" s="29" t="inlineStr">
        <is>
          <t>INSTALAÇÕES PROVISÓRIAS DE ÁGUA</t>
        </is>
      </c>
      <c r="D440" s="30" t="inlineStr">
        <is>
          <t>UN</t>
        </is>
      </c>
      <c r="E440" s="31" t="n">
        <v>1</v>
      </c>
      <c r="F440" s="32" t="n">
        <v>0.125</v>
      </c>
      <c r="G440" s="32">
        <f>F440*E440</f>
        <v/>
      </c>
    </row>
    <row r="441" ht="15" customHeight="1">
      <c r="A441" s="1" t="n"/>
      <c r="B441" s="1" t="n"/>
      <c r="C441" s="1" t="n"/>
      <c r="D441" s="1" t="n"/>
      <c r="E441" s="1" t="n"/>
      <c r="F441" s="33" t="inlineStr">
        <is>
          <t>TOTAL:</t>
        </is>
      </c>
      <c r="G441" s="34" t="n">
        <v>0.125</v>
      </c>
    </row>
    <row r="442" ht="15.95" customHeight="1">
      <c r="A442" s="27" t="inlineStr">
        <is>
          <t>[ Serviço ]</t>
        </is>
      </c>
      <c r="B442" s="27" t="inlineStr">
        <is>
          <t>S00127</t>
        </is>
      </c>
      <c r="C442" s="27" t="inlineStr">
        <is>
          <t>Concreto simples usinado fck=21mpa, bombeado, lançado e adensado em superestrutura</t>
        </is>
      </c>
      <c r="D442" s="28" t="inlineStr">
        <is>
          <t>m3</t>
        </is>
      </c>
      <c r="E442" s="1" t="n"/>
      <c r="F442" s="1" t="n"/>
      <c r="G442" s="1" t="n"/>
    </row>
    <row r="443" ht="15" customHeight="1">
      <c r="A443" s="29" t="inlineStr">
        <is>
          <t>3.3.10</t>
        </is>
      </c>
      <c r="B443" s="29" t="inlineStr">
        <is>
          <t>S08637</t>
        </is>
      </c>
      <c r="C443" s="29" t="inlineStr">
        <is>
          <t>Chapim de concreto pré-moldado</t>
        </is>
      </c>
      <c r="D443" s="30" t="inlineStr">
        <is>
          <t>m</t>
        </is>
      </c>
      <c r="E443" s="31" t="n">
        <v>142</v>
      </c>
      <c r="F443" s="32" t="n">
        <v>0.01</v>
      </c>
      <c r="G443" s="32">
        <f>F443*E443</f>
        <v/>
      </c>
    </row>
    <row r="444" ht="15" customHeight="1">
      <c r="A444" s="29" t="inlineStr">
        <is>
          <t>3.5.5</t>
        </is>
      </c>
      <c r="B444" s="29" t="inlineStr">
        <is>
          <t>S08637</t>
        </is>
      </c>
      <c r="C444" s="29" t="inlineStr">
        <is>
          <t>Chapim de concreto pré-moldado</t>
        </is>
      </c>
      <c r="D444" s="30" t="inlineStr">
        <is>
          <t>m</t>
        </is>
      </c>
      <c r="E444" s="31" t="n">
        <v>71</v>
      </c>
      <c r="F444" s="32" t="n">
        <v>0.01</v>
      </c>
      <c r="G444" s="32">
        <f>F444*E444</f>
        <v/>
      </c>
    </row>
    <row r="445" ht="15" customHeight="1">
      <c r="A445" s="29" t="inlineStr">
        <is>
          <t>4.3.12</t>
        </is>
      </c>
      <c r="B445" s="29" t="inlineStr">
        <is>
          <t>S08637</t>
        </is>
      </c>
      <c r="C445" s="29" t="inlineStr">
        <is>
          <t>Chapim de concreto pré-moldado</t>
        </is>
      </c>
      <c r="D445" s="30" t="inlineStr">
        <is>
          <t>m</t>
        </is>
      </c>
      <c r="E445" s="31" t="n">
        <v>190</v>
      </c>
      <c r="F445" s="32" t="n">
        <v>0.01</v>
      </c>
      <c r="G445" s="32">
        <f>F445*E445</f>
        <v/>
      </c>
    </row>
    <row r="446" ht="15" customHeight="1">
      <c r="A446" s="29" t="inlineStr">
        <is>
          <t>5.14</t>
        </is>
      </c>
      <c r="B446" s="29" t="inlineStr">
        <is>
          <t>S08637</t>
        </is>
      </c>
      <c r="C446" s="29" t="inlineStr">
        <is>
          <t>Chapim de concreto pré-moldado</t>
        </is>
      </c>
      <c r="D446" s="30" t="inlineStr">
        <is>
          <t>m</t>
        </is>
      </c>
      <c r="E446" s="31" t="n">
        <v>110</v>
      </c>
      <c r="F446" s="32" t="n">
        <v>0.01</v>
      </c>
      <c r="G446" s="32">
        <f>F446*E446</f>
        <v/>
      </c>
    </row>
    <row r="447" ht="15" customHeight="1">
      <c r="A447" s="1" t="n"/>
      <c r="B447" s="1" t="n"/>
      <c r="C447" s="1" t="n"/>
      <c r="D447" s="1" t="n"/>
      <c r="E447" s="1" t="n"/>
      <c r="F447" s="33" t="inlineStr">
        <is>
          <t>TOTAL:</t>
        </is>
      </c>
      <c r="G447" s="34" t="n">
        <v>5.13</v>
      </c>
    </row>
    <row r="448" ht="15.95" customHeight="1">
      <c r="A448" s="27" t="inlineStr">
        <is>
          <t>[ Serviço ]</t>
        </is>
      </c>
      <c r="B448" s="27" t="inlineStr">
        <is>
          <t>95805</t>
        </is>
      </c>
      <c r="C448" s="27" t="inlineStr">
        <is>
          <t>CONDULETE DE PVC, TIPO B, PARA ELETRODUTO DE PVC SOLDÁVEL DN 25 MM (3/4''), APARENTE - FORNECIMENTO E INSTALAÇÃO. AF_10/2022</t>
        </is>
      </c>
      <c r="D448" s="28" t="inlineStr">
        <is>
          <t>UN</t>
        </is>
      </c>
      <c r="E448" s="1" t="n"/>
      <c r="F448" s="1" t="n"/>
      <c r="G448" s="1" t="n"/>
    </row>
    <row r="449" ht="20.1" customHeight="1">
      <c r="A449" s="29" t="inlineStr">
        <is>
          <t>2.2</t>
        </is>
      </c>
      <c r="B449" s="29" t="inlineStr">
        <is>
          <t>93208</t>
        </is>
      </c>
      <c r="C449" s="29" t="inlineStr">
        <is>
          <t>EXECUÇÃO DE ALMOXARIFADO EM CANTEIRO DE OBRA EM CHAPA DE MADEIRA COMPENSADA, INCLUSO PRATELEIRAS. AF_02/2016</t>
        </is>
      </c>
      <c r="D449" s="30" t="inlineStr">
        <is>
          <t>M2</t>
        </is>
      </c>
      <c r="E449" s="31" t="n">
        <v>30</v>
      </c>
      <c r="F449" s="32" t="n">
        <v>0.05</v>
      </c>
      <c r="G449" s="32">
        <f>F449*E449</f>
        <v/>
      </c>
    </row>
    <row r="450" ht="27.95" customHeight="1">
      <c r="A450" s="29" t="inlineStr">
        <is>
          <t>2.3</t>
        </is>
      </c>
      <c r="B450" s="29" t="inlineStr">
        <is>
          <t>93210</t>
        </is>
      </c>
      <c r="C450" s="29" t="inlineStr">
        <is>
          <t>EXECUÇÃO DE REFEITÓRIO EM CANTEIRO DE OBRA EM CHAPA DE MADEIRA COMPENSADA, NÃO INCLUSO MOBILIÁRIO E EQUIPAMENTOS. AF_02/2016</t>
        </is>
      </c>
      <c r="D450" s="30" t="inlineStr">
        <is>
          <t>M2</t>
        </is>
      </c>
      <c r="E450" s="31" t="n">
        <v>14</v>
      </c>
      <c r="F450" s="32" t="n">
        <v>0.1879</v>
      </c>
      <c r="G450" s="32">
        <f>F450*E450</f>
        <v/>
      </c>
    </row>
    <row r="451" ht="15" customHeight="1">
      <c r="A451" s="1" t="n"/>
      <c r="B451" s="1" t="n"/>
      <c r="C451" s="1" t="n"/>
      <c r="D451" s="1" t="n"/>
      <c r="E451" s="1" t="n"/>
      <c r="F451" s="33" t="inlineStr">
        <is>
          <t>TOTAL:</t>
        </is>
      </c>
      <c r="G451" s="34" t="n">
        <v>4.1306</v>
      </c>
    </row>
    <row r="452" ht="15.95" customHeight="1">
      <c r="A452" s="27" t="inlineStr">
        <is>
          <t>[ Serviço ]</t>
        </is>
      </c>
      <c r="B452" s="27" t="inlineStr">
        <is>
          <t>95811</t>
        </is>
      </c>
      <c r="C452" s="27" t="inlineStr">
        <is>
          <t>CONDULETE DE PVC, TIPO LB, PARA ELETRODUTO DE PVC SOLDÁVEL DN 25 MM (3/4''), APARENTE - FORNECIMENTO E INSTALAÇÃO. AF_10/2022</t>
        </is>
      </c>
      <c r="D452" s="28" t="inlineStr">
        <is>
          <t>UN</t>
        </is>
      </c>
      <c r="E452" s="1" t="n"/>
      <c r="F452" s="1" t="n"/>
      <c r="G452" s="1" t="n"/>
    </row>
    <row r="453" ht="20.1" customHeight="1">
      <c r="A453" s="29" t="inlineStr">
        <is>
          <t>2.2</t>
        </is>
      </c>
      <c r="B453" s="29" t="inlineStr">
        <is>
          <t>93208</t>
        </is>
      </c>
      <c r="C453" s="29" t="inlineStr">
        <is>
          <t>EXECUÇÃO DE ALMOXARIFADO EM CANTEIRO DE OBRA EM CHAPA DE MADEIRA COMPENSADA, INCLUSO PRATELEIRAS. AF_02/2016</t>
        </is>
      </c>
      <c r="D453" s="30" t="inlineStr">
        <is>
          <t>M2</t>
        </is>
      </c>
      <c r="E453" s="31" t="n">
        <v>30</v>
      </c>
      <c r="F453" s="32" t="n">
        <v>0.025</v>
      </c>
      <c r="G453" s="32">
        <f>F453*E453</f>
        <v/>
      </c>
    </row>
    <row r="454" ht="27.95" customHeight="1">
      <c r="A454" s="29" t="inlineStr">
        <is>
          <t>2.3</t>
        </is>
      </c>
      <c r="B454" s="29" t="inlineStr">
        <is>
          <t>93210</t>
        </is>
      </c>
      <c r="C454" s="29" t="inlineStr">
        <is>
          <t>EXECUÇÃO DE REFEITÓRIO EM CANTEIRO DE OBRA EM CHAPA DE MADEIRA COMPENSADA, NÃO INCLUSO MOBILIÁRIO E EQUIPAMENTOS. AF_02/2016</t>
        </is>
      </c>
      <c r="D454" s="30" t="inlineStr">
        <is>
          <t>M2</t>
        </is>
      </c>
      <c r="E454" s="31" t="n">
        <v>14</v>
      </c>
      <c r="F454" s="32" t="n">
        <v>0.0268</v>
      </c>
      <c r="G454" s="32">
        <f>F454*E454</f>
        <v/>
      </c>
    </row>
    <row r="455" ht="15" customHeight="1">
      <c r="A455" s="1" t="n"/>
      <c r="B455" s="1" t="n"/>
      <c r="C455" s="1" t="n"/>
      <c r="D455" s="1" t="n"/>
      <c r="E455" s="1" t="n"/>
      <c r="F455" s="33" t="inlineStr">
        <is>
          <t>TOTAL:</t>
        </is>
      </c>
      <c r="G455" s="34" t="n">
        <v>1.1252</v>
      </c>
    </row>
    <row r="456" ht="24" customHeight="1">
      <c r="A456" s="27" t="inlineStr">
        <is>
          <t>[ Serviço ]</t>
        </is>
      </c>
      <c r="B456" s="27" t="inlineStr">
        <is>
          <t>104749</t>
        </is>
      </c>
      <c r="C456" s="27" t="inlineStr">
        <is>
          <t>CONECTOR GRAMPO METÁLICO TIPO OLHAL, PARA SPDA, PARA HASTE DE ATERRAMENTO DE 3/4'' E CABOS DE 10 A 50 MM2 - FORNECIMENTO E INSTALAÇÃO. AF_08/2023</t>
        </is>
      </c>
      <c r="D456" s="28" t="inlineStr">
        <is>
          <t>UN</t>
        </is>
      </c>
      <c r="E456" s="1" t="n"/>
      <c r="F456" s="1" t="n"/>
      <c r="G456" s="1" t="n"/>
    </row>
    <row r="457" ht="27.95" customHeight="1">
      <c r="A457" s="29" t="inlineStr">
        <is>
          <t>2.4</t>
        </is>
      </c>
      <c r="B457" s="29" t="inlineStr">
        <is>
          <t>101493</t>
        </is>
      </c>
      <c r="C457" s="29" t="inlineStr">
        <is>
          <t>ENTRADA DE ENERGIA ELÉTRICA, AÉREA, MONOFÁSICA, COM CAIXA DE EMBUTIR, CABO DE 10 MM2 E DISJUNTOR DIN 50A (NÃO INCLUSO O POSTE DE CONCRETO). AF_07/2020_PS</t>
        </is>
      </c>
      <c r="D457" s="30" t="inlineStr">
        <is>
          <t>UN</t>
        </is>
      </c>
      <c r="E457" s="31" t="n">
        <v>1</v>
      </c>
      <c r="F457" s="32" t="n">
        <v>1</v>
      </c>
      <c r="G457" s="32">
        <f>F457*E457</f>
        <v/>
      </c>
    </row>
    <row r="458" ht="15" customHeight="1">
      <c r="A458" s="1" t="n"/>
      <c r="B458" s="1" t="n"/>
      <c r="C458" s="1" t="n"/>
      <c r="D458" s="1" t="n"/>
      <c r="E458" s="1" t="n"/>
      <c r="F458" s="33" t="inlineStr">
        <is>
          <t>TOTAL:</t>
        </is>
      </c>
      <c r="G458" s="34" t="n">
        <v>1</v>
      </c>
    </row>
    <row r="459" ht="15" customHeight="1">
      <c r="A459" s="27" t="inlineStr">
        <is>
          <t>[ Serviço ]</t>
        </is>
      </c>
      <c r="B459" s="27" t="inlineStr">
        <is>
          <t>SBC014025</t>
        </is>
      </c>
      <c r="C459" s="27" t="inlineStr">
        <is>
          <t>COPIAS DE PROJETOS POR PLOTAGEM ELETRONICA</t>
        </is>
      </c>
      <c r="D459" s="28" t="inlineStr">
        <is>
          <t>UN</t>
        </is>
      </c>
      <c r="E459" s="1" t="n"/>
      <c r="F459" s="1" t="n"/>
      <c r="G459" s="1" t="n"/>
    </row>
    <row r="460" ht="27.95" customHeight="1">
      <c r="A460" s="29" t="inlineStr">
        <is>
          <t>1.8</t>
        </is>
      </c>
      <c r="B460" s="29" t="inlineStr">
        <is>
          <t>CP ADAP - SUDECAP 62.24.14</t>
        </is>
      </c>
      <c r="C460" s="29" t="inlineStr">
        <is>
          <t>RELATÓRIO TÉCNICO DE PLANEJAMENTO DE EXECUÇÃO DE OBRAS - MÉDIO PORTE</t>
        </is>
      </c>
      <c r="D460" s="30" t="inlineStr">
        <is>
          <t>UN.</t>
        </is>
      </c>
      <c r="E460" s="31" t="n">
        <v>1</v>
      </c>
      <c r="F460" s="32" t="n">
        <v>25</v>
      </c>
      <c r="G460" s="32">
        <f>F460*E460</f>
        <v/>
      </c>
    </row>
    <row r="461" ht="15" customHeight="1">
      <c r="A461" s="1" t="n"/>
      <c r="B461" s="1" t="n"/>
      <c r="C461" s="1" t="n"/>
      <c r="D461" s="1" t="n"/>
      <c r="E461" s="1" t="n"/>
      <c r="F461" s="33" t="inlineStr">
        <is>
          <t>TOTAL:</t>
        </is>
      </c>
      <c r="G461" s="34" t="n">
        <v>25</v>
      </c>
    </row>
    <row r="462" ht="15.95" customHeight="1">
      <c r="A462" s="27" t="inlineStr">
        <is>
          <t>[ Serviço ]</t>
        </is>
      </c>
      <c r="B462" s="27" t="inlineStr">
        <is>
          <t>96977</t>
        </is>
      </c>
      <c r="C462" s="27" t="inlineStr">
        <is>
          <t>CORDOALHA DE COBRE NU 50 MM², ENTERRADA - FORNECIMENTO E INSTALAÇÃO. AF_08/2023</t>
        </is>
      </c>
      <c r="D462" s="28" t="inlineStr">
        <is>
          <t>M</t>
        </is>
      </c>
      <c r="E462" s="1" t="n"/>
      <c r="F462" s="1" t="n"/>
      <c r="G462" s="1" t="n"/>
    </row>
    <row r="463" ht="27.95" customHeight="1">
      <c r="A463" s="29" t="inlineStr">
        <is>
          <t>2.4</t>
        </is>
      </c>
      <c r="B463" s="29" t="inlineStr">
        <is>
          <t>101493</t>
        </is>
      </c>
      <c r="C463" s="29" t="inlineStr">
        <is>
          <t>ENTRADA DE ENERGIA ELÉTRICA, AÉREA, MONOFÁSICA, COM CAIXA DE EMBUTIR, CABO DE 10 MM2 E DISJUNTOR DIN 50A (NÃO INCLUSO O POSTE DE CONCRETO). AF_07/2020_PS</t>
        </is>
      </c>
      <c r="D463" s="30" t="inlineStr">
        <is>
          <t>UN</t>
        </is>
      </c>
      <c r="E463" s="31" t="n">
        <v>1</v>
      </c>
      <c r="F463" s="32" t="n">
        <v>1.95</v>
      </c>
      <c r="G463" s="32">
        <f>F463*E463</f>
        <v/>
      </c>
    </row>
    <row r="464" ht="15" customHeight="1">
      <c r="A464" s="1" t="n"/>
      <c r="B464" s="1" t="n"/>
      <c r="C464" s="1" t="n"/>
      <c r="D464" s="1" t="n"/>
      <c r="E464" s="1" t="n"/>
      <c r="F464" s="33" t="inlineStr">
        <is>
          <t>TOTAL:</t>
        </is>
      </c>
      <c r="G464" s="34" t="n">
        <v>1.95</v>
      </c>
    </row>
    <row r="465" ht="15" customHeight="1">
      <c r="A465" s="27" t="inlineStr">
        <is>
          <t>[ Serviço ]</t>
        </is>
      </c>
      <c r="B465" s="27" t="inlineStr">
        <is>
          <t>92803</t>
        </is>
      </c>
      <c r="C465" s="27" t="inlineStr">
        <is>
          <t>CORTE E DOBRA DE AÇO CA-50, DIÂMETRO DE 10,0 MM. AF_06/2022</t>
        </is>
      </c>
      <c r="D465" s="28" t="inlineStr">
        <is>
          <t>KG</t>
        </is>
      </c>
      <c r="E465" s="1" t="n"/>
      <c r="F465" s="1" t="n"/>
      <c r="G465" s="1" t="n"/>
    </row>
    <row r="466" ht="27.95" customHeight="1">
      <c r="A466" s="29" t="inlineStr">
        <is>
          <t>3.2.6</t>
        </is>
      </c>
      <c r="B466" s="29" t="inlineStr">
        <is>
          <t>92762.</t>
        </is>
      </c>
      <c r="C466" s="29" t="inlineStr">
        <is>
          <t>ARMAÇÃO DE PILAR OU VIGA DE ESTRUTURA CONVENCIONAL DE CONCRETO ARMADO UTILIZANDO AÇO CA-50 DE 10,0 MM - MONTAGEM. AF_06/2022 (KG)</t>
        </is>
      </c>
      <c r="D466" s="30" t="inlineStr">
        <is>
          <t>KG</t>
        </is>
      </c>
      <c r="E466" s="31" t="n">
        <v>342.18</v>
      </c>
      <c r="F466" s="32" t="n">
        <v>1</v>
      </c>
      <c r="G466" s="32">
        <f>F466*E466</f>
        <v/>
      </c>
    </row>
    <row r="467" ht="27.95" customHeight="1">
      <c r="A467" s="29" t="inlineStr">
        <is>
          <t>4.6.3</t>
        </is>
      </c>
      <c r="B467" s="29" t="inlineStr">
        <is>
          <t>92762.</t>
        </is>
      </c>
      <c r="C467" s="29" t="inlineStr">
        <is>
          <t>ARMAÇÃO DE PILAR OU VIGA DE ESTRUTURA CONVENCIONAL DE CONCRETO ARMADO UTILIZANDO AÇO CA-50 DE 10,0 MM - MONTAGEM. AF_06/2022 (KG)</t>
        </is>
      </c>
      <c r="D467" s="30" t="inlineStr">
        <is>
          <t>KG</t>
        </is>
      </c>
      <c r="E467" s="31" t="n">
        <v>4</v>
      </c>
      <c r="F467" s="32" t="n">
        <v>1</v>
      </c>
      <c r="G467" s="32">
        <f>F467*E467</f>
        <v/>
      </c>
    </row>
    <row r="468" ht="15" customHeight="1">
      <c r="A468" s="1" t="n"/>
      <c r="B468" s="1" t="n"/>
      <c r="C468" s="1" t="n"/>
      <c r="D468" s="1" t="n"/>
      <c r="E468" s="1" t="n"/>
      <c r="F468" s="33" t="inlineStr">
        <is>
          <t>TOTAL:</t>
        </is>
      </c>
      <c r="G468" s="34" t="n">
        <v>346.18</v>
      </c>
    </row>
    <row r="469" ht="15" customHeight="1">
      <c r="A469" s="27" t="inlineStr">
        <is>
          <t>[ Serviço ]</t>
        </is>
      </c>
      <c r="B469" s="27" t="inlineStr">
        <is>
          <t>92804</t>
        </is>
      </c>
      <c r="C469" s="27" t="inlineStr">
        <is>
          <t>CORTE E DOBRA DE AÇO CA-50, DIÂMETRO DE 12,5 MM. AF_06/2022</t>
        </is>
      </c>
      <c r="D469" s="28" t="inlineStr">
        <is>
          <t>KG</t>
        </is>
      </c>
      <c r="E469" s="1" t="n"/>
      <c r="F469" s="1" t="n"/>
      <c r="G469" s="1" t="n"/>
    </row>
    <row r="470" ht="27.95" customHeight="1">
      <c r="A470" s="29" t="inlineStr">
        <is>
          <t>3.2.12</t>
        </is>
      </c>
      <c r="B470" s="29" t="inlineStr">
        <is>
          <t>92921</t>
        </is>
      </c>
      <c r="C470" s="29" t="inlineStr">
        <is>
          <t>ARMAÇÃO DE ESTRUTURAS DIVERSAS DE CONCRETO ARMADO, EXCETO VIGAS, PILARES, LAJES E FUNDAÇÕES, UTILIZANDO AÇO CA-50 DE 12,5 MM - MONTAGEM. AF_06/2022</t>
        </is>
      </c>
      <c r="D470" s="30" t="inlineStr">
        <is>
          <t>KG</t>
        </is>
      </c>
      <c r="E470" s="31" t="n">
        <v>131.82</v>
      </c>
      <c r="F470" s="32" t="n">
        <v>1</v>
      </c>
      <c r="G470" s="32">
        <f>F470*E470</f>
        <v/>
      </c>
    </row>
    <row r="471" ht="27.95" customHeight="1">
      <c r="A471" s="29" t="inlineStr">
        <is>
          <t>4.2.12</t>
        </is>
      </c>
      <c r="B471" s="29" t="inlineStr">
        <is>
          <t>92921</t>
        </is>
      </c>
      <c r="C471" s="29" t="inlineStr">
        <is>
          <t>ARMAÇÃO DE ESTRUTURAS DIVERSAS DE CONCRETO ARMADO, EXCETO VIGAS, PILARES, LAJES E FUNDAÇÕES, UTILIZANDO AÇO CA-50 DE 12,5 MM - MONTAGEM. AF_06/2022</t>
        </is>
      </c>
      <c r="D471" s="30" t="inlineStr">
        <is>
          <t>KG</t>
        </is>
      </c>
      <c r="E471" s="31" t="n">
        <v>34.67</v>
      </c>
      <c r="F471" s="32" t="n">
        <v>1</v>
      </c>
      <c r="G471" s="32">
        <f>F471*E471</f>
        <v/>
      </c>
    </row>
    <row r="472" ht="15" customHeight="1">
      <c r="A472" s="1" t="n"/>
      <c r="B472" s="1" t="n"/>
      <c r="C472" s="1" t="n"/>
      <c r="D472" s="1" t="n"/>
      <c r="E472" s="1" t="n"/>
      <c r="F472" s="33" t="inlineStr">
        <is>
          <t>TOTAL:</t>
        </is>
      </c>
      <c r="G472" s="34" t="n">
        <v>166.49</v>
      </c>
    </row>
    <row r="473" ht="15" customHeight="1">
      <c r="A473" s="27" t="inlineStr">
        <is>
          <t>[ Serviço ]</t>
        </is>
      </c>
      <c r="B473" s="27" t="inlineStr">
        <is>
          <t>92802</t>
        </is>
      </c>
      <c r="C473" s="27" t="inlineStr">
        <is>
          <t>CORTE E DOBRA DE AÇO CA-50, DIÂMETRO DE 8,0 MM. AF_06/2022</t>
        </is>
      </c>
      <c r="D473" s="28" t="inlineStr">
        <is>
          <t>KG</t>
        </is>
      </c>
      <c r="E473" s="1" t="n"/>
      <c r="F473" s="1" t="n"/>
      <c r="G473" s="1" t="n"/>
    </row>
    <row r="474" ht="20.1" customHeight="1">
      <c r="A474" s="29" t="inlineStr">
        <is>
          <t>5.12</t>
        </is>
      </c>
      <c r="B474" s="29" t="inlineStr">
        <is>
          <t>93205</t>
        </is>
      </c>
      <c r="C474" s="29" t="inlineStr">
        <is>
          <t>CINTA DE AMARRAÇÃO DE ALVENARIA MOLDADA IN LOCO COM UTILIZAÇÃO DE BLOCOS CANALETA. AF_03/2016</t>
        </is>
      </c>
      <c r="D474" s="30" t="inlineStr">
        <is>
          <t>M</t>
        </is>
      </c>
      <c r="E474" s="31" t="n">
        <v>220</v>
      </c>
      <c r="F474" s="32" t="n">
        <v>0.79</v>
      </c>
      <c r="G474" s="32">
        <f>F474*E474</f>
        <v/>
      </c>
    </row>
    <row r="475" ht="15" customHeight="1">
      <c r="A475" s="1" t="n"/>
      <c r="B475" s="1" t="n"/>
      <c r="C475" s="1" t="n"/>
      <c r="D475" s="1" t="n"/>
      <c r="E475" s="1" t="n"/>
      <c r="F475" s="33" t="inlineStr">
        <is>
          <t>TOTAL:</t>
        </is>
      </c>
      <c r="G475" s="34" t="n">
        <v>173.8</v>
      </c>
    </row>
    <row r="476" ht="15" customHeight="1">
      <c r="A476" s="27" t="inlineStr">
        <is>
          <t>[ Serviço ]</t>
        </is>
      </c>
      <c r="B476" s="27" t="inlineStr">
        <is>
          <t>92799</t>
        </is>
      </c>
      <c r="C476" s="27" t="inlineStr">
        <is>
          <t>CORTE E DOBRA DE AÇO CA-60, DIÂMETRO DE 4,2 MM. AF_06/2022</t>
        </is>
      </c>
      <c r="D476" s="28" t="inlineStr">
        <is>
          <t>KG</t>
        </is>
      </c>
      <c r="E476" s="1" t="n"/>
      <c r="F476" s="1" t="n"/>
      <c r="G476" s="1" t="n"/>
    </row>
    <row r="477" ht="27.95" customHeight="1">
      <c r="A477" s="29" t="inlineStr">
        <is>
          <t>2.3</t>
        </is>
      </c>
      <c r="B477" s="29" t="inlineStr">
        <is>
          <t>93210</t>
        </is>
      </c>
      <c r="C477" s="29" t="inlineStr">
        <is>
          <t>EXECUÇÃO DE REFEITÓRIO EM CANTEIRO DE OBRA EM CHAPA DE MADEIRA COMPENSADA, NÃO INCLUSO MOBILIÁRIO E EQUIPAMENTOS. AF_02/2016</t>
        </is>
      </c>
      <c r="D477" s="30" t="inlineStr">
        <is>
          <t>M2</t>
        </is>
      </c>
      <c r="E477" s="31" t="n">
        <v>14</v>
      </c>
      <c r="F477" s="32" t="n">
        <v>0.034742799616</v>
      </c>
      <c r="G477" s="32">
        <f>F477*E477</f>
        <v/>
      </c>
    </row>
    <row r="478" ht="20.1" customHeight="1">
      <c r="A478" s="29" t="inlineStr">
        <is>
          <t>5.7</t>
        </is>
      </c>
      <c r="B478" s="29" t="inlineStr">
        <is>
          <t>92767</t>
        </is>
      </c>
      <c r="C478" s="29" t="inlineStr">
        <is>
          <t>ARMAÇÃO DE PILAR DE ESTRUTURA CONVENCIONAL DE CONCRETO ARMADO UTILIZANDO AÇO CA-60 DE 4,2 MM - MONTAGEM. AF_06/2022</t>
        </is>
      </c>
      <c r="D478" s="30" t="inlineStr">
        <is>
          <t>KG</t>
        </is>
      </c>
      <c r="E478" s="31" t="n">
        <v>60.82</v>
      </c>
      <c r="F478" s="32" t="n">
        <v>1</v>
      </c>
      <c r="G478" s="32">
        <f>F478*E478</f>
        <v/>
      </c>
    </row>
    <row r="479" ht="15" customHeight="1">
      <c r="A479" s="1" t="n"/>
      <c r="B479" s="1" t="n"/>
      <c r="C479" s="1" t="n"/>
      <c r="D479" s="1" t="n"/>
      <c r="E479" s="1" t="n"/>
      <c r="F479" s="33" t="inlineStr">
        <is>
          <t>TOTAL:</t>
        </is>
      </c>
      <c r="G479" s="34" t="n">
        <v>61.306399194624</v>
      </c>
    </row>
    <row r="480" ht="15.95" customHeight="1">
      <c r="A480" s="27" t="inlineStr">
        <is>
          <t>[ Serviço ]</t>
        </is>
      </c>
      <c r="B480" s="27" t="inlineStr">
        <is>
          <t>86901</t>
        </is>
      </c>
      <c r="C480" s="27" t="inlineStr">
        <is>
          <t>CUBA DE EMBUTIR OVAL EM LOUÇA BRANCA, 35 X 50CM OU EQUIVALENTE - FORNECIMENTO E INSTALAÇÃO. AF_01/2020</t>
        </is>
      </c>
      <c r="D480" s="28" t="inlineStr">
        <is>
          <t>UN</t>
        </is>
      </c>
      <c r="E480" s="1" t="n"/>
      <c r="F480" s="1" t="n"/>
      <c r="G480" s="1" t="n"/>
    </row>
    <row r="481" ht="27.95" customHeight="1">
      <c r="A481" s="29" t="inlineStr">
        <is>
          <t>6.15</t>
        </is>
      </c>
      <c r="B481" s="29" t="inlineStr">
        <is>
          <t>86938</t>
        </is>
      </c>
      <c r="C481" s="29" t="inlineStr">
        <is>
          <t>CUBA DE EMBUTIR OVAL EM LOUÇA BRANCA, 35 X 50CM OU EQUIVALENTE, INCLUSO VÁLVULA E SIFÃO TIPO GARRAFA EM METAL CROMADO - FORNECIMENTO E INSTALAÇÃO. AF_01/2020</t>
        </is>
      </c>
      <c r="D481" s="30" t="inlineStr">
        <is>
          <t>UN</t>
        </is>
      </c>
      <c r="E481" s="31" t="n">
        <v>30</v>
      </c>
      <c r="F481" s="32" t="n">
        <v>1</v>
      </c>
      <c r="G481" s="32">
        <f>F481*E481</f>
        <v/>
      </c>
    </row>
    <row r="482" ht="15" customHeight="1">
      <c r="A482" s="1" t="n"/>
      <c r="B482" s="1" t="n"/>
      <c r="C482" s="1" t="n"/>
      <c r="D482" s="1" t="n"/>
      <c r="E482" s="1" t="n"/>
      <c r="F482" s="33" t="inlineStr">
        <is>
          <t>TOTAL:</t>
        </is>
      </c>
      <c r="G482" s="34" t="n">
        <v>30</v>
      </c>
    </row>
    <row r="483" ht="15.95" customHeight="1">
      <c r="A483" s="27" t="inlineStr">
        <is>
          <t>[ Serviço ]</t>
        </is>
      </c>
      <c r="B483" s="27" t="inlineStr">
        <is>
          <t>95308</t>
        </is>
      </c>
      <c r="C483" s="27" t="inlineStr">
        <is>
          <t>CURSO DE CAPACITAÇÃO PARA AJUDANTE DE ARMADOR (ENCARGOS COMPLEMENTARES) - HORISTA</t>
        </is>
      </c>
      <c r="D483" s="28" t="inlineStr">
        <is>
          <t>H</t>
        </is>
      </c>
      <c r="E483" s="1" t="n"/>
      <c r="F483" s="1" t="n"/>
      <c r="G483" s="1" t="n"/>
    </row>
    <row r="484" ht="27.95" customHeight="1">
      <c r="A484" s="29" t="inlineStr">
        <is>
          <t>2.3</t>
        </is>
      </c>
      <c r="B484" s="29" t="inlineStr">
        <is>
          <t>93210</t>
        </is>
      </c>
      <c r="C484" s="29" t="inlineStr">
        <is>
          <t>EXECUÇÃO DE REFEITÓRIO EM CANTEIRO DE OBRA EM CHAPA DE MADEIRA COMPENSADA, NÃO INCLUSO MOBILIÁRIO E EQUIPAMENTOS. AF_02/2016</t>
        </is>
      </c>
      <c r="D484" s="30" t="inlineStr">
        <is>
          <t>M2</t>
        </is>
      </c>
      <c r="E484" s="31" t="n">
        <v>14</v>
      </c>
      <c r="F484" s="32" t="n">
        <v>0.0011256667075584</v>
      </c>
      <c r="G484" s="32">
        <f>F484*E484</f>
        <v/>
      </c>
    </row>
    <row r="485" ht="27.95" customHeight="1">
      <c r="A485" s="29" t="inlineStr">
        <is>
          <t>3.2.6</t>
        </is>
      </c>
      <c r="B485" s="29" t="inlineStr">
        <is>
          <t>92762.</t>
        </is>
      </c>
      <c r="C485" s="29" t="inlineStr">
        <is>
          <t>ARMAÇÃO DE PILAR OU VIGA DE ESTRUTURA CONVENCIONAL DE CONCRETO ARMADO UTILIZANDO AÇO CA-50 DE 10,0 MM - MONTAGEM. AF_06/2022 (KG)</t>
        </is>
      </c>
      <c r="D485" s="30" t="inlineStr">
        <is>
          <t>KG</t>
        </is>
      </c>
      <c r="E485" s="31" t="n">
        <v>342.18</v>
      </c>
      <c r="F485" s="32" t="n">
        <v>0.0078</v>
      </c>
      <c r="G485" s="32">
        <f>F485*E485</f>
        <v/>
      </c>
    </row>
    <row r="486" ht="27.95" customHeight="1">
      <c r="A486" s="29" t="inlineStr">
        <is>
          <t>3.2.12</t>
        </is>
      </c>
      <c r="B486" s="29" t="inlineStr">
        <is>
          <t>92921</t>
        </is>
      </c>
      <c r="C486" s="29" t="inlineStr">
        <is>
          <t>ARMAÇÃO DE ESTRUTURAS DIVERSAS DE CONCRETO ARMADO, EXCETO VIGAS, PILARES, LAJES E FUNDAÇÕES, UTILIZANDO AÇO CA-50 DE 12,5 MM - MONTAGEM. AF_06/2022</t>
        </is>
      </c>
      <c r="D486" s="30" t="inlineStr">
        <is>
          <t>KG</t>
        </is>
      </c>
      <c r="E486" s="31" t="n">
        <v>131.82</v>
      </c>
      <c r="F486" s="32" t="n">
        <v>0.008399999999999999</v>
      </c>
      <c r="G486" s="32">
        <f>F486*E486</f>
        <v/>
      </c>
    </row>
    <row r="487" ht="27.95" customHeight="1">
      <c r="A487" s="29" t="inlineStr">
        <is>
          <t>4.2.12</t>
        </is>
      </c>
      <c r="B487" s="29" t="inlineStr">
        <is>
          <t>92921</t>
        </is>
      </c>
      <c r="C487" s="29" t="inlineStr">
        <is>
          <t>ARMAÇÃO DE ESTRUTURAS DIVERSAS DE CONCRETO ARMADO, EXCETO VIGAS, PILARES, LAJES E FUNDAÇÕES, UTILIZANDO AÇO CA-50 DE 12,5 MM - MONTAGEM. AF_06/2022</t>
        </is>
      </c>
      <c r="D487" s="30" t="inlineStr">
        <is>
          <t>KG</t>
        </is>
      </c>
      <c r="E487" s="31" t="n">
        <v>34.67</v>
      </c>
      <c r="F487" s="32" t="n">
        <v>0.008399999999999999</v>
      </c>
      <c r="G487" s="32">
        <f>F487*E487</f>
        <v/>
      </c>
    </row>
    <row r="488" ht="27.95" customHeight="1">
      <c r="A488" s="29" t="inlineStr">
        <is>
          <t>4.6.3</t>
        </is>
      </c>
      <c r="B488" s="29" t="inlineStr">
        <is>
          <t>92762.</t>
        </is>
      </c>
      <c r="C488" s="29" t="inlineStr">
        <is>
          <t>ARMAÇÃO DE PILAR OU VIGA DE ESTRUTURA CONVENCIONAL DE CONCRETO ARMADO UTILIZANDO AÇO CA-50 DE 10,0 MM - MONTAGEM. AF_06/2022 (KG)</t>
        </is>
      </c>
      <c r="D488" s="30" t="inlineStr">
        <is>
          <t>KG</t>
        </is>
      </c>
      <c r="E488" s="31" t="n">
        <v>4</v>
      </c>
      <c r="F488" s="32" t="n">
        <v>0.0078</v>
      </c>
      <c r="G488" s="32">
        <f>F488*E488</f>
        <v/>
      </c>
    </row>
    <row r="489" ht="20.1" customHeight="1">
      <c r="A489" s="29" t="inlineStr">
        <is>
          <t>5.7</t>
        </is>
      </c>
      <c r="B489" s="29" t="inlineStr">
        <is>
          <t>92767</t>
        </is>
      </c>
      <c r="C489" s="29" t="inlineStr">
        <is>
          <t>ARMAÇÃO DE PILAR DE ESTRUTURA CONVENCIONAL DE CONCRETO ARMADO UTILIZANDO AÇO CA-60 DE 4,2 MM - MONTAGEM. AF_06/2022</t>
        </is>
      </c>
      <c r="D489" s="30" t="inlineStr">
        <is>
          <t>KG</t>
        </is>
      </c>
      <c r="E489" s="31" t="n">
        <v>60.82</v>
      </c>
      <c r="F489" s="32" t="n">
        <v>0.0324</v>
      </c>
      <c r="G489" s="32">
        <f>F489*E489</f>
        <v/>
      </c>
    </row>
    <row r="490" ht="20.1" customHeight="1">
      <c r="A490" s="29" t="inlineStr">
        <is>
          <t>5.12</t>
        </is>
      </c>
      <c r="B490" s="29" t="inlineStr">
        <is>
          <t>93205</t>
        </is>
      </c>
      <c r="C490" s="29" t="inlineStr">
        <is>
          <t>CINTA DE AMARRAÇÃO DE ALVENARIA MOLDADA IN LOCO COM UTILIZAÇÃO DE BLOCOS CANALETA. AF_03/2016</t>
        </is>
      </c>
      <c r="D490" s="30" t="inlineStr">
        <is>
          <t>M</t>
        </is>
      </c>
      <c r="E490" s="31" t="n">
        <v>220</v>
      </c>
      <c r="F490" s="32" t="n">
        <v>0.002054</v>
      </c>
      <c r="G490" s="32">
        <f>F490*E490</f>
        <v/>
      </c>
    </row>
    <row r="491" ht="15" customHeight="1">
      <c r="A491" s="1" t="n"/>
      <c r="B491" s="1" t="n"/>
      <c r="C491" s="1" t="n"/>
      <c r="D491" s="1" t="n"/>
      <c r="E491" s="1" t="n"/>
      <c r="F491" s="33" t="inlineStr">
        <is>
          <t>TOTAL:</t>
        </is>
      </c>
      <c r="G491" s="34" t="n">
        <v>6.536927333905818</v>
      </c>
    </row>
    <row r="492" ht="15.95" customHeight="1">
      <c r="A492" s="27" t="inlineStr">
        <is>
          <t>[ Serviço ]</t>
        </is>
      </c>
      <c r="B492" s="27" t="inlineStr">
        <is>
          <t>95309</t>
        </is>
      </c>
      <c r="C492" s="27" t="inlineStr">
        <is>
          <t>CURSO DE CAPACITAÇÃO PARA AJUDANTE DE CARPINTEIRO (ENCARGOS COMPLEMENTARES) - HORISTA</t>
        </is>
      </c>
      <c r="D492" s="28" t="inlineStr">
        <is>
          <t>H</t>
        </is>
      </c>
      <c r="E492" s="1" t="n"/>
      <c r="F492" s="1" t="n"/>
      <c r="G492" s="1" t="n"/>
    </row>
    <row r="493" ht="20.1" customHeight="1">
      <c r="A493" s="29" t="inlineStr">
        <is>
          <t>2.2</t>
        </is>
      </c>
      <c r="B493" s="29" t="inlineStr">
        <is>
          <t>93208</t>
        </is>
      </c>
      <c r="C493" s="29" t="inlineStr">
        <is>
          <t>EXECUÇÃO DE ALMOXARIFADO EM CANTEIRO DE OBRA EM CHAPA DE MADEIRA COMPENSADA, INCLUSO PRATELEIRAS. AF_02/2016</t>
        </is>
      </c>
      <c r="D493" s="30" t="inlineStr">
        <is>
          <t>M2</t>
        </is>
      </c>
      <c r="E493" s="31" t="n">
        <v>30</v>
      </c>
      <c r="F493" s="32" t="n">
        <v>1.07129717</v>
      </c>
      <c r="G493" s="32">
        <f>F493*E493</f>
        <v/>
      </c>
    </row>
    <row r="494" ht="27.95" customHeight="1">
      <c r="A494" s="29" t="inlineStr">
        <is>
          <t>2.3</t>
        </is>
      </c>
      <c r="B494" s="29" t="inlineStr">
        <is>
          <t>93210</t>
        </is>
      </c>
      <c r="C494" s="29" t="inlineStr">
        <is>
          <t>EXECUÇÃO DE REFEITÓRIO EM CANTEIRO DE OBRA EM CHAPA DE MADEIRA COMPENSADA, NÃO INCLUSO MOBILIÁRIO E EQUIPAMENTOS. AF_02/2016</t>
        </is>
      </c>
      <c r="D494" s="30" t="inlineStr">
        <is>
          <t>M2</t>
        </is>
      </c>
      <c r="E494" s="31" t="n">
        <v>14</v>
      </c>
      <c r="F494" s="32" t="n">
        <v>0.480516690784</v>
      </c>
      <c r="G494" s="32">
        <f>F494*E494</f>
        <v/>
      </c>
    </row>
    <row r="495" ht="15" customHeight="1">
      <c r="A495" s="29" t="inlineStr">
        <is>
          <t>3.1.3</t>
        </is>
      </c>
      <c r="B495" s="29" t="inlineStr">
        <is>
          <t>97062</t>
        </is>
      </c>
      <c r="C495" s="29" t="inlineStr">
        <is>
          <t>COLOCAÇÃO DE TELA EM ANDAIME FACHADEIRO. AF_11/2017</t>
        </is>
      </c>
      <c r="D495" s="30" t="inlineStr">
        <is>
          <t>M2</t>
        </is>
      </c>
      <c r="E495" s="31" t="n">
        <v>889</v>
      </c>
      <c r="F495" s="32" t="n">
        <v>0.06534</v>
      </c>
      <c r="G495" s="32">
        <f>F495*E495</f>
        <v/>
      </c>
    </row>
    <row r="496" ht="20.1" customHeight="1">
      <c r="A496" s="29" t="inlineStr">
        <is>
          <t>3.1.4</t>
        </is>
      </c>
      <c r="B496" s="29" t="inlineStr">
        <is>
          <t>CP ADAP. 017</t>
        </is>
      </c>
      <c r="C496" s="29" t="inlineStr">
        <is>
          <t>SINALIZAÇÃO COM FITA FIXADA EM CONE PLÁSTICO, INCLUINDO CONE</t>
        </is>
      </c>
      <c r="D496" s="30" t="inlineStr">
        <is>
          <t>M</t>
        </is>
      </c>
      <c r="E496" s="31" t="n">
        <v>154.34</v>
      </c>
      <c r="F496" s="32" t="n">
        <v>0.1088</v>
      </c>
      <c r="G496" s="32">
        <f>F496*E496</f>
        <v/>
      </c>
    </row>
    <row r="497" ht="15" customHeight="1">
      <c r="A497" s="29" t="inlineStr">
        <is>
          <t>4.1.3</t>
        </is>
      </c>
      <c r="B497" s="29" t="inlineStr">
        <is>
          <t>97062</t>
        </is>
      </c>
      <c r="C497" s="29" t="inlineStr">
        <is>
          <t>COLOCAÇÃO DE TELA EM ANDAIME FACHADEIRO. AF_11/2017</t>
        </is>
      </c>
      <c r="D497" s="30" t="inlineStr">
        <is>
          <t>M2</t>
        </is>
      </c>
      <c r="E497" s="31" t="n">
        <v>1600.8</v>
      </c>
      <c r="F497" s="32" t="n">
        <v>0.06534</v>
      </c>
      <c r="G497" s="32">
        <f>F497*E497</f>
        <v/>
      </c>
    </row>
    <row r="498" ht="20.1" customHeight="1">
      <c r="A498" s="29" t="inlineStr">
        <is>
          <t>4.1.4</t>
        </is>
      </c>
      <c r="B498" s="29" t="inlineStr">
        <is>
          <t>CP ADAP. 017</t>
        </is>
      </c>
      <c r="C498" s="29" t="inlineStr">
        <is>
          <t>SINALIZAÇÃO COM FITA FIXADA EM CONE PLÁSTICO, INCLUINDO CONE</t>
        </is>
      </c>
      <c r="D498" s="30" t="inlineStr">
        <is>
          <t>M</t>
        </is>
      </c>
      <c r="E498" s="31" t="n">
        <v>124.19</v>
      </c>
      <c r="F498" s="32" t="n">
        <v>0.1088</v>
      </c>
      <c r="G498" s="32">
        <f>F498*E498</f>
        <v/>
      </c>
    </row>
    <row r="499" ht="27.95" customHeight="1">
      <c r="A499" s="29" t="inlineStr">
        <is>
          <t>4.2.6</t>
        </is>
      </c>
      <c r="B499" s="29" t="inlineStr">
        <is>
          <t>92762</t>
        </is>
      </c>
      <c r="C499" s="29" t="inlineStr">
        <is>
          <t>ARMAÇÃO DE PILAR OU VIGA DE ESTRUTURA CONVENCIONAL DE CONCRETO ARMADO UTILIZANDO AÇO CA-50 DE 10,0 MM - MONTAGEM. AF_06/2022</t>
        </is>
      </c>
      <c r="D499" s="30" t="inlineStr">
        <is>
          <t>KG</t>
        </is>
      </c>
      <c r="E499" s="31" t="n">
        <v>330.48</v>
      </c>
      <c r="F499" s="32" t="n">
        <v>0.14725</v>
      </c>
      <c r="G499" s="32">
        <f>F499*E499</f>
        <v/>
      </c>
    </row>
    <row r="500" ht="27.95" customHeight="1">
      <c r="A500" s="29" t="inlineStr">
        <is>
          <t>4.6.4</t>
        </is>
      </c>
      <c r="B500" s="29" t="inlineStr">
        <is>
          <t>92762</t>
        </is>
      </c>
      <c r="C500" s="29" t="inlineStr">
        <is>
          <t>MONTAGEM E DESMONTAGEM DE FÔRMA DE PILARES RETANGULARES E ESTRUTURAS SIMILARES, PÉ-DIREITO SIMPLES, EM CHAPA DE MADEIRA COMPENSADA PLASTIFICADA, 10 UTILIZAÇÕES. AF_09/2020</t>
        </is>
      </c>
      <c r="D500" s="30" t="inlineStr">
        <is>
          <t>KG</t>
        </is>
      </c>
      <c r="E500" s="31" t="n">
        <v>4</v>
      </c>
      <c r="F500" s="32" t="n">
        <v>0.14725</v>
      </c>
      <c r="G500" s="32">
        <f>F500*E500</f>
        <v/>
      </c>
    </row>
    <row r="501" ht="27.95" customHeight="1">
      <c r="A501" s="29" t="inlineStr">
        <is>
          <t>4.6.7</t>
        </is>
      </c>
      <c r="B501" s="29" t="inlineStr">
        <is>
          <t>92455</t>
        </is>
      </c>
      <c r="C501" s="29" t="inlineStr">
        <is>
          <t>MONTAGEM E DESMONTAGEM DE FÔRMA DE VIGA, ESCORAMENTO COM GARFO DE MADEIRA, PÉ-DIREITO SIMPLES, EM CHAPA DE MADEIRA RESINADA, 4 UTILIZAÇÕES. AF_09/2020</t>
        </is>
      </c>
      <c r="D501" s="30" t="inlineStr">
        <is>
          <t>M2</t>
        </is>
      </c>
      <c r="E501" s="31" t="n">
        <v>12</v>
      </c>
      <c r="F501" s="32" t="n">
        <v>0.328956</v>
      </c>
      <c r="G501" s="32">
        <f>F501*E501</f>
        <v/>
      </c>
    </row>
    <row r="502" ht="27.95" customHeight="1">
      <c r="A502" s="29" t="inlineStr">
        <is>
          <t>5.6</t>
        </is>
      </c>
      <c r="B502" s="29" t="inlineStr">
        <is>
          <t>92762</t>
        </is>
      </c>
      <c r="C502" s="29" t="inlineStr">
        <is>
          <t>ARMAÇÃO DE PILAR OU VIGA DE ESTRUTURA CONVENCIONAL DE CONCRETO ARMADO UTILIZANDO AÇO CA-50 DE 10,0 MM - MONTAGEM. AF_06/2022</t>
        </is>
      </c>
      <c r="D502" s="30" t="inlineStr">
        <is>
          <t>KG</t>
        </is>
      </c>
      <c r="E502" s="31" t="n">
        <v>426.35</v>
      </c>
      <c r="F502" s="32" t="n">
        <v>0.14725</v>
      </c>
      <c r="G502" s="32">
        <f>F502*E502</f>
        <v/>
      </c>
    </row>
    <row r="503" ht="27.95" customHeight="1">
      <c r="A503" s="29" t="inlineStr">
        <is>
          <t>5.8</t>
        </is>
      </c>
      <c r="B503" s="29" t="inlineStr">
        <is>
          <t>92423</t>
        </is>
      </c>
      <c r="C503" s="29" t="inlineStr">
        <is>
          <t>MONTAGEM E DESMONTAGEM DE FÔRMA DE PILARES RETANGULARES E ESTRUTURAS SIMILARES, PÉ-DIREITO SIMPLES, EM CHAPA DE MADEIRA COMPENSADA RESINADA, 6 UTILIZAÇÕES. AF_09/2020</t>
        </is>
      </c>
      <c r="D503" s="30" t="inlineStr">
        <is>
          <t>M2</t>
        </is>
      </c>
      <c r="E503" s="31" t="n">
        <v>72</v>
      </c>
      <c r="F503" s="32" t="n">
        <v>0.185</v>
      </c>
      <c r="G503" s="32">
        <f>F503*E503</f>
        <v/>
      </c>
    </row>
    <row r="504" ht="15" customHeight="1">
      <c r="A504" s="29" t="inlineStr">
        <is>
          <t>6.22</t>
        </is>
      </c>
      <c r="B504" s="29" t="inlineStr">
        <is>
          <t>C4427</t>
        </is>
      </c>
      <c r="C504" s="29" t="inlineStr">
        <is>
          <t>PORTA TIPO PARANÁ (0,80 x 2,10 m), C/ FERRAGENS</t>
        </is>
      </c>
      <c r="D504" s="30" t="inlineStr">
        <is>
          <t>UN</t>
        </is>
      </c>
      <c r="E504" s="31" t="n">
        <v>10</v>
      </c>
      <c r="F504" s="32" t="n">
        <v>2.55</v>
      </c>
      <c r="G504" s="32">
        <f>F504*E504</f>
        <v/>
      </c>
    </row>
    <row r="505" ht="20.1" customHeight="1">
      <c r="A505" s="29" t="inlineStr">
        <is>
          <t>6.23</t>
        </is>
      </c>
      <c r="B505" s="29" t="inlineStr">
        <is>
          <t>CP ADAP. C1978</t>
        </is>
      </c>
      <c r="C505" s="29" t="inlineStr">
        <is>
          <t>PORTA TIPO PARANÁ (0,90 x 2,10 m), C/ FERRAGENS</t>
        </is>
      </c>
      <c r="D505" s="30" t="inlineStr">
        <is>
          <t>UN</t>
        </is>
      </c>
      <c r="E505" s="31" t="n">
        <v>2</v>
      </c>
      <c r="F505" s="32" t="n">
        <v>3.75</v>
      </c>
      <c r="G505" s="32">
        <f>F505*E505</f>
        <v/>
      </c>
    </row>
    <row r="506" ht="15" customHeight="1">
      <c r="A506" s="1" t="n"/>
      <c r="B506" s="1" t="n"/>
      <c r="C506" s="1" t="n"/>
      <c r="D506" s="1" t="n"/>
      <c r="E506" s="1" t="n"/>
      <c r="F506" s="33" t="inlineStr">
        <is>
          <t>TOTAL:</t>
        </is>
      </c>
      <c r="G506" s="34" t="n">
        <v>394.153434270976</v>
      </c>
    </row>
    <row r="507" ht="15.95" customHeight="1">
      <c r="A507" s="27" t="inlineStr">
        <is>
          <t>[ Serviço ]</t>
        </is>
      </c>
      <c r="B507" s="27" t="inlineStr">
        <is>
          <t>95311</t>
        </is>
      </c>
      <c r="C507" s="27" t="inlineStr">
        <is>
          <t>CURSO DE CAPACITAÇÃO PARA AJUDANTE DE OPERAÇÃO EM GERAL (ENCARGOS COMPLEMENTARES) - HORISTA</t>
        </is>
      </c>
      <c r="D507" s="28" t="inlineStr">
        <is>
          <t>H</t>
        </is>
      </c>
      <c r="E507" s="1" t="n"/>
      <c r="F507" s="1" t="n"/>
      <c r="G507" s="1" t="n"/>
    </row>
    <row r="508" ht="20.1" customHeight="1">
      <c r="A508" s="29" t="inlineStr">
        <is>
          <t>4.3.13</t>
        </is>
      </c>
      <c r="B508" s="29" t="inlineStr">
        <is>
          <t>CP ADAP. 022</t>
        </is>
      </c>
      <c r="C508" s="29" t="inlineStr">
        <is>
          <t>REMOÇÃO DE BRISES DE VIDRO E ESTRUTURA PORTANTE</t>
        </is>
      </c>
      <c r="D508" s="30" t="inlineStr">
        <is>
          <t>M2</t>
        </is>
      </c>
      <c r="E508" s="31" t="n">
        <v>340</v>
      </c>
      <c r="F508" s="32" t="n">
        <v>0.6</v>
      </c>
      <c r="G508" s="32">
        <f>F508*E508</f>
        <v/>
      </c>
    </row>
    <row r="509" ht="20.1" customHeight="1">
      <c r="A509" s="29" t="inlineStr">
        <is>
          <t>4.3.14</t>
        </is>
      </c>
      <c r="B509" s="29" t="inlineStr">
        <is>
          <t>CP ADAP. 023</t>
        </is>
      </c>
      <c r="C509" s="29" t="inlineStr">
        <is>
          <t>FORNECIMENTO E INSTALAÇÃO DE BRISES EM PVC E MONTANTES EM ALUMÍNIO</t>
        </is>
      </c>
      <c r="D509" s="30" t="inlineStr">
        <is>
          <t>M2</t>
        </is>
      </c>
      <c r="E509" s="31" t="n">
        <v>340</v>
      </c>
      <c r="F509" s="32" t="n">
        <v>0.6</v>
      </c>
      <c r="G509" s="32">
        <f>F509*E509</f>
        <v/>
      </c>
    </row>
    <row r="510" ht="15" customHeight="1">
      <c r="A510" s="1" t="n"/>
      <c r="B510" s="1" t="n"/>
      <c r="C510" s="1" t="n"/>
      <c r="D510" s="1" t="n"/>
      <c r="E510" s="1" t="n"/>
      <c r="F510" s="33" t="inlineStr">
        <is>
          <t>TOTAL:</t>
        </is>
      </c>
      <c r="G510" s="34" t="n">
        <v>408</v>
      </c>
    </row>
    <row r="511" ht="15.95" customHeight="1">
      <c r="A511" s="27" t="inlineStr">
        <is>
          <t>[ Serviço ]</t>
        </is>
      </c>
      <c r="B511" s="27" t="inlineStr">
        <is>
          <t>95313</t>
        </is>
      </c>
      <c r="C511" s="27" t="inlineStr">
        <is>
          <t>CURSO DE CAPACITAÇÃO PARA AJUDANTE ESPECIALIZADO (ENCARGOS COMPLEMENTARES) - HORISTA</t>
        </is>
      </c>
      <c r="D511" s="28" t="inlineStr">
        <is>
          <t>H</t>
        </is>
      </c>
      <c r="E511" s="1" t="n"/>
      <c r="F511" s="1" t="n"/>
      <c r="G511" s="1" t="n"/>
    </row>
    <row r="512" ht="20.1" customHeight="1">
      <c r="A512" s="29" t="inlineStr">
        <is>
          <t>3.4.2</t>
        </is>
      </c>
      <c r="B512" s="29" t="inlineStr">
        <is>
          <t>CP ADAP. 019</t>
        </is>
      </c>
      <c r="C512" s="29" t="inlineStr">
        <is>
          <t>IMPERMEABILIZAÇÃO DE SUPERFÍCIE C/ CRISTALIZANTE , 2 DEMÃOS</t>
        </is>
      </c>
      <c r="D512" s="30" t="inlineStr">
        <is>
          <t>M2</t>
        </is>
      </c>
      <c r="E512" s="31" t="n">
        <v>161.22</v>
      </c>
      <c r="F512" s="32" t="n">
        <v>0.96</v>
      </c>
      <c r="G512" s="32">
        <f>F512*E512</f>
        <v/>
      </c>
    </row>
    <row r="513" ht="20.1" customHeight="1">
      <c r="A513" s="29" t="inlineStr">
        <is>
          <t>3.5.4</t>
        </is>
      </c>
      <c r="B513" s="29" t="inlineStr">
        <is>
          <t>CP ADAP. 50</t>
        </is>
      </c>
      <c r="C513" s="29" t="inlineStr">
        <is>
          <t>IMPERMEABILIZAÇÃO COM MANTA ASFÁLTICA ALUMINIZADA, E=3MM TIPO II CLASSE B</t>
        </is>
      </c>
      <c r="D513" s="30" t="inlineStr">
        <is>
          <t>M2</t>
        </is>
      </c>
      <c r="E513" s="31" t="n">
        <v>262.7</v>
      </c>
      <c r="F513" s="32" t="n">
        <v>0.192</v>
      </c>
      <c r="G513" s="32">
        <f>F513*E513</f>
        <v/>
      </c>
    </row>
    <row r="514" ht="20.1" customHeight="1">
      <c r="A514" s="29" t="inlineStr">
        <is>
          <t>4.4.3</t>
        </is>
      </c>
      <c r="B514" s="29" t="inlineStr">
        <is>
          <t>CP ADAP. 020</t>
        </is>
      </c>
      <c r="C514" s="29" t="inlineStr">
        <is>
          <t>IMPERMEABILIZAÇÃO COM REVESTIMENTO MINERAL MONOCOMPONENTE (ARGAMASSA POLIMÉRICA)</t>
        </is>
      </c>
      <c r="D514" s="30" t="inlineStr">
        <is>
          <t>M2</t>
        </is>
      </c>
      <c r="E514" s="31" t="n">
        <v>408</v>
      </c>
      <c r="F514" s="32" t="n">
        <v>0.096</v>
      </c>
      <c r="G514" s="32">
        <f>F514*E514</f>
        <v/>
      </c>
    </row>
    <row r="515" ht="20.1" customHeight="1">
      <c r="A515" s="29" t="inlineStr">
        <is>
          <t>4.5.4</t>
        </is>
      </c>
      <c r="B515" s="29" t="inlineStr">
        <is>
          <t>CP ADAP. 51</t>
        </is>
      </c>
      <c r="C515" s="29" t="inlineStr">
        <is>
          <t>IMPERMEABILIZAÇÃO DE SUPERFÍCIE COM MANTA ASFÁLTICA, UMA CAMADA, INCLUSIVE APLICAÇÃO DE PRIMER ASFÁLTICO, E=4MM</t>
        </is>
      </c>
      <c r="D515" s="30" t="inlineStr">
        <is>
          <t>M2</t>
        </is>
      </c>
      <c r="E515" s="31" t="n">
        <v>275.91</v>
      </c>
      <c r="F515" s="32" t="n">
        <v>0.192</v>
      </c>
      <c r="G515" s="32">
        <f>F515*E515</f>
        <v/>
      </c>
    </row>
    <row r="516" ht="20.1" customHeight="1">
      <c r="A516" s="29" t="inlineStr">
        <is>
          <t>6.5</t>
        </is>
      </c>
      <c r="B516" s="29" t="inlineStr">
        <is>
          <t>CP ADAP. 51</t>
        </is>
      </c>
      <c r="C516" s="29" t="inlineStr">
        <is>
          <t>IMPERMEABILIZAÇÃO DE SUPERFÍCIE COM MANTA ASFÁLTICA, UMA CAMADA, INCLUSIVE APLICAÇÃO DE PRIMER ASFÁLTICO, E=4MM</t>
        </is>
      </c>
      <c r="D516" s="30" t="inlineStr">
        <is>
          <t>M2</t>
        </is>
      </c>
      <c r="E516" s="31" t="n">
        <v>178.5</v>
      </c>
      <c r="F516" s="32" t="n">
        <v>0.192</v>
      </c>
      <c r="G516" s="32">
        <f>F516*E516</f>
        <v/>
      </c>
    </row>
    <row r="517" ht="15" customHeight="1">
      <c r="A517" s="29" t="inlineStr">
        <is>
          <t>6.11</t>
        </is>
      </c>
      <c r="B517" s="29" t="inlineStr">
        <is>
          <t>120412</t>
        </is>
      </c>
      <c r="C517" s="29" t="inlineStr">
        <is>
          <t>FORRO MODULAR DE PVC MAGIORE 625 x 1250mm VIPAL</t>
        </is>
      </c>
      <c r="D517" s="30" t="inlineStr">
        <is>
          <t>M2</t>
        </is>
      </c>
      <c r="E517" s="31" t="n">
        <v>123.31</v>
      </c>
      <c r="F517" s="32" t="n">
        <v>0.6</v>
      </c>
      <c r="G517" s="32">
        <f>F517*E517</f>
        <v/>
      </c>
    </row>
    <row r="518" ht="15" customHeight="1">
      <c r="A518" s="1" t="n"/>
      <c r="B518" s="1" t="n"/>
      <c r="C518" s="1" t="n"/>
      <c r="D518" s="1" t="n"/>
      <c r="E518" s="1" t="n"/>
      <c r="F518" s="33" t="inlineStr">
        <is>
          <t>TOTAL:</t>
        </is>
      </c>
      <c r="G518" s="34" t="n">
        <v>405.61032</v>
      </c>
    </row>
    <row r="519" ht="15.95" customHeight="1">
      <c r="A519" s="27" t="inlineStr">
        <is>
          <t>[ Serviço ]</t>
        </is>
      </c>
      <c r="B519" s="27" t="inlineStr">
        <is>
          <t>95314</t>
        </is>
      </c>
      <c r="C519" s="27" t="inlineStr">
        <is>
          <t>CURSO DE CAPACITAÇÃO PARA ARMADOR (ENCARGOS COMPLEMENTARES) - HORISTA</t>
        </is>
      </c>
      <c r="D519" s="28" t="inlineStr">
        <is>
          <t>H</t>
        </is>
      </c>
      <c r="E519" s="1" t="n"/>
      <c r="F519" s="1" t="n"/>
      <c r="G519" s="1" t="n"/>
    </row>
    <row r="520" ht="27.95" customHeight="1">
      <c r="A520" s="29" t="inlineStr">
        <is>
          <t>2.3</t>
        </is>
      </c>
      <c r="B520" s="29" t="inlineStr">
        <is>
          <t>93210</t>
        </is>
      </c>
      <c r="C520" s="29" t="inlineStr">
        <is>
          <t>EXECUÇÃO DE REFEITÓRIO EM CANTEIRO DE OBRA EM CHAPA DE MADEIRA COMPENSADA, NÃO INCLUSO MOBILIÁRIO E EQUIPAMENTOS. AF_02/2016</t>
        </is>
      </c>
      <c r="D520" s="30" t="inlineStr">
        <is>
          <t>M2</t>
        </is>
      </c>
      <c r="E520" s="31" t="n">
        <v>14</v>
      </c>
      <c r="F520" s="32" t="n">
        <v>0.0069068685636608</v>
      </c>
      <c r="G520" s="32">
        <f>F520*E520</f>
        <v/>
      </c>
    </row>
    <row r="521" ht="27.95" customHeight="1">
      <c r="A521" s="29" t="inlineStr">
        <is>
          <t>3.2.6</t>
        </is>
      </c>
      <c r="B521" s="29" t="inlineStr">
        <is>
          <t>92762.</t>
        </is>
      </c>
      <c r="C521" s="29" t="inlineStr">
        <is>
          <t>ARMAÇÃO DE PILAR OU VIGA DE ESTRUTURA CONVENCIONAL DE CONCRETO ARMADO UTILIZANDO AÇO CA-50 DE 10,0 MM - MONTAGEM. AF_06/2022 (KG)</t>
        </is>
      </c>
      <c r="D521" s="30" t="inlineStr">
        <is>
          <t>KG</t>
        </is>
      </c>
      <c r="E521" s="31" t="n">
        <v>342.18</v>
      </c>
      <c r="F521" s="32" t="n">
        <v>0.048</v>
      </c>
      <c r="G521" s="32">
        <f>F521*E521</f>
        <v/>
      </c>
    </row>
    <row r="522" ht="27.95" customHeight="1">
      <c r="A522" s="29" t="inlineStr">
        <is>
          <t>3.2.12</t>
        </is>
      </c>
      <c r="B522" s="29" t="inlineStr">
        <is>
          <t>92921</t>
        </is>
      </c>
      <c r="C522" s="29" t="inlineStr">
        <is>
          <t>ARMAÇÃO DE ESTRUTURAS DIVERSAS DE CONCRETO ARMADO, EXCETO VIGAS, PILARES, LAJES E FUNDAÇÕES, UTILIZANDO AÇO CA-50 DE 12,5 MM - MONTAGEM. AF_06/2022</t>
        </is>
      </c>
      <c r="D522" s="30" t="inlineStr">
        <is>
          <t>KG</t>
        </is>
      </c>
      <c r="E522" s="31" t="n">
        <v>131.82</v>
      </c>
      <c r="F522" s="32" t="n">
        <v>0.0512</v>
      </c>
      <c r="G522" s="32">
        <f>F522*E522</f>
        <v/>
      </c>
    </row>
    <row r="523" ht="15" customHeight="1">
      <c r="A523" s="29" t="inlineStr">
        <is>
          <t>3.3.10</t>
        </is>
      </c>
      <c r="B523" s="29" t="inlineStr">
        <is>
          <t>S08637</t>
        </is>
      </c>
      <c r="C523" s="29" t="inlineStr">
        <is>
          <t>Chapim de concreto pré-moldado</t>
        </is>
      </c>
      <c r="D523" s="30" t="inlineStr">
        <is>
          <t>m</t>
        </is>
      </c>
      <c r="E523" s="31" t="n">
        <v>142</v>
      </c>
      <c r="F523" s="32" t="n">
        <v>0.0036</v>
      </c>
      <c r="G523" s="32">
        <f>F523*E523</f>
        <v/>
      </c>
    </row>
    <row r="524" ht="15" customHeight="1">
      <c r="A524" s="29" t="inlineStr">
        <is>
          <t>3.5.5</t>
        </is>
      </c>
      <c r="B524" s="29" t="inlineStr">
        <is>
          <t>S08637</t>
        </is>
      </c>
      <c r="C524" s="29" t="inlineStr">
        <is>
          <t>Chapim de concreto pré-moldado</t>
        </is>
      </c>
      <c r="D524" s="30" t="inlineStr">
        <is>
          <t>m</t>
        </is>
      </c>
      <c r="E524" s="31" t="n">
        <v>71</v>
      </c>
      <c r="F524" s="32" t="n">
        <v>0.0036</v>
      </c>
      <c r="G524" s="32">
        <f>F524*E524</f>
        <v/>
      </c>
    </row>
    <row r="525" ht="27.95" customHeight="1">
      <c r="A525" s="29" t="inlineStr">
        <is>
          <t>4.2.12</t>
        </is>
      </c>
      <c r="B525" s="29" t="inlineStr">
        <is>
          <t>92921</t>
        </is>
      </c>
      <c r="C525" s="29" t="inlineStr">
        <is>
          <t>ARMAÇÃO DE ESTRUTURAS DIVERSAS DE CONCRETO ARMADO, EXCETO VIGAS, PILARES, LAJES E FUNDAÇÕES, UTILIZANDO AÇO CA-50 DE 12,5 MM - MONTAGEM. AF_06/2022</t>
        </is>
      </c>
      <c r="D525" s="30" t="inlineStr">
        <is>
          <t>KG</t>
        </is>
      </c>
      <c r="E525" s="31" t="n">
        <v>34.67</v>
      </c>
      <c r="F525" s="32" t="n">
        <v>0.0512</v>
      </c>
      <c r="G525" s="32">
        <f>F525*E525</f>
        <v/>
      </c>
    </row>
    <row r="526" ht="15" customHeight="1">
      <c r="A526" s="29" t="inlineStr">
        <is>
          <t>4.3.12</t>
        </is>
      </c>
      <c r="B526" s="29" t="inlineStr">
        <is>
          <t>S08637</t>
        </is>
      </c>
      <c r="C526" s="29" t="inlineStr">
        <is>
          <t>Chapim de concreto pré-moldado</t>
        </is>
      </c>
      <c r="D526" s="30" t="inlineStr">
        <is>
          <t>m</t>
        </is>
      </c>
      <c r="E526" s="31" t="n">
        <v>190</v>
      </c>
      <c r="F526" s="32" t="n">
        <v>0.0036</v>
      </c>
      <c r="G526" s="32">
        <f>F526*E526</f>
        <v/>
      </c>
    </row>
    <row r="527" ht="27.95" customHeight="1">
      <c r="A527" s="29" t="inlineStr">
        <is>
          <t>4.6.3</t>
        </is>
      </c>
      <c r="B527" s="29" t="inlineStr">
        <is>
          <t>92762.</t>
        </is>
      </c>
      <c r="C527" s="29" t="inlineStr">
        <is>
          <t>ARMAÇÃO DE PILAR OU VIGA DE ESTRUTURA CONVENCIONAL DE CONCRETO ARMADO UTILIZANDO AÇO CA-50 DE 10,0 MM - MONTAGEM. AF_06/2022 (KG)</t>
        </is>
      </c>
      <c r="D527" s="30" t="inlineStr">
        <is>
          <t>KG</t>
        </is>
      </c>
      <c r="E527" s="31" t="n">
        <v>4</v>
      </c>
      <c r="F527" s="32" t="n">
        <v>0.048</v>
      </c>
      <c r="G527" s="32">
        <f>F527*E527</f>
        <v/>
      </c>
    </row>
    <row r="528" ht="20.1" customHeight="1">
      <c r="A528" s="29" t="inlineStr">
        <is>
          <t>5.7</t>
        </is>
      </c>
      <c r="B528" s="29" t="inlineStr">
        <is>
          <t>92767</t>
        </is>
      </c>
      <c r="C528" s="29" t="inlineStr">
        <is>
          <t>ARMAÇÃO DE PILAR DE ESTRUTURA CONVENCIONAL DE CONCRETO ARMADO UTILIZANDO AÇO CA-60 DE 4,2 MM - MONTAGEM. AF_06/2022</t>
        </is>
      </c>
      <c r="D528" s="30" t="inlineStr">
        <is>
          <t>KG</t>
        </is>
      </c>
      <c r="E528" s="31" t="n">
        <v>60.82</v>
      </c>
      <c r="F528" s="32" t="n">
        <v>0.1988</v>
      </c>
      <c r="G528" s="32">
        <f>F528*E528</f>
        <v/>
      </c>
    </row>
    <row r="529" ht="20.1" customHeight="1">
      <c r="A529" s="29" t="inlineStr">
        <is>
          <t>5.12</t>
        </is>
      </c>
      <c r="B529" s="29" t="inlineStr">
        <is>
          <t>93205</t>
        </is>
      </c>
      <c r="C529" s="29" t="inlineStr">
        <is>
          <t>CINTA DE AMARRAÇÃO DE ALVENARIA MOLDADA IN LOCO COM UTILIZAÇÃO DE BLOCOS CANALETA. AF_03/2016</t>
        </is>
      </c>
      <c r="D529" s="30" t="inlineStr">
        <is>
          <t>M</t>
        </is>
      </c>
      <c r="E529" s="31" t="n">
        <v>220</v>
      </c>
      <c r="F529" s="32" t="n">
        <v>0.012798</v>
      </c>
      <c r="G529" s="32">
        <f>F529*E529</f>
        <v/>
      </c>
    </row>
    <row r="530" ht="15" customHeight="1">
      <c r="A530" s="29" t="inlineStr">
        <is>
          <t>5.14</t>
        </is>
      </c>
      <c r="B530" s="29" t="inlineStr">
        <is>
          <t>S08637</t>
        </is>
      </c>
      <c r="C530" s="29" t="inlineStr">
        <is>
          <t>Chapim de concreto pré-moldado</t>
        </is>
      </c>
      <c r="D530" s="30" t="inlineStr">
        <is>
          <t>m</t>
        </is>
      </c>
      <c r="E530" s="31" t="n">
        <v>110</v>
      </c>
      <c r="F530" s="32" t="n">
        <v>0.0036</v>
      </c>
      <c r="G530" s="32">
        <f>F530*E530</f>
        <v/>
      </c>
    </row>
    <row r="531" ht="15" customHeight="1">
      <c r="A531" s="1" t="n"/>
      <c r="B531" s="1" t="n"/>
      <c r="C531" s="1" t="n"/>
      <c r="D531" s="1" t="n"/>
      <c r="E531" s="1" t="n"/>
      <c r="F531" s="33" t="inlineStr">
        <is>
          <t>TOTAL:</t>
        </is>
      </c>
      <c r="G531" s="34" t="n">
        <v>41.99100015989125</v>
      </c>
    </row>
    <row r="532" ht="15.95" customHeight="1">
      <c r="A532" s="27" t="inlineStr">
        <is>
          <t>[ Serviço ]</t>
        </is>
      </c>
      <c r="B532" s="27" t="inlineStr">
        <is>
          <t>95316</t>
        </is>
      </c>
      <c r="C532" s="27" t="inlineStr">
        <is>
          <t>CURSO DE CAPACITAÇÃO PARA AUXILIAR DE ELETRICISTA (ENCARGOS COMPLEMENTARES) - HORISTA</t>
        </is>
      </c>
      <c r="D532" s="28" t="inlineStr">
        <is>
          <t>H</t>
        </is>
      </c>
      <c r="E532" s="1" t="n"/>
      <c r="F532" s="1" t="n"/>
      <c r="G532" s="1" t="n"/>
    </row>
    <row r="533" ht="20.1" customHeight="1">
      <c r="A533" s="29" t="inlineStr">
        <is>
          <t>2.2</t>
        </is>
      </c>
      <c r="B533" s="29" t="inlineStr">
        <is>
          <t>93208</t>
        </is>
      </c>
      <c r="C533" s="29" t="inlineStr">
        <is>
          <t>EXECUÇÃO DE ALMOXARIFADO EM CANTEIRO DE OBRA EM CHAPA DE MADEIRA COMPENSADA, INCLUSO PRATELEIRAS. AF_02/2016</t>
        </is>
      </c>
      <c r="D533" s="30" t="inlineStr">
        <is>
          <t>M2</t>
        </is>
      </c>
      <c r="E533" s="31" t="n">
        <v>30</v>
      </c>
      <c r="F533" s="32" t="n">
        <v>0.24113553</v>
      </c>
      <c r="G533" s="32">
        <f>F533*E533</f>
        <v/>
      </c>
    </row>
    <row r="534" ht="27.95" customHeight="1">
      <c r="A534" s="29" t="inlineStr">
        <is>
          <t>2.3</t>
        </is>
      </c>
      <c r="B534" s="29" t="inlineStr">
        <is>
          <t>93210</t>
        </is>
      </c>
      <c r="C534" s="29" t="inlineStr">
        <is>
          <t>EXECUÇÃO DE REFEITÓRIO EM CANTEIRO DE OBRA EM CHAPA DE MADEIRA COMPENSADA, NÃO INCLUSO MOBILIÁRIO E EQUIPAMENTOS. AF_02/2016</t>
        </is>
      </c>
      <c r="D534" s="30" t="inlineStr">
        <is>
          <t>M2</t>
        </is>
      </c>
      <c r="E534" s="31" t="n">
        <v>14</v>
      </c>
      <c r="F534" s="32" t="n">
        <v>0.480401</v>
      </c>
      <c r="G534" s="32">
        <f>F534*E534</f>
        <v/>
      </c>
    </row>
    <row r="535" ht="27.95" customHeight="1">
      <c r="A535" s="29" t="inlineStr">
        <is>
          <t>2.4</t>
        </is>
      </c>
      <c r="B535" s="29" t="inlineStr">
        <is>
          <t>101493</t>
        </is>
      </c>
      <c r="C535" s="29" t="inlineStr">
        <is>
          <t>ENTRADA DE ENERGIA ELÉTRICA, AÉREA, MONOFÁSICA, COM CAIXA DE EMBUTIR, CABO DE 10 MM2 E DISJUNTOR DIN 50A (NÃO INCLUSO O POSTE DE CONCRETO). AF_07/2020_PS</t>
        </is>
      </c>
      <c r="D535" s="30" t="inlineStr">
        <is>
          <t>UN</t>
        </is>
      </c>
      <c r="E535" s="31" t="n">
        <v>1</v>
      </c>
      <c r="F535" s="32" t="n">
        <v>5.280295</v>
      </c>
      <c r="G535" s="32">
        <f>F535*E535</f>
        <v/>
      </c>
    </row>
    <row r="536" ht="20.1" customHeight="1">
      <c r="A536" s="29" t="inlineStr">
        <is>
          <t>4.7.5</t>
        </is>
      </c>
      <c r="B536" s="29" t="inlineStr">
        <is>
          <t>CP ADAP. 038</t>
        </is>
      </c>
      <c r="C536" s="29" t="inlineStr">
        <is>
          <t>REMOÇÃO, ARMAZENAMENTO E REEINSTALAÇÃO DE SPDA COM EMISSÃO DE LAUDO</t>
        </is>
      </c>
      <c r="D536" s="30" t="inlineStr">
        <is>
          <t>UN</t>
        </is>
      </c>
      <c r="E536" s="31" t="n">
        <v>2</v>
      </c>
      <c r="F536" s="32" t="n">
        <v>0.2337</v>
      </c>
      <c r="G536" s="32">
        <f>F536*E536</f>
        <v/>
      </c>
    </row>
    <row r="537" ht="15" customHeight="1">
      <c r="A537" s="1" t="n"/>
      <c r="B537" s="1" t="n"/>
      <c r="C537" s="1" t="n"/>
      <c r="D537" s="1" t="n"/>
      <c r="E537" s="1" t="n"/>
      <c r="F537" s="33" t="inlineStr">
        <is>
          <t>TOTAL:</t>
        </is>
      </c>
      <c r="G537" s="34" t="n">
        <v>19.7073749</v>
      </c>
    </row>
    <row r="538" ht="15.95" customHeight="1">
      <c r="A538" s="27" t="inlineStr">
        <is>
          <t>[ Serviço ]</t>
        </is>
      </c>
      <c r="B538" s="27" t="inlineStr">
        <is>
          <t>95317</t>
        </is>
      </c>
      <c r="C538" s="27" t="inlineStr">
        <is>
          <t>CURSO DE CAPACITAÇÃO PARA AUXILIAR DE ENCANADOR OU BOMBEIRO HIDRÁULICO (ENCARGOS COMPLEMENTARES) - HORISTA</t>
        </is>
      </c>
      <c r="D538" s="28" t="inlineStr">
        <is>
          <t>H</t>
        </is>
      </c>
      <c r="E538" s="1" t="n"/>
      <c r="F538" s="1" t="n"/>
      <c r="G538" s="1" t="n"/>
    </row>
    <row r="539" ht="20.1" customHeight="1">
      <c r="A539" s="29" t="inlineStr">
        <is>
          <t>2.2</t>
        </is>
      </c>
      <c r="B539" s="29" t="inlineStr">
        <is>
          <t>93208</t>
        </is>
      </c>
      <c r="C539" s="29" t="inlineStr">
        <is>
          <t>EXECUÇÃO DE ALMOXARIFADO EM CANTEIRO DE OBRA EM CHAPA DE MADEIRA COMPENSADA, INCLUSO PRATELEIRAS. AF_02/2016</t>
        </is>
      </c>
      <c r="D539" s="30" t="inlineStr">
        <is>
          <t>M2</t>
        </is>
      </c>
      <c r="E539" s="31" t="n">
        <v>30</v>
      </c>
      <c r="F539" s="32" t="n">
        <v>0.0161593</v>
      </c>
      <c r="G539" s="32">
        <f>F539*E539</f>
        <v/>
      </c>
    </row>
    <row r="540" ht="27.95" customHeight="1">
      <c r="A540" s="29" t="inlineStr">
        <is>
          <t>2.3</t>
        </is>
      </c>
      <c r="B540" s="29" t="inlineStr">
        <is>
          <t>93210</t>
        </is>
      </c>
      <c r="C540" s="29" t="inlineStr">
        <is>
          <t>EXECUÇÃO DE REFEITÓRIO EM CANTEIRO DE OBRA EM CHAPA DE MADEIRA COMPENSADA, NÃO INCLUSO MOBILIÁRIO E EQUIPAMENTOS. AF_02/2016</t>
        </is>
      </c>
      <c r="D540" s="30" t="inlineStr">
        <is>
          <t>M2</t>
        </is>
      </c>
      <c r="E540" s="31" t="n">
        <v>14</v>
      </c>
      <c r="F540" s="32" t="n">
        <v>0.2087991658</v>
      </c>
      <c r="G540" s="32">
        <f>F540*E540</f>
        <v/>
      </c>
    </row>
    <row r="541" ht="27.95" customHeight="1">
      <c r="A541" s="29" t="inlineStr">
        <is>
          <t>3.2.8</t>
        </is>
      </c>
      <c r="B541" s="29" t="inlineStr">
        <is>
          <t>90439</t>
        </is>
      </c>
      <c r="C541" s="29" t="inlineStr">
        <is>
          <t>FURO MECANIZADO EM CONCRETO, COM MARTELO DEMOLIDOR, PARA INSTALAÇÕES HIDRÁULICAS, DIÂMETROS MENORES OU IGUAIS A 40 MM. AF_09/2023</t>
        </is>
      </c>
      <c r="D541" s="30" t="inlineStr">
        <is>
          <t>UN</t>
        </is>
      </c>
      <c r="E541" s="31" t="n">
        <v>257.6</v>
      </c>
      <c r="F541" s="32" t="n">
        <v>0.08260000000000001</v>
      </c>
      <c r="G541" s="32">
        <f>F541*E541</f>
        <v/>
      </c>
    </row>
    <row r="542" ht="27.95" customHeight="1">
      <c r="A542" s="29" t="inlineStr">
        <is>
          <t>4.2.8</t>
        </is>
      </c>
      <c r="B542" s="29" t="inlineStr">
        <is>
          <t>90439</t>
        </is>
      </c>
      <c r="C542" s="29" t="inlineStr">
        <is>
          <t>FURO MECANIZADO EM CONCRETO, COM MARTELO DEMOLIDOR, PARA INSTALAÇÕES HIDRÁULICAS, DIÂMETROS MENORES OU IGUAIS A 40 MM. AF_09/2023</t>
        </is>
      </c>
      <c r="D542" s="30" t="inlineStr">
        <is>
          <t>UN</t>
        </is>
      </c>
      <c r="E542" s="31" t="n">
        <v>365.33</v>
      </c>
      <c r="F542" s="32" t="n">
        <v>0.08260000000000001</v>
      </c>
      <c r="G542" s="32">
        <f>F542*E542</f>
        <v/>
      </c>
    </row>
    <row r="543" ht="15" customHeight="1">
      <c r="A543" s="29" t="inlineStr">
        <is>
          <t>6.26</t>
        </is>
      </c>
      <c r="B543" s="29" t="inlineStr">
        <is>
          <t>C3513</t>
        </is>
      </c>
      <c r="C543" s="29" t="inlineStr">
        <is>
          <t>CHUVEIRO CROMADO C/ ARTICULAÇÃO</t>
        </is>
      </c>
      <c r="D543" s="30" t="inlineStr">
        <is>
          <t>UN</t>
        </is>
      </c>
      <c r="E543" s="31" t="n">
        <v>1</v>
      </c>
      <c r="F543" s="32" t="n">
        <v>5</v>
      </c>
      <c r="G543" s="32">
        <f>F543*E543</f>
        <v/>
      </c>
    </row>
    <row r="544" ht="15" customHeight="1">
      <c r="A544" s="29" t="inlineStr">
        <is>
          <t>6.32</t>
        </is>
      </c>
      <c r="B544" s="29" t="inlineStr">
        <is>
          <t>SBC190183</t>
        </is>
      </c>
      <c r="C544" s="29" t="inlineStr">
        <is>
          <t>DUCHA HIGIENICA ACQUA JET 2195 AQUARIUS FABRIMAR CR Data 08/2024</t>
        </is>
      </c>
      <c r="D544" s="30" t="inlineStr">
        <is>
          <t>un</t>
        </is>
      </c>
      <c r="E544" s="31" t="n">
        <v>33</v>
      </c>
      <c r="F544" s="32" t="n">
        <v>0.638</v>
      </c>
      <c r="G544" s="32">
        <f>F544*E544</f>
        <v/>
      </c>
    </row>
    <row r="545" ht="27.95" customHeight="1">
      <c r="A545" s="29" t="inlineStr">
        <is>
          <t>6.33</t>
        </is>
      </c>
      <c r="B545" s="29" t="inlineStr">
        <is>
          <t>89987</t>
        </is>
      </c>
      <c r="C545" s="29" t="inlineStr">
        <is>
          <t>REGISTRO DE GAVETA BRUTO, LATÃO, ROSCÁVEL, 3/4", COM ACABAMENTO E CANOPLA CROMADOS - FORNECIMENTO E INSTALAÇÃO. AF_08/2021</t>
        </is>
      </c>
      <c r="D545" s="30" t="inlineStr">
        <is>
          <t>UN</t>
        </is>
      </c>
      <c r="E545" s="31" t="n">
        <v>12</v>
      </c>
      <c r="F545" s="32" t="n">
        <v>0.2212</v>
      </c>
      <c r="G545" s="32">
        <f>F545*E545</f>
        <v/>
      </c>
    </row>
    <row r="546" ht="20.1" customHeight="1">
      <c r="A546" s="29" t="inlineStr">
        <is>
          <t>6.34</t>
        </is>
      </c>
      <c r="B546" s="29" t="inlineStr">
        <is>
          <t>94498</t>
        </is>
      </c>
      <c r="C546" s="29" t="inlineStr">
        <is>
          <t>REGISTRO DE GAVETA BRUTO, LATÃO, ROSCÁVEL, 2" - FORNECIMENTO E INSTALAÇÃO. AF_08/2021</t>
        </is>
      </c>
      <c r="D546" s="30" t="inlineStr">
        <is>
          <t>UN</t>
        </is>
      </c>
      <c r="E546" s="31" t="n">
        <v>2</v>
      </c>
      <c r="F546" s="32" t="n">
        <v>0.3398</v>
      </c>
      <c r="G546" s="32">
        <f>F546*E546</f>
        <v/>
      </c>
    </row>
    <row r="547" ht="20.1" customHeight="1">
      <c r="A547" s="29" t="inlineStr">
        <is>
          <t>6.35</t>
        </is>
      </c>
      <c r="B547" s="29" t="inlineStr">
        <is>
          <t>94500</t>
        </is>
      </c>
      <c r="C547" s="29" t="inlineStr">
        <is>
          <t>REGISTRO DE GAVETA BRUTO, LATÃO, ROSCÁVEL, 3" - FORNECIMENTO E INSTALAÇÃO. AF_08/2021</t>
        </is>
      </c>
      <c r="D547" s="30" t="inlineStr">
        <is>
          <t>UN</t>
        </is>
      </c>
      <c r="E547" s="31" t="n">
        <v>3</v>
      </c>
      <c r="F547" s="32" t="n">
        <v>0.5695</v>
      </c>
      <c r="G547" s="32">
        <f>F547*E547</f>
        <v/>
      </c>
    </row>
    <row r="548" ht="20.1" customHeight="1">
      <c r="A548" s="29" t="inlineStr">
        <is>
          <t>6.36</t>
        </is>
      </c>
      <c r="B548" s="29" t="inlineStr">
        <is>
          <t>94501</t>
        </is>
      </c>
      <c r="C548" s="29" t="inlineStr">
        <is>
          <t>REGISTRO DE GAVETA BRUTO, LATÃO, ROSCÁVEL, 4" - FORNECIMENTO E INSTALAÇÃO. AF_08/2021</t>
        </is>
      </c>
      <c r="D548" s="30" t="inlineStr">
        <is>
          <t>UN</t>
        </is>
      </c>
      <c r="E548" s="31" t="n">
        <v>2</v>
      </c>
      <c r="F548" s="32" t="n">
        <v>0.7225</v>
      </c>
      <c r="G548" s="32">
        <f>F548*E548</f>
        <v/>
      </c>
    </row>
    <row r="549" ht="15" customHeight="1">
      <c r="A549" s="1" t="n"/>
      <c r="B549" s="1" t="n"/>
      <c r="C549" s="1" t="n"/>
      <c r="D549" s="1" t="n"/>
      <c r="E549" s="1" t="n"/>
      <c r="F549" s="33" t="inlineStr">
        <is>
          <t>TOTAL:</t>
        </is>
      </c>
      <c r="G549" s="34" t="n">
        <v>87.40348532119999</v>
      </c>
    </row>
    <row r="550" ht="15.95" customHeight="1">
      <c r="A550" s="27" t="inlineStr">
        <is>
          <t>[ Serviço ]</t>
        </is>
      </c>
      <c r="B550" s="27" t="inlineStr">
        <is>
          <t>95323</t>
        </is>
      </c>
      <c r="C550" s="27" t="inlineStr">
        <is>
          <t>CURSO DE CAPACITAÇÃO PARA AUXILIAR TÉCNICO DE ENGENHARIA (ENCARGOS COMPLEMENTARES) - HORISTA</t>
        </is>
      </c>
      <c r="D550" s="28" t="inlineStr">
        <is>
          <t>H</t>
        </is>
      </c>
      <c r="E550" s="1" t="n"/>
      <c r="F550" s="1" t="n"/>
      <c r="G550" s="1" t="n"/>
    </row>
    <row r="551" ht="15" customHeight="1">
      <c r="A551" s="29" t="inlineStr">
        <is>
          <t>1.4</t>
        </is>
      </c>
      <c r="B551" s="29" t="inlineStr">
        <is>
          <t>88255</t>
        </is>
      </c>
      <c r="C551" s="29" t="inlineStr">
        <is>
          <t>AUXILIAR TÉCNICO DE ENGENHARIA COM ENCARGOS COMPLEMENTARES</t>
        </is>
      </c>
      <c r="D551" s="30" t="inlineStr">
        <is>
          <t>H</t>
        </is>
      </c>
      <c r="E551" s="31" t="n">
        <v>396</v>
      </c>
      <c r="F551" s="32" t="n">
        <v>1</v>
      </c>
      <c r="G551" s="32">
        <f>F551*E551</f>
        <v/>
      </c>
    </row>
    <row r="552" ht="15" customHeight="1">
      <c r="A552" s="1" t="n"/>
      <c r="B552" s="1" t="n"/>
      <c r="C552" s="1" t="n"/>
      <c r="D552" s="1" t="n"/>
      <c r="E552" s="1" t="n"/>
      <c r="F552" s="33" t="inlineStr">
        <is>
          <t>TOTAL:</t>
        </is>
      </c>
      <c r="G552" s="34" t="n">
        <v>396</v>
      </c>
    </row>
    <row r="553" ht="15.95" customHeight="1">
      <c r="A553" s="27" t="inlineStr">
        <is>
          <t>[ Serviço ]</t>
        </is>
      </c>
      <c r="B553" s="27" t="inlineStr">
        <is>
          <t>95324</t>
        </is>
      </c>
      <c r="C553" s="27" t="inlineStr">
        <is>
          <t>CURSO DE CAPACITAÇÃO PARA AZULEJISTA OU LADRILHISTA (ENCARGOS COMPLEMENTARES) - HORISTA</t>
        </is>
      </c>
      <c r="D553" s="28" t="inlineStr">
        <is>
          <t>H</t>
        </is>
      </c>
      <c r="E553" s="1" t="n"/>
      <c r="F553" s="1" t="n"/>
      <c r="G553" s="1" t="n"/>
    </row>
    <row r="554" ht="20.1" customHeight="1">
      <c r="A554" s="29" t="inlineStr">
        <is>
          <t>3.3.1</t>
        </is>
      </c>
      <c r="B554" s="29" t="inlineStr">
        <is>
          <t>97633</t>
        </is>
      </c>
      <c r="C554" s="29" t="inlineStr">
        <is>
          <t>DEMOLIÇÃO DE REVESTIMENTO CERÂMICO, DE FORMA MANUAL, SEM REAPROVEITAMENTO. AF_09/2023</t>
        </is>
      </c>
      <c r="D554" s="30" t="inlineStr">
        <is>
          <t>M2</t>
        </is>
      </c>
      <c r="E554" s="31" t="n">
        <v>44.77</v>
      </c>
      <c r="F554" s="32" t="n">
        <v>0.2301</v>
      </c>
      <c r="G554" s="32">
        <f>F554*E554</f>
        <v/>
      </c>
    </row>
    <row r="555" ht="20.1" customHeight="1">
      <c r="A555" s="29" t="inlineStr">
        <is>
          <t>3.3.7</t>
        </is>
      </c>
      <c r="B555" s="29" t="inlineStr">
        <is>
          <t>CP ADAP. 036</t>
        </is>
      </c>
      <c r="C555" s="29" t="inlineStr">
        <is>
          <t>REVESTIMENTO CERÂMICO 5 X 5, COR AZUL DANÚBIO FOSCO (GALPÃO DMA)</t>
        </is>
      </c>
      <c r="D555" s="30" t="inlineStr">
        <is>
          <t>M2</t>
        </is>
      </c>
      <c r="E555" s="31" t="n">
        <v>42.68</v>
      </c>
      <c r="F555" s="32" t="n">
        <v>1.156</v>
      </c>
      <c r="G555" s="32">
        <f>F555*E555</f>
        <v/>
      </c>
    </row>
    <row r="556" ht="20.1" customHeight="1">
      <c r="A556" s="29" t="inlineStr">
        <is>
          <t>3.3.8</t>
        </is>
      </c>
      <c r="B556" s="29" t="inlineStr">
        <is>
          <t>CP ADAP. 037</t>
        </is>
      </c>
      <c r="C556" s="29" t="inlineStr">
        <is>
          <t>REVESTIMENTO CERÂMINO 5 X 5 CM, COR PRETO BERLIN (GALPÃO DMA)</t>
        </is>
      </c>
      <c r="D556" s="30" t="inlineStr">
        <is>
          <t>M2</t>
        </is>
      </c>
      <c r="E556" s="31" t="n">
        <v>2.09</v>
      </c>
      <c r="F556" s="32" t="n">
        <v>1.156</v>
      </c>
      <c r="G556" s="32">
        <f>F556*E556</f>
        <v/>
      </c>
    </row>
    <row r="557" ht="20.1" customHeight="1">
      <c r="A557" s="29" t="inlineStr">
        <is>
          <t>3.3.9</t>
        </is>
      </c>
      <c r="B557" s="29" t="inlineStr">
        <is>
          <t>CP ADAP. 018</t>
        </is>
      </c>
      <c r="C557" s="29" t="inlineStr">
        <is>
          <t>REJUNTAMENTO P/CERÂMICA C/ EPOXI (PAREDE/PISO)</t>
        </is>
      </c>
      <c r="D557" s="30" t="inlineStr">
        <is>
          <t>M2</t>
        </is>
      </c>
      <c r="E557" s="31" t="n">
        <v>852</v>
      </c>
      <c r="F557" s="32" t="n">
        <v>0.23</v>
      </c>
      <c r="G557" s="32">
        <f>F557*E557</f>
        <v/>
      </c>
    </row>
    <row r="558" ht="20.1" customHeight="1">
      <c r="A558" s="29" t="inlineStr">
        <is>
          <t>4.3.1</t>
        </is>
      </c>
      <c r="B558" s="29" t="inlineStr">
        <is>
          <t>97633</t>
        </is>
      </c>
      <c r="C558" s="29" t="inlineStr">
        <is>
          <t>DEMOLIÇÃO DE REVESTIMENTO CERÂMICO, DE FORMA MANUAL, SEM REAPROVEITAMENTO. AF_09/2023</t>
        </is>
      </c>
      <c r="D558" s="30" t="inlineStr">
        <is>
          <t>M2</t>
        </is>
      </c>
      <c r="E558" s="31" t="n">
        <v>1721.67</v>
      </c>
      <c r="F558" s="32" t="n">
        <v>0.2301</v>
      </c>
      <c r="G558" s="32">
        <f>F558*E558</f>
        <v/>
      </c>
    </row>
    <row r="559" ht="20.1" customHeight="1">
      <c r="A559" s="29" t="inlineStr">
        <is>
          <t>4.3.6</t>
        </is>
      </c>
      <c r="B559" s="29" t="inlineStr">
        <is>
          <t>CP ADAP. 027</t>
        </is>
      </c>
      <c r="C559" s="29" t="inlineStr">
        <is>
          <t>REVESTIMENTO CERÂMICO 10x10CM, COR AZUL ESCURO (Fachadas Norte/Sul/Leste/Oeste)</t>
        </is>
      </c>
      <c r="D559" s="30" t="inlineStr">
        <is>
          <t>M2</t>
        </is>
      </c>
      <c r="E559" s="31" t="n">
        <v>1269.65</v>
      </c>
      <c r="F559" s="32" t="n">
        <v>1.156</v>
      </c>
      <c r="G559" s="32">
        <f>F559*E559</f>
        <v/>
      </c>
    </row>
    <row r="560" ht="20.1" customHeight="1">
      <c r="A560" s="29" t="inlineStr">
        <is>
          <t>4.3.7</t>
        </is>
      </c>
      <c r="B560" s="29" t="inlineStr">
        <is>
          <t>CP ADAP. 028</t>
        </is>
      </c>
      <c r="C560" s="29" t="inlineStr">
        <is>
          <t>REVESTIMENTO CERÂMICO 10x10CM, COR BRANCA (Fachadas Norte/Sul)</t>
        </is>
      </c>
      <c r="D560" s="30" t="inlineStr">
        <is>
          <t>M2</t>
        </is>
      </c>
      <c r="E560" s="31" t="n">
        <v>168.7</v>
      </c>
      <c r="F560" s="32" t="n">
        <v>1.156</v>
      </c>
      <c r="G560" s="32">
        <f>F560*E560</f>
        <v/>
      </c>
    </row>
    <row r="561" ht="20.1" customHeight="1">
      <c r="A561" s="29" t="inlineStr">
        <is>
          <t>4.3.8</t>
        </is>
      </c>
      <c r="B561" s="29" t="inlineStr">
        <is>
          <t>CP ADAP. 029</t>
        </is>
      </c>
      <c r="C561" s="29" t="inlineStr">
        <is>
          <t>REVESTIMENTO CERÂMICO 10x10CM, COR CINZA ESCURO (FACHADAS Norte/Sul/Leste/Oeste)</t>
        </is>
      </c>
      <c r="D561" s="30" t="inlineStr">
        <is>
          <t>M2</t>
        </is>
      </c>
      <c r="E561" s="31" t="n">
        <v>283.3</v>
      </c>
      <c r="F561" s="32" t="n">
        <v>1.156</v>
      </c>
      <c r="G561" s="32">
        <f>F561*E561</f>
        <v/>
      </c>
    </row>
    <row r="562" ht="20.1" customHeight="1">
      <c r="A562" s="29" t="inlineStr">
        <is>
          <t>4.3.9</t>
        </is>
      </c>
      <c r="B562" s="29" t="inlineStr">
        <is>
          <t>CP ADAP. 018</t>
        </is>
      </c>
      <c r="C562" s="29" t="inlineStr">
        <is>
          <t>REJUNTAMENTO P/CERÂMICA C/ EPOXI (PAREDE/PISO)</t>
        </is>
      </c>
      <c r="D562" s="30" t="inlineStr">
        <is>
          <t>M2</t>
        </is>
      </c>
      <c r="E562" s="31" t="n">
        <v>1721.67</v>
      </c>
      <c r="F562" s="32" t="n">
        <v>0.23</v>
      </c>
      <c r="G562" s="32">
        <f>F562*E562</f>
        <v/>
      </c>
    </row>
    <row r="563" ht="20.1" customHeight="1">
      <c r="A563" s="29" t="inlineStr">
        <is>
          <t>6.1</t>
        </is>
      </c>
      <c r="B563" s="29" t="inlineStr">
        <is>
          <t>97633</t>
        </is>
      </c>
      <c r="C563" s="29" t="inlineStr">
        <is>
          <t>DEMOLIÇÃO DE REVESTIMENTO CERÂMICO, DE FORMA MANUAL, SEM REAPROVEITAMENTO. AF_09/2023</t>
        </is>
      </c>
      <c r="D563" s="30" t="inlineStr">
        <is>
          <t>M2</t>
        </is>
      </c>
      <c r="E563" s="31" t="n">
        <v>416.73</v>
      </c>
      <c r="F563" s="32" t="n">
        <v>0.2301</v>
      </c>
      <c r="G563" s="32">
        <f>F563*E563</f>
        <v/>
      </c>
    </row>
    <row r="564" ht="27.95" customHeight="1">
      <c r="A564" s="29" t="inlineStr">
        <is>
          <t>6.8</t>
        </is>
      </c>
      <c r="B564" s="29" t="inlineStr">
        <is>
          <t>87263</t>
        </is>
      </c>
      <c r="C564" s="29" t="inlineStr">
        <is>
          <t>REVESTIMENTO CERÂMICO PARA PISO COM PLACAS TIPO PORCELANATO DE DIMENSÕES 60X60 CM APLICADA EM AMBIENTES DE ÁREA MAIOR QUE 10 M². AF_02/2023_PE</t>
        </is>
      </c>
      <c r="D564" s="30" t="inlineStr">
        <is>
          <t>M2</t>
        </is>
      </c>
      <c r="E564" s="31" t="n">
        <v>416.73</v>
      </c>
      <c r="F564" s="32" t="n">
        <v>0.5203</v>
      </c>
      <c r="G564" s="32">
        <f>F564*E564</f>
        <v/>
      </c>
    </row>
    <row r="565" ht="20.1" customHeight="1">
      <c r="A565" s="29" t="inlineStr">
        <is>
          <t>6.19</t>
        </is>
      </c>
      <c r="B565" s="29" t="inlineStr">
        <is>
          <t>CP ADAP. 059</t>
        </is>
      </c>
      <c r="C565" s="29" t="inlineStr">
        <is>
          <t>Divisória em granito branco Itaúnas, polido dos 2 lados</t>
        </is>
      </c>
      <c r="D565" s="30" t="inlineStr">
        <is>
          <t>M2</t>
        </is>
      </c>
      <c r="E565" s="31" t="n">
        <v>106.02</v>
      </c>
      <c r="F565" s="32" t="n">
        <v>0.4739</v>
      </c>
      <c r="G565" s="32">
        <f>F565*E565</f>
        <v/>
      </c>
    </row>
    <row r="566" ht="20.1" customHeight="1">
      <c r="A566" s="29" t="inlineStr">
        <is>
          <t>6.20</t>
        </is>
      </c>
      <c r="B566" s="29" t="inlineStr">
        <is>
          <t>CP ADAP. 060</t>
        </is>
      </c>
      <c r="C566" s="29" t="inlineStr">
        <is>
          <t>Bancada em granito branco Itaúnas</t>
        </is>
      </c>
      <c r="D566" s="30" t="inlineStr">
        <is>
          <t>M2</t>
        </is>
      </c>
      <c r="E566" s="31" t="n">
        <v>20.66</v>
      </c>
      <c r="F566" s="32" t="n">
        <v>0.4739</v>
      </c>
      <c r="G566" s="32">
        <f>F566*E566</f>
        <v/>
      </c>
    </row>
    <row r="567" ht="15" customHeight="1">
      <c r="A567" s="1" t="n"/>
      <c r="B567" s="1" t="n"/>
      <c r="C567" s="1" t="n"/>
      <c r="D567" s="1" t="n"/>
      <c r="E567" s="1" t="n"/>
      <c r="F567" s="33" t="inlineStr">
        <is>
          <t>TOTAL:</t>
        </is>
      </c>
      <c r="G567" s="34" t="n">
        <v>3413.131308</v>
      </c>
    </row>
    <row r="568" ht="15.95" customHeight="1">
      <c r="A568" s="27" t="inlineStr">
        <is>
          <t>[ Serviço ]</t>
        </is>
      </c>
      <c r="B568" s="27" t="inlineStr">
        <is>
          <t>95329</t>
        </is>
      </c>
      <c r="C568" s="27" t="inlineStr">
        <is>
          <t>CURSO DE CAPACITAÇÃO PARA CARPINTEIRO DE ESQUADRIA (ENCARGOS COMPLEMENTARES) - HORISTA</t>
        </is>
      </c>
      <c r="D568" s="28" t="inlineStr">
        <is>
          <t>H</t>
        </is>
      </c>
      <c r="E568" s="1" t="n"/>
      <c r="F568" s="1" t="n"/>
      <c r="G568" s="1" t="n"/>
    </row>
    <row r="569" ht="27.95" customHeight="1">
      <c r="A569" s="29" t="inlineStr">
        <is>
          <t>2.3</t>
        </is>
      </c>
      <c r="B569" s="29" t="inlineStr">
        <is>
          <t>93210</t>
        </is>
      </c>
      <c r="C569" s="29" t="inlineStr">
        <is>
          <t>EXECUÇÃO DE REFEITÓRIO EM CANTEIRO DE OBRA EM CHAPA DE MADEIRA COMPENSADA, NÃO INCLUSO MOBILIÁRIO E EQUIPAMENTOS. AF_02/2016</t>
        </is>
      </c>
      <c r="D569" s="30" t="inlineStr">
        <is>
          <t>M2</t>
        </is>
      </c>
      <c r="E569" s="31" t="n">
        <v>14</v>
      </c>
      <c r="F569" s="32" t="n">
        <v>0.04584875392</v>
      </c>
      <c r="G569" s="32">
        <f>F569*E569</f>
        <v/>
      </c>
    </row>
    <row r="570" ht="15" customHeight="1">
      <c r="A570" s="29" t="inlineStr">
        <is>
          <t>6.22</t>
        </is>
      </c>
      <c r="B570" s="29" t="inlineStr">
        <is>
          <t>C4427</t>
        </is>
      </c>
      <c r="C570" s="29" t="inlineStr">
        <is>
          <t>PORTA TIPO PARANÁ (0,80 x 2,10 m), C/ FERRAGENS</t>
        </is>
      </c>
      <c r="D570" s="30" t="inlineStr">
        <is>
          <t>UN</t>
        </is>
      </c>
      <c r="E570" s="31" t="n">
        <v>10</v>
      </c>
      <c r="F570" s="32" t="n">
        <v>2.55</v>
      </c>
      <c r="G570" s="32">
        <f>F570*E570</f>
        <v/>
      </c>
    </row>
    <row r="571" ht="20.1" customHeight="1">
      <c r="A571" s="29" t="inlineStr">
        <is>
          <t>6.23</t>
        </is>
      </c>
      <c r="B571" s="29" t="inlineStr">
        <is>
          <t>CP ADAP. C1978</t>
        </is>
      </c>
      <c r="C571" s="29" t="inlineStr">
        <is>
          <t>PORTA TIPO PARANÁ (0,90 x 2,10 m), C/ FERRAGENS</t>
        </is>
      </c>
      <c r="D571" s="30" t="inlineStr">
        <is>
          <t>UN</t>
        </is>
      </c>
      <c r="E571" s="31" t="n">
        <v>2</v>
      </c>
      <c r="F571" s="32" t="n">
        <v>3.75</v>
      </c>
      <c r="G571" s="32">
        <f>F571*E571</f>
        <v/>
      </c>
    </row>
    <row r="572" ht="15" customHeight="1">
      <c r="A572" s="1" t="n"/>
      <c r="B572" s="1" t="n"/>
      <c r="C572" s="1" t="n"/>
      <c r="D572" s="1" t="n"/>
      <c r="E572" s="1" t="n"/>
      <c r="F572" s="33" t="inlineStr">
        <is>
          <t>TOTAL:</t>
        </is>
      </c>
      <c r="G572" s="34" t="n">
        <v>33.64188255488</v>
      </c>
    </row>
    <row r="573" ht="15.95" customHeight="1">
      <c r="A573" s="27" t="inlineStr">
        <is>
          <t>[ Serviço ]</t>
        </is>
      </c>
      <c r="B573" s="27" t="inlineStr">
        <is>
          <t>95330</t>
        </is>
      </c>
      <c r="C573" s="27" t="inlineStr">
        <is>
          <t>CURSO DE CAPACITAÇÃO PARA CARPINTEIRO DE FÔRMAS (ENCARGOS COMPLEMENTARES) - HORISTA</t>
        </is>
      </c>
      <c r="D573" s="28" t="inlineStr">
        <is>
          <t>H</t>
        </is>
      </c>
      <c r="E573" s="1" t="n"/>
      <c r="F573" s="1" t="n"/>
      <c r="G573" s="1" t="n"/>
    </row>
    <row r="574" ht="20.1" customHeight="1">
      <c r="A574" s="29" t="inlineStr">
        <is>
          <t>2.1</t>
        </is>
      </c>
      <c r="B574" s="29" t="inlineStr">
        <is>
          <t>103689</t>
        </is>
      </c>
      <c r="C574" s="29" t="inlineStr">
        <is>
          <t>FORNECIMENTO E INSTALAÇÃO DE PLACA DE OBRA COM CHAPA GALVANIZADA E ESTRUTURA DE MADEIRA. AF_03/2022_PS</t>
        </is>
      </c>
      <c r="D574" s="30" t="inlineStr">
        <is>
          <t>M2</t>
        </is>
      </c>
      <c r="E574" s="31" t="n">
        <v>2.88</v>
      </c>
      <c r="F574" s="32" t="n">
        <v>0.3729</v>
      </c>
      <c r="G574" s="32">
        <f>F574*E574</f>
        <v/>
      </c>
    </row>
    <row r="575" ht="20.1" customHeight="1">
      <c r="A575" s="29" t="inlineStr">
        <is>
          <t>2.2</t>
        </is>
      </c>
      <c r="B575" s="29" t="inlineStr">
        <is>
          <t>93208</t>
        </is>
      </c>
      <c r="C575" s="29" t="inlineStr">
        <is>
          <t>EXECUÇÃO DE ALMOXARIFADO EM CANTEIRO DE OBRA EM CHAPA DE MADEIRA COMPENSADA, INCLUSO PRATELEIRAS. AF_02/2016</t>
        </is>
      </c>
      <c r="D575" s="30" t="inlineStr">
        <is>
          <t>M2</t>
        </is>
      </c>
      <c r="E575" s="31" t="n">
        <v>30</v>
      </c>
      <c r="F575" s="32" t="n">
        <v>3.10379843</v>
      </c>
      <c r="G575" s="32">
        <f>F575*E575</f>
        <v/>
      </c>
    </row>
    <row r="576" ht="27.95" customHeight="1">
      <c r="A576" s="29" t="inlineStr">
        <is>
          <t>2.3</t>
        </is>
      </c>
      <c r="B576" s="29" t="inlineStr">
        <is>
          <t>93210</t>
        </is>
      </c>
      <c r="C576" s="29" t="inlineStr">
        <is>
          <t>EXECUÇÃO DE REFEITÓRIO EM CANTEIRO DE OBRA EM CHAPA DE MADEIRA COMPENSADA, NÃO INCLUSO MOBILIÁRIO E EQUIPAMENTOS. AF_02/2016</t>
        </is>
      </c>
      <c r="D576" s="30" t="inlineStr">
        <is>
          <t>M2</t>
        </is>
      </c>
      <c r="E576" s="31" t="n">
        <v>14</v>
      </c>
      <c r="F576" s="32" t="n">
        <v>2.0553119</v>
      </c>
      <c r="G576" s="32">
        <f>F576*E576</f>
        <v/>
      </c>
    </row>
    <row r="577" ht="20.1" customHeight="1">
      <c r="A577" s="29" t="inlineStr">
        <is>
          <t>2.5</t>
        </is>
      </c>
      <c r="B577" s="29" t="inlineStr">
        <is>
          <t>CP ADAP. 002</t>
        </is>
      </c>
      <c r="C577" s="29" t="inlineStr">
        <is>
          <t>INSTALAÇÕES PROVISÓRIAS DE ÁGUA</t>
        </is>
      </c>
      <c r="D577" s="30" t="inlineStr">
        <is>
          <t>UN</t>
        </is>
      </c>
      <c r="E577" s="31" t="n">
        <v>1</v>
      </c>
      <c r="F577" s="32" t="n">
        <v>8</v>
      </c>
      <c r="G577" s="32">
        <f>F577*E577</f>
        <v/>
      </c>
    </row>
    <row r="578" ht="15" customHeight="1">
      <c r="A578" s="29" t="inlineStr">
        <is>
          <t>3.1.3</t>
        </is>
      </c>
      <c r="B578" s="29" t="inlineStr">
        <is>
          <t>97062</t>
        </is>
      </c>
      <c r="C578" s="29" t="inlineStr">
        <is>
          <t>COLOCAÇÃO DE TELA EM ANDAIME FACHADEIRO. AF_11/2017</t>
        </is>
      </c>
      <c r="D578" s="30" t="inlineStr">
        <is>
          <t>M2</t>
        </is>
      </c>
      <c r="E578" s="31" t="n">
        <v>889</v>
      </c>
      <c r="F578" s="32" t="n">
        <v>0.068536</v>
      </c>
      <c r="G578" s="32">
        <f>F578*E578</f>
        <v/>
      </c>
    </row>
    <row r="579" ht="20.1" customHeight="1">
      <c r="A579" s="29" t="inlineStr">
        <is>
          <t>3.1.4</t>
        </is>
      </c>
      <c r="B579" s="29" t="inlineStr">
        <is>
          <t>CP ADAP. 017</t>
        </is>
      </c>
      <c r="C579" s="29" t="inlineStr">
        <is>
          <t>SINALIZAÇÃO COM FITA FIXADA EM CONE PLÁSTICO, INCLUINDO CONE</t>
        </is>
      </c>
      <c r="D579" s="30" t="inlineStr">
        <is>
          <t>M</t>
        </is>
      </c>
      <c r="E579" s="31" t="n">
        <v>154.34</v>
      </c>
      <c r="F579" s="32" t="n">
        <v>0.1384</v>
      </c>
      <c r="G579" s="32">
        <f>F579*E579</f>
        <v/>
      </c>
    </row>
    <row r="580" ht="15" customHeight="1">
      <c r="A580" s="29" t="inlineStr">
        <is>
          <t>3.3.10</t>
        </is>
      </c>
      <c r="B580" s="29" t="inlineStr">
        <is>
          <t>S08637</t>
        </is>
      </c>
      <c r="C580" s="29" t="inlineStr">
        <is>
          <t>Chapim de concreto pré-moldado</t>
        </is>
      </c>
      <c r="D580" s="30" t="inlineStr">
        <is>
          <t>m</t>
        </is>
      </c>
      <c r="E580" s="31" t="n">
        <v>142</v>
      </c>
      <c r="F580" s="32" t="n">
        <v>0.47375</v>
      </c>
      <c r="G580" s="32">
        <f>F580*E580</f>
        <v/>
      </c>
    </row>
    <row r="581" ht="15" customHeight="1">
      <c r="A581" s="29" t="inlineStr">
        <is>
          <t>3.5.5</t>
        </is>
      </c>
      <c r="B581" s="29" t="inlineStr">
        <is>
          <t>S08637</t>
        </is>
      </c>
      <c r="C581" s="29" t="inlineStr">
        <is>
          <t>Chapim de concreto pré-moldado</t>
        </is>
      </c>
      <c r="D581" s="30" t="inlineStr">
        <is>
          <t>m</t>
        </is>
      </c>
      <c r="E581" s="31" t="n">
        <v>71</v>
      </c>
      <c r="F581" s="32" t="n">
        <v>0.47375</v>
      </c>
      <c r="G581" s="32">
        <f>F581*E581</f>
        <v/>
      </c>
    </row>
    <row r="582" ht="15" customHeight="1">
      <c r="A582" s="29" t="inlineStr">
        <is>
          <t>4.1.3</t>
        </is>
      </c>
      <c r="B582" s="29" t="inlineStr">
        <is>
          <t>97062</t>
        </is>
      </c>
      <c r="C582" s="29" t="inlineStr">
        <is>
          <t>COLOCAÇÃO DE TELA EM ANDAIME FACHADEIRO. AF_11/2017</t>
        </is>
      </c>
      <c r="D582" s="30" t="inlineStr">
        <is>
          <t>M2</t>
        </is>
      </c>
      <c r="E582" s="31" t="n">
        <v>1600.8</v>
      </c>
      <c r="F582" s="32" t="n">
        <v>0.068536</v>
      </c>
      <c r="G582" s="32">
        <f>F582*E582</f>
        <v/>
      </c>
    </row>
    <row r="583" ht="20.1" customHeight="1">
      <c r="A583" s="29" t="inlineStr">
        <is>
          <t>4.1.4</t>
        </is>
      </c>
      <c r="B583" s="29" t="inlineStr">
        <is>
          <t>CP ADAP. 017</t>
        </is>
      </c>
      <c r="C583" s="29" t="inlineStr">
        <is>
          <t>SINALIZAÇÃO COM FITA FIXADA EM CONE PLÁSTICO, INCLUINDO CONE</t>
        </is>
      </c>
      <c r="D583" s="30" t="inlineStr">
        <is>
          <t>M</t>
        </is>
      </c>
      <c r="E583" s="31" t="n">
        <v>124.19</v>
      </c>
      <c r="F583" s="32" t="n">
        <v>0.1384</v>
      </c>
      <c r="G583" s="32">
        <f>F583*E583</f>
        <v/>
      </c>
    </row>
    <row r="584" ht="27.95" customHeight="1">
      <c r="A584" s="29" t="inlineStr">
        <is>
          <t>4.2.6</t>
        </is>
      </c>
      <c r="B584" s="29" t="inlineStr">
        <is>
          <t>92762</t>
        </is>
      </c>
      <c r="C584" s="29" t="inlineStr">
        <is>
          <t>ARMAÇÃO DE PILAR OU VIGA DE ESTRUTURA CONVENCIONAL DE CONCRETO ARMADO UTILIZANDO AÇO CA-50 DE 10,0 MM - MONTAGEM. AF_06/2022</t>
        </is>
      </c>
      <c r="D584" s="30" t="inlineStr">
        <is>
          <t>KG</t>
        </is>
      </c>
      <c r="E584" s="31" t="n">
        <v>330.48</v>
      </c>
      <c r="F584" s="32" t="n">
        <v>0.7849</v>
      </c>
      <c r="G584" s="32">
        <f>F584*E584</f>
        <v/>
      </c>
    </row>
    <row r="585" ht="15" customHeight="1">
      <c r="A585" s="29" t="inlineStr">
        <is>
          <t>4.3.12</t>
        </is>
      </c>
      <c r="B585" s="29" t="inlineStr">
        <is>
          <t>S08637</t>
        </is>
      </c>
      <c r="C585" s="29" t="inlineStr">
        <is>
          <t>Chapim de concreto pré-moldado</t>
        </is>
      </c>
      <c r="D585" s="30" t="inlineStr">
        <is>
          <t>m</t>
        </is>
      </c>
      <c r="E585" s="31" t="n">
        <v>190</v>
      </c>
      <c r="F585" s="32" t="n">
        <v>0.47375</v>
      </c>
      <c r="G585" s="32">
        <f>F585*E585</f>
        <v/>
      </c>
    </row>
    <row r="586" ht="27.95" customHeight="1">
      <c r="A586" s="29" t="inlineStr">
        <is>
          <t>4.6.4</t>
        </is>
      </c>
      <c r="B586" s="29" t="inlineStr">
        <is>
          <t>92762</t>
        </is>
      </c>
      <c r="C586" s="29" t="inlineStr">
        <is>
          <t>MONTAGEM E DESMONTAGEM DE FÔRMA DE PILARES RETANGULARES E ESTRUTURAS SIMILARES, PÉ-DIREITO SIMPLES, EM CHAPA DE MADEIRA COMPENSADA PLASTIFICADA, 10 UTILIZAÇÕES. AF_09/2020</t>
        </is>
      </c>
      <c r="D586" s="30" t="inlineStr">
        <is>
          <t>KG</t>
        </is>
      </c>
      <c r="E586" s="31" t="n">
        <v>4</v>
      </c>
      <c r="F586" s="32" t="n">
        <v>0.7849</v>
      </c>
      <c r="G586" s="32">
        <f>F586*E586</f>
        <v/>
      </c>
    </row>
    <row r="587" ht="20.1" customHeight="1">
      <c r="A587" s="29" t="inlineStr">
        <is>
          <t>4.6.5</t>
        </is>
      </c>
      <c r="B587" s="29" t="inlineStr">
        <is>
          <t>103669</t>
        </is>
      </c>
      <c r="C587" s="29" t="inlineStr">
        <is>
          <t>CONCRETAGEM DE PILARES, FCK = 25 MPA, COM USO DE BALDES - LANÇAMENTO, ADENSAMENTO E ACABAMENTO. AF_02/2022</t>
        </is>
      </c>
      <c r="D587" s="30" t="inlineStr">
        <is>
          <t>M3</t>
        </is>
      </c>
      <c r="E587" s="31" t="n">
        <v>0.25</v>
      </c>
      <c r="F587" s="32" t="n">
        <v>2.459</v>
      </c>
      <c r="G587" s="32">
        <f>F587*E587</f>
        <v/>
      </c>
    </row>
    <row r="588" ht="27.95" customHeight="1">
      <c r="A588" s="29" t="inlineStr">
        <is>
          <t>4.6.7</t>
        </is>
      </c>
      <c r="B588" s="29" t="inlineStr">
        <is>
          <t>92455</t>
        </is>
      </c>
      <c r="C588" s="29" t="inlineStr">
        <is>
          <t>MONTAGEM E DESMONTAGEM DE FÔRMA DE VIGA, ESCORAMENTO COM GARFO DE MADEIRA, PÉ-DIREITO SIMPLES, EM CHAPA DE MADEIRA RESINADA, 4 UTILIZAÇÕES. AF_09/2020</t>
        </is>
      </c>
      <c r="D588" s="30" t="inlineStr">
        <is>
          <t>M2</t>
        </is>
      </c>
      <c r="E588" s="31" t="n">
        <v>12</v>
      </c>
      <c r="F588" s="32" t="n">
        <v>1.555661</v>
      </c>
      <c r="G588" s="32">
        <f>F588*E588</f>
        <v/>
      </c>
    </row>
    <row r="589" ht="27.95" customHeight="1">
      <c r="A589" s="29" t="inlineStr">
        <is>
          <t>4.6.8</t>
        </is>
      </c>
      <c r="B589" s="29" t="inlineStr">
        <is>
          <t>103683</t>
        </is>
      </c>
      <c r="C589" s="29" t="inlineStr">
        <is>
          <t>CONCRETAGEM DE VIGAS E LAJES, FCK=25 MPA, PARA QUALQUER TIPO DE LAJE COM BALDES EM EDIFICAÇÃO DE MULTIPAVIMENTOS ATÉ 04 ANDARES - LANÇAMENTO, ADENSAMENTO E ACABAMENTO. AF_02/2022</t>
        </is>
      </c>
      <c r="D589" s="30" t="inlineStr">
        <is>
          <t>M3</t>
        </is>
      </c>
      <c r="E589" s="31" t="n">
        <v>0.5600000000000001</v>
      </c>
      <c r="F589" s="32" t="n">
        <v>2.286</v>
      </c>
      <c r="G589" s="32">
        <f>F589*E589</f>
        <v/>
      </c>
    </row>
    <row r="590" ht="27.95" customHeight="1">
      <c r="A590" s="29" t="inlineStr">
        <is>
          <t>5.6</t>
        </is>
      </c>
      <c r="B590" s="29" t="inlineStr">
        <is>
          <t>92762</t>
        </is>
      </c>
      <c r="C590" s="29" t="inlineStr">
        <is>
          <t>ARMAÇÃO DE PILAR OU VIGA DE ESTRUTURA CONVENCIONAL DE CONCRETO ARMADO UTILIZANDO AÇO CA-50 DE 10,0 MM - MONTAGEM. AF_06/2022</t>
        </is>
      </c>
      <c r="D590" s="30" t="inlineStr">
        <is>
          <t>KG</t>
        </is>
      </c>
      <c r="E590" s="31" t="n">
        <v>426.35</v>
      </c>
      <c r="F590" s="32" t="n">
        <v>0.7849</v>
      </c>
      <c r="G590" s="32">
        <f>F590*E590</f>
        <v/>
      </c>
    </row>
    <row r="591" ht="27.95" customHeight="1">
      <c r="A591" s="29" t="inlineStr">
        <is>
          <t>5.8</t>
        </is>
      </c>
      <c r="B591" s="29" t="inlineStr">
        <is>
          <t>92423</t>
        </is>
      </c>
      <c r="C591" s="29" t="inlineStr">
        <is>
          <t>MONTAGEM E DESMONTAGEM DE FÔRMA DE PILARES RETANGULARES E ESTRUTURAS SIMILARES, PÉ-DIREITO SIMPLES, EM CHAPA DE MADEIRA COMPENSADA RESINADA, 6 UTILIZAÇÕES. AF_09/2020</t>
        </is>
      </c>
      <c r="D591" s="30" t="inlineStr">
        <is>
          <t>M2</t>
        </is>
      </c>
      <c r="E591" s="31" t="n">
        <v>72</v>
      </c>
      <c r="F591" s="32" t="n">
        <v>0.97384</v>
      </c>
      <c r="G591" s="32">
        <f>F591*E591</f>
        <v/>
      </c>
    </row>
    <row r="592" ht="20.1" customHeight="1">
      <c r="A592" s="29" t="inlineStr">
        <is>
          <t>5.10</t>
        </is>
      </c>
      <c r="B592" s="29" t="inlineStr">
        <is>
          <t>103669</t>
        </is>
      </c>
      <c r="C592" s="29" t="inlineStr">
        <is>
          <t>CONCRETAGEM DE PILARES, FCK = 25 MPA, COM USO DE BALDES - LANÇAMENTO, ADENSAMENTO E ACABAMENTO. AF_02/2022</t>
        </is>
      </c>
      <c r="D592" s="30" t="inlineStr">
        <is>
          <t>M3</t>
        </is>
      </c>
      <c r="E592" s="31" t="n">
        <v>3.38</v>
      </c>
      <c r="F592" s="32" t="n">
        <v>2.459</v>
      </c>
      <c r="G592" s="32">
        <f>F592*E592</f>
        <v/>
      </c>
    </row>
    <row r="593" ht="15" customHeight="1">
      <c r="A593" s="29" t="inlineStr">
        <is>
          <t>5.14</t>
        </is>
      </c>
      <c r="B593" s="29" t="inlineStr">
        <is>
          <t>S08637</t>
        </is>
      </c>
      <c r="C593" s="29" t="inlineStr">
        <is>
          <t>Chapim de concreto pré-moldado</t>
        </is>
      </c>
      <c r="D593" s="30" t="inlineStr">
        <is>
          <t>m</t>
        </is>
      </c>
      <c r="E593" s="31" t="n">
        <v>110</v>
      </c>
      <c r="F593" s="32" t="n">
        <v>0.47375</v>
      </c>
      <c r="G593" s="32">
        <f>F593*E593</f>
        <v/>
      </c>
    </row>
    <row r="594" ht="15" customHeight="1">
      <c r="A594" s="1" t="n"/>
      <c r="B594" s="1" t="n"/>
      <c r="C594" s="1" t="n"/>
      <c r="D594" s="1" t="n"/>
      <c r="E594" s="1" t="n"/>
      <c r="F594" s="33" t="inlineStr">
        <is>
          <t>TOTAL:</t>
        </is>
      </c>
      <c r="G594" s="34" t="n">
        <v>1279.3517153</v>
      </c>
    </row>
    <row r="595" ht="15.95" customHeight="1">
      <c r="A595" s="27" t="inlineStr">
        <is>
          <t>[ Serviço ]</t>
        </is>
      </c>
      <c r="B595" s="27" t="inlineStr">
        <is>
          <t>95400</t>
        </is>
      </c>
      <c r="C595" s="27" t="inlineStr">
        <is>
          <t>CURSO DE CAPACITAÇÃO PARA DESENHISTA PROJETISTA (ENCARGOS COMPLEMENTARES) - HORISTA</t>
        </is>
      </c>
      <c r="D595" s="28" t="inlineStr">
        <is>
          <t>H</t>
        </is>
      </c>
      <c r="E595" s="1" t="n"/>
      <c r="F595" s="1" t="n"/>
      <c r="G595" s="1" t="n"/>
    </row>
    <row r="596" ht="15" customHeight="1">
      <c r="A596" s="29" t="inlineStr">
        <is>
          <t>6.38</t>
        </is>
      </c>
      <c r="B596" s="29" t="inlineStr">
        <is>
          <t>HID. 1</t>
        </is>
      </c>
      <c r="C596" s="29" t="inlineStr">
        <is>
          <t>PROJETO HIDROSSANITÁRIO</t>
        </is>
      </c>
      <c r="D596" s="30" t="inlineStr">
        <is>
          <t>UN</t>
        </is>
      </c>
      <c r="E596" s="31" t="n">
        <v>1</v>
      </c>
      <c r="F596" s="32" t="n">
        <v>18.7</v>
      </c>
      <c r="G596" s="32">
        <f>F596*E596</f>
        <v/>
      </c>
    </row>
    <row r="597" ht="15" customHeight="1">
      <c r="A597" s="29" t="inlineStr">
        <is>
          <t>7.1</t>
        </is>
      </c>
      <c r="B597" s="29" t="inlineStr">
        <is>
          <t>PROJ. 01</t>
        </is>
      </c>
      <c r="C597" s="29" t="inlineStr">
        <is>
          <t>PROJETO EXECUTIVO COMPLETO</t>
        </is>
      </c>
      <c r="D597" s="30" t="inlineStr">
        <is>
          <t>UN</t>
        </is>
      </c>
      <c r="E597" s="31" t="n">
        <v>1</v>
      </c>
      <c r="F597" s="32" t="n">
        <v>41</v>
      </c>
      <c r="G597" s="32">
        <f>F597*E597</f>
        <v/>
      </c>
    </row>
    <row r="598" ht="20.1" customHeight="1">
      <c r="A598" s="29" t="inlineStr">
        <is>
          <t>7.2</t>
        </is>
      </c>
      <c r="B598" s="29" t="inlineStr">
        <is>
          <t>PROJ. 02</t>
        </is>
      </c>
      <c r="C598" s="29" t="inlineStr">
        <is>
          <t>AS BUILT - ATUALIZAÇÃO DO PROJETO EXECUTIVO CONFORME CONSTRUÍDO</t>
        </is>
      </c>
      <c r="D598" s="30" t="inlineStr">
        <is>
          <t>UN</t>
        </is>
      </c>
      <c r="E598" s="31" t="n">
        <v>1</v>
      </c>
      <c r="F598" s="32" t="n">
        <v>30</v>
      </c>
      <c r="G598" s="32">
        <f>F598*E598</f>
        <v/>
      </c>
    </row>
    <row r="599" ht="15" customHeight="1">
      <c r="A599" s="1" t="n"/>
      <c r="B599" s="1" t="n"/>
      <c r="C599" s="1" t="n"/>
      <c r="D599" s="1" t="n"/>
      <c r="E599" s="1" t="n"/>
      <c r="F599" s="33" t="inlineStr">
        <is>
          <t>TOTAL:</t>
        </is>
      </c>
      <c r="G599" s="34" t="n">
        <v>89.7</v>
      </c>
    </row>
    <row r="600" ht="15.95" customHeight="1">
      <c r="A600" s="27" t="inlineStr">
        <is>
          <t>[ Serviço ]</t>
        </is>
      </c>
      <c r="B600" s="27" t="inlineStr">
        <is>
          <t>95332</t>
        </is>
      </c>
      <c r="C600" s="27" t="inlineStr">
        <is>
          <t>CURSO DE CAPACITAÇÃO PARA ELETRICISTA (ENCARGOS COMPLEMENTARES) - HORISTA</t>
        </is>
      </c>
      <c r="D600" s="28" t="inlineStr">
        <is>
          <t>H</t>
        </is>
      </c>
      <c r="E600" s="1" t="n"/>
      <c r="F600" s="1" t="n"/>
      <c r="G600" s="1" t="n"/>
    </row>
    <row r="601" ht="20.1" customHeight="1">
      <c r="A601" s="29" t="inlineStr">
        <is>
          <t>2.2</t>
        </is>
      </c>
      <c r="B601" s="29" t="inlineStr">
        <is>
          <t>93208</t>
        </is>
      </c>
      <c r="C601" s="29" t="inlineStr">
        <is>
          <t>EXECUÇÃO DE ALMOXARIFADO EM CANTEIRO DE OBRA EM CHAPA DE MADEIRA COMPENSADA, INCLUSO PRATELEIRAS. AF_02/2016</t>
        </is>
      </c>
      <c r="D601" s="30" t="inlineStr">
        <is>
          <t>M2</t>
        </is>
      </c>
      <c r="E601" s="31" t="n">
        <v>30</v>
      </c>
      <c r="F601" s="32" t="n">
        <v>0.27467272</v>
      </c>
      <c r="G601" s="32">
        <f>F601*E601</f>
        <v/>
      </c>
    </row>
    <row r="602" ht="27.95" customHeight="1">
      <c r="A602" s="29" t="inlineStr">
        <is>
          <t>2.3</t>
        </is>
      </c>
      <c r="B602" s="29" t="inlineStr">
        <is>
          <t>93210</t>
        </is>
      </c>
      <c r="C602" s="29" t="inlineStr">
        <is>
          <t>EXECUÇÃO DE REFEITÓRIO EM CANTEIRO DE OBRA EM CHAPA DE MADEIRA COMPENSADA, NÃO INCLUSO MOBILIÁRIO E EQUIPAMENTOS. AF_02/2016</t>
        </is>
      </c>
      <c r="D602" s="30" t="inlineStr">
        <is>
          <t>M2</t>
        </is>
      </c>
      <c r="E602" s="31" t="n">
        <v>14</v>
      </c>
      <c r="F602" s="32" t="n">
        <v>0.51933887</v>
      </c>
      <c r="G602" s="32">
        <f>F602*E602</f>
        <v/>
      </c>
    </row>
    <row r="603" ht="27.95" customHeight="1">
      <c r="A603" s="29" t="inlineStr">
        <is>
          <t>2.4</t>
        </is>
      </c>
      <c r="B603" s="29" t="inlineStr">
        <is>
          <t>101493</t>
        </is>
      </c>
      <c r="C603" s="29" t="inlineStr">
        <is>
          <t>ENTRADA DE ENERGIA ELÉTRICA, AÉREA, MONOFÁSICA, COM CAIXA DE EMBUTIR, CABO DE 10 MM2 E DISJUNTOR DIN 50A (NÃO INCLUSO O POSTE DE CONCRETO). AF_07/2020_PS</t>
        </is>
      </c>
      <c r="D603" s="30" t="inlineStr">
        <is>
          <t>UN</t>
        </is>
      </c>
      <c r="E603" s="31" t="n">
        <v>1</v>
      </c>
      <c r="F603" s="32" t="n">
        <v>10.585395</v>
      </c>
      <c r="G603" s="32">
        <f>F603*E603</f>
        <v/>
      </c>
    </row>
    <row r="604" ht="20.1" customHeight="1">
      <c r="A604" s="29" t="inlineStr">
        <is>
          <t>4.7.5</t>
        </is>
      </c>
      <c r="B604" s="29" t="inlineStr">
        <is>
          <t>CP ADAP. 038</t>
        </is>
      </c>
      <c r="C604" s="29" t="inlineStr">
        <is>
          <t>REMOÇÃO, ARMAZENAMENTO E REEINSTALAÇÃO DE SPDA COM EMISSÃO DE LAUDO</t>
        </is>
      </c>
      <c r="D604" s="30" t="inlineStr">
        <is>
          <t>UN</t>
        </is>
      </c>
      <c r="E604" s="31" t="n">
        <v>2</v>
      </c>
      <c r="F604" s="32" t="n">
        <v>0.2529</v>
      </c>
      <c r="G604" s="32">
        <f>F604*E604</f>
        <v/>
      </c>
    </row>
    <row r="605" ht="20.1" customHeight="1">
      <c r="A605" s="29" t="inlineStr">
        <is>
          <t>5.15</t>
        </is>
      </c>
      <c r="B605" s="29" t="inlineStr">
        <is>
          <t>CP ADAP. 024</t>
        </is>
      </c>
      <c r="C605" s="29" t="inlineStr">
        <is>
          <t>REMOÇÃO / RECOMPOSIÇÃO DE CERCA ELÉTRICA</t>
        </is>
      </c>
      <c r="D605" s="30" t="inlineStr">
        <is>
          <t>M</t>
        </is>
      </c>
      <c r="E605" s="31" t="n">
        <v>110</v>
      </c>
      <c r="F605" s="32" t="n">
        <v>0.5600000000000001</v>
      </c>
      <c r="G605" s="32">
        <f>F605*E605</f>
        <v/>
      </c>
    </row>
    <row r="606" ht="20.1" customHeight="1">
      <c r="A606" s="29" t="inlineStr">
        <is>
          <t>6.25</t>
        </is>
      </c>
      <c r="B606" s="29" t="inlineStr">
        <is>
          <t>S09465</t>
        </is>
      </c>
      <c r="C606" s="29" t="inlineStr">
        <is>
          <t>Luminária tipo plafon (sobrepor), quadrada, 24x24cm, em aluminio pintado na cor branca, c/difusor em vidro, Aladin ou similar</t>
        </is>
      </c>
      <c r="D606" s="30" t="inlineStr">
        <is>
          <t>un</t>
        </is>
      </c>
      <c r="E606" s="31" t="n">
        <v>47</v>
      </c>
      <c r="F606" s="32" t="n">
        <v>0.5</v>
      </c>
      <c r="G606" s="32">
        <f>F606*E606</f>
        <v/>
      </c>
    </row>
    <row r="607" ht="15" customHeight="1">
      <c r="A607" s="1" t="n"/>
      <c r="B607" s="1" t="n"/>
      <c r="C607" s="1" t="n"/>
      <c r="D607" s="1" t="n"/>
      <c r="E607" s="1" t="n"/>
      <c r="F607" s="33" t="inlineStr">
        <is>
          <t>TOTAL:</t>
        </is>
      </c>
      <c r="G607" s="34" t="n">
        <v>111.70212078</v>
      </c>
    </row>
    <row r="608" ht="15.95" customHeight="1">
      <c r="A608" s="27" t="inlineStr">
        <is>
          <t>[ Serviço ]</t>
        </is>
      </c>
      <c r="B608" s="27" t="inlineStr">
        <is>
          <t>95335</t>
        </is>
      </c>
      <c r="C608" s="27" t="inlineStr">
        <is>
          <t>CURSO DE CAPACITAÇÃO PARA ENCANADOR OU BOMBEIRO HIDRÁULICO (ENCARGOS COMPLEMENTARES) - HORISTA</t>
        </is>
      </c>
      <c r="D608" s="28" t="inlineStr">
        <is>
          <t>H</t>
        </is>
      </c>
      <c r="E608" s="1" t="n"/>
      <c r="F608" s="1" t="n"/>
      <c r="G608" s="1" t="n"/>
    </row>
    <row r="609" ht="20.1" customHeight="1">
      <c r="A609" s="29" t="inlineStr">
        <is>
          <t>2.2</t>
        </is>
      </c>
      <c r="B609" s="29" t="inlineStr">
        <is>
          <t>93208</t>
        </is>
      </c>
      <c r="C609" s="29" t="inlineStr">
        <is>
          <t>EXECUÇÃO DE ALMOXARIFADO EM CANTEIRO DE OBRA EM CHAPA DE MADEIRA COMPENSADA, INCLUSO PRATELEIRAS. AF_02/2016</t>
        </is>
      </c>
      <c r="D609" s="30" t="inlineStr">
        <is>
          <t>M2</t>
        </is>
      </c>
      <c r="E609" s="31" t="n">
        <v>30</v>
      </c>
      <c r="F609" s="32" t="n">
        <v>0.0711831</v>
      </c>
      <c r="G609" s="32">
        <f>F609*E609</f>
        <v/>
      </c>
    </row>
    <row r="610" ht="27.95" customHeight="1">
      <c r="A610" s="29" t="inlineStr">
        <is>
          <t>2.3</t>
        </is>
      </c>
      <c r="B610" s="29" t="inlineStr">
        <is>
          <t>93210</t>
        </is>
      </c>
      <c r="C610" s="29" t="inlineStr">
        <is>
          <t>EXECUÇÃO DE REFEITÓRIO EM CANTEIRO DE OBRA EM CHAPA DE MADEIRA COMPENSADA, NÃO INCLUSO MOBILIÁRIO E EQUIPAMENTOS. AF_02/2016</t>
        </is>
      </c>
      <c r="D610" s="30" t="inlineStr">
        <is>
          <t>M2</t>
        </is>
      </c>
      <c r="E610" s="31" t="n">
        <v>14</v>
      </c>
      <c r="F610" s="32" t="n">
        <v>0.3993906002</v>
      </c>
      <c r="G610" s="32">
        <f>F610*E610</f>
        <v/>
      </c>
    </row>
    <row r="611" ht="20.1" customHeight="1">
      <c r="A611" s="29" t="inlineStr">
        <is>
          <t>2.5</t>
        </is>
      </c>
      <c r="B611" s="29" t="inlineStr">
        <is>
          <t>CP ADAP. 002</t>
        </is>
      </c>
      <c r="C611" s="29" t="inlineStr">
        <is>
          <t>INSTALAÇÕES PROVISÓRIAS DE ÁGUA</t>
        </is>
      </c>
      <c r="D611" s="30" t="inlineStr">
        <is>
          <t>UN</t>
        </is>
      </c>
      <c r="E611" s="31" t="n">
        <v>1</v>
      </c>
      <c r="F611" s="32" t="n">
        <v>8</v>
      </c>
      <c r="G611" s="32">
        <f>F611*E611</f>
        <v/>
      </c>
    </row>
    <row r="612" ht="20.1" customHeight="1">
      <c r="A612" s="29" t="inlineStr">
        <is>
          <t>6.12</t>
        </is>
      </c>
      <c r="B612" s="29" t="inlineStr">
        <is>
          <t>100878</t>
        </is>
      </c>
      <c r="C612" s="29" t="inlineStr">
        <is>
          <t>VASO SANITÁRIO SIFONADO COM CAIXA ACOPLADA, LOUÇA BRANCA - PADRÃO ALTO - FORNECIMENTO E INSTALAÇÃO. AF_01/2020</t>
        </is>
      </c>
      <c r="D612" s="30" t="inlineStr">
        <is>
          <t>UN</t>
        </is>
      </c>
      <c r="E612" s="31" t="n">
        <v>33</v>
      </c>
      <c r="F612" s="32" t="n">
        <v>1.3121</v>
      </c>
      <c r="G612" s="32">
        <f>F612*E612</f>
        <v/>
      </c>
    </row>
    <row r="613" ht="20.1" customHeight="1">
      <c r="A613" s="29" t="inlineStr">
        <is>
          <t>6.13</t>
        </is>
      </c>
      <c r="B613" s="29" t="inlineStr">
        <is>
          <t>100849</t>
        </is>
      </c>
      <c r="C613" s="29" t="inlineStr">
        <is>
          <t>ASSENTO SANITÁRIO CONVENCIONAL - FORNECIMENTO E INSTALACAO. AF_01/2020</t>
        </is>
      </c>
      <c r="D613" s="30" t="inlineStr">
        <is>
          <t>UN</t>
        </is>
      </c>
      <c r="E613" s="31" t="n">
        <v>33</v>
      </c>
      <c r="F613" s="32" t="n">
        <v>0.1536</v>
      </c>
      <c r="G613" s="32">
        <f>F613*E613</f>
        <v/>
      </c>
    </row>
    <row r="614" ht="20.1" customHeight="1">
      <c r="A614" s="29" t="inlineStr">
        <is>
          <t>6.14</t>
        </is>
      </c>
      <c r="B614" s="29" t="inlineStr">
        <is>
          <t>86887</t>
        </is>
      </c>
      <c r="C614" s="29" t="inlineStr">
        <is>
          <t>ENGATE FLEXÍVEL EM INOX, 1/2 X 40CM - FORNECIMENTO E INSTALAÇÃO. AF_01/2020</t>
        </is>
      </c>
      <c r="D614" s="30" t="inlineStr">
        <is>
          <t>UN</t>
        </is>
      </c>
      <c r="E614" s="31" t="n">
        <v>33</v>
      </c>
      <c r="F614" s="32" t="n">
        <v>0.1525</v>
      </c>
      <c r="G614" s="32">
        <f>F614*E614</f>
        <v/>
      </c>
    </row>
    <row r="615" ht="27.95" customHeight="1">
      <c r="A615" s="29" t="inlineStr">
        <is>
          <t>6.15</t>
        </is>
      </c>
      <c r="B615" s="29" t="inlineStr">
        <is>
          <t>86938</t>
        </is>
      </c>
      <c r="C615" s="29" t="inlineStr">
        <is>
          <t>CUBA DE EMBUTIR OVAL EM LOUÇA BRANCA, 35 X 50CM OU EQUIVALENTE, INCLUSO VÁLVULA E SIFÃO TIPO GARRAFA EM METAL CROMADO - FORNECIMENTO E INSTALAÇÃO. AF_01/2020</t>
        </is>
      </c>
      <c r="D615" s="30" t="inlineStr">
        <is>
          <t>UN</t>
        </is>
      </c>
      <c r="E615" s="31" t="n">
        <v>30</v>
      </c>
      <c r="F615" s="32" t="n">
        <v>0.4474</v>
      </c>
      <c r="G615" s="32">
        <f>F615*E615</f>
        <v/>
      </c>
    </row>
    <row r="616" ht="20.1" customHeight="1">
      <c r="A616" s="29" t="inlineStr">
        <is>
          <t>6.16</t>
        </is>
      </c>
      <c r="B616" s="29" t="inlineStr">
        <is>
          <t>100853</t>
        </is>
      </c>
      <c r="C616" s="29" t="inlineStr">
        <is>
          <t>TORNEIRA CROMADA DE MESA PARA LAVATORIO, TIPO MONOCOMANDO. AF_01/2020</t>
        </is>
      </c>
      <c r="D616" s="30" t="inlineStr">
        <is>
          <t>UN</t>
        </is>
      </c>
      <c r="E616" s="31" t="n">
        <v>30</v>
      </c>
      <c r="F616" s="32" t="n">
        <v>0.463</v>
      </c>
      <c r="G616" s="32">
        <f>F616*E616</f>
        <v/>
      </c>
    </row>
    <row r="617" ht="20.1" customHeight="1">
      <c r="A617" s="29" t="inlineStr">
        <is>
          <t>6.17</t>
        </is>
      </c>
      <c r="B617" s="29" t="inlineStr">
        <is>
          <t>86887</t>
        </is>
      </c>
      <c r="C617" s="29" t="inlineStr">
        <is>
          <t>ENGATE FLEXÍVEL EM INOX, 1/2 X 40CM - FORNECIMENTO E INSTALAÇÃO. AF_01/2020</t>
        </is>
      </c>
      <c r="D617" s="30" t="inlineStr">
        <is>
          <t>UN</t>
        </is>
      </c>
      <c r="E617" s="31" t="n">
        <v>30</v>
      </c>
      <c r="F617" s="32" t="n">
        <v>0.1525</v>
      </c>
      <c r="G617" s="32">
        <f>F617*E617</f>
        <v/>
      </c>
    </row>
    <row r="618" ht="20.1" customHeight="1">
      <c r="A618" s="29" t="inlineStr">
        <is>
          <t>6.18</t>
        </is>
      </c>
      <c r="B618" s="29" t="inlineStr">
        <is>
          <t>100858</t>
        </is>
      </c>
      <c r="C618" s="29" t="inlineStr">
        <is>
          <t>MICTÓRIO SIFONADO LOUÇA BRANCA - PADRÃO MÉDIO - FORNECIMENTO E INSTALAÇÃO. AF_01/2020</t>
        </is>
      </c>
      <c r="D618" s="30" t="inlineStr">
        <is>
          <t>UN</t>
        </is>
      </c>
      <c r="E618" s="31" t="n">
        <v>11</v>
      </c>
      <c r="F618" s="32" t="n">
        <v>1.009</v>
      </c>
      <c r="G618" s="32">
        <f>F618*E618</f>
        <v/>
      </c>
    </row>
    <row r="619" ht="15" customHeight="1">
      <c r="A619" s="29" t="inlineStr">
        <is>
          <t>6.26</t>
        </is>
      </c>
      <c r="B619" s="29" t="inlineStr">
        <is>
          <t>C3513</t>
        </is>
      </c>
      <c r="C619" s="29" t="inlineStr">
        <is>
          <t>CHUVEIRO CROMADO C/ ARTICULAÇÃO</t>
        </is>
      </c>
      <c r="D619" s="30" t="inlineStr">
        <is>
          <t>UN</t>
        </is>
      </c>
      <c r="E619" s="31" t="n">
        <v>1</v>
      </c>
      <c r="F619" s="32" t="n">
        <v>0.5</v>
      </c>
      <c r="G619" s="32">
        <f>F619*E619</f>
        <v/>
      </c>
    </row>
    <row r="620" ht="15" customHeight="1">
      <c r="A620" s="29" t="inlineStr">
        <is>
          <t>6.29</t>
        </is>
      </c>
      <c r="B620" s="29" t="inlineStr">
        <is>
          <t>S04286</t>
        </is>
      </c>
      <c r="C620" s="29" t="inlineStr">
        <is>
          <t>Dispenser para sabonete líquido</t>
        </is>
      </c>
      <c r="D620" s="30" t="inlineStr">
        <is>
          <t>un</t>
        </is>
      </c>
      <c r="E620" s="31" t="n">
        <v>12</v>
      </c>
      <c r="F620" s="32" t="n">
        <v>0.15</v>
      </c>
      <c r="G620" s="32">
        <f>F620*E620</f>
        <v/>
      </c>
    </row>
    <row r="621" ht="15" customHeight="1">
      <c r="A621" s="29" t="inlineStr">
        <is>
          <t>6.30</t>
        </is>
      </c>
      <c r="B621" s="29" t="inlineStr">
        <is>
          <t>S04287</t>
        </is>
      </c>
      <c r="C621" s="29" t="inlineStr">
        <is>
          <t>Dispenser para toalha interfolhada</t>
        </is>
      </c>
      <c r="D621" s="30" t="inlineStr">
        <is>
          <t>un</t>
        </is>
      </c>
      <c r="E621" s="31" t="n">
        <v>12</v>
      </c>
      <c r="F621" s="32" t="n">
        <v>0.15</v>
      </c>
      <c r="G621" s="32">
        <f>F621*E621</f>
        <v/>
      </c>
    </row>
    <row r="622" ht="15" customHeight="1">
      <c r="A622" s="29" t="inlineStr">
        <is>
          <t>6.31</t>
        </is>
      </c>
      <c r="B622" s="29" t="inlineStr">
        <is>
          <t>S12511</t>
        </is>
      </c>
      <c r="C622" s="29" t="inlineStr">
        <is>
          <t>Dispenser, em plástico, para papel higiênico em rolo</t>
        </is>
      </c>
      <c r="D622" s="30" t="inlineStr">
        <is>
          <t>un</t>
        </is>
      </c>
      <c r="E622" s="31" t="n">
        <v>33</v>
      </c>
      <c r="F622" s="32" t="n">
        <v>0.15</v>
      </c>
      <c r="G622" s="32">
        <f>F622*E622</f>
        <v/>
      </c>
    </row>
    <row r="623" ht="15" customHeight="1">
      <c r="A623" s="29" t="inlineStr">
        <is>
          <t>6.32</t>
        </is>
      </c>
      <c r="B623" s="29" t="inlineStr">
        <is>
          <t>SBC190183</t>
        </is>
      </c>
      <c r="C623" s="29" t="inlineStr">
        <is>
          <t>DUCHA HIGIENICA ACQUA JET 2195 AQUARIUS FABRIMAR CR Data 08/2024</t>
        </is>
      </c>
      <c r="D623" s="30" t="inlineStr">
        <is>
          <t>un</t>
        </is>
      </c>
      <c r="E623" s="31" t="n">
        <v>33</v>
      </c>
      <c r="F623" s="32" t="n">
        <v>0.638</v>
      </c>
      <c r="G623" s="32">
        <f>F623*E623</f>
        <v/>
      </c>
    </row>
    <row r="624" ht="27.95" customHeight="1">
      <c r="A624" s="29" t="inlineStr">
        <is>
          <t>6.33</t>
        </is>
      </c>
      <c r="B624" s="29" t="inlineStr">
        <is>
          <t>89987</t>
        </is>
      </c>
      <c r="C624" s="29" t="inlineStr">
        <is>
          <t>REGISTRO DE GAVETA BRUTO, LATÃO, ROSCÁVEL, 3/4", COM ACABAMENTO E CANOPLA CROMADOS - FORNECIMENTO E INSTALAÇÃO. AF_08/2021</t>
        </is>
      </c>
      <c r="D624" s="30" t="inlineStr">
        <is>
          <t>UN</t>
        </is>
      </c>
      <c r="E624" s="31" t="n">
        <v>12</v>
      </c>
      <c r="F624" s="32" t="n">
        <v>0.2212</v>
      </c>
      <c r="G624" s="32">
        <f>F624*E624</f>
        <v/>
      </c>
    </row>
    <row r="625" ht="20.1" customHeight="1">
      <c r="A625" s="29" t="inlineStr">
        <is>
          <t>6.34</t>
        </is>
      </c>
      <c r="B625" s="29" t="inlineStr">
        <is>
          <t>94498</t>
        </is>
      </c>
      <c r="C625" s="29" t="inlineStr">
        <is>
          <t>REGISTRO DE GAVETA BRUTO, LATÃO, ROSCÁVEL, 2" - FORNECIMENTO E INSTALAÇÃO. AF_08/2021</t>
        </is>
      </c>
      <c r="D625" s="30" t="inlineStr">
        <is>
          <t>UN</t>
        </is>
      </c>
      <c r="E625" s="31" t="n">
        <v>2</v>
      </c>
      <c r="F625" s="32" t="n">
        <v>0.3398</v>
      </c>
      <c r="G625" s="32">
        <f>F625*E625</f>
        <v/>
      </c>
    </row>
    <row r="626" ht="20.1" customHeight="1">
      <c r="A626" s="29" t="inlineStr">
        <is>
          <t>6.35</t>
        </is>
      </c>
      <c r="B626" s="29" t="inlineStr">
        <is>
          <t>94500</t>
        </is>
      </c>
      <c r="C626" s="29" t="inlineStr">
        <is>
          <t>REGISTRO DE GAVETA BRUTO, LATÃO, ROSCÁVEL, 3" - FORNECIMENTO E INSTALAÇÃO. AF_08/2021</t>
        </is>
      </c>
      <c r="D626" s="30" t="inlineStr">
        <is>
          <t>UN</t>
        </is>
      </c>
      <c r="E626" s="31" t="n">
        <v>3</v>
      </c>
      <c r="F626" s="32" t="n">
        <v>0.5695</v>
      </c>
      <c r="G626" s="32">
        <f>F626*E626</f>
        <v/>
      </c>
    </row>
    <row r="627" ht="20.1" customHeight="1">
      <c r="A627" s="29" t="inlineStr">
        <is>
          <t>6.36</t>
        </is>
      </c>
      <c r="B627" s="29" t="inlineStr">
        <is>
          <t>94501</t>
        </is>
      </c>
      <c r="C627" s="29" t="inlineStr">
        <is>
          <t>REGISTRO DE GAVETA BRUTO, LATÃO, ROSCÁVEL, 4" - FORNECIMENTO E INSTALAÇÃO. AF_08/2021</t>
        </is>
      </c>
      <c r="D627" s="30" t="inlineStr">
        <is>
          <t>UN</t>
        </is>
      </c>
      <c r="E627" s="31" t="n">
        <v>2</v>
      </c>
      <c r="F627" s="32" t="n">
        <v>0.7225</v>
      </c>
      <c r="G627" s="32">
        <f>F627*E627</f>
        <v/>
      </c>
    </row>
    <row r="628" ht="15" customHeight="1">
      <c r="A628" s="29" t="inlineStr">
        <is>
          <t>6.37</t>
        </is>
      </c>
      <c r="B628" s="29" t="inlineStr">
        <is>
          <t>S07755</t>
        </is>
      </c>
      <c r="C628" s="29" t="inlineStr">
        <is>
          <t>Painel para shaft de 1,00 x 0,65 sem visita e com acessórios</t>
        </is>
      </c>
      <c r="D628" s="30" t="inlineStr">
        <is>
          <t>un</t>
        </is>
      </c>
      <c r="E628" s="31" t="n">
        <v>34.72</v>
      </c>
      <c r="F628" s="32" t="n">
        <v>1</v>
      </c>
      <c r="G628" s="32">
        <f>F628*E628</f>
        <v/>
      </c>
    </row>
    <row r="629" ht="15" customHeight="1">
      <c r="A629" s="1" t="n"/>
      <c r="B629" s="1" t="n"/>
      <c r="C629" s="1" t="n"/>
      <c r="D629" s="1" t="n"/>
      <c r="E629" s="1" t="n"/>
      <c r="F629" s="33" t="inlineStr">
        <is>
          <t>TOTAL:</t>
        </is>
      </c>
      <c r="G629" s="34" t="n">
        <v>183.4250614028</v>
      </c>
    </row>
    <row r="630" ht="15.95" customHeight="1">
      <c r="A630" s="27" t="inlineStr">
        <is>
          <t>[ Serviço ]</t>
        </is>
      </c>
      <c r="B630" s="27" t="inlineStr">
        <is>
          <t>95422</t>
        </is>
      </c>
      <c r="C630" s="27" t="inlineStr">
        <is>
          <t>CURSO DE CAPACITAÇÃO PARA ENCARREGADO GERAL DE OBRAS (ENCARGOS COMPLEMENTARES) - MENSALISTA</t>
        </is>
      </c>
      <c r="D630" s="28" t="inlineStr">
        <is>
          <t>MES</t>
        </is>
      </c>
      <c r="E630" s="1" t="n"/>
      <c r="F630" s="1" t="n"/>
      <c r="G630" s="1" t="n"/>
    </row>
    <row r="631" ht="15" customHeight="1">
      <c r="A631" s="29" t="inlineStr">
        <is>
          <t>1.2</t>
        </is>
      </c>
      <c r="B631" s="29" t="inlineStr">
        <is>
          <t>93572</t>
        </is>
      </c>
      <c r="C631" s="29" t="inlineStr">
        <is>
          <t>ENCARREGADO GERAL DE OBRAS COM ENCARGOS COMPLEMENTARES</t>
        </is>
      </c>
      <c r="D631" s="30" t="inlineStr">
        <is>
          <t>MES</t>
        </is>
      </c>
      <c r="E631" s="31" t="n">
        <v>12</v>
      </c>
      <c r="F631" s="32" t="n">
        <v>1</v>
      </c>
      <c r="G631" s="32">
        <f>F631*E631</f>
        <v/>
      </c>
    </row>
    <row r="632" ht="15" customHeight="1">
      <c r="A632" s="1" t="n"/>
      <c r="B632" s="1" t="n"/>
      <c r="C632" s="1" t="n"/>
      <c r="D632" s="1" t="n"/>
      <c r="E632" s="1" t="n"/>
      <c r="F632" s="33" t="inlineStr">
        <is>
          <t>TOTAL:</t>
        </is>
      </c>
      <c r="G632" s="34" t="n">
        <v>12</v>
      </c>
    </row>
    <row r="633" ht="15.95" customHeight="1">
      <c r="A633" s="27" t="inlineStr">
        <is>
          <t>[ Serviço ]</t>
        </is>
      </c>
      <c r="B633" s="27" t="inlineStr">
        <is>
          <t>95402</t>
        </is>
      </c>
      <c r="C633" s="27" t="inlineStr">
        <is>
          <t>CURSO DE CAPACITAÇÃO PARA ENGENHEIRO CIVIL DE OBRA JÚNIOR (ENCARGOS COMPLEMENTARES) - HORISTA</t>
        </is>
      </c>
      <c r="D633" s="28" t="inlineStr">
        <is>
          <t>H</t>
        </is>
      </c>
      <c r="E633" s="1" t="n"/>
      <c r="F633" s="1" t="n"/>
      <c r="G633" s="1" t="n"/>
    </row>
    <row r="634" ht="15" customHeight="1">
      <c r="A634" s="29" t="inlineStr">
        <is>
          <t>6.38</t>
        </is>
      </c>
      <c r="B634" s="29" t="inlineStr">
        <is>
          <t>HID. 1</t>
        </is>
      </c>
      <c r="C634" s="29" t="inlineStr">
        <is>
          <t>PROJETO HIDROSSANITÁRIO</t>
        </is>
      </c>
      <c r="D634" s="30" t="inlineStr">
        <is>
          <t>UN</t>
        </is>
      </c>
      <c r="E634" s="31" t="n">
        <v>1</v>
      </c>
      <c r="F634" s="32" t="n">
        <v>18.7</v>
      </c>
      <c r="G634" s="32">
        <f>F634*E634</f>
        <v/>
      </c>
    </row>
    <row r="635" ht="15" customHeight="1">
      <c r="A635" s="29" t="inlineStr">
        <is>
          <t>7.1</t>
        </is>
      </c>
      <c r="B635" s="29" t="inlineStr">
        <is>
          <t>PROJ. 01</t>
        </is>
      </c>
      <c r="C635" s="29" t="inlineStr">
        <is>
          <t>PROJETO EXECUTIVO COMPLETO</t>
        </is>
      </c>
      <c r="D635" s="30" t="inlineStr">
        <is>
          <t>UN</t>
        </is>
      </c>
      <c r="E635" s="31" t="n">
        <v>1</v>
      </c>
      <c r="F635" s="32" t="n">
        <v>77</v>
      </c>
      <c r="G635" s="32">
        <f>F635*E635</f>
        <v/>
      </c>
    </row>
    <row r="636" ht="20.1" customHeight="1">
      <c r="A636" s="29" t="inlineStr">
        <is>
          <t>7.2</t>
        </is>
      </c>
      <c r="B636" s="29" t="inlineStr">
        <is>
          <t>PROJ. 02</t>
        </is>
      </c>
      <c r="C636" s="29" t="inlineStr">
        <is>
          <t>AS BUILT - ATUALIZAÇÃO DO PROJETO EXECUTIVO CONFORME CONSTRUÍDO</t>
        </is>
      </c>
      <c r="D636" s="30" t="inlineStr">
        <is>
          <t>UN</t>
        </is>
      </c>
      <c r="E636" s="31" t="n">
        <v>1</v>
      </c>
      <c r="F636" s="32" t="n">
        <v>45</v>
      </c>
      <c r="G636" s="32">
        <f>F636*E636</f>
        <v/>
      </c>
    </row>
    <row r="637" ht="15" customHeight="1">
      <c r="A637" s="1" t="n"/>
      <c r="B637" s="1" t="n"/>
      <c r="C637" s="1" t="n"/>
      <c r="D637" s="1" t="n"/>
      <c r="E637" s="1" t="n"/>
      <c r="F637" s="33" t="inlineStr">
        <is>
          <t>TOTAL:</t>
        </is>
      </c>
      <c r="G637" s="34" t="n">
        <v>140.7</v>
      </c>
    </row>
    <row r="638" ht="15.95" customHeight="1">
      <c r="A638" s="27" t="inlineStr">
        <is>
          <t>[ Serviço ]</t>
        </is>
      </c>
      <c r="B638" s="27" t="inlineStr">
        <is>
          <t>95403</t>
        </is>
      </c>
      <c r="C638" s="27" t="inlineStr">
        <is>
          <t>CURSO DE CAPACITAÇÃO PARA ENGENHEIRO CIVIL DE OBRA PLENO (ENCARGOS COMPLEMENTARES) - HORISTA</t>
        </is>
      </c>
      <c r="D638" s="28" t="inlineStr">
        <is>
          <t>H</t>
        </is>
      </c>
      <c r="E638" s="1" t="n"/>
      <c r="F638" s="1" t="n"/>
      <c r="G638" s="1" t="n"/>
    </row>
    <row r="639" ht="15" customHeight="1">
      <c r="A639" s="29" t="inlineStr">
        <is>
          <t>1.1</t>
        </is>
      </c>
      <c r="B639" s="29" t="inlineStr">
        <is>
          <t>90778</t>
        </is>
      </c>
      <c r="C639" s="29" t="inlineStr">
        <is>
          <t>ENGENHEIRO CIVIL DE OBRA PLENO COM ENCARGOS COMPLEMENTARES</t>
        </is>
      </c>
      <c r="D639" s="30" t="inlineStr">
        <is>
          <t>H</t>
        </is>
      </c>
      <c r="E639" s="31" t="n">
        <v>264</v>
      </c>
      <c r="F639" s="32" t="n">
        <v>1</v>
      </c>
      <c r="G639" s="32">
        <f>F639*E639</f>
        <v/>
      </c>
    </row>
    <row r="640" ht="20.1" customHeight="1">
      <c r="A640" s="29" t="inlineStr">
        <is>
          <t>4.2.14</t>
        </is>
      </c>
      <c r="B640" s="29" t="inlineStr">
        <is>
          <t>CP ADAP. 014</t>
        </is>
      </c>
      <c r="C640" s="29" t="inlineStr">
        <is>
          <t>FIBRA DE CARBONO PARA REFORCO ESTRUTURAL -VIGAS</t>
        </is>
      </c>
      <c r="D640" s="30" t="inlineStr">
        <is>
          <t>M2</t>
        </is>
      </c>
      <c r="E640" s="31" t="n">
        <v>1.36</v>
      </c>
      <c r="F640" s="32" t="n">
        <v>0.103</v>
      </c>
      <c r="G640" s="32">
        <f>F640*E640</f>
        <v/>
      </c>
    </row>
    <row r="641" ht="15" customHeight="1">
      <c r="A641" s="1" t="n"/>
      <c r="B641" s="1" t="n"/>
      <c r="C641" s="1" t="n"/>
      <c r="D641" s="1" t="n"/>
      <c r="E641" s="1" t="n"/>
      <c r="F641" s="33" t="inlineStr">
        <is>
          <t>TOTAL:</t>
        </is>
      </c>
      <c r="G641" s="34" t="n">
        <v>264.14008</v>
      </c>
    </row>
    <row r="642" ht="15.95" customHeight="1">
      <c r="A642" s="27" t="inlineStr">
        <is>
          <t xml:space="preserve">[ </t>
        </is>
      </c>
      <c r="B642" s="27" t="inlineStr">
        <is>
          <t>95407</t>
        </is>
      </c>
      <c r="C642" s="27" t="inlineStr">
        <is>
          <t>CURSO DE CAPACITAÇÃO PARA ENGENHEIRO ELETRICISTA (ENCARGOS COMPLEMENTARES) - HORISTA</t>
        </is>
      </c>
      <c r="D642" s="28" t="inlineStr">
        <is>
          <t>H</t>
        </is>
      </c>
      <c r="E642" s="1" t="n"/>
      <c r="F642" s="1" t="n"/>
      <c r="G642" s="1" t="n"/>
    </row>
    <row r="643" ht="20.1" customHeight="1">
      <c r="A643" s="29" t="inlineStr">
        <is>
          <t>4.7.5</t>
        </is>
      </c>
      <c r="B643" s="29" t="inlineStr">
        <is>
          <t>CP ADAP. 038</t>
        </is>
      </c>
      <c r="C643" s="29" t="inlineStr">
        <is>
          <t>REMOÇÃO, ARMAZENAMENTO E REEINSTALAÇÃO DE SPDA COM EMISSÃO DE LAUDO</t>
        </is>
      </c>
      <c r="D643" s="30" t="inlineStr">
        <is>
          <t>UN</t>
        </is>
      </c>
      <c r="E643" s="31" t="n">
        <v>2</v>
      </c>
      <c r="F643" s="32" t="n">
        <v>0.333333</v>
      </c>
      <c r="G643" s="32">
        <f>F643*E643</f>
        <v/>
      </c>
    </row>
    <row r="644" ht="15" customHeight="1">
      <c r="A644" s="1" t="n"/>
      <c r="B644" s="1" t="n"/>
      <c r="C644" s="1" t="n"/>
      <c r="D644" s="1" t="n"/>
      <c r="E644" s="1" t="n"/>
      <c r="F644" s="33" t="inlineStr">
        <is>
          <t>TOTAL:</t>
        </is>
      </c>
      <c r="G644" s="34" t="n">
        <v>0.666666</v>
      </c>
    </row>
    <row r="645" ht="15.95" customHeight="1">
      <c r="A645" s="27" t="inlineStr">
        <is>
          <t>[ Serviço ]</t>
        </is>
      </c>
      <c r="B645" s="27" t="inlineStr">
        <is>
          <t>95338</t>
        </is>
      </c>
      <c r="C645" s="27" t="inlineStr">
        <is>
          <t>CURSO DE CAPACITAÇÃO PARA IMPERMEABILIZADOR (ENCARGOS COMPLEMENTARES) - HORISTA</t>
        </is>
      </c>
      <c r="D645" s="28" t="inlineStr">
        <is>
          <t>H</t>
        </is>
      </c>
      <c r="E645" s="1" t="n"/>
      <c r="F645" s="1" t="n"/>
      <c r="G645" s="1" t="n"/>
    </row>
    <row r="646" ht="20.1" customHeight="1">
      <c r="A646" s="29" t="inlineStr">
        <is>
          <t>3.4.2</t>
        </is>
      </c>
      <c r="B646" s="29" t="inlineStr">
        <is>
          <t>CP ADAP. 019</t>
        </is>
      </c>
      <c r="C646" s="29" t="inlineStr">
        <is>
          <t>IMPERMEABILIZAÇÃO DE SUPERFÍCIE C/ CRISTALIZANTE , 2 DEMÃOS</t>
        </is>
      </c>
      <c r="D646" s="30" t="inlineStr">
        <is>
          <t>M2</t>
        </is>
      </c>
      <c r="E646" s="31" t="n">
        <v>161.22</v>
      </c>
      <c r="F646" s="32" t="n">
        <v>0.476</v>
      </c>
      <c r="G646" s="32">
        <f>F646*E646</f>
        <v/>
      </c>
    </row>
    <row r="647" ht="20.1" customHeight="1">
      <c r="A647" s="29" t="inlineStr">
        <is>
          <t>3.5.4</t>
        </is>
      </c>
      <c r="B647" s="29" t="inlineStr">
        <is>
          <t>CP ADAP. 50</t>
        </is>
      </c>
      <c r="C647" s="29" t="inlineStr">
        <is>
          <t>IMPERMEABILIZAÇÃO COM MANTA ASFÁLTICA ALUMINIZADA, E=3MM TIPO II CLASSE B</t>
        </is>
      </c>
      <c r="D647" s="30" t="inlineStr">
        <is>
          <t>M2</t>
        </is>
      </c>
      <c r="E647" s="31" t="n">
        <v>262.7</v>
      </c>
      <c r="F647" s="32" t="n">
        <v>0.948</v>
      </c>
      <c r="G647" s="32">
        <f>F647*E647</f>
        <v/>
      </c>
    </row>
    <row r="648" ht="20.1" customHeight="1">
      <c r="A648" s="29" t="inlineStr">
        <is>
          <t>4.4.3</t>
        </is>
      </c>
      <c r="B648" s="29" t="inlineStr">
        <is>
          <t>CP ADAP. 020</t>
        </is>
      </c>
      <c r="C648" s="29" t="inlineStr">
        <is>
          <t>IMPERMEABILIZAÇÃO COM REVESTIMENTO MINERAL MONOCOMPONENTE (ARGAMASSA POLIMÉRICA)</t>
        </is>
      </c>
      <c r="D648" s="30" t="inlineStr">
        <is>
          <t>M2</t>
        </is>
      </c>
      <c r="E648" s="31" t="n">
        <v>408</v>
      </c>
      <c r="F648" s="32" t="n">
        <v>0.476</v>
      </c>
      <c r="G648" s="32">
        <f>F648*E648</f>
        <v/>
      </c>
    </row>
    <row r="649" ht="20.1" customHeight="1">
      <c r="A649" s="29" t="inlineStr">
        <is>
          <t>4.5.4</t>
        </is>
      </c>
      <c r="B649" s="29" t="inlineStr">
        <is>
          <t>CP ADAP. 51</t>
        </is>
      </c>
      <c r="C649" s="29" t="inlineStr">
        <is>
          <t>IMPERMEABILIZAÇÃO DE SUPERFÍCIE COM MANTA ASFÁLTICA, UMA CAMADA, INCLUSIVE APLICAÇÃO DE PRIMER ASFÁLTICO, E=4MM</t>
        </is>
      </c>
      <c r="D649" s="30" t="inlineStr">
        <is>
          <t>M2</t>
        </is>
      </c>
      <c r="E649" s="31" t="n">
        <v>275.91</v>
      </c>
      <c r="F649" s="32" t="n">
        <v>0.948</v>
      </c>
      <c r="G649" s="32">
        <f>F649*E649</f>
        <v/>
      </c>
    </row>
    <row r="650" ht="20.1" customHeight="1">
      <c r="A650" s="29" t="inlineStr">
        <is>
          <t>6.5</t>
        </is>
      </c>
      <c r="B650" s="29" t="inlineStr">
        <is>
          <t>CP ADAP. 51</t>
        </is>
      </c>
      <c r="C650" s="29" t="inlineStr">
        <is>
          <t>IMPERMEABILIZAÇÃO DE SUPERFÍCIE COM MANTA ASFÁLTICA, UMA CAMADA, INCLUSIVE APLICAÇÃO DE PRIMER ASFÁLTICO, E=4MM</t>
        </is>
      </c>
      <c r="D650" s="30" t="inlineStr">
        <is>
          <t>M2</t>
        </is>
      </c>
      <c r="E650" s="31" t="n">
        <v>178.5</v>
      </c>
      <c r="F650" s="32" t="n">
        <v>0.948</v>
      </c>
      <c r="G650" s="32">
        <f>F650*E650</f>
        <v/>
      </c>
    </row>
    <row r="651" ht="15" customHeight="1">
      <c r="A651" s="1" t="n"/>
      <c r="B651" s="1" t="n"/>
      <c r="C651" s="1" t="n"/>
      <c r="D651" s="1" t="n"/>
      <c r="E651" s="1" t="n"/>
      <c r="F651" s="33" t="inlineStr">
        <is>
          <t>TOTAL:</t>
        </is>
      </c>
      <c r="G651" s="34" t="n">
        <v>950.769</v>
      </c>
    </row>
    <row r="652" ht="15.95" customHeight="1">
      <c r="A652" s="27" t="inlineStr">
        <is>
          <t>[ Serviço ]</t>
        </is>
      </c>
      <c r="B652" s="27" t="inlineStr">
        <is>
          <t>95340</t>
        </is>
      </c>
      <c r="C652" s="27" t="inlineStr">
        <is>
          <t>CURSO DE CAPACITAÇÃO PARA MARCENEIRO (ENCARGOS COMPLEMENTARES) - HORISTA</t>
        </is>
      </c>
      <c r="D652" s="28" t="inlineStr">
        <is>
          <t>H</t>
        </is>
      </c>
      <c r="E652" s="1" t="n"/>
      <c r="F652" s="1" t="n"/>
      <c r="G652" s="1" t="n"/>
    </row>
    <row r="653" ht="15" customHeight="1">
      <c r="A653" s="29" t="inlineStr">
        <is>
          <t>6.24</t>
        </is>
      </c>
      <c r="B653" s="29" t="inlineStr">
        <is>
          <t>C2216</t>
        </is>
      </c>
      <c r="C653" s="29" t="inlineStr">
        <is>
          <t>REVESTIMENTO C/LAMINADO MELAMÍNICO COLADO</t>
        </is>
      </c>
      <c r="D653" s="30" t="inlineStr">
        <is>
          <t>M2</t>
        </is>
      </c>
      <c r="E653" s="31" t="n">
        <v>45.45</v>
      </c>
      <c r="F653" s="32" t="n">
        <v>0.18</v>
      </c>
      <c r="G653" s="32">
        <f>F653*E653</f>
        <v/>
      </c>
    </row>
    <row r="654" ht="15" customHeight="1">
      <c r="A654" s="1" t="n"/>
      <c r="B654" s="1" t="n"/>
      <c r="C654" s="1" t="n"/>
      <c r="D654" s="1" t="n"/>
      <c r="E654" s="1" t="n"/>
      <c r="F654" s="33" t="inlineStr">
        <is>
          <t>TOTAL:</t>
        </is>
      </c>
      <c r="G654" s="34" t="n">
        <v>8.180999999999999</v>
      </c>
    </row>
    <row r="655" ht="15.95" customHeight="1">
      <c r="A655" s="27" t="inlineStr">
        <is>
          <t>[ Serviço ]</t>
        </is>
      </c>
      <c r="B655" s="27" t="inlineStr">
        <is>
          <t>95341</t>
        </is>
      </c>
      <c r="C655" s="27" t="inlineStr">
        <is>
          <t>CURSO DE CAPACITAÇÃO PARA MARMORISTA/GRANITEIRO (ENCARGOS COMPLEMENTARES) - HORISTA</t>
        </is>
      </c>
      <c r="D655" s="28" t="inlineStr">
        <is>
          <t>H</t>
        </is>
      </c>
      <c r="E655" s="1" t="n"/>
      <c r="F655" s="1" t="n"/>
      <c r="G655" s="1" t="n"/>
    </row>
    <row r="656" ht="27.95" customHeight="1">
      <c r="A656" s="29" t="inlineStr">
        <is>
          <t>6.15</t>
        </is>
      </c>
      <c r="B656" s="29" t="inlineStr">
        <is>
          <t>86938</t>
        </is>
      </c>
      <c r="C656" s="29" t="inlineStr">
        <is>
          <t>CUBA DE EMBUTIR OVAL EM LOUÇA BRANCA, 35 X 50CM OU EQUIVALENTE, INCLUSO VÁLVULA E SIFÃO TIPO GARRAFA EM METAL CROMADO - FORNECIMENTO E INSTALAÇÃO. AF_01/2020</t>
        </is>
      </c>
      <c r="D656" s="30" t="inlineStr">
        <is>
          <t>UN</t>
        </is>
      </c>
      <c r="E656" s="31" t="n">
        <v>30</v>
      </c>
      <c r="F656" s="32" t="n">
        <v>0.8458</v>
      </c>
      <c r="G656" s="32">
        <f>F656*E656</f>
        <v/>
      </c>
    </row>
    <row r="657" ht="15" customHeight="1">
      <c r="A657" s="1" t="n"/>
      <c r="B657" s="1" t="n"/>
      <c r="C657" s="1" t="n"/>
      <c r="D657" s="1" t="n"/>
      <c r="E657" s="1" t="n"/>
      <c r="F657" s="33" t="inlineStr">
        <is>
          <t>TOTAL:</t>
        </is>
      </c>
      <c r="G657" s="34" t="n">
        <v>25.374</v>
      </c>
    </row>
    <row r="658" ht="15.95" customHeight="1">
      <c r="A658" s="27" t="inlineStr">
        <is>
          <t>[ Serviço ]</t>
        </is>
      </c>
      <c r="B658" s="27" t="inlineStr">
        <is>
          <t>95405</t>
        </is>
      </c>
      <c r="C658" s="27" t="inlineStr">
        <is>
          <t>CURSO DE CAPACITAÇÃO PARA MESTRE DE OBRAS (ENCARGOS COMPLEMENTARES) - HORISTA</t>
        </is>
      </c>
      <c r="D658" s="28" t="inlineStr">
        <is>
          <t>H</t>
        </is>
      </c>
      <c r="E658" s="1" t="n"/>
      <c r="F658" s="1" t="n"/>
      <c r="G658" s="1" t="n"/>
    </row>
    <row r="659" ht="20.1" customHeight="1">
      <c r="A659" s="29" t="inlineStr">
        <is>
          <t>4.2.14</t>
        </is>
      </c>
      <c r="B659" s="29" t="inlineStr">
        <is>
          <t>CP ADAP. 014</t>
        </is>
      </c>
      <c r="C659" s="29" t="inlineStr">
        <is>
          <t>FIBRA DE CARBONO PARA REFORCO ESTRUTURAL -VIGAS</t>
        </is>
      </c>
      <c r="D659" s="30" t="inlineStr">
        <is>
          <t>M2</t>
        </is>
      </c>
      <c r="E659" s="31" t="n">
        <v>1.36</v>
      </c>
      <c r="F659" s="32" t="n">
        <v>0.309</v>
      </c>
      <c r="G659" s="32">
        <f>F659*E659</f>
        <v/>
      </c>
    </row>
    <row r="660" ht="15" customHeight="1">
      <c r="A660" s="1" t="n"/>
      <c r="B660" s="1" t="n"/>
      <c r="C660" s="1" t="n"/>
      <c r="D660" s="1" t="n"/>
      <c r="E660" s="1" t="n"/>
      <c r="F660" s="33" t="inlineStr">
        <is>
          <t>TOTAL:</t>
        </is>
      </c>
      <c r="G660" s="34" t="n">
        <v>0.42024</v>
      </c>
    </row>
    <row r="661" ht="15.95" customHeight="1">
      <c r="A661" s="27" t="inlineStr">
        <is>
          <t>[ Serviço ]</t>
        </is>
      </c>
      <c r="B661" s="27" t="inlineStr">
        <is>
          <t>95344</t>
        </is>
      </c>
      <c r="C661" s="27" t="inlineStr">
        <is>
          <t>CURSO DE CAPACITAÇÃO PARA MONTADOR DE ESTRUTURA METÁLICA (ENCARGOS COMPLEMENTARES) - HORISTA</t>
        </is>
      </c>
      <c r="D661" s="28" t="inlineStr">
        <is>
          <t>H</t>
        </is>
      </c>
      <c r="E661" s="1" t="n"/>
      <c r="F661" s="1" t="n"/>
      <c r="G661" s="1" t="n"/>
    </row>
    <row r="662" ht="27.95" customHeight="1">
      <c r="A662" s="29" t="inlineStr">
        <is>
          <t>3.1.2</t>
        </is>
      </c>
      <c r="B662" s="29" t="inlineStr">
        <is>
          <t>97063</t>
        </is>
      </c>
      <c r="C662" s="29" t="inlineStr">
        <is>
          <t>MONTAGEM E DESMONTAGEM DE ANDAIME MODULAR FACHADEIRO, COM PISO METÁLICO, PARA EDIFICAÇÕES COM MÚLTIPLOS PAVIMENTOS (EXCLUSIVE ANDAIME E LIMPEZA). AF_11/2017</t>
        </is>
      </c>
      <c r="D662" s="30" t="inlineStr">
        <is>
          <t>M2</t>
        </is>
      </c>
      <c r="E662" s="31" t="n">
        <v>889</v>
      </c>
      <c r="F662" s="32" t="n">
        <v>0.5546</v>
      </c>
      <c r="G662" s="32">
        <f>F662*E662</f>
        <v/>
      </c>
    </row>
    <row r="663" ht="27.95" customHeight="1">
      <c r="A663" s="29" t="inlineStr">
        <is>
          <t>4.1.2</t>
        </is>
      </c>
      <c r="B663" s="29" t="inlineStr">
        <is>
          <t>97063</t>
        </is>
      </c>
      <c r="C663" s="29" t="inlineStr">
        <is>
          <t>MONTAGEM E DESMONTAGEM DE ANDAIME MODULAR FACHADEIRO, COM PISO METÁLICO, PARA EDIFICAÇÕES COM MÚLTIPLOS PAVIMENTOS (EXCLUSIVE ANDAIME E LIMPEZA). AF_11/2017</t>
        </is>
      </c>
      <c r="D663" s="30" t="inlineStr">
        <is>
          <t>M2</t>
        </is>
      </c>
      <c r="E663" s="31" t="n">
        <v>1600.8</v>
      </c>
      <c r="F663" s="32" t="n">
        <v>0.5546</v>
      </c>
      <c r="G663" s="32">
        <f>F663*E663</f>
        <v/>
      </c>
    </row>
    <row r="664" ht="20.1" customHeight="1">
      <c r="A664" s="29" t="inlineStr">
        <is>
          <t>4.3.14</t>
        </is>
      </c>
      <c r="B664" s="29" t="inlineStr">
        <is>
          <t>CP ADAP. 023</t>
        </is>
      </c>
      <c r="C664" s="29" t="inlineStr">
        <is>
          <t>FORNECIMENTO E INSTALAÇÃO DE BRISES EM PVC E MONTANTES EM ALUMÍNIO</t>
        </is>
      </c>
      <c r="D664" s="30" t="inlineStr">
        <is>
          <t>M2</t>
        </is>
      </c>
      <c r="E664" s="31" t="n">
        <v>340</v>
      </c>
      <c r="F664" s="32" t="n">
        <v>0.3</v>
      </c>
      <c r="G664" s="32">
        <f>F664*E664</f>
        <v/>
      </c>
    </row>
    <row r="665" ht="20.1" customHeight="1">
      <c r="A665" s="29" t="inlineStr">
        <is>
          <t>6.10</t>
        </is>
      </c>
      <c r="B665" s="29" t="inlineStr">
        <is>
          <t>97640</t>
        </is>
      </c>
      <c r="C665" s="29" t="inlineStr">
        <is>
          <t>REMOÇÃO DE FORROS DE DRYWALL, PVC E FIBROMINERAL, DE FORMA MANUAL, SEM REAPROVEITAMENTO. AF_09/2023</t>
        </is>
      </c>
      <c r="D665" s="30" t="inlineStr">
        <is>
          <t>M2</t>
        </is>
      </c>
      <c r="E665" s="31" t="n">
        <v>123.31</v>
      </c>
      <c r="F665" s="32" t="n">
        <v>0.0229</v>
      </c>
      <c r="G665" s="32">
        <f>F665*E665</f>
        <v/>
      </c>
    </row>
    <row r="666" ht="15" customHeight="1">
      <c r="A666" s="29" t="inlineStr">
        <is>
          <t>6.11</t>
        </is>
      </c>
      <c r="B666" s="29" t="inlineStr">
        <is>
          <t>120412</t>
        </is>
      </c>
      <c r="C666" s="29" t="inlineStr">
        <is>
          <t>FORRO MODULAR DE PVC MAGIORE 625 x 1250mm VIPAL</t>
        </is>
      </c>
      <c r="D666" s="30" t="inlineStr">
        <is>
          <t>M2</t>
        </is>
      </c>
      <c r="E666" s="31" t="n">
        <v>123.31</v>
      </c>
      <c r="F666" s="32" t="n">
        <v>0.6</v>
      </c>
      <c r="G666" s="32">
        <f>F666*E666</f>
        <v/>
      </c>
    </row>
    <row r="667" ht="15" customHeight="1">
      <c r="A667" s="1" t="n"/>
      <c r="B667" s="1" t="n"/>
      <c r="C667" s="1" t="n"/>
      <c r="D667" s="1" t="n"/>
      <c r="E667" s="1" t="n"/>
      <c r="F667" s="33" t="inlineStr">
        <is>
          <t>TOTAL:</t>
        </is>
      </c>
      <c r="G667" s="34" t="n">
        <v>1559.652879</v>
      </c>
    </row>
    <row r="668" ht="15.95" customHeight="1">
      <c r="A668" s="27" t="inlineStr">
        <is>
          <t>[ Serviço ]</t>
        </is>
      </c>
      <c r="B668" s="27" t="inlineStr">
        <is>
          <t>95346</t>
        </is>
      </c>
      <c r="C668" s="27" t="inlineStr">
        <is>
          <t>CURSO DE CAPACITAÇÃO PARA MOTORISTA DE BASCULANTE (ENCARGOS COMPLEMENTARES) - HORISTA</t>
        </is>
      </c>
      <c r="D668" s="28" t="inlineStr">
        <is>
          <t>H</t>
        </is>
      </c>
      <c r="E668" s="1" t="n"/>
      <c r="F668" s="1" t="n"/>
      <c r="G668" s="1" t="n"/>
    </row>
    <row r="669" ht="27.95" customHeight="1">
      <c r="A669" s="29" t="inlineStr">
        <is>
          <t>7.3</t>
        </is>
      </c>
      <c r="B669" s="29" t="inlineStr">
        <is>
          <t>100982</t>
        </is>
      </c>
      <c r="C669" s="29" t="inlineStr">
        <is>
          <t>CARGA, MANOBRA E DESCARGA DE ENTULHO EM CAMINHÃO BASCULANTE 10 M³ - CARGA COM ESCAVADEIRA HIDRÁULICA (CAÇAMBA DE 0,80 M³ / 111 HP) E DESCARGA LIVRE (UNIDADE: M3). AF_07/2020</t>
        </is>
      </c>
      <c r="D669" s="30" t="inlineStr">
        <is>
          <t>M3</t>
        </is>
      </c>
      <c r="E669" s="31" t="n">
        <v>355.22</v>
      </c>
      <c r="F669" s="32" t="n">
        <v>0.0336</v>
      </c>
      <c r="G669" s="32">
        <f>F669*E669</f>
        <v/>
      </c>
    </row>
    <row r="670" ht="15" customHeight="1">
      <c r="A670" s="1" t="n"/>
      <c r="B670" s="1" t="n"/>
      <c r="C670" s="1" t="n"/>
      <c r="D670" s="1" t="n"/>
      <c r="E670" s="1" t="n"/>
      <c r="F670" s="33" t="inlineStr">
        <is>
          <t>TOTAL:</t>
        </is>
      </c>
      <c r="G670" s="34" t="n">
        <v>11.935392</v>
      </c>
    </row>
    <row r="671" ht="15.95" customHeight="1">
      <c r="A671" s="27" t="inlineStr">
        <is>
          <t>[ Serviço ]</t>
        </is>
      </c>
      <c r="B671" s="27" t="inlineStr">
        <is>
          <t>95347</t>
        </is>
      </c>
      <c r="C671" s="27" t="inlineStr">
        <is>
          <t>CURSO DE CAPACITAÇÃO PARA MOTORISTA DE CAMINHÃO (ENCARGOS COMPLEMENTARES) - HORISTA</t>
        </is>
      </c>
      <c r="D671" s="28" t="inlineStr">
        <is>
          <t>H</t>
        </is>
      </c>
      <c r="E671" s="1" t="n"/>
      <c r="F671" s="1" t="n"/>
      <c r="G671" s="1" t="n"/>
    </row>
    <row r="672" ht="20.1" customHeight="1">
      <c r="A672" s="29" t="inlineStr">
        <is>
          <t>2.2</t>
        </is>
      </c>
      <c r="B672" s="29" t="inlineStr">
        <is>
          <t>93208</t>
        </is>
      </c>
      <c r="C672" s="29" t="inlineStr">
        <is>
          <t>EXECUÇÃO DE ALMOXARIFADO EM CANTEIRO DE OBRA EM CHAPA DE MADEIRA COMPENSADA, INCLUSO PRATELEIRAS. AF_02/2016</t>
        </is>
      </c>
      <c r="D672" s="30" t="inlineStr">
        <is>
          <t>M2</t>
        </is>
      </c>
      <c r="E672" s="31" t="n">
        <v>30</v>
      </c>
      <c r="F672" s="32" t="n">
        <v>4.02e-05</v>
      </c>
      <c r="G672" s="32">
        <f>F672*E672</f>
        <v/>
      </c>
    </row>
    <row r="673" ht="27.95" customHeight="1">
      <c r="A673" s="29" t="inlineStr">
        <is>
          <t>2.3</t>
        </is>
      </c>
      <c r="B673" s="29" t="inlineStr">
        <is>
          <t>93210</t>
        </is>
      </c>
      <c r="C673" s="29" t="inlineStr">
        <is>
          <t>EXECUÇÃO DE REFEITÓRIO EM CANTEIRO DE OBRA EM CHAPA DE MADEIRA COMPENSADA, NÃO INCLUSO MOBILIÁRIO E EQUIPAMENTOS. AF_02/2016</t>
        </is>
      </c>
      <c r="D673" s="30" t="inlineStr">
        <is>
          <t>M2</t>
        </is>
      </c>
      <c r="E673" s="31" t="n">
        <v>14</v>
      </c>
      <c r="F673" s="32" t="n">
        <v>6e-05</v>
      </c>
      <c r="G673" s="32">
        <f>F673*E673</f>
        <v/>
      </c>
    </row>
    <row r="674" ht="15" customHeight="1">
      <c r="A674" s="1" t="n"/>
      <c r="B674" s="1" t="n"/>
      <c r="C674" s="1" t="n"/>
      <c r="D674" s="1" t="n"/>
      <c r="E674" s="1" t="n"/>
      <c r="F674" s="33" t="inlineStr">
        <is>
          <t>TOTAL:</t>
        </is>
      </c>
      <c r="G674" s="34" t="n">
        <v>0.002046</v>
      </c>
    </row>
    <row r="675" ht="15.95" customHeight="1">
      <c r="A675" s="27" t="inlineStr">
        <is>
          <t>[ Serviço ]</t>
        </is>
      </c>
      <c r="B675" s="27" t="inlineStr">
        <is>
          <t>95351</t>
        </is>
      </c>
      <c r="C675" s="27" t="inlineStr">
        <is>
          <t>CURSO DE CAPACITAÇÃO PARA MOTORISTA OPERADOR DE MUNCK (ENCARGOS COMPLEMENTARES) - HORISTA</t>
        </is>
      </c>
      <c r="D675" s="28" t="inlineStr">
        <is>
          <t>H</t>
        </is>
      </c>
      <c r="E675" s="1" t="n"/>
      <c r="F675" s="1" t="n"/>
      <c r="G675" s="1" t="n"/>
    </row>
    <row r="676" ht="27.95" customHeight="1">
      <c r="A676" s="29" t="inlineStr">
        <is>
          <t>2.4</t>
        </is>
      </c>
      <c r="B676" s="29" t="inlineStr">
        <is>
          <t>101493</t>
        </is>
      </c>
      <c r="C676" s="29" t="inlineStr">
        <is>
          <t>ENTRADA DE ENERGIA ELÉTRICA, AÉREA, MONOFÁSICA, COM CAIXA DE EMBUTIR, CABO DE 10 MM2 E DISJUNTOR DIN 50A (NÃO INCLUSO O POSTE DE CONCRETO). AF_07/2020_PS</t>
        </is>
      </c>
      <c r="D676" s="30" t="inlineStr">
        <is>
          <t>UN</t>
        </is>
      </c>
      <c r="E676" s="31" t="n">
        <v>1</v>
      </c>
      <c r="F676" s="32" t="n">
        <v>0.077</v>
      </c>
      <c r="G676" s="32">
        <f>F676*E676</f>
        <v/>
      </c>
    </row>
    <row r="677" ht="15" customHeight="1">
      <c r="A677" s="1" t="n"/>
      <c r="B677" s="1" t="n"/>
      <c r="C677" s="1" t="n"/>
      <c r="D677" s="1" t="n"/>
      <c r="E677" s="1" t="n"/>
      <c r="F677" s="33" t="inlineStr">
        <is>
          <t>TOTAL:</t>
        </is>
      </c>
      <c r="G677" s="34" t="n">
        <v>0.077</v>
      </c>
    </row>
    <row r="678" ht="15.95" customHeight="1">
      <c r="A678" s="27" t="inlineStr">
        <is>
          <t>[ Serviço ]</t>
        </is>
      </c>
      <c r="B678" s="27" t="inlineStr">
        <is>
          <t>95389</t>
        </is>
      </c>
      <c r="C678" s="27" t="inlineStr">
        <is>
          <t>CURSO DE CAPACITAÇÃO PARA OPERADOR DE BETONEIRA ESTACIONÁRIA/MISTURADOR (ENCARGOS COMPLEMENTARES) - HORISTA</t>
        </is>
      </c>
      <c r="D678" s="28" t="inlineStr">
        <is>
          <t>H</t>
        </is>
      </c>
      <c r="E678" s="1" t="n"/>
      <c r="F678" s="1" t="n"/>
      <c r="G678" s="1" t="n"/>
    </row>
    <row r="679" ht="20.1" customHeight="1">
      <c r="A679" s="29" t="inlineStr">
        <is>
          <t>2.2</t>
        </is>
      </c>
      <c r="B679" s="29" t="inlineStr">
        <is>
          <t>93208</t>
        </is>
      </c>
      <c r="C679" s="29" t="inlineStr">
        <is>
          <t>EXECUÇÃO DE ALMOXARIFADO EM CANTEIRO DE OBRA EM CHAPA DE MADEIRA COMPENSADA, INCLUSO PRATELEIRAS. AF_02/2016</t>
        </is>
      </c>
      <c r="D679" s="30" t="inlineStr">
        <is>
          <t>M2</t>
        </is>
      </c>
      <c r="E679" s="31" t="n">
        <v>30</v>
      </c>
      <c r="F679" s="32" t="n">
        <v>0.1243665752</v>
      </c>
      <c r="G679" s="32">
        <f>F679*E679</f>
        <v/>
      </c>
    </row>
    <row r="680" ht="27.95" customHeight="1">
      <c r="A680" s="29" t="inlineStr">
        <is>
          <t>2.3</t>
        </is>
      </c>
      <c r="B680" s="29" t="inlineStr">
        <is>
          <t>93210</t>
        </is>
      </c>
      <c r="C680" s="29" t="inlineStr">
        <is>
          <t>EXECUÇÃO DE REFEITÓRIO EM CANTEIRO DE OBRA EM CHAPA DE MADEIRA COMPENSADA, NÃO INCLUSO MOBILIÁRIO E EQUIPAMENTOS. AF_02/2016</t>
        </is>
      </c>
      <c r="D680" s="30" t="inlineStr">
        <is>
          <t>M2</t>
        </is>
      </c>
      <c r="E680" s="31" t="n">
        <v>14</v>
      </c>
      <c r="F680" s="32" t="n">
        <v>0.146453806876</v>
      </c>
      <c r="G680" s="32">
        <f>F680*E680</f>
        <v/>
      </c>
    </row>
    <row r="681" ht="27.95" customHeight="1">
      <c r="A681" s="29" t="inlineStr">
        <is>
          <t>3.3.4</t>
        </is>
      </c>
      <c r="B681" s="29" t="inlineStr">
        <is>
          <t>87894</t>
        </is>
      </c>
      <c r="C681" s="29" t="inlineStr">
        <is>
          <t>CHAPISCO APLICADO EM ALVENARIA (SEM PRESENÇA DE VÃOS) E ESTRUTURAS DE CONCRETO DE FACHADA, COM COLHER DE PEDREIRO. ARGAMASSA TRAÇO 1:3 COM PREPARO EM BETONEIRA 400L. AF_10/2022</t>
        </is>
      </c>
      <c r="D681" s="30" t="inlineStr">
        <is>
          <t>M2</t>
        </is>
      </c>
      <c r="E681" s="31" t="n">
        <v>44.77</v>
      </c>
      <c r="F681" s="32" t="n">
        <v>0.015984</v>
      </c>
      <c r="G681" s="32">
        <f>F681*E681</f>
        <v/>
      </c>
    </row>
    <row r="682" ht="36" customHeight="1">
      <c r="A682" s="29" t="inlineStr">
        <is>
          <t>3.3.5</t>
        </is>
      </c>
      <c r="B682" s="29" t="inlineStr">
        <is>
          <t>104237</t>
        </is>
      </c>
      <c r="C682" s="29" t="inlineStr">
        <is>
          <t>EMBOÇO OU MASSA ÚNICA EM ARGAMASSA TRAÇO 1:2:8, PREPARO MECÂNICA COM BETONEIRA 400 L, APLICADA MANUALMENTE EM PANOS DE FACHADA SEM PRESENÇA DE VÃOS, ESPESSURA DE 35 MM, ACESSO POR ANDAIME. AF_08/2022</t>
        </is>
      </c>
      <c r="D682" s="30" t="inlineStr">
        <is>
          <t>M2</t>
        </is>
      </c>
      <c r="E682" s="31" t="n">
        <v>44.77</v>
      </c>
      <c r="F682" s="32" t="n">
        <v>0.17685</v>
      </c>
      <c r="G682" s="32">
        <f>F682*E682</f>
        <v/>
      </c>
    </row>
    <row r="683" ht="27.95" customHeight="1">
      <c r="A683" s="29" t="inlineStr">
        <is>
          <t>4.3.4</t>
        </is>
      </c>
      <c r="B683" s="29" t="inlineStr">
        <is>
          <t>87894</t>
        </is>
      </c>
      <c r="C683" s="29" t="inlineStr">
        <is>
          <t>CHAPISCO APLICADO EM ALVENARIA (SEM PRESENÇA DE VÃOS) E ESTRUTURAS DE CONCRETO DE FACHADA, COM COLHER DE PEDREIRO. ARGAMASSA TRAÇO 1:3 COM PREPARO EM BETONEIRA 400L. AF_10/2022</t>
        </is>
      </c>
      <c r="D683" s="30" t="inlineStr">
        <is>
          <t>M2</t>
        </is>
      </c>
      <c r="E683" s="31" t="n">
        <v>1721.67</v>
      </c>
      <c r="F683" s="32" t="n">
        <v>0.015984</v>
      </c>
      <c r="G683" s="32">
        <f>F683*E683</f>
        <v/>
      </c>
    </row>
    <row r="684" ht="36" customHeight="1">
      <c r="A684" s="29" t="inlineStr">
        <is>
          <t>4.3.5</t>
        </is>
      </c>
      <c r="B684" s="29" t="inlineStr">
        <is>
          <t>104237</t>
        </is>
      </c>
      <c r="C684" s="29" t="inlineStr">
        <is>
          <t>EMBOÇO OU MASSA ÚNICA EM ARGAMASSA TRAÇO 1:2:8, PREPARO MECÂNICA COM BETONEIRA 400 L, APLICADA MANUALMENTE EM PANOS DE FACHADA SEM PRESENÇA DE VÃOS, ESPESSURA DE 35 MM, ACESSO POR ANDAIME. AF_08/2022</t>
        </is>
      </c>
      <c r="D684" s="30" t="inlineStr">
        <is>
          <t>M2</t>
        </is>
      </c>
      <c r="E684" s="31" t="n">
        <v>1721.67</v>
      </c>
      <c r="F684" s="32" t="n">
        <v>0.17685</v>
      </c>
      <c r="G684" s="32">
        <f>F684*E684</f>
        <v/>
      </c>
    </row>
    <row r="685" ht="36" customHeight="1">
      <c r="A685" s="29" t="inlineStr">
        <is>
          <t>4.4.2</t>
        </is>
      </c>
      <c r="B685" s="29" t="inlineStr">
        <is>
          <t>87630</t>
        </is>
      </c>
      <c r="C685" s="29" t="inlineStr">
        <is>
          <t>CONTRAPISO EM ARGAMASSA TRAÇO 1:4 (CIMENTO E AREIA), PREPARO MECÂNICO COM BETONEIRA 400 L, APLICADO EM ÁREAS SECAS SOBRE LAJE, ADERIDO, ACABAMENTO NÃO REFORÇADO, ESPESSURA 3CM. AF_07/2021</t>
        </is>
      </c>
      <c r="D685" s="30" t="inlineStr">
        <is>
          <t>M2</t>
        </is>
      </c>
      <c r="E685" s="31" t="n">
        <v>408</v>
      </c>
      <c r="F685" s="32" t="n">
        <v>0.209035</v>
      </c>
      <c r="G685" s="32">
        <f>F685*E685</f>
        <v/>
      </c>
    </row>
    <row r="686" ht="36" customHeight="1">
      <c r="A686" s="29" t="inlineStr">
        <is>
          <t>4.5.3</t>
        </is>
      </c>
      <c r="B686" s="29" t="inlineStr">
        <is>
          <t>87630</t>
        </is>
      </c>
      <c r="C686" s="29" t="inlineStr">
        <is>
          <t>CONTRAPISO EM ARGAMASSA TRAÇO 1:4 (CIMENTO E AREIA), PREPARO MECÂNICO COM BETONEIRA 400 L, APLICADO EM ÁREAS SECAS SOBRE LAJE, ADERIDO, ACABAMENTO NÃO REFORÇADO, ESPESSURA 3CM. AF_07/2021</t>
        </is>
      </c>
      <c r="D686" s="30" t="inlineStr">
        <is>
          <t>M2</t>
        </is>
      </c>
      <c r="E686" s="31" t="n">
        <v>229.45</v>
      </c>
      <c r="F686" s="32" t="n">
        <v>0.209035</v>
      </c>
      <c r="G686" s="32">
        <f>F686*E686</f>
        <v/>
      </c>
    </row>
    <row r="687" ht="27.95" customHeight="1">
      <c r="A687" s="29" t="inlineStr">
        <is>
          <t>4.6.6</t>
        </is>
      </c>
      <c r="B687" s="29" t="inlineStr">
        <is>
          <t>103356</t>
        </is>
      </c>
      <c r="C687" s="29" t="inlineStr">
        <is>
          <t>ALVENARIA DE VEDAÇÃO DE BLOCOS CERÂMICOS FURADOS NA HORIZONTAL DE 9X19X29 CM (ESPESSURA 9 CM) E ARGAMASSA DE ASSENTAMENTO COM PREPARO EM BETONEIRA. AF_12/2021</t>
        </is>
      </c>
      <c r="D687" s="30" t="inlineStr">
        <is>
          <t>M2</t>
        </is>
      </c>
      <c r="E687" s="31" t="n">
        <v>25</v>
      </c>
      <c r="F687" s="32" t="n">
        <v>0.03465</v>
      </c>
      <c r="G687" s="32">
        <f>F687*E687</f>
        <v/>
      </c>
    </row>
    <row r="688" ht="27.95" customHeight="1">
      <c r="A688" s="29" t="inlineStr">
        <is>
          <t>4.6.9</t>
        </is>
      </c>
      <c r="B688" s="29" t="inlineStr">
        <is>
          <t>87894</t>
        </is>
      </c>
      <c r="C688" s="29" t="inlineStr">
        <is>
          <t>CHAPISCO APLICADO EM ALVENARIA (SEM PRESENÇA DE VÃOS) E ESTRUTURAS DE CONCRETO DE FACHADA, COM COLHER DE PEDREIRO. ARGAMASSA TRAÇO 1:3 COM PREPARO EM BETONEIRA 400L. AF_10/2022</t>
        </is>
      </c>
      <c r="D688" s="30" t="inlineStr">
        <is>
          <t>M2</t>
        </is>
      </c>
      <c r="E688" s="31" t="n">
        <v>25</v>
      </c>
      <c r="F688" s="32" t="n">
        <v>0.015984</v>
      </c>
      <c r="G688" s="32">
        <f>F688*E688</f>
        <v/>
      </c>
    </row>
    <row r="689" ht="36" customHeight="1">
      <c r="A689" s="29" t="inlineStr">
        <is>
          <t>4.6.10</t>
        </is>
      </c>
      <c r="B689" s="29" t="inlineStr">
        <is>
          <t>104237</t>
        </is>
      </c>
      <c r="C689" s="29" t="inlineStr">
        <is>
          <t>EMBOÇO OU MASSA ÚNICA EM ARGAMASSA TRAÇO 1:2:8, PREPARO MECÂNICA COM BETONEIRA 400 L, APLICADA MANUALMENTE EM PANOS DE FACHADA SEM PRESENÇA DE VÃOS, ESPESSURA DE 35 MM, ACESSO POR ANDAIME. AF_08/2022</t>
        </is>
      </c>
      <c r="D689" s="30" t="inlineStr">
        <is>
          <t>M2</t>
        </is>
      </c>
      <c r="E689" s="31" t="n">
        <v>25</v>
      </c>
      <c r="F689" s="32" t="n">
        <v>0.17685</v>
      </c>
      <c r="G689" s="32">
        <f>F689*E689</f>
        <v/>
      </c>
    </row>
    <row r="690" ht="20.1" customHeight="1">
      <c r="A690" s="29" t="inlineStr">
        <is>
          <t>5.4</t>
        </is>
      </c>
      <c r="B690" s="29" t="inlineStr">
        <is>
          <t>CP-95467-90315369</t>
        </is>
      </c>
      <c r="C690" s="29" t="inlineStr">
        <is>
          <t>EMBASAMENTO C/PEDRA ARGAMASSADA UTILIZANDO ARG.CIM/AREIA 1:6 (M3)</t>
        </is>
      </c>
      <c r="D690" s="30" t="inlineStr">
        <is>
          <t>M3</t>
        </is>
      </c>
      <c r="E690" s="31" t="n">
        <v>9.9</v>
      </c>
      <c r="F690" s="32" t="n">
        <v>1.392</v>
      </c>
      <c r="G690" s="32">
        <f>F690*E690</f>
        <v/>
      </c>
    </row>
    <row r="691" ht="20.1" customHeight="1">
      <c r="A691" s="29" t="inlineStr">
        <is>
          <t>5.11</t>
        </is>
      </c>
      <c r="B691" s="29" t="inlineStr">
        <is>
          <t>96556</t>
        </is>
      </c>
      <c r="C691" s="29" t="inlineStr">
        <is>
          <t>CONCRETAGEM DE SAPATAS, FCK 30 MPA, COM USO DE JERICA ? LANÇAMENTO, ADENSAMENTO E ACABAMENTO. AF_06/2017</t>
        </is>
      </c>
      <c r="D691" s="30" t="inlineStr">
        <is>
          <t>M3</t>
        </is>
      </c>
      <c r="E691" s="31" t="n">
        <v>3.89</v>
      </c>
      <c r="F691" s="32" t="n">
        <v>1.426</v>
      </c>
      <c r="G691" s="32">
        <f>F691*E691</f>
        <v/>
      </c>
    </row>
    <row r="692" ht="20.1" customHeight="1">
      <c r="A692" s="29" t="inlineStr">
        <is>
          <t>5.12</t>
        </is>
      </c>
      <c r="B692" s="29" t="inlineStr">
        <is>
          <t>93205</t>
        </is>
      </c>
      <c r="C692" s="29" t="inlineStr">
        <is>
          <t>CINTA DE AMARRAÇÃO DE ALVENARIA MOLDADA IN LOCO COM UTILIZAÇÃO DE BLOCOS CANALETA. AF_03/2016</t>
        </is>
      </c>
      <c r="D692" s="30" t="inlineStr">
        <is>
          <t>M</t>
        </is>
      </c>
      <c r="E692" s="31" t="n">
        <v>220</v>
      </c>
      <c r="F692" s="32" t="n">
        <v>0.02342866</v>
      </c>
      <c r="G692" s="32">
        <f>F692*E692</f>
        <v/>
      </c>
    </row>
    <row r="693" ht="27.95" customHeight="1">
      <c r="A693" s="29" t="inlineStr">
        <is>
          <t>5.13</t>
        </is>
      </c>
      <c r="B693" s="29" t="inlineStr">
        <is>
          <t>89470</t>
        </is>
      </c>
      <c r="C693" s="29" t="inlineStr">
        <is>
          <t>ALVENARIA DE BLOCOS DE CONCRETO ESTRUTURAL 14X19X39 CM (ESPESSURA 14 CM), FBK = 4,5 MPA, UTILIZANDO COLHER DE PEDREIRO. AF_10/2022</t>
        </is>
      </c>
      <c r="D693" s="30" t="inlineStr">
        <is>
          <t>M2</t>
        </is>
      </c>
      <c r="E693" s="31" t="n">
        <v>242</v>
      </c>
      <c r="F693" s="32" t="n">
        <v>0.07156800000000001</v>
      </c>
      <c r="G693" s="32">
        <f>F693*E693</f>
        <v/>
      </c>
    </row>
    <row r="694" ht="36" customHeight="1">
      <c r="A694" s="29" t="inlineStr">
        <is>
          <t>6.4</t>
        </is>
      </c>
      <c r="B694" s="29" t="inlineStr">
        <is>
          <t>87630</t>
        </is>
      </c>
      <c r="C694" s="29" t="inlineStr">
        <is>
          <t>CONTRAPISO EM ARGAMASSA TRAÇO 1:4 (CIMENTO E AREIA), PREPARO MECÂNICO COM BETONEIRA 400 L, APLICADO EM ÁREAS SECAS SOBRE LAJE, ADERIDO, ACABAMENTO NÃO REFORÇADO, ESPESSURA 3CM. AF_07/2021</t>
        </is>
      </c>
      <c r="D694" s="30" t="inlineStr">
        <is>
          <t>M2</t>
        </is>
      </c>
      <c r="E694" s="31" t="n">
        <v>123.31</v>
      </c>
      <c r="F694" s="32" t="n">
        <v>0.209035</v>
      </c>
      <c r="G694" s="32">
        <f>F694*E694</f>
        <v/>
      </c>
    </row>
    <row r="695" ht="15" customHeight="1">
      <c r="A695" s="1" t="n"/>
      <c r="B695" s="1" t="n"/>
      <c r="C695" s="1" t="n"/>
      <c r="D695" s="1" t="n"/>
      <c r="E695" s="1" t="n"/>
      <c r="F695" s="33" t="inlineStr">
        <is>
          <t>TOTAL:</t>
        </is>
      </c>
      <c r="G695" s="34" t="n">
        <v>552.9253093122639</v>
      </c>
    </row>
    <row r="696" ht="15.95" customHeight="1">
      <c r="A696" s="27" t="inlineStr">
        <is>
          <t>[ Serviço ]</t>
        </is>
      </c>
      <c r="B696" s="27" t="inlineStr">
        <is>
          <t>95357</t>
        </is>
      </c>
      <c r="C696" s="27" t="inlineStr">
        <is>
          <t>CURSO DE CAPACITAÇÃO PARA OPERADOR DE ESCAVADEIRA (ENCARGOS COMPLEMENTARES) - HORISTA</t>
        </is>
      </c>
      <c r="D696" s="28" t="inlineStr">
        <is>
          <t>H</t>
        </is>
      </c>
      <c r="E696" s="1" t="n"/>
      <c r="F696" s="1" t="n"/>
      <c r="G696" s="1" t="n"/>
    </row>
    <row r="697" ht="27.95" customHeight="1">
      <c r="A697" s="29" t="inlineStr">
        <is>
          <t>2.3</t>
        </is>
      </c>
      <c r="B697" s="29" t="inlineStr">
        <is>
          <t>93210</t>
        </is>
      </c>
      <c r="C697" s="29" t="inlineStr">
        <is>
          <t>EXECUÇÃO DE REFEITÓRIO EM CANTEIRO DE OBRA EM CHAPA DE MADEIRA COMPENSADA, NÃO INCLUSO MOBILIÁRIO E EQUIPAMENTOS. AF_02/2016</t>
        </is>
      </c>
      <c r="D697" s="30" t="inlineStr">
        <is>
          <t>M2</t>
        </is>
      </c>
      <c r="E697" s="31" t="n">
        <v>14</v>
      </c>
      <c r="F697" s="32" t="n">
        <v>0.0019698</v>
      </c>
      <c r="G697" s="32">
        <f>F697*E697</f>
        <v/>
      </c>
    </row>
    <row r="698" ht="27.95" customHeight="1">
      <c r="A698" s="29" t="inlineStr">
        <is>
          <t>7.3</t>
        </is>
      </c>
      <c r="B698" s="29" t="inlineStr">
        <is>
          <t>100982</t>
        </is>
      </c>
      <c r="C698" s="29" t="inlineStr">
        <is>
          <t>CARGA, MANOBRA E DESCARGA DE ENTULHO EM CAMINHÃO BASCULANTE 10 M³ - CARGA COM ESCAVADEIRA HIDRÁULICA (CAÇAMBA DE 0,80 M³ / 111 HP) E DESCARGA LIVRE (UNIDADE: M3). AF_07/2020</t>
        </is>
      </c>
      <c r="D698" s="30" t="inlineStr">
        <is>
          <t>M3</t>
        </is>
      </c>
      <c r="E698" s="31" t="n">
        <v>355.22</v>
      </c>
      <c r="F698" s="32" t="n">
        <v>0.0188</v>
      </c>
      <c r="G698" s="32">
        <f>F698*E698</f>
        <v/>
      </c>
    </row>
    <row r="699" ht="15" customHeight="1">
      <c r="A699" s="1" t="n"/>
      <c r="B699" s="1" t="n"/>
      <c r="C699" s="1" t="n"/>
      <c r="D699" s="1" t="n"/>
      <c r="E699" s="1" t="n"/>
      <c r="F699" s="33" t="inlineStr">
        <is>
          <t>TOTAL:</t>
        </is>
      </c>
      <c r="G699" s="34" t="n">
        <v>6.7057132</v>
      </c>
    </row>
    <row r="700" ht="15.95" customHeight="1">
      <c r="A700" s="27" t="inlineStr">
        <is>
          <t>[ Serviço ]</t>
        </is>
      </c>
      <c r="B700" s="27" t="inlineStr">
        <is>
          <t>95358</t>
        </is>
      </c>
      <c r="C700" s="27" t="inlineStr">
        <is>
          <t>CURSO DE CAPACITAÇÃO PARA OPERADOR DE GUINCHO (ENCARGOS COMPLEMENTARES) - HORISTA</t>
        </is>
      </c>
      <c r="D700" s="28" t="inlineStr">
        <is>
          <t>H</t>
        </is>
      </c>
      <c r="E700" s="1" t="n"/>
      <c r="F700" s="1" t="n"/>
      <c r="G700" s="1" t="n"/>
    </row>
    <row r="701" ht="20.1" customHeight="1">
      <c r="A701" s="29" t="inlineStr">
        <is>
          <t>2.2</t>
        </is>
      </c>
      <c r="B701" s="29" t="inlineStr">
        <is>
          <t>93208</t>
        </is>
      </c>
      <c r="C701" s="29" t="inlineStr">
        <is>
          <t>EXECUÇÃO DE ALMOXARIFADO EM CANTEIRO DE OBRA EM CHAPA DE MADEIRA COMPENSADA, INCLUSO PRATELEIRAS. AF_02/2016</t>
        </is>
      </c>
      <c r="D701" s="30" t="inlineStr">
        <is>
          <t>M2</t>
        </is>
      </c>
      <c r="E701" s="31" t="n">
        <v>30</v>
      </c>
      <c r="F701" s="32" t="n">
        <v>0.03397456</v>
      </c>
      <c r="G701" s="32">
        <f>F701*E701</f>
        <v/>
      </c>
    </row>
    <row r="702" ht="27.95" customHeight="1">
      <c r="A702" s="29" t="inlineStr">
        <is>
          <t>2.3</t>
        </is>
      </c>
      <c r="B702" s="29" t="inlineStr">
        <is>
          <t>93210</t>
        </is>
      </c>
      <c r="C702" s="29" t="inlineStr">
        <is>
          <t>EXECUÇÃO DE REFEITÓRIO EM CANTEIRO DE OBRA EM CHAPA DE MADEIRA COMPENSADA, NÃO INCLUSO MOBILIÁRIO E EQUIPAMENTOS. AF_02/2016</t>
        </is>
      </c>
      <c r="D702" s="30" t="inlineStr">
        <is>
          <t>M2</t>
        </is>
      </c>
      <c r="E702" s="31" t="n">
        <v>14</v>
      </c>
      <c r="F702" s="32" t="n">
        <v>0.0342436</v>
      </c>
      <c r="G702" s="32">
        <f>F702*E702</f>
        <v/>
      </c>
    </row>
    <row r="703" ht="20.1" customHeight="1">
      <c r="A703" s="29" t="inlineStr">
        <is>
          <t>3.6.2</t>
        </is>
      </c>
      <c r="B703" s="29" t="inlineStr">
        <is>
          <t>CP ADAP. 064</t>
        </is>
      </c>
      <c r="C703" s="29" t="inlineStr">
        <is>
          <t>TELHAMENTO COM TELHA TERMO ACÚSTICA EM ALUMÍNIO ONDULADA COM 30MM DE PREENCHIMENTO / POLIURETANO RÍGIDO</t>
        </is>
      </c>
      <c r="D703" s="30" t="inlineStr">
        <is>
          <t>M2</t>
        </is>
      </c>
      <c r="E703" s="31" t="n">
        <v>856.28</v>
      </c>
      <c r="F703" s="32" t="n">
        <v>0.0021</v>
      </c>
      <c r="G703" s="32">
        <f>F703*E703</f>
        <v/>
      </c>
    </row>
    <row r="704" ht="20.1" customHeight="1">
      <c r="A704" s="29" t="inlineStr">
        <is>
          <t>3.6.4</t>
        </is>
      </c>
      <c r="B704" s="29" t="inlineStr">
        <is>
          <t>CP ADAP. 054</t>
        </is>
      </c>
      <c r="C704" s="29" t="inlineStr">
        <is>
          <t>RUFO EM CHAPA DE AÇO GALVANIZADO NÚMERO 24, CORTE DE 50 CM, INCLUSO TRANSPORTE VERTICAL</t>
        </is>
      </c>
      <c r="D704" s="30" t="inlineStr">
        <is>
          <t>M</t>
        </is>
      </c>
      <c r="E704" s="31" t="n">
        <v>57</v>
      </c>
      <c r="F704" s="32" t="n">
        <v>0.0315</v>
      </c>
      <c r="G704" s="32">
        <f>F704*E704</f>
        <v/>
      </c>
    </row>
    <row r="705" ht="20.1" customHeight="1">
      <c r="A705" s="29" t="inlineStr">
        <is>
          <t>4.7.2</t>
        </is>
      </c>
      <c r="B705" s="29" t="inlineStr">
        <is>
          <t>CP ADAP. 064</t>
        </is>
      </c>
      <c r="C705" s="29" t="inlineStr">
        <is>
          <t>TELHAMENTO COM TELHA TERMO ACÚSTICA EM ALUMÍNIO ONDULADA COM 30MM DE PREENCHIMENTO / POLIURETANO RÍGIDO</t>
        </is>
      </c>
      <c r="D705" s="30" t="inlineStr">
        <is>
          <t>M2</t>
        </is>
      </c>
      <c r="E705" s="31" t="n">
        <v>459</v>
      </c>
      <c r="F705" s="32" t="n">
        <v>0.0021</v>
      </c>
      <c r="G705" s="32">
        <f>F705*E705</f>
        <v/>
      </c>
    </row>
    <row r="706" ht="20.1" customHeight="1">
      <c r="A706" s="29" t="inlineStr">
        <is>
          <t>4.7.3</t>
        </is>
      </c>
      <c r="B706" s="29" t="inlineStr">
        <is>
          <t>CP ADAP. 054</t>
        </is>
      </c>
      <c r="C706" s="29" t="inlineStr">
        <is>
          <t>RUFO EM CHAPA DE AÇO GALVANIZADO NÚMERO 24, CORTE DE 50 CM, INCLUSO TRANSPORTE VERTICAL</t>
        </is>
      </c>
      <c r="D706" s="30" t="inlineStr">
        <is>
          <t>M</t>
        </is>
      </c>
      <c r="E706" s="31" t="n">
        <v>34</v>
      </c>
      <c r="F706" s="32" t="n">
        <v>0.0315</v>
      </c>
      <c r="G706" s="32">
        <f>F706*E706</f>
        <v/>
      </c>
    </row>
    <row r="707" ht="20.1" customHeight="1">
      <c r="A707" s="29" t="inlineStr">
        <is>
          <t>4.7.4</t>
        </is>
      </c>
      <c r="B707" s="29" t="inlineStr">
        <is>
          <t>CP ADAP. 055</t>
        </is>
      </c>
      <c r="C707" s="29" t="inlineStr">
        <is>
          <t>CUMEEIRA EM CHAPA DE AÇO GALVANIZADO NÚMERO 24, CORTE DE 100 CM, INCLUSO TRANSPORTE VERTICAL</t>
        </is>
      </c>
      <c r="D707" s="30" t="inlineStr">
        <is>
          <t>M</t>
        </is>
      </c>
      <c r="E707" s="31" t="n">
        <v>30</v>
      </c>
      <c r="F707" s="32" t="n">
        <v>0.0315</v>
      </c>
      <c r="G707" s="32">
        <f>F707*E707</f>
        <v/>
      </c>
    </row>
    <row r="708" ht="15" customHeight="1">
      <c r="A708" s="1" t="n"/>
      <c r="B708" s="1" t="n"/>
      <c r="C708" s="1" t="n"/>
      <c r="D708" s="1" t="n"/>
      <c r="E708" s="1" t="n"/>
      <c r="F708" s="33" t="inlineStr">
        <is>
          <t>TOTAL:</t>
        </is>
      </c>
      <c r="G708" s="34" t="n">
        <v>8.0722352</v>
      </c>
    </row>
    <row r="709" ht="15.95" customHeight="1">
      <c r="A709" s="27" t="inlineStr">
        <is>
          <t>[ Serviço ]</t>
        </is>
      </c>
      <c r="B709" s="27" t="inlineStr">
        <is>
          <t>95359</t>
        </is>
      </c>
      <c r="C709" s="27" t="inlineStr">
        <is>
          <t>CURSO DE CAPACITAÇÃO PARA OPERADOR DE GUINDASTE (ENCARGOS COMPLEMENTARES) - HORISTA</t>
        </is>
      </c>
      <c r="D709" s="28" t="inlineStr">
        <is>
          <t>H</t>
        </is>
      </c>
      <c r="E709" s="1" t="n"/>
      <c r="F709" s="1" t="n"/>
      <c r="G709" s="1" t="n"/>
    </row>
    <row r="710" ht="27.95" customHeight="1">
      <c r="A710" s="29" t="inlineStr">
        <is>
          <t>4.7.1</t>
        </is>
      </c>
      <c r="B710" s="29" t="inlineStr">
        <is>
          <t>97649</t>
        </is>
      </c>
      <c r="C710" s="29" t="inlineStr">
        <is>
          <t>REMOÇÃO DE TELHAS DE FIBROCIMENTO, METÁLICA E CERÂMICA, DE FORMA MECANIZADA, COM USO DE GUINDASTE, SEM REAPROVEITAMENTO. AF_09/2023</t>
        </is>
      </c>
      <c r="D710" s="30" t="inlineStr">
        <is>
          <t>M2</t>
        </is>
      </c>
      <c r="E710" s="31" t="n">
        <v>459</v>
      </c>
      <c r="F710" s="32" t="n">
        <v>0.0037</v>
      </c>
      <c r="G710" s="32">
        <f>F710*E710</f>
        <v/>
      </c>
    </row>
    <row r="711" ht="15" customHeight="1">
      <c r="A711" s="1" t="n"/>
      <c r="B711" s="1" t="n"/>
      <c r="C711" s="1" t="n"/>
      <c r="D711" s="1" t="n"/>
      <c r="E711" s="1" t="n"/>
      <c r="F711" s="33" t="inlineStr">
        <is>
          <t>TOTAL:</t>
        </is>
      </c>
      <c r="G711" s="34" t="n">
        <v>1.6983</v>
      </c>
    </row>
    <row r="712" ht="15.95" customHeight="1">
      <c r="A712" s="27" t="inlineStr">
        <is>
          <t>[ Serviço ]</t>
        </is>
      </c>
      <c r="B712" s="27" t="inlineStr">
        <is>
          <t>95360</t>
        </is>
      </c>
      <c r="C712" s="27" t="inlineStr">
        <is>
          <t>CURSO DE CAPACITAÇÃO PARA OPERADOR DE MÁQUINAS E EQUIPAMENTOS (ENCARGOS COMPLEMENTARES) - HORISTA</t>
        </is>
      </c>
      <c r="D712" s="28" t="inlineStr">
        <is>
          <t>H</t>
        </is>
      </c>
      <c r="E712" s="1" t="n"/>
      <c r="F712" s="1" t="n"/>
      <c r="G712" s="1" t="n"/>
    </row>
    <row r="713" ht="20.1" customHeight="1">
      <c r="A713" s="29" t="inlineStr">
        <is>
          <t>2.2</t>
        </is>
      </c>
      <c r="B713" s="29" t="inlineStr">
        <is>
          <t>93208</t>
        </is>
      </c>
      <c r="C713" s="29" t="inlineStr">
        <is>
          <t>EXECUÇÃO DE ALMOXARIFADO EM CANTEIRO DE OBRA EM CHAPA DE MADEIRA COMPENSADA, INCLUSO PRATELEIRAS. AF_02/2016</t>
        </is>
      </c>
      <c r="D713" s="30" t="inlineStr">
        <is>
          <t>M2</t>
        </is>
      </c>
      <c r="E713" s="31" t="n">
        <v>30</v>
      </c>
      <c r="F713" s="32" t="n">
        <v>0.17153078</v>
      </c>
      <c r="G713" s="32">
        <f>F713*E713</f>
        <v/>
      </c>
    </row>
    <row r="714" ht="27.95" customHeight="1">
      <c r="A714" s="29" t="inlineStr">
        <is>
          <t>2.3</t>
        </is>
      </c>
      <c r="B714" s="29" t="inlineStr">
        <is>
          <t>93210</t>
        </is>
      </c>
      <c r="C714" s="29" t="inlineStr">
        <is>
          <t>EXECUÇÃO DE REFEITÓRIO EM CANTEIRO DE OBRA EM CHAPA DE MADEIRA COMPENSADA, NÃO INCLUSO MOBILIÁRIO E EQUIPAMENTOS. AF_02/2016</t>
        </is>
      </c>
      <c r="D714" s="30" t="inlineStr">
        <is>
          <t>M2</t>
        </is>
      </c>
      <c r="E714" s="31" t="n">
        <v>14</v>
      </c>
      <c r="F714" s="32" t="n">
        <v>0.068549493488</v>
      </c>
      <c r="G714" s="32">
        <f>F714*E714</f>
        <v/>
      </c>
    </row>
    <row r="715" ht="27.95" customHeight="1">
      <c r="A715" s="29" t="inlineStr">
        <is>
          <t>4.2.6</t>
        </is>
      </c>
      <c r="B715" s="29" t="inlineStr">
        <is>
          <t>92762</t>
        </is>
      </c>
      <c r="C715" s="29" t="inlineStr">
        <is>
          <t>ARMAÇÃO DE PILAR OU VIGA DE ESTRUTURA CONVENCIONAL DE CONCRETO ARMADO UTILIZANDO AÇO CA-50 DE 10,0 MM - MONTAGEM. AF_06/2022</t>
        </is>
      </c>
      <c r="D715" s="30" t="inlineStr">
        <is>
          <t>KG</t>
        </is>
      </c>
      <c r="E715" s="31" t="n">
        <v>330.48</v>
      </c>
      <c r="F715" s="32" t="n">
        <v>0.03339</v>
      </c>
      <c r="G715" s="32">
        <f>F715*E715</f>
        <v/>
      </c>
    </row>
    <row r="716" ht="27.95" customHeight="1">
      <c r="A716" s="29" t="inlineStr">
        <is>
          <t>4.6.4</t>
        </is>
      </c>
      <c r="B716" s="29" t="inlineStr">
        <is>
          <t>92762</t>
        </is>
      </c>
      <c r="C716" s="29" t="inlineStr">
        <is>
          <t>MONTAGEM E DESMONTAGEM DE FÔRMA DE PILARES RETANGULARES E ESTRUTURAS SIMILARES, PÉ-DIREITO SIMPLES, EM CHAPA DE MADEIRA COMPENSADA PLASTIFICADA, 10 UTILIZAÇÕES. AF_09/2020</t>
        </is>
      </c>
      <c r="D716" s="30" t="inlineStr">
        <is>
          <t>KG</t>
        </is>
      </c>
      <c r="E716" s="31" t="n">
        <v>4</v>
      </c>
      <c r="F716" s="32" t="n">
        <v>0.03339</v>
      </c>
      <c r="G716" s="32">
        <f>F716*E716</f>
        <v/>
      </c>
    </row>
    <row r="717" ht="27.95" customHeight="1">
      <c r="A717" s="29" t="inlineStr">
        <is>
          <t>4.6.7</t>
        </is>
      </c>
      <c r="B717" s="29" t="inlineStr">
        <is>
          <t>92455</t>
        </is>
      </c>
      <c r="C717" s="29" t="inlineStr">
        <is>
          <t>MONTAGEM E DESMONTAGEM DE FÔRMA DE VIGA, ESCORAMENTO COM GARFO DE MADEIRA, PÉ-DIREITO SIMPLES, EM CHAPA DE MADEIRA RESINADA, 4 UTILIZAÇÕES. AF_09/2020</t>
        </is>
      </c>
      <c r="D717" s="30" t="inlineStr">
        <is>
          <t>M2</t>
        </is>
      </c>
      <c r="E717" s="31" t="n">
        <v>12</v>
      </c>
      <c r="F717" s="32" t="n">
        <v>0.309008</v>
      </c>
      <c r="G717" s="32">
        <f>F717*E717</f>
        <v/>
      </c>
    </row>
    <row r="718" ht="27.95" customHeight="1">
      <c r="A718" s="29" t="inlineStr">
        <is>
          <t>5.6</t>
        </is>
      </c>
      <c r="B718" s="29" t="inlineStr">
        <is>
          <t>92762</t>
        </is>
      </c>
      <c r="C718" s="29" t="inlineStr">
        <is>
          <t>ARMAÇÃO DE PILAR OU VIGA DE ESTRUTURA CONVENCIONAL DE CONCRETO ARMADO UTILIZANDO AÇO CA-50 DE 10,0 MM - MONTAGEM. AF_06/2022</t>
        </is>
      </c>
      <c r="D718" s="30" t="inlineStr">
        <is>
          <t>KG</t>
        </is>
      </c>
      <c r="E718" s="31" t="n">
        <v>426.35</v>
      </c>
      <c r="F718" s="32" t="n">
        <v>0.03339</v>
      </c>
      <c r="G718" s="32">
        <f>F718*E718</f>
        <v/>
      </c>
    </row>
    <row r="719" ht="27.95" customHeight="1">
      <c r="A719" s="29" t="inlineStr">
        <is>
          <t>5.8</t>
        </is>
      </c>
      <c r="B719" s="29" t="inlineStr">
        <is>
          <t>92423</t>
        </is>
      </c>
      <c r="C719" s="29" t="inlineStr">
        <is>
          <t>MONTAGEM E DESMONTAGEM DE FÔRMA DE PILARES RETANGULARES E ESTRUTURAS SIMILARES, PÉ-DIREITO SIMPLES, EM CHAPA DE MADEIRA COMPENSADA RESINADA, 6 UTILIZAÇÕES. AF_09/2020</t>
        </is>
      </c>
      <c r="D719" s="30" t="inlineStr">
        <is>
          <t>M2</t>
        </is>
      </c>
      <c r="E719" s="31" t="n">
        <v>72</v>
      </c>
      <c r="F719" s="32" t="n">
        <v>0.059784</v>
      </c>
      <c r="G719" s="32">
        <f>F719*E719</f>
        <v/>
      </c>
    </row>
    <row r="720" ht="15" customHeight="1">
      <c r="A720" s="1" t="n"/>
      <c r="B720" s="1" t="n"/>
      <c r="C720" s="1" t="n"/>
      <c r="D720" s="1" t="n"/>
      <c r="E720" s="1" t="n"/>
      <c r="F720" s="33" t="inlineStr">
        <is>
          <t>TOTAL:</t>
        </is>
      </c>
      <c r="G720" s="34" t="n">
        <v>39.522274008832</v>
      </c>
    </row>
    <row r="721" ht="15.95" customHeight="1">
      <c r="A721" s="27" t="inlineStr">
        <is>
          <t>[ Serviço ]</t>
        </is>
      </c>
      <c r="B721" s="27" t="inlineStr">
        <is>
          <t>95361</t>
        </is>
      </c>
      <c r="C721" s="27" t="inlineStr">
        <is>
          <t>CURSO DE CAPACITAÇÃO PARA OPERADOR DE MARTELETE OU MARTELETEIRO (ENCARGOS COMPLEMENTARES) - HORISTA</t>
        </is>
      </c>
      <c r="D721" s="28" t="inlineStr">
        <is>
          <t>H</t>
        </is>
      </c>
      <c r="E721" s="1" t="n"/>
      <c r="F721" s="1" t="n"/>
      <c r="G721" s="1" t="n"/>
    </row>
    <row r="722" ht="27.95" customHeight="1">
      <c r="A722" s="29" t="inlineStr">
        <is>
          <t>3.2.8</t>
        </is>
      </c>
      <c r="B722" s="29" t="inlineStr">
        <is>
          <t>90439</t>
        </is>
      </c>
      <c r="C722" s="29" t="inlineStr">
        <is>
          <t>FURO MECANIZADO EM CONCRETO, COM MARTELO DEMOLIDOR, PARA INSTALAÇÕES HIDRÁULICAS, DIÂMETROS MENORES OU IGUAIS A 40 MM. AF_09/2023</t>
        </is>
      </c>
      <c r="D722" s="30" t="inlineStr">
        <is>
          <t>UN</t>
        </is>
      </c>
      <c r="E722" s="31" t="n">
        <v>257.6</v>
      </c>
      <c r="F722" s="32" t="n">
        <v>0.2937</v>
      </c>
      <c r="G722" s="32">
        <f>F722*E722</f>
        <v/>
      </c>
    </row>
    <row r="723" ht="27.95" customHeight="1">
      <c r="A723" s="29" t="inlineStr">
        <is>
          <t>4.2.8</t>
        </is>
      </c>
      <c r="B723" s="29" t="inlineStr">
        <is>
          <t>90439</t>
        </is>
      </c>
      <c r="C723" s="29" t="inlineStr">
        <is>
          <t>FURO MECANIZADO EM CONCRETO, COM MARTELO DEMOLIDOR, PARA INSTALAÇÕES HIDRÁULICAS, DIÂMETROS MENORES OU IGUAIS A 40 MM. AF_09/2023</t>
        </is>
      </c>
      <c r="D723" s="30" t="inlineStr">
        <is>
          <t>UN</t>
        </is>
      </c>
      <c r="E723" s="31" t="n">
        <v>365.33</v>
      </c>
      <c r="F723" s="32" t="n">
        <v>0.2937</v>
      </c>
      <c r="G723" s="32">
        <f>F723*E723</f>
        <v/>
      </c>
    </row>
    <row r="724" ht="15" customHeight="1">
      <c r="A724" s="1" t="n"/>
      <c r="B724" s="1" t="n"/>
      <c r="C724" s="1" t="n"/>
      <c r="D724" s="1" t="n"/>
      <c r="E724" s="1" t="n"/>
      <c r="F724" s="33" t="inlineStr">
        <is>
          <t>TOTAL:</t>
        </is>
      </c>
      <c r="G724" s="34" t="n">
        <v>182.954541</v>
      </c>
    </row>
    <row r="725" ht="15.95" customHeight="1">
      <c r="A725" s="27" t="inlineStr">
        <is>
          <t>[ Serviço ]</t>
        </is>
      </c>
      <c r="B725" s="27" t="inlineStr">
        <is>
          <t>95364</t>
        </is>
      </c>
      <c r="C725" s="27" t="inlineStr">
        <is>
          <t>CURSO DE CAPACITAÇÃO PARA OPERADOR DE PÁ CARREGADEIRA (ENCARGOS COMPLEMENTARES) - HORISTA</t>
        </is>
      </c>
      <c r="D725" s="28" t="inlineStr">
        <is>
          <t>H</t>
        </is>
      </c>
      <c r="E725" s="1" t="n"/>
      <c r="F725" s="1" t="n"/>
      <c r="G725" s="1" t="n"/>
    </row>
    <row r="726" ht="20.1" customHeight="1">
      <c r="A726" s="29" t="inlineStr">
        <is>
          <t>3.2.10</t>
        </is>
      </c>
      <c r="B726" s="29" t="inlineStr">
        <is>
          <t>97625</t>
        </is>
      </c>
      <c r="C726" s="29" t="inlineStr">
        <is>
          <t>DEMOLIÇÃO DE ALVENARIA PARA QUALQUER TIPO DE BLOCO, DE FORMA MECANIZADA, SEM REAPROVEITAMENTO. AF_09/2023</t>
        </is>
      </c>
      <c r="D726" s="30" t="inlineStr">
        <is>
          <t>M3</t>
        </is>
      </c>
      <c r="E726" s="31" t="n">
        <v>6.84</v>
      </c>
      <c r="F726" s="32" t="n">
        <v>0.3794</v>
      </c>
      <c r="G726" s="32">
        <f>F726*E726</f>
        <v/>
      </c>
    </row>
    <row r="727" ht="20.1" customHeight="1">
      <c r="A727" s="29" t="inlineStr">
        <is>
          <t>4.2.10</t>
        </is>
      </c>
      <c r="B727" s="29" t="inlineStr">
        <is>
          <t>97625</t>
        </is>
      </c>
      <c r="C727" s="29" t="inlineStr">
        <is>
          <t>DEMOLIÇÃO DE ALVENARIA PARA QUALQUER TIPO DE BLOCO, DE FORMA MECANIZADA, SEM REAPROVEITAMENTO. AF_09/2023</t>
        </is>
      </c>
      <c r="D727" s="30" t="inlineStr">
        <is>
          <t>M3</t>
        </is>
      </c>
      <c r="E727" s="31" t="n">
        <v>1.8</v>
      </c>
      <c r="F727" s="32" t="n">
        <v>0.3794</v>
      </c>
      <c r="G727" s="32">
        <f>F727*E727</f>
        <v/>
      </c>
    </row>
    <row r="728" ht="20.1" customHeight="1">
      <c r="A728" s="29" t="inlineStr">
        <is>
          <t>4.6.1</t>
        </is>
      </c>
      <c r="B728" s="29" t="inlineStr">
        <is>
          <t>97625</t>
        </is>
      </c>
      <c r="C728" s="29" t="inlineStr">
        <is>
          <t>DEMOLIÇÃO DE ALVENARIA PARA QUALQUER TIPO DE BLOCO, DE FORMA MECANIZADA, SEM REAPROVEITAMENTO. AF_09/2023</t>
        </is>
      </c>
      <c r="D728" s="30" t="inlineStr">
        <is>
          <t>M3</t>
        </is>
      </c>
      <c r="E728" s="31" t="n">
        <v>5</v>
      </c>
      <c r="F728" s="32" t="n">
        <v>0.3794</v>
      </c>
      <c r="G728" s="32">
        <f>F728*E728</f>
        <v/>
      </c>
    </row>
    <row r="729" ht="20.1" customHeight="1">
      <c r="A729" s="29" t="inlineStr">
        <is>
          <t>5.1</t>
        </is>
      </c>
      <c r="B729" s="29" t="inlineStr">
        <is>
          <t>97625</t>
        </is>
      </c>
      <c r="C729" s="29" t="inlineStr">
        <is>
          <t>DEMOLIÇÃO DE ALVENARIA PARA QUALQUER TIPO DE BLOCO, DE FORMA MECANIZADA, SEM REAPROVEITAMENTO. AF_09/2023</t>
        </is>
      </c>
      <c r="D729" s="30" t="inlineStr">
        <is>
          <t>M3</t>
        </is>
      </c>
      <c r="E729" s="31" t="n">
        <v>39.6</v>
      </c>
      <c r="F729" s="32" t="n">
        <v>0.3794</v>
      </c>
      <c r="G729" s="32">
        <f>F729*E729</f>
        <v/>
      </c>
    </row>
    <row r="730" ht="15" customHeight="1">
      <c r="A730" s="1" t="n"/>
      <c r="B730" s="1" t="n"/>
      <c r="C730" s="1" t="n"/>
      <c r="D730" s="1" t="n"/>
      <c r="E730" s="1" t="n"/>
      <c r="F730" s="33" t="inlineStr">
        <is>
          <t>TOTAL:</t>
        </is>
      </c>
      <c r="G730" s="34" t="n">
        <v>20.199256</v>
      </c>
    </row>
    <row r="731" ht="15.95" customHeight="1">
      <c r="A731" s="27" t="inlineStr">
        <is>
          <t>[ Serviço ]</t>
        </is>
      </c>
      <c r="B731" s="27" t="inlineStr">
        <is>
          <t>95371</t>
        </is>
      </c>
      <c r="C731" s="27" t="inlineStr">
        <is>
          <t>CURSO DE CAPACITAÇÃO PARA PEDREIRO (ENCARGOS COMPLEMENTARES) - HORISTA</t>
        </is>
      </c>
      <c r="D731" s="28" t="inlineStr">
        <is>
          <t>H</t>
        </is>
      </c>
      <c r="E731" s="1" t="n"/>
      <c r="F731" s="1" t="n"/>
      <c r="G731" s="1" t="n"/>
    </row>
    <row r="732" ht="20.1" customHeight="1">
      <c r="A732" s="29" t="inlineStr">
        <is>
          <t>2.2</t>
        </is>
      </c>
      <c r="B732" s="29" t="inlineStr">
        <is>
          <t>93208</t>
        </is>
      </c>
      <c r="C732" s="29" t="inlineStr">
        <is>
          <t>EXECUÇÃO DE ALMOXARIFADO EM CANTEIRO DE OBRA EM CHAPA DE MADEIRA COMPENSADA, INCLUSO PRATELEIRAS. AF_02/2016</t>
        </is>
      </c>
      <c r="D732" s="30" t="inlineStr">
        <is>
          <t>M2</t>
        </is>
      </c>
      <c r="E732" s="31" t="n">
        <v>30</v>
      </c>
      <c r="F732" s="32" t="n">
        <v>1.04177572</v>
      </c>
      <c r="G732" s="32">
        <f>F732*E732</f>
        <v/>
      </c>
    </row>
    <row r="733" ht="27.95" customHeight="1">
      <c r="A733" s="29" t="inlineStr">
        <is>
          <t>2.3</t>
        </is>
      </c>
      <c r="B733" s="29" t="inlineStr">
        <is>
          <t>93210</t>
        </is>
      </c>
      <c r="C733" s="29" t="inlineStr">
        <is>
          <t>EXECUÇÃO DE REFEITÓRIO EM CANTEIRO DE OBRA EM CHAPA DE MADEIRA COMPENSADA, NÃO INCLUSO MOBILIÁRIO E EQUIPAMENTOS. AF_02/2016</t>
        </is>
      </c>
      <c r="D733" s="30" t="inlineStr">
        <is>
          <t>M2</t>
        </is>
      </c>
      <c r="E733" s="31" t="n">
        <v>14</v>
      </c>
      <c r="F733" s="32" t="n">
        <v>0.9333809032</v>
      </c>
      <c r="G733" s="32">
        <f>F733*E733</f>
        <v/>
      </c>
    </row>
    <row r="734" ht="20.1" customHeight="1">
      <c r="A734" s="29" t="inlineStr">
        <is>
          <t>3.2.4</t>
        </is>
      </c>
      <c r="B734" s="29" t="inlineStr">
        <is>
          <t>CP ADAP. 009</t>
        </is>
      </c>
      <c r="C734" s="29" t="inlineStr">
        <is>
          <t>PINTURA PROTEÇÃO C/INIBIDOR MIGRATÓRIO CORROSÃO, 2 DEMÃOS - M2</t>
        </is>
      </c>
      <c r="D734" s="30" t="inlineStr">
        <is>
          <t>M2</t>
        </is>
      </c>
      <c r="E734" s="31" t="n">
        <v>95.05</v>
      </c>
      <c r="F734" s="32" t="n">
        <v>0.4</v>
      </c>
      <c r="G734" s="32">
        <f>F734*E734</f>
        <v/>
      </c>
    </row>
    <row r="735" ht="20.1" customHeight="1">
      <c r="A735" s="29" t="inlineStr">
        <is>
          <t>3.2.5</t>
        </is>
      </c>
      <c r="B735" s="29" t="inlineStr">
        <is>
          <t>CP ADAP. 007</t>
        </is>
      </c>
      <c r="C735" s="29" t="inlineStr">
        <is>
          <t>APLICAÇÃO DE ADESIVO ESTRUTURAL - KG</t>
        </is>
      </c>
      <c r="D735" s="30" t="inlineStr">
        <is>
          <t>KG</t>
        </is>
      </c>
      <c r="E735" s="31" t="n">
        <v>95.05</v>
      </c>
      <c r="F735" s="32" t="n">
        <v>0.4</v>
      </c>
      <c r="G735" s="32">
        <f>F735*E735</f>
        <v/>
      </c>
    </row>
    <row r="736" ht="20.1" customHeight="1">
      <c r="A736" s="29" t="inlineStr">
        <is>
          <t>3.2.7</t>
        </is>
      </c>
      <c r="B736" s="29" t="inlineStr">
        <is>
          <t>CP ADAP. 005</t>
        </is>
      </c>
      <c r="C736" s="29" t="inlineStr">
        <is>
          <t>RECUPERAÇÃO CONCRETO COM ARGAMASSA POLIMÉRICA ESP.=25MM</t>
        </is>
      </c>
      <c r="D736" s="30" t="inlineStr">
        <is>
          <t>M2</t>
        </is>
      </c>
      <c r="E736" s="31" t="n">
        <v>95.05</v>
      </c>
      <c r="F736" s="32" t="n">
        <v>1.5</v>
      </c>
      <c r="G736" s="32">
        <f>F736*E736</f>
        <v/>
      </c>
    </row>
    <row r="737" ht="20.1" customHeight="1">
      <c r="A737" s="29" t="inlineStr">
        <is>
          <t>3.2.9</t>
        </is>
      </c>
      <c r="B737" s="29" t="inlineStr">
        <is>
          <t>CP ADAP. 001</t>
        </is>
      </c>
      <c r="C737" s="29" t="inlineStr">
        <is>
          <t>SELAGEM DE FISSURAS COM INJEÇÃO DE RESINA EPÓXI</t>
        </is>
      </c>
      <c r="D737" s="30" t="inlineStr">
        <is>
          <t>KG</t>
        </is>
      </c>
      <c r="E737" s="31" t="n">
        <v>21.25</v>
      </c>
      <c r="F737" s="32" t="n">
        <v>1</v>
      </c>
      <c r="G737" s="32">
        <f>F737*E737</f>
        <v/>
      </c>
    </row>
    <row r="738" ht="20.1" customHeight="1">
      <c r="A738" s="29" t="inlineStr">
        <is>
          <t>3.3.2</t>
        </is>
      </c>
      <c r="B738" s="29" t="inlineStr">
        <is>
          <t>97631</t>
        </is>
      </c>
      <c r="C738" s="29" t="inlineStr">
        <is>
          <t>DEMOLIÇÃO DE ARGAMASSAS, DE FORMA MANUAL, SEM REAPROVEITAMENTO. AF_09/2023</t>
        </is>
      </c>
      <c r="D738" s="30" t="inlineStr">
        <is>
          <t>M2</t>
        </is>
      </c>
      <c r="E738" s="31" t="n">
        <v>44.77</v>
      </c>
      <c r="F738" s="32" t="n">
        <v>0.1151</v>
      </c>
      <c r="G738" s="32">
        <f>F738*E738</f>
        <v/>
      </c>
    </row>
    <row r="739" ht="27.95" customHeight="1">
      <c r="A739" s="29" t="inlineStr">
        <is>
          <t>3.3.4</t>
        </is>
      </c>
      <c r="B739" s="29" t="inlineStr">
        <is>
          <t>87894</t>
        </is>
      </c>
      <c r="C739" s="29" t="inlineStr">
        <is>
          <t>CHAPISCO APLICADO EM ALVENARIA (SEM PRESENÇA DE VÃOS) E ESTRUTURAS DE CONCRETO DE FACHADA, COM COLHER DE PEDREIRO. ARGAMASSA TRAÇO 1:3 COM PREPARO EM BETONEIRA 400L. AF_10/2022</t>
        </is>
      </c>
      <c r="D739" s="30" t="inlineStr">
        <is>
          <t>M2</t>
        </is>
      </c>
      <c r="E739" s="31" t="n">
        <v>44.77</v>
      </c>
      <c r="F739" s="32" t="n">
        <v>0.1394</v>
      </c>
      <c r="G739" s="32">
        <f>F739*E739</f>
        <v/>
      </c>
    </row>
    <row r="740" ht="36" customHeight="1">
      <c r="A740" s="29" t="inlineStr">
        <is>
          <t>3.3.5</t>
        </is>
      </c>
      <c r="B740" s="29" t="inlineStr">
        <is>
          <t>104237</t>
        </is>
      </c>
      <c r="C740" s="29" t="inlineStr">
        <is>
          <t>EMBOÇO OU MASSA ÚNICA EM ARGAMASSA TRAÇO 1:2:8, PREPARO MECÂNICA COM BETONEIRA 400 L, APLICADA MANUALMENTE EM PANOS DE FACHADA SEM PRESENÇA DE VÃOS, ESPESSURA DE 35 MM, ACESSO POR ANDAIME. AF_08/2022</t>
        </is>
      </c>
      <c r="D740" s="30" t="inlineStr">
        <is>
          <t>M2</t>
        </is>
      </c>
      <c r="E740" s="31" t="n">
        <v>44.77</v>
      </c>
      <c r="F740" s="32" t="n">
        <v>0.532</v>
      </c>
      <c r="G740" s="32">
        <f>F740*E740</f>
        <v/>
      </c>
    </row>
    <row r="741" ht="20.1" customHeight="1">
      <c r="A741" s="29" t="inlineStr">
        <is>
          <t>3.3.6</t>
        </is>
      </c>
      <c r="B741" s="29" t="inlineStr">
        <is>
          <t>CP ADAP. 031</t>
        </is>
      </c>
      <c r="C741" s="29" t="inlineStr">
        <is>
          <t>APLICAÇÃO DE JUNTA DE DILATAÇÃO ELÁSTICA PARA CONCRETO (FUGENBAND)</t>
        </is>
      </c>
      <c r="D741" s="30" t="inlineStr">
        <is>
          <t>M</t>
        </is>
      </c>
      <c r="E741" s="31" t="n">
        <v>234</v>
      </c>
      <c r="F741" s="32" t="n">
        <v>0.417</v>
      </c>
      <c r="G741" s="32">
        <f>F741*E741</f>
        <v/>
      </c>
    </row>
    <row r="742" ht="15" customHeight="1">
      <c r="A742" s="29" t="inlineStr">
        <is>
          <t>3.3.10</t>
        </is>
      </c>
      <c r="B742" s="29" t="inlineStr">
        <is>
          <t>S08637</t>
        </is>
      </c>
      <c r="C742" s="29" t="inlineStr">
        <is>
          <t>Chapim de concreto pré-moldado</t>
        </is>
      </c>
      <c r="D742" s="30" t="inlineStr">
        <is>
          <t>m</t>
        </is>
      </c>
      <c r="E742" s="31" t="n">
        <v>142</v>
      </c>
      <c r="F742" s="32" t="n">
        <v>0.0072</v>
      </c>
      <c r="G742" s="32">
        <f>F742*E742</f>
        <v/>
      </c>
    </row>
    <row r="743" ht="15" customHeight="1">
      <c r="A743" s="29" t="inlineStr">
        <is>
          <t>3.5.2</t>
        </is>
      </c>
      <c r="B743" s="29" t="inlineStr">
        <is>
          <t>S07218</t>
        </is>
      </c>
      <c r="C743" s="29" t="inlineStr">
        <is>
          <t>Remoção de impermeabilização com manta asfaltica</t>
        </is>
      </c>
      <c r="D743" s="30" t="inlineStr">
        <is>
          <t>m2</t>
        </is>
      </c>
      <c r="E743" s="31" t="n">
        <v>262.7</v>
      </c>
      <c r="F743" s="32" t="n">
        <v>0.1</v>
      </c>
      <c r="G743" s="32">
        <f>F743*E743</f>
        <v/>
      </c>
    </row>
    <row r="744" ht="27.95" customHeight="1">
      <c r="A744" s="29" t="inlineStr">
        <is>
          <t>3.5.3</t>
        </is>
      </c>
      <c r="B744" s="29" t="inlineStr">
        <is>
          <t>87682</t>
        </is>
      </c>
      <c r="C744" s="29" t="inlineStr">
        <is>
          <t>CONTRAPISO EM ARGAMASSA TRAÇO 1:4 (CIMENTO E AREIA), PREPARO MANUAL, APLICADO EM ÁREAS SECAS SOBRE LAJE, NÃO ADERIDO, ACABAMENTO NÃO REFORÇADO, ESPESSURA 4CM. AF_07/2021</t>
        </is>
      </c>
      <c r="D744" s="30" t="inlineStr">
        <is>
          <t>M2</t>
        </is>
      </c>
      <c r="E744" s="31" t="n">
        <v>142</v>
      </c>
      <c r="F744" s="32" t="n">
        <v>0.248</v>
      </c>
      <c r="G744" s="32">
        <f>F744*E744</f>
        <v/>
      </c>
    </row>
    <row r="745" ht="15" customHeight="1">
      <c r="A745" s="29" t="inlineStr">
        <is>
          <t>3.5.5</t>
        </is>
      </c>
      <c r="B745" s="29" t="inlineStr">
        <is>
          <t>S08637</t>
        </is>
      </c>
      <c r="C745" s="29" t="inlineStr">
        <is>
          <t>Chapim de concreto pré-moldado</t>
        </is>
      </c>
      <c r="D745" s="30" t="inlineStr">
        <is>
          <t>m</t>
        </is>
      </c>
      <c r="E745" s="31" t="n">
        <v>71</v>
      </c>
      <c r="F745" s="32" t="n">
        <v>0.0072</v>
      </c>
      <c r="G745" s="32">
        <f>F745*E745</f>
        <v/>
      </c>
    </row>
    <row r="746" ht="20.1" customHeight="1">
      <c r="A746" s="29" t="inlineStr">
        <is>
          <t>4.2.4</t>
        </is>
      </c>
      <c r="B746" s="29" t="inlineStr">
        <is>
          <t>CP ADAP. 009</t>
        </is>
      </c>
      <c r="C746" s="29" t="inlineStr">
        <is>
          <t>PINTURA PROTEÇÃO C/INIBIDOR MIGRATÓRIO CORROSÃO, 2 DEMÃOS - M2</t>
        </is>
      </c>
      <c r="D746" s="30" t="inlineStr">
        <is>
          <t>M2</t>
        </is>
      </c>
      <c r="E746" s="31" t="n">
        <v>91.8</v>
      </c>
      <c r="F746" s="32" t="n">
        <v>0.4</v>
      </c>
      <c r="G746" s="32">
        <f>F746*E746</f>
        <v/>
      </c>
    </row>
    <row r="747" ht="20.1" customHeight="1">
      <c r="A747" s="29" t="inlineStr">
        <is>
          <t>4.2.5</t>
        </is>
      </c>
      <c r="B747" s="29" t="inlineStr">
        <is>
          <t>CP ADAP. 007</t>
        </is>
      </c>
      <c r="C747" s="29" t="inlineStr">
        <is>
          <t>APLICAÇÃO DE ADESIVO ESTRUTURAL - KG</t>
        </is>
      </c>
      <c r="D747" s="30" t="inlineStr">
        <is>
          <t>KG</t>
        </is>
      </c>
      <c r="E747" s="31" t="n">
        <v>91.8</v>
      </c>
      <c r="F747" s="32" t="n">
        <v>0.4</v>
      </c>
      <c r="G747" s="32">
        <f>F747*E747</f>
        <v/>
      </c>
    </row>
    <row r="748" ht="20.1" customHeight="1">
      <c r="A748" s="29" t="inlineStr">
        <is>
          <t>4.2.7</t>
        </is>
      </c>
      <c r="B748" s="29" t="inlineStr">
        <is>
          <t>CP ADAP. 005</t>
        </is>
      </c>
      <c r="C748" s="29" t="inlineStr">
        <is>
          <t>RECUPERAÇÃO CONCRETO COM ARGAMASSA POLIMÉRICA ESP.=25MM</t>
        </is>
      </c>
      <c r="D748" s="30" t="inlineStr">
        <is>
          <t>M2</t>
        </is>
      </c>
      <c r="E748" s="31" t="n">
        <v>91.8</v>
      </c>
      <c r="F748" s="32" t="n">
        <v>1.5</v>
      </c>
      <c r="G748" s="32">
        <f>F748*E748</f>
        <v/>
      </c>
    </row>
    <row r="749" ht="20.1" customHeight="1">
      <c r="A749" s="29" t="inlineStr">
        <is>
          <t>4.2.9</t>
        </is>
      </c>
      <c r="B749" s="29" t="inlineStr">
        <is>
          <t>CP ADAP. 001</t>
        </is>
      </c>
      <c r="C749" s="29" t="inlineStr">
        <is>
          <t>SELAGEM DE FISSURAS COM INJEÇÃO DE RESINA EPÓXI</t>
        </is>
      </c>
      <c r="D749" s="30" t="inlineStr">
        <is>
          <t>KG</t>
        </is>
      </c>
      <c r="E749" s="31" t="n">
        <v>30.14</v>
      </c>
      <c r="F749" s="32" t="n">
        <v>1</v>
      </c>
      <c r="G749" s="32">
        <f>F749*E749</f>
        <v/>
      </c>
    </row>
    <row r="750" ht="27.95" customHeight="1">
      <c r="A750" s="29" t="inlineStr">
        <is>
          <t>4.2.13</t>
        </is>
      </c>
      <c r="B750" s="29" t="inlineStr">
        <is>
          <t>103337</t>
        </is>
      </c>
      <c r="C750" s="29" t="inlineStr">
        <is>
          <t>ALVENARIA DE VEDAÇÃO DE BLOCOS VAZADOS DE CONCRETO APARENTE DE 9X19X39 CM (ESPESSURA 9 CM) E ARGAMASSA DE ASSENTAMENTO COM PREPARO MANUAL. AF_12/2021</t>
        </is>
      </c>
      <c r="D750" s="30" t="inlineStr">
        <is>
          <t>M2</t>
        </is>
      </c>
      <c r="E750" s="31" t="n">
        <v>9</v>
      </c>
      <c r="F750" s="32" t="n">
        <v>0.95</v>
      </c>
      <c r="G750" s="32">
        <f>F750*E750</f>
        <v/>
      </c>
    </row>
    <row r="751" ht="20.1" customHeight="1">
      <c r="A751" s="29" t="inlineStr">
        <is>
          <t>4.2.14</t>
        </is>
      </c>
      <c r="B751" s="29" t="inlineStr">
        <is>
          <t>CP ADAP. 014</t>
        </is>
      </c>
      <c r="C751" s="29" t="inlineStr">
        <is>
          <t>FIBRA DE CARBONO PARA REFORCO ESTRUTURAL -VIGAS</t>
        </is>
      </c>
      <c r="D751" s="30" t="inlineStr">
        <is>
          <t>M2</t>
        </is>
      </c>
      <c r="E751" s="31" t="n">
        <v>1.36</v>
      </c>
      <c r="F751" s="32" t="n">
        <v>2.732</v>
      </c>
      <c r="G751" s="32">
        <f>F751*E751</f>
        <v/>
      </c>
    </row>
    <row r="752" ht="20.1" customHeight="1">
      <c r="A752" s="29" t="inlineStr">
        <is>
          <t>4.2.15</t>
        </is>
      </c>
      <c r="B752" s="29" t="inlineStr">
        <is>
          <t>87878</t>
        </is>
      </c>
      <c r="C752" s="29" t="inlineStr">
        <is>
          <t>CHAPISCO APLICADO EM ALVENARIAS E ESTRUTURAS DE CONCRETO INTERNAS (Recomposição das paredes e lajes internas)</t>
        </is>
      </c>
      <c r="D752" s="30" t="inlineStr">
        <is>
          <t>M2</t>
        </is>
      </c>
      <c r="E752" s="31" t="n">
        <v>17.4</v>
      </c>
      <c r="F752" s="32" t="n">
        <v>0.06809999999999999</v>
      </c>
      <c r="G752" s="32">
        <f>F752*E752</f>
        <v/>
      </c>
    </row>
    <row r="753" ht="20.1" customHeight="1">
      <c r="A753" s="29" t="inlineStr">
        <is>
          <t>4.2.16</t>
        </is>
      </c>
      <c r="B753" s="29" t="inlineStr">
        <is>
          <t>C3408</t>
        </is>
      </c>
      <c r="C753" s="29" t="inlineStr">
        <is>
          <t>REBOCO C/ ARGAMASSA DE CIMENTO E AREIA S/ PENEIRAR, TRAÇO 1:3 (Recomposição das paredes e lajes internas)</t>
        </is>
      </c>
      <c r="D753" s="30" t="inlineStr">
        <is>
          <t>M2</t>
        </is>
      </c>
      <c r="E753" s="31" t="n">
        <v>17.4</v>
      </c>
      <c r="F753" s="32" t="n">
        <v>0.6</v>
      </c>
      <c r="G753" s="32">
        <f>F753*E753</f>
        <v/>
      </c>
    </row>
    <row r="754" ht="20.1" customHeight="1">
      <c r="A754" s="29" t="inlineStr">
        <is>
          <t>4.3.2</t>
        </is>
      </c>
      <c r="B754" s="29" t="inlineStr">
        <is>
          <t>97631</t>
        </is>
      </c>
      <c r="C754" s="29" t="inlineStr">
        <is>
          <t>DEMOLIÇÃO DE ARGAMASSAS, DE FORMA MANUAL, SEM REAPROVEITAMENTO. AF_09/2023</t>
        </is>
      </c>
      <c r="D754" s="30" t="inlineStr">
        <is>
          <t>M2</t>
        </is>
      </c>
      <c r="E754" s="31" t="n">
        <v>1721.67</v>
      </c>
      <c r="F754" s="32" t="n">
        <v>0.1151</v>
      </c>
      <c r="G754" s="32">
        <f>F754*E754</f>
        <v/>
      </c>
    </row>
    <row r="755" ht="27.95" customHeight="1">
      <c r="A755" s="29" t="inlineStr">
        <is>
          <t>4.3.4</t>
        </is>
      </c>
      <c r="B755" s="29" t="inlineStr">
        <is>
          <t>87894</t>
        </is>
      </c>
      <c r="C755" s="29" t="inlineStr">
        <is>
          <t>CHAPISCO APLICADO EM ALVENARIA (SEM PRESENÇA DE VÃOS) E ESTRUTURAS DE CONCRETO DE FACHADA, COM COLHER DE PEDREIRO. ARGAMASSA TRAÇO 1:3 COM PREPARO EM BETONEIRA 400L. AF_10/2022</t>
        </is>
      </c>
      <c r="D755" s="30" t="inlineStr">
        <is>
          <t>M2</t>
        </is>
      </c>
      <c r="E755" s="31" t="n">
        <v>1721.67</v>
      </c>
      <c r="F755" s="32" t="n">
        <v>0.1394</v>
      </c>
      <c r="G755" s="32">
        <f>F755*E755</f>
        <v/>
      </c>
    </row>
    <row r="756" ht="36" customHeight="1">
      <c r="A756" s="29" t="inlineStr">
        <is>
          <t>4.3.5</t>
        </is>
      </c>
      <c r="B756" s="29" t="inlineStr">
        <is>
          <t>104237</t>
        </is>
      </c>
      <c r="C756" s="29" t="inlineStr">
        <is>
          <t>EMBOÇO OU MASSA ÚNICA EM ARGAMASSA TRAÇO 1:2:8, PREPARO MECÂNICA COM BETONEIRA 400 L, APLICADA MANUALMENTE EM PANOS DE FACHADA SEM PRESENÇA DE VÃOS, ESPESSURA DE 35 MM, ACESSO POR ANDAIME. AF_08/2022</t>
        </is>
      </c>
      <c r="D756" s="30" t="inlineStr">
        <is>
          <t>M2</t>
        </is>
      </c>
      <c r="E756" s="31" t="n">
        <v>1721.67</v>
      </c>
      <c r="F756" s="32" t="n">
        <v>0.532</v>
      </c>
      <c r="G756" s="32">
        <f>F756*E756</f>
        <v/>
      </c>
    </row>
    <row r="757" ht="15" customHeight="1">
      <c r="A757" s="29" t="inlineStr">
        <is>
          <t>4.3.12</t>
        </is>
      </c>
      <c r="B757" s="29" t="inlineStr">
        <is>
          <t>S08637</t>
        </is>
      </c>
      <c r="C757" s="29" t="inlineStr">
        <is>
          <t>Chapim de concreto pré-moldado</t>
        </is>
      </c>
      <c r="D757" s="30" t="inlineStr">
        <is>
          <t>m</t>
        </is>
      </c>
      <c r="E757" s="31" t="n">
        <v>190</v>
      </c>
      <c r="F757" s="32" t="n">
        <v>0.0072</v>
      </c>
      <c r="G757" s="32">
        <f>F757*E757</f>
        <v/>
      </c>
    </row>
    <row r="758" ht="36" customHeight="1">
      <c r="A758" s="29" t="inlineStr">
        <is>
          <t>4.4.2</t>
        </is>
      </c>
      <c r="B758" s="29" t="inlineStr">
        <is>
          <t>87630</t>
        </is>
      </c>
      <c r="C758" s="29" t="inlineStr">
        <is>
          <t>CONTRAPISO EM ARGAMASSA TRAÇO 1:4 (CIMENTO E AREIA), PREPARO MECÂNICO COM BETONEIRA 400 L, APLICADO EM ÁREAS SECAS SOBRE LAJE, ADERIDO, ACABAMENTO NÃO REFORÇADO, ESPESSURA 3CM. AF_07/2021</t>
        </is>
      </c>
      <c r="D758" s="30" t="inlineStr">
        <is>
          <t>M2</t>
        </is>
      </c>
      <c r="E758" s="31" t="n">
        <v>408</v>
      </c>
      <c r="F758" s="32" t="n">
        <v>0.245</v>
      </c>
      <c r="G758" s="32">
        <f>F758*E758</f>
        <v/>
      </c>
    </row>
    <row r="759" ht="20.1" customHeight="1">
      <c r="A759" s="29" t="inlineStr">
        <is>
          <t>4.5.1</t>
        </is>
      </c>
      <c r="B759" s="29" t="inlineStr">
        <is>
          <t>CP ADAP. 011</t>
        </is>
      </c>
      <c r="C759" s="29" t="inlineStr">
        <is>
          <t>DEMOLIÇÃO DE PISO CIMENTADO SOBRE LASTRO DE CONCRETO</t>
        </is>
      </c>
      <c r="D759" s="30" t="inlineStr">
        <is>
          <t>M2</t>
        </is>
      </c>
      <c r="E759" s="31" t="n">
        <v>229.45</v>
      </c>
      <c r="F759" s="32" t="n">
        <v>0.13</v>
      </c>
      <c r="G759" s="32">
        <f>F759*E759</f>
        <v/>
      </c>
    </row>
    <row r="760" ht="20.1" customHeight="1">
      <c r="A760" s="29" t="inlineStr">
        <is>
          <t>4.5.2</t>
        </is>
      </c>
      <c r="B760" s="29" t="inlineStr">
        <is>
          <t>97631</t>
        </is>
      </c>
      <c r="C760" s="29" t="inlineStr">
        <is>
          <t>DEMOLIÇÃO DE ARGAMASSAS, DE FORMA MANUAL, SEM REAPROVEITAMENTO. AF_09/2023</t>
        </is>
      </c>
      <c r="D760" s="30" t="inlineStr">
        <is>
          <t>M2</t>
        </is>
      </c>
      <c r="E760" s="31" t="n">
        <v>46.46</v>
      </c>
      <c r="F760" s="32" t="n">
        <v>0.1151</v>
      </c>
      <c r="G760" s="32">
        <f>F760*E760</f>
        <v/>
      </c>
    </row>
    <row r="761" ht="36" customHeight="1">
      <c r="A761" s="29" t="inlineStr">
        <is>
          <t>4.5.3</t>
        </is>
      </c>
      <c r="B761" s="29" t="inlineStr">
        <is>
          <t>87630</t>
        </is>
      </c>
      <c r="C761" s="29" t="inlineStr">
        <is>
          <t>CONTRAPISO EM ARGAMASSA TRAÇO 1:4 (CIMENTO E AREIA), PREPARO MECÂNICO COM BETONEIRA 400 L, APLICADO EM ÁREAS SECAS SOBRE LAJE, ADERIDO, ACABAMENTO NÃO REFORÇADO, ESPESSURA 3CM. AF_07/2021</t>
        </is>
      </c>
      <c r="D761" s="30" t="inlineStr">
        <is>
          <t>M2</t>
        </is>
      </c>
      <c r="E761" s="31" t="n">
        <v>229.45</v>
      </c>
      <c r="F761" s="32" t="n">
        <v>0.245</v>
      </c>
      <c r="G761" s="32">
        <f>F761*E761</f>
        <v/>
      </c>
    </row>
    <row r="762" ht="20.1" customHeight="1">
      <c r="A762" s="29" t="inlineStr">
        <is>
          <t>4.5.5</t>
        </is>
      </c>
      <c r="B762" s="29" t="inlineStr">
        <is>
          <t>98567</t>
        </is>
      </c>
      <c r="C762" s="29" t="inlineStr">
        <is>
          <t>PROTEÇÃO MECÂNICA DE SUPERFICIE HORIZONTAL COM ARGAMASSA DE CIMENTO E AREIA, TRAÇO 1:3, E=4CM. AF_09/2023</t>
        </is>
      </c>
      <c r="D762" s="30" t="inlineStr">
        <is>
          <t>M2</t>
        </is>
      </c>
      <c r="E762" s="31" t="n">
        <v>229.45</v>
      </c>
      <c r="F762" s="32" t="n">
        <v>0.9282</v>
      </c>
      <c r="G762" s="32">
        <f>F762*E762</f>
        <v/>
      </c>
    </row>
    <row r="763" ht="20.1" customHeight="1">
      <c r="A763" s="29" t="inlineStr">
        <is>
          <t>4.5.6</t>
        </is>
      </c>
      <c r="B763" s="29" t="inlineStr">
        <is>
          <t>98564</t>
        </is>
      </c>
      <c r="C763" s="29" t="inlineStr">
        <is>
          <t>PROTEÇÃO MECÂNICA DE SUPERFÍCIE VERTICAL COM ARGAMASSA DE CIMENTO E AREIA, TRAÇO 1:3, E=2CM. AF_09/2023</t>
        </is>
      </c>
      <c r="D763" s="30" t="inlineStr">
        <is>
          <t>M2</t>
        </is>
      </c>
      <c r="E763" s="31" t="n">
        <v>46.46</v>
      </c>
      <c r="F763" s="32" t="n">
        <v>0.5154</v>
      </c>
      <c r="G763" s="32">
        <f>F763*E763</f>
        <v/>
      </c>
    </row>
    <row r="764" ht="20.1" customHeight="1">
      <c r="A764" s="29" t="inlineStr">
        <is>
          <t>4.6.2</t>
        </is>
      </c>
      <c r="B764" s="29" t="inlineStr">
        <is>
          <t>97626</t>
        </is>
      </c>
      <c r="C764" s="29" t="inlineStr">
        <is>
          <t>DEMOLIÇÃO DE PILARES E VIGAS EM CONCRETO ARMADO, DE FORMA MANUAL, SEM REAPROVEITAMENTO. AF_09/2023</t>
        </is>
      </c>
      <c r="D764" s="30" t="inlineStr">
        <is>
          <t>M3</t>
        </is>
      </c>
      <c r="E764" s="31" t="n">
        <v>0.25</v>
      </c>
      <c r="F764" s="32" t="n">
        <v>3.5586</v>
      </c>
      <c r="G764" s="32">
        <f>F764*E764</f>
        <v/>
      </c>
    </row>
    <row r="765" ht="20.1" customHeight="1">
      <c r="A765" s="29" t="inlineStr">
        <is>
          <t>4.6.5</t>
        </is>
      </c>
      <c r="B765" s="29" t="inlineStr">
        <is>
          <t>103669</t>
        </is>
      </c>
      <c r="C765" s="29" t="inlineStr">
        <is>
          <t>CONCRETAGEM DE PILARES, FCK = 25 MPA, COM USO DE BALDES - LANÇAMENTO, ADENSAMENTO E ACABAMENTO. AF_02/2022</t>
        </is>
      </c>
      <c r="D765" s="30" t="inlineStr">
        <is>
          <t>M3</t>
        </is>
      </c>
      <c r="E765" s="31" t="n">
        <v>0.25</v>
      </c>
      <c r="F765" s="32" t="n">
        <v>2.459</v>
      </c>
      <c r="G765" s="32">
        <f>F765*E765</f>
        <v/>
      </c>
    </row>
    <row r="766" ht="27.95" customHeight="1">
      <c r="A766" s="29" t="inlineStr">
        <is>
          <t>4.6.6</t>
        </is>
      </c>
      <c r="B766" s="29" t="inlineStr">
        <is>
          <t>103356</t>
        </is>
      </c>
      <c r="C766" s="29" t="inlineStr">
        <is>
          <t>ALVENARIA DE VEDAÇÃO DE BLOCOS CERÂMICOS FURADOS NA HORIZONTAL DE 9X19X29 CM (ESPESSURA 9 CM) E ARGAMASSA DE ASSENTAMENTO COM PREPARO EM BETONEIRA. AF_12/2021</t>
        </is>
      </c>
      <c r="D766" s="30" t="inlineStr">
        <is>
          <t>M2</t>
        </is>
      </c>
      <c r="E766" s="31" t="n">
        <v>25</v>
      </c>
      <c r="F766" s="32" t="n">
        <v>0.77</v>
      </c>
      <c r="G766" s="32">
        <f>F766*E766</f>
        <v/>
      </c>
    </row>
    <row r="767" ht="27.95" customHeight="1">
      <c r="A767" s="29" t="inlineStr">
        <is>
          <t>4.6.8</t>
        </is>
      </c>
      <c r="B767" s="29" t="inlineStr">
        <is>
          <t>103683</t>
        </is>
      </c>
      <c r="C767" s="29" t="inlineStr">
        <is>
          <t>CONCRETAGEM DE VIGAS E LAJES, FCK=25 MPA, PARA QUALQUER TIPO DE LAJE COM BALDES EM EDIFICAÇÃO DE MULTIPAVIMENTOS ATÉ 04 ANDARES - LANÇAMENTO, ADENSAMENTO E ACABAMENTO. AF_02/2022</t>
        </is>
      </c>
      <c r="D767" s="30" t="inlineStr">
        <is>
          <t>M3</t>
        </is>
      </c>
      <c r="E767" s="31" t="n">
        <v>0.5600000000000001</v>
      </c>
      <c r="F767" s="32" t="n">
        <v>6.857</v>
      </c>
      <c r="G767" s="32">
        <f>F767*E767</f>
        <v/>
      </c>
    </row>
    <row r="768" ht="27.95" customHeight="1">
      <c r="A768" s="29" t="inlineStr">
        <is>
          <t>4.6.9</t>
        </is>
      </c>
      <c r="B768" s="29" t="inlineStr">
        <is>
          <t>87894</t>
        </is>
      </c>
      <c r="C768" s="29" t="inlineStr">
        <is>
          <t>CHAPISCO APLICADO EM ALVENARIA (SEM PRESENÇA DE VÃOS) E ESTRUTURAS DE CONCRETO DE FACHADA, COM COLHER DE PEDREIRO. ARGAMASSA TRAÇO 1:3 COM PREPARO EM BETONEIRA 400L. AF_10/2022</t>
        </is>
      </c>
      <c r="D768" s="30" t="inlineStr">
        <is>
          <t>M2</t>
        </is>
      </c>
      <c r="E768" s="31" t="n">
        <v>25</v>
      </c>
      <c r="F768" s="32" t="n">
        <v>0.1394</v>
      </c>
      <c r="G768" s="32">
        <f>F768*E768</f>
        <v/>
      </c>
    </row>
    <row r="769" ht="36" customHeight="1">
      <c r="A769" s="29" t="inlineStr">
        <is>
          <t>4.6.10</t>
        </is>
      </c>
      <c r="B769" s="29" t="inlineStr">
        <is>
          <t>104237</t>
        </is>
      </c>
      <c r="C769" s="29" t="inlineStr">
        <is>
          <t>EMBOÇO OU MASSA ÚNICA EM ARGAMASSA TRAÇO 1:2:8, PREPARO MECÂNICA COM BETONEIRA 400 L, APLICADA MANUALMENTE EM PANOS DE FACHADA SEM PRESENÇA DE VÃOS, ESPESSURA DE 35 MM, ACESSO POR ANDAIME. AF_08/2022</t>
        </is>
      </c>
      <c r="D769" s="30" t="inlineStr">
        <is>
          <t>M2</t>
        </is>
      </c>
      <c r="E769" s="31" t="n">
        <v>25</v>
      </c>
      <c r="F769" s="32" t="n">
        <v>0.532</v>
      </c>
      <c r="G769" s="32">
        <f>F769*E769</f>
        <v/>
      </c>
    </row>
    <row r="770" ht="20.1" customHeight="1">
      <c r="A770" s="29" t="inlineStr">
        <is>
          <t>5.3</t>
        </is>
      </c>
      <c r="B770" s="29" t="inlineStr">
        <is>
          <t>96527</t>
        </is>
      </c>
      <c r="C770" s="29" t="inlineStr">
        <is>
          <t>ESCAVAÇÃO MANUAL DE VALA PARA VIGA BALDRAME (INCLUINDO ESCAVAÇÃO PARA COLOCAÇÃO DE FÔRMAS). AF_06/2017</t>
        </is>
      </c>
      <c r="D770" s="30" t="inlineStr">
        <is>
          <t>M3</t>
        </is>
      </c>
      <c r="E770" s="31" t="n">
        <v>9.9</v>
      </c>
      <c r="F770" s="32" t="n">
        <v>1.459</v>
      </c>
      <c r="G770" s="32">
        <f>F770*E770</f>
        <v/>
      </c>
    </row>
    <row r="771" ht="20.1" customHeight="1">
      <c r="A771" s="29" t="inlineStr">
        <is>
          <t>5.4</t>
        </is>
      </c>
      <c r="B771" s="29" t="inlineStr">
        <is>
          <t>CP-95467-90315369</t>
        </is>
      </c>
      <c r="C771" s="29" t="inlineStr">
        <is>
          <t>EMBASAMENTO C/PEDRA ARGAMASSADA UTILIZANDO ARG.CIM/AREIA 1:6 (M3)</t>
        </is>
      </c>
      <c r="D771" s="30" t="inlineStr">
        <is>
          <t>M3</t>
        </is>
      </c>
      <c r="E771" s="31" t="n">
        <v>9.9</v>
      </c>
      <c r="F771" s="32" t="n">
        <v>6</v>
      </c>
      <c r="G771" s="32">
        <f>F771*E771</f>
        <v/>
      </c>
    </row>
    <row r="772" ht="20.1" customHeight="1">
      <c r="A772" s="29" t="inlineStr">
        <is>
          <t>5.10</t>
        </is>
      </c>
      <c r="B772" s="29" t="inlineStr">
        <is>
          <t>103669</t>
        </is>
      </c>
      <c r="C772" s="29" t="inlineStr">
        <is>
          <t>CONCRETAGEM DE PILARES, FCK = 25 MPA, COM USO DE BALDES - LANÇAMENTO, ADENSAMENTO E ACABAMENTO. AF_02/2022</t>
        </is>
      </c>
      <c r="D772" s="30" t="inlineStr">
        <is>
          <t>M3</t>
        </is>
      </c>
      <c r="E772" s="31" t="n">
        <v>3.38</v>
      </c>
      <c r="F772" s="32" t="n">
        <v>2.459</v>
      </c>
      <c r="G772" s="32">
        <f>F772*E772</f>
        <v/>
      </c>
    </row>
    <row r="773" ht="20.1" customHeight="1">
      <c r="A773" s="29" t="inlineStr">
        <is>
          <t>5.11</t>
        </is>
      </c>
      <c r="B773" s="29" t="inlineStr">
        <is>
          <t>96556</t>
        </is>
      </c>
      <c r="C773" s="29" t="inlineStr">
        <is>
          <t>CONCRETAGEM DE SAPATAS, FCK 30 MPA, COM USO DE JERICA ? LANÇAMENTO, ADENSAMENTO E ACABAMENTO. AF_06/2017</t>
        </is>
      </c>
      <c r="D773" s="30" t="inlineStr">
        <is>
          <t>M3</t>
        </is>
      </c>
      <c r="E773" s="31" t="n">
        <v>3.89</v>
      </c>
      <c r="F773" s="32" t="n">
        <v>4.906</v>
      </c>
      <c r="G773" s="32">
        <f>F773*E773</f>
        <v/>
      </c>
    </row>
    <row r="774" ht="20.1" customHeight="1">
      <c r="A774" s="29" t="inlineStr">
        <is>
          <t>5.12</t>
        </is>
      </c>
      <c r="B774" s="29" t="inlineStr">
        <is>
          <t>93205</t>
        </is>
      </c>
      <c r="C774" s="29" t="inlineStr">
        <is>
          <t>CINTA DE AMARRAÇÃO DE ALVENARIA MOLDADA IN LOCO COM UTILIZAÇÃO DE BLOCOS CANALETA. AF_03/2016</t>
        </is>
      </c>
      <c r="D774" s="30" t="inlineStr">
        <is>
          <t>M</t>
        </is>
      </c>
      <c r="E774" s="31" t="n">
        <v>220</v>
      </c>
      <c r="F774" s="32" t="n">
        <v>0.253</v>
      </c>
      <c r="G774" s="32">
        <f>F774*E774</f>
        <v/>
      </c>
    </row>
    <row r="775" ht="27.95" customHeight="1">
      <c r="A775" s="29" t="inlineStr">
        <is>
          <t>5.13</t>
        </is>
      </c>
      <c r="B775" s="29" t="inlineStr">
        <is>
          <t>89470</t>
        </is>
      </c>
      <c r="C775" s="29" t="inlineStr">
        <is>
          <t>ALVENARIA DE BLOCOS DE CONCRETO ESTRUTURAL 14X19X39 CM (ESPESSURA 14 CM), FBK = 4,5 MPA, UTILIZANDO COLHER DE PEDREIRO. AF_10/2022</t>
        </is>
      </c>
      <c r="D775" s="30" t="inlineStr">
        <is>
          <t>M2</t>
        </is>
      </c>
      <c r="E775" s="31" t="n">
        <v>242</v>
      </c>
      <c r="F775" s="32" t="n">
        <v>0.62</v>
      </c>
      <c r="G775" s="32">
        <f>F775*E775</f>
        <v/>
      </c>
    </row>
    <row r="776" ht="15" customHeight="1">
      <c r="A776" s="29" t="inlineStr">
        <is>
          <t>5.14</t>
        </is>
      </c>
      <c r="B776" s="29" t="inlineStr">
        <is>
          <t>S08637</t>
        </is>
      </c>
      <c r="C776" s="29" t="inlineStr">
        <is>
          <t>Chapim de concreto pré-moldado</t>
        </is>
      </c>
      <c r="D776" s="30" t="inlineStr">
        <is>
          <t>m</t>
        </is>
      </c>
      <c r="E776" s="31" t="n">
        <v>110</v>
      </c>
      <c r="F776" s="32" t="n">
        <v>0.0072</v>
      </c>
      <c r="G776" s="32">
        <f>F776*E776</f>
        <v/>
      </c>
    </row>
    <row r="777" ht="20.1" customHeight="1">
      <c r="A777" s="29" t="inlineStr">
        <is>
          <t>5.15</t>
        </is>
      </c>
      <c r="B777" s="29" t="inlineStr">
        <is>
          <t>CP ADAP. 024</t>
        </is>
      </c>
      <c r="C777" s="29" t="inlineStr">
        <is>
          <t>REMOÇÃO / RECOMPOSIÇÃO DE CERCA ELÉTRICA</t>
        </is>
      </c>
      <c r="D777" s="30" t="inlineStr">
        <is>
          <t>M</t>
        </is>
      </c>
      <c r="E777" s="31" t="n">
        <v>110</v>
      </c>
      <c r="F777" s="32" t="n">
        <v>0.45</v>
      </c>
      <c r="G777" s="32">
        <f>F777*E777</f>
        <v/>
      </c>
    </row>
    <row r="778" ht="20.1" customHeight="1">
      <c r="A778" s="29" t="inlineStr">
        <is>
          <t>6.2</t>
        </is>
      </c>
      <c r="B778" s="29" t="inlineStr">
        <is>
          <t>CP ADAP. 025</t>
        </is>
      </c>
      <c r="C778" s="29" t="inlineStr">
        <is>
          <t>REMOÇÃO DE DIVISÓRIA DE GRANITO</t>
        </is>
      </c>
      <c r="D778" s="30" t="inlineStr">
        <is>
          <t>M2</t>
        </is>
      </c>
      <c r="E778" s="31" t="n">
        <v>106.02</v>
      </c>
      <c r="F778" s="32" t="n">
        <v>0.07000000000000001</v>
      </c>
      <c r="G778" s="32">
        <f>F778*E778</f>
        <v/>
      </c>
    </row>
    <row r="779" ht="20.1" customHeight="1">
      <c r="A779" s="29" t="inlineStr">
        <is>
          <t>6.3</t>
        </is>
      </c>
      <c r="B779" s="29" t="inlineStr">
        <is>
          <t>CP ADAP. 011</t>
        </is>
      </c>
      <c r="C779" s="29" t="inlineStr">
        <is>
          <t>DEMOLIÇÃO DE PISO CIMENTADO SOBRE LASTRO DE CONCRETO</t>
        </is>
      </c>
      <c r="D779" s="30" t="inlineStr">
        <is>
          <t>M2</t>
        </is>
      </c>
      <c r="E779" s="31" t="n">
        <v>123.31</v>
      </c>
      <c r="F779" s="32" t="n">
        <v>0.13</v>
      </c>
      <c r="G779" s="32">
        <f>F779*E779</f>
        <v/>
      </c>
    </row>
    <row r="780" ht="36" customHeight="1">
      <c r="A780" s="29" t="inlineStr">
        <is>
          <t>6.4</t>
        </is>
      </c>
      <c r="B780" s="29" t="inlineStr">
        <is>
          <t>87630</t>
        </is>
      </c>
      <c r="C780" s="29" t="inlineStr">
        <is>
          <t>CONTRAPISO EM ARGAMASSA TRAÇO 1:4 (CIMENTO E AREIA), PREPARO MECÂNICO COM BETONEIRA 400 L, APLICADO EM ÁREAS SECAS SOBRE LAJE, ADERIDO, ACABAMENTO NÃO REFORÇADO, ESPESSURA 3CM. AF_07/2021</t>
        </is>
      </c>
      <c r="D780" s="30" t="inlineStr">
        <is>
          <t>M2</t>
        </is>
      </c>
      <c r="E780" s="31" t="n">
        <v>123.31</v>
      </c>
      <c r="F780" s="32" t="n">
        <v>0.245</v>
      </c>
      <c r="G780" s="32">
        <f>F780*E780</f>
        <v/>
      </c>
    </row>
    <row r="781" ht="20.1" customHeight="1">
      <c r="A781" s="29" t="inlineStr">
        <is>
          <t>6.6</t>
        </is>
      </c>
      <c r="B781" s="29" t="inlineStr">
        <is>
          <t>98565</t>
        </is>
      </c>
      <c r="C781" s="29" t="inlineStr">
        <is>
          <t>PROTEÇÃO MECÂNICA DE SUPERFICIE HORIZONTAL COM ARGAMASSA DE CIMENTO E AREIA, TRAÇO 1:3, E=3CM. AF_09/2023</t>
        </is>
      </c>
      <c r="D781" s="30" t="inlineStr">
        <is>
          <t>M2</t>
        </is>
      </c>
      <c r="E781" s="31" t="n">
        <v>123.31</v>
      </c>
      <c r="F781" s="32" t="n">
        <v>0.6912</v>
      </c>
      <c r="G781" s="32">
        <f>F781*E781</f>
        <v/>
      </c>
    </row>
    <row r="782" ht="20.1" customHeight="1">
      <c r="A782" s="29" t="inlineStr">
        <is>
          <t>6.7</t>
        </is>
      </c>
      <c r="B782" s="29" t="inlineStr">
        <is>
          <t>98564</t>
        </is>
      </c>
      <c r="C782" s="29" t="inlineStr">
        <is>
          <t>PROTEÇÃO MECÂNICA DE SUPERFÍCIE VERTICAL COM ARGAMASSA DE CIMENTO E AREIA, TRAÇO 1:3, E=2CM. AF_09/2023</t>
        </is>
      </c>
      <c r="D782" s="30" t="inlineStr">
        <is>
          <t>M2</t>
        </is>
      </c>
      <c r="E782" s="31" t="n">
        <v>55.18</v>
      </c>
      <c r="F782" s="32" t="n">
        <v>0.5154</v>
      </c>
      <c r="G782" s="32">
        <f>F782*E782</f>
        <v/>
      </c>
    </row>
    <row r="783" ht="20.1" customHeight="1">
      <c r="A783" s="29" t="inlineStr">
        <is>
          <t>6.21</t>
        </is>
      </c>
      <c r="B783" s="29" t="inlineStr">
        <is>
          <t>91338</t>
        </is>
      </c>
      <c r="C783" s="29" t="inlineStr">
        <is>
          <t>PORTA DE ALUMÍNIO DE ABRIR COM LAMBRI, COM GUARNIÇÃO, FIXAÇÃO COM PARAFUSOS - FORNECIMENTO E INSTALAÇÃO. AF_12/2019</t>
        </is>
      </c>
      <c r="D783" s="30" t="inlineStr">
        <is>
          <t>M2</t>
        </is>
      </c>
      <c r="E783" s="31" t="n">
        <v>29.92</v>
      </c>
      <c r="F783" s="32" t="n">
        <v>0.3563</v>
      </c>
      <c r="G783" s="32">
        <f>F783*E783</f>
        <v/>
      </c>
    </row>
    <row r="784" ht="15" customHeight="1">
      <c r="A784" s="29" t="inlineStr">
        <is>
          <t>6.27</t>
        </is>
      </c>
      <c r="B784" s="29" t="inlineStr">
        <is>
          <t>S09718</t>
        </is>
      </c>
      <c r="C784" s="29" t="inlineStr">
        <is>
          <t>Espelho de cristal 4mm com moldura de alumínio</t>
        </is>
      </c>
      <c r="D784" s="30" t="inlineStr">
        <is>
          <t>m2</t>
        </is>
      </c>
      <c r="E784" s="31" t="n">
        <v>29.8</v>
      </c>
      <c r="F784" s="32" t="n">
        <v>0.3</v>
      </c>
      <c r="G784" s="32">
        <f>F784*E784</f>
        <v/>
      </c>
    </row>
    <row r="785" ht="15" customHeight="1">
      <c r="A785" s="1" t="n"/>
      <c r="B785" s="1" t="n"/>
      <c r="C785" s="1" t="n"/>
      <c r="D785" s="1" t="n"/>
      <c r="E785" s="1" t="n"/>
      <c r="F785" s="33" t="inlineStr">
        <is>
          <t>TOTAL:</t>
        </is>
      </c>
      <c r="G785" s="34" t="n">
        <v>3114.4449642448</v>
      </c>
    </row>
    <row r="786" ht="15.95" customHeight="1">
      <c r="A786" s="27" t="inlineStr">
        <is>
          <t>[ Serviço ]</t>
        </is>
      </c>
      <c r="B786" s="27" t="inlineStr">
        <is>
          <t>95372</t>
        </is>
      </c>
      <c r="C786" s="27" t="inlineStr">
        <is>
          <t>CURSO DE CAPACITAÇÃO PARA PINTOR (ENCARGOS COMPLEMENTARES) - HORISTA</t>
        </is>
      </c>
      <c r="D786" s="28" t="inlineStr">
        <is>
          <t>H</t>
        </is>
      </c>
      <c r="E786" s="1" t="n"/>
      <c r="F786" s="1" t="n"/>
      <c r="G786" s="1" t="n"/>
    </row>
    <row r="787" ht="20.1" customHeight="1">
      <c r="A787" s="29" t="inlineStr">
        <is>
          <t>2.1</t>
        </is>
      </c>
      <c r="B787" s="29" t="inlineStr">
        <is>
          <t>103689</t>
        </is>
      </c>
      <c r="C787" s="29" t="inlineStr">
        <is>
          <t>FORNECIMENTO E INSTALAÇÃO DE PLACA DE OBRA COM CHAPA GALVANIZADA E ESTRUTURA DE MADEIRA. AF_03/2022_PS</t>
        </is>
      </c>
      <c r="D787" s="30" t="inlineStr">
        <is>
          <t>M2</t>
        </is>
      </c>
      <c r="E787" s="31" t="n">
        <v>2.88</v>
      </c>
      <c r="F787" s="32" t="n">
        <v>0.22645</v>
      </c>
      <c r="G787" s="32">
        <f>F787*E787</f>
        <v/>
      </c>
    </row>
    <row r="788" ht="20.1" customHeight="1">
      <c r="A788" s="29" t="inlineStr">
        <is>
          <t>2.2</t>
        </is>
      </c>
      <c r="B788" s="29" t="inlineStr">
        <is>
          <t>93208</t>
        </is>
      </c>
      <c r="C788" s="29" t="inlineStr">
        <is>
          <t>EXECUÇÃO DE ALMOXARIFADO EM CANTEIRO DE OBRA EM CHAPA DE MADEIRA COMPENSADA, INCLUSO PRATELEIRAS. AF_02/2016</t>
        </is>
      </c>
      <c r="D788" s="30" t="inlineStr">
        <is>
          <t>M2</t>
        </is>
      </c>
      <c r="E788" s="31" t="n">
        <v>30</v>
      </c>
      <c r="F788" s="32" t="n">
        <v>0.61092367</v>
      </c>
      <c r="G788" s="32">
        <f>F788*E788</f>
        <v/>
      </c>
    </row>
    <row r="789" ht="27.95" customHeight="1">
      <c r="A789" s="29" t="inlineStr">
        <is>
          <t>2.3</t>
        </is>
      </c>
      <c r="B789" s="29" t="inlineStr">
        <is>
          <t>93210</t>
        </is>
      </c>
      <c r="C789" s="29" t="inlineStr">
        <is>
          <t>EXECUÇÃO DE REFEITÓRIO EM CANTEIRO DE OBRA EM CHAPA DE MADEIRA COMPENSADA, NÃO INCLUSO MOBILIÁRIO E EQUIPAMENTOS. AF_02/2016</t>
        </is>
      </c>
      <c r="D789" s="30" t="inlineStr">
        <is>
          <t>M2</t>
        </is>
      </c>
      <c r="E789" s="31" t="n">
        <v>14</v>
      </c>
      <c r="F789" s="32" t="n">
        <v>0.23311883</v>
      </c>
      <c r="G789" s="32">
        <f>F789*E789</f>
        <v/>
      </c>
    </row>
    <row r="790" ht="20.1" customHeight="1">
      <c r="A790" s="29" t="inlineStr">
        <is>
          <t>4.3.10</t>
        </is>
      </c>
      <c r="B790" s="29" t="inlineStr">
        <is>
          <t>88485</t>
        </is>
      </c>
      <c r="C790" s="29" t="inlineStr">
        <is>
          <t>FUNDO SELADOR ACRÍLICO, APLICAÇÃO MANUAL EM PAREDE, UMA DEMÃO. AF_04/2023</t>
        </is>
      </c>
      <c r="D790" s="30" t="inlineStr">
        <is>
          <t>M2</t>
        </is>
      </c>
      <c r="E790" s="31" t="n">
        <v>58.29</v>
      </c>
      <c r="F790" s="32" t="n">
        <v>0.06660000000000001</v>
      </c>
      <c r="G790" s="32">
        <f>F790*E790</f>
        <v/>
      </c>
    </row>
    <row r="791" ht="20.1" customHeight="1">
      <c r="A791" s="29" t="inlineStr">
        <is>
          <t>4.3.11</t>
        </is>
      </c>
      <c r="B791" s="29" t="inlineStr">
        <is>
          <t>88423</t>
        </is>
      </c>
      <c r="C791" s="29" t="inlineStr">
        <is>
          <t>APLICAÇÃO MANUAL DE PINTURA COM TINTA TEXTURIZADA ACRÍLICA EM PAREDES EXTERNAS DE CASAS, UMA COR. AF_06/2014</t>
        </is>
      </c>
      <c r="D791" s="30" t="inlineStr">
        <is>
          <t>M2</t>
        </is>
      </c>
      <c r="E791" s="31" t="n">
        <v>58.29</v>
      </c>
      <c r="F791" s="32" t="n">
        <v>0.176</v>
      </c>
      <c r="G791" s="32">
        <f>F791*E791</f>
        <v/>
      </c>
    </row>
    <row r="792" ht="20.1" customHeight="1">
      <c r="A792" s="29" t="inlineStr">
        <is>
          <t>4.6.11</t>
        </is>
      </c>
      <c r="B792" s="29" t="inlineStr">
        <is>
          <t>88415</t>
        </is>
      </c>
      <c r="C792" s="29" t="inlineStr">
        <is>
          <t>APLICAÇÃO MANUAL DE FUNDO SELADOR ACRÍLICO EM PAREDES EXTERNAS DE CASAS. AF_06/2014</t>
        </is>
      </c>
      <c r="D792" s="30" t="inlineStr">
        <is>
          <t>M2</t>
        </is>
      </c>
      <c r="E792" s="31" t="n">
        <v>168</v>
      </c>
      <c r="F792" s="32" t="n">
        <v>0.054</v>
      </c>
      <c r="G792" s="32">
        <f>F792*E792</f>
        <v/>
      </c>
    </row>
    <row r="793" ht="20.1" customHeight="1">
      <c r="A793" s="29" t="inlineStr">
        <is>
          <t>4.6.12</t>
        </is>
      </c>
      <c r="B793" s="29" t="inlineStr">
        <is>
          <t>88423</t>
        </is>
      </c>
      <c r="C793" s="29" t="inlineStr">
        <is>
          <t>APLICAÇÃO MANUAL DE PINTURA COM TINTA TEXTURIZADA ACRÍLICA EM PAREDES EXTERNAS DE CASAS, UMA COR. AF_06/2014</t>
        </is>
      </c>
      <c r="D793" s="30" t="inlineStr">
        <is>
          <t>M2</t>
        </is>
      </c>
      <c r="E793" s="31" t="n">
        <v>168</v>
      </c>
      <c r="F793" s="32" t="n">
        <v>0.176</v>
      </c>
      <c r="G793" s="32">
        <f>F793*E793</f>
        <v/>
      </c>
    </row>
    <row r="794" ht="15" customHeight="1">
      <c r="A794" s="1" t="n"/>
      <c r="B794" s="1" t="n"/>
      <c r="C794" s="1" t="n"/>
      <c r="D794" s="1" t="n"/>
      <c r="E794" s="1" t="n"/>
      <c r="F794" s="33" t="inlineStr">
        <is>
          <t>TOTAL:</t>
        </is>
      </c>
      <c r="G794" s="34" t="n">
        <v>75.02470372000001</v>
      </c>
    </row>
    <row r="795" ht="15.95" customHeight="1">
      <c r="A795" s="27" t="inlineStr">
        <is>
          <t>[ Serviço ]</t>
        </is>
      </c>
      <c r="B795" s="27" t="inlineStr">
        <is>
          <t>95378</t>
        </is>
      </c>
      <c r="C795" s="27" t="inlineStr">
        <is>
          <t>CURSO DE CAPACITAÇÃO PARA SERVENTE (ENCARGOS COMPLEMENTARES) - HORISTA</t>
        </is>
      </c>
      <c r="D795" s="28" t="inlineStr">
        <is>
          <t>H</t>
        </is>
      </c>
      <c r="E795" s="1" t="n"/>
      <c r="F795" s="1" t="n"/>
      <c r="G795" s="1" t="n"/>
    </row>
    <row r="796" ht="20.1" customHeight="1">
      <c r="A796" s="29" t="inlineStr">
        <is>
          <t>2.1</t>
        </is>
      </c>
      <c r="B796" s="29" t="inlineStr">
        <is>
          <t>103689</t>
        </is>
      </c>
      <c r="C796" s="29" t="inlineStr">
        <is>
          <t>FORNECIMENTO E INSTALAÇÃO DE PLACA DE OBRA COM CHAPA GALVANIZADA E ESTRUTURA DE MADEIRA. AF_03/2022_PS</t>
        </is>
      </c>
      <c r="D796" s="30" t="inlineStr">
        <is>
          <t>M2</t>
        </is>
      </c>
      <c r="E796" s="31" t="n">
        <v>2.88</v>
      </c>
      <c r="F796" s="32" t="n">
        <v>1.1186</v>
      </c>
      <c r="G796" s="32">
        <f>F796*E796</f>
        <v/>
      </c>
    </row>
    <row r="797" ht="20.1" customHeight="1">
      <c r="A797" s="29" t="inlineStr">
        <is>
          <t>2.2</t>
        </is>
      </c>
      <c r="B797" s="29" t="inlineStr">
        <is>
          <t>93208</t>
        </is>
      </c>
      <c r="C797" s="29" t="inlineStr">
        <is>
          <t>EXECUÇÃO DE ALMOXARIFADO EM CANTEIRO DE OBRA EM CHAPA DE MADEIRA COMPENSADA, INCLUSO PRATELEIRAS. AF_02/2016</t>
        </is>
      </c>
      <c r="D797" s="30" t="inlineStr">
        <is>
          <t>M2</t>
        </is>
      </c>
      <c r="E797" s="31" t="n">
        <v>30</v>
      </c>
      <c r="F797" s="32" t="n">
        <v>1.203404479368</v>
      </c>
      <c r="G797" s="32">
        <f>F797*E797</f>
        <v/>
      </c>
    </row>
    <row r="798" ht="27.95" customHeight="1">
      <c r="A798" s="29" t="inlineStr">
        <is>
          <t>2.3</t>
        </is>
      </c>
      <c r="B798" s="29" t="inlineStr">
        <is>
          <t>93210</t>
        </is>
      </c>
      <c r="C798" s="29" t="inlineStr">
        <is>
          <t>EXECUÇÃO DE REFEITÓRIO EM CANTEIRO DE OBRA EM CHAPA DE MADEIRA COMPENSADA, NÃO INCLUSO MOBILIÁRIO E EQUIPAMENTOS. AF_02/2016</t>
        </is>
      </c>
      <c r="D798" s="30" t="inlineStr">
        <is>
          <t>M2</t>
        </is>
      </c>
      <c r="E798" s="31" t="n">
        <v>14</v>
      </c>
      <c r="F798" s="32" t="n">
        <v>1.1518595994144</v>
      </c>
      <c r="G798" s="32">
        <f>F798*E798</f>
        <v/>
      </c>
    </row>
    <row r="799" ht="27.95" customHeight="1">
      <c r="A799" s="29" t="inlineStr">
        <is>
          <t>2.4</t>
        </is>
      </c>
      <c r="B799" s="29" t="inlineStr">
        <is>
          <t>101493</t>
        </is>
      </c>
      <c r="C799" s="29" t="inlineStr">
        <is>
          <t>ENTRADA DE ENERGIA ELÉTRICA, AÉREA, MONOFÁSICA, COM CAIXA DE EMBUTIR, CABO DE 10 MM2 E DISJUNTOR DIN 50A (NÃO INCLUSO O POSTE DE CONCRETO). AF_07/2020_PS</t>
        </is>
      </c>
      <c r="D799" s="30" t="inlineStr">
        <is>
          <t>UN</t>
        </is>
      </c>
      <c r="E799" s="31" t="n">
        <v>1</v>
      </c>
      <c r="F799" s="32" t="n">
        <v>0.08984</v>
      </c>
      <c r="G799" s="32">
        <f>F799*E799</f>
        <v/>
      </c>
    </row>
    <row r="800" ht="20.1" customHeight="1">
      <c r="A800" s="29" t="inlineStr">
        <is>
          <t>2.5</t>
        </is>
      </c>
      <c r="B800" s="29" t="inlineStr">
        <is>
          <t>CP ADAP. 002</t>
        </is>
      </c>
      <c r="C800" s="29" t="inlineStr">
        <is>
          <t>INSTALAÇÕES PROVISÓRIAS DE ÁGUA</t>
        </is>
      </c>
      <c r="D800" s="30" t="inlineStr">
        <is>
          <t>UN</t>
        </is>
      </c>
      <c r="E800" s="31" t="n">
        <v>1</v>
      </c>
      <c r="F800" s="32" t="n">
        <v>8.119999999999999</v>
      </c>
      <c r="G800" s="32">
        <f>F800*E800</f>
        <v/>
      </c>
    </row>
    <row r="801" ht="27.95" customHeight="1">
      <c r="A801" s="29" t="inlineStr">
        <is>
          <t>3.1.2</t>
        </is>
      </c>
      <c r="B801" s="29" t="inlineStr">
        <is>
          <t>97063</t>
        </is>
      </c>
      <c r="C801" s="29" t="inlineStr">
        <is>
          <t>MONTAGEM E DESMONTAGEM DE ANDAIME MODULAR FACHADEIRO, COM PISO METÁLICO, PARA EDIFICAÇÕES COM MÚLTIPLOS PAVIMENTOS (EXCLUSIVE ANDAIME E LIMPEZA). AF_11/2017</t>
        </is>
      </c>
      <c r="D801" s="30" t="inlineStr">
        <is>
          <t>M2</t>
        </is>
      </c>
      <c r="E801" s="31" t="n">
        <v>889</v>
      </c>
      <c r="F801" s="32" t="n">
        <v>0.20819414</v>
      </c>
      <c r="G801" s="32">
        <f>F801*E801</f>
        <v/>
      </c>
    </row>
    <row r="802" ht="20.1" customHeight="1">
      <c r="A802" s="29" t="inlineStr">
        <is>
          <t>3.2.1</t>
        </is>
      </c>
      <c r="B802" s="29" t="inlineStr">
        <is>
          <t>CP ADAP. 010</t>
        </is>
      </c>
      <c r="C802" s="29" t="inlineStr">
        <is>
          <t>APICOAMENTO EM CONCRETO/PREPARO DA SUPERFÍCIE</t>
        </is>
      </c>
      <c r="D802" s="30" t="inlineStr">
        <is>
          <t>M2</t>
        </is>
      </c>
      <c r="E802" s="31" t="n">
        <v>95.05</v>
      </c>
      <c r="F802" s="32" t="n">
        <v>2</v>
      </c>
      <c r="G802" s="32">
        <f>F802*E802</f>
        <v/>
      </c>
    </row>
    <row r="803" ht="20.1" customHeight="1">
      <c r="A803" s="29" t="inlineStr">
        <is>
          <t>3.2.2</t>
        </is>
      </c>
      <c r="B803" s="29" t="inlineStr">
        <is>
          <t>CP ADAP. 004</t>
        </is>
      </c>
      <c r="C803" s="29" t="inlineStr">
        <is>
          <t>LIMPEZA DE SUPERFÍCIE C/ ESCOVA DE AÇO</t>
        </is>
      </c>
      <c r="D803" s="30" t="inlineStr">
        <is>
          <t>M2</t>
        </is>
      </c>
      <c r="E803" s="31" t="n">
        <v>95.05</v>
      </c>
      <c r="F803" s="32" t="n">
        <v>0.4</v>
      </c>
      <c r="G803" s="32">
        <f>F803*E803</f>
        <v/>
      </c>
    </row>
    <row r="804" ht="20.1" customHeight="1">
      <c r="A804" s="29" t="inlineStr">
        <is>
          <t>3.2.4</t>
        </is>
      </c>
      <c r="B804" s="29" t="inlineStr">
        <is>
          <t>CP ADAP. 009</t>
        </is>
      </c>
      <c r="C804" s="29" t="inlineStr">
        <is>
          <t>PINTURA PROTEÇÃO C/INIBIDOR MIGRATÓRIO CORROSÃO, 2 DEMÃOS - M2</t>
        </is>
      </c>
      <c r="D804" s="30" t="inlineStr">
        <is>
          <t>M2</t>
        </is>
      </c>
      <c r="E804" s="31" t="n">
        <v>95.05</v>
      </c>
      <c r="F804" s="32" t="n">
        <v>0.2</v>
      </c>
      <c r="G804" s="32">
        <f>F804*E804</f>
        <v/>
      </c>
    </row>
    <row r="805" ht="20.1" customHeight="1">
      <c r="A805" s="29" t="inlineStr">
        <is>
          <t>3.2.5</t>
        </is>
      </c>
      <c r="B805" s="29" t="inlineStr">
        <is>
          <t>CP ADAP. 007</t>
        </is>
      </c>
      <c r="C805" s="29" t="inlineStr">
        <is>
          <t>APLICAÇÃO DE ADESIVO ESTRUTURAL - KG</t>
        </is>
      </c>
      <c r="D805" s="30" t="inlineStr">
        <is>
          <t>KG</t>
        </is>
      </c>
      <c r="E805" s="31" t="n">
        <v>95.05</v>
      </c>
      <c r="F805" s="32" t="n">
        <v>0.2</v>
      </c>
      <c r="G805" s="32">
        <f>F805*E805</f>
        <v/>
      </c>
    </row>
    <row r="806" ht="20.1" customHeight="1">
      <c r="A806" s="29" t="inlineStr">
        <is>
          <t>3.2.7</t>
        </is>
      </c>
      <c r="B806" s="29" t="inlineStr">
        <is>
          <t>CP ADAP. 005</t>
        </is>
      </c>
      <c r="C806" s="29" t="inlineStr">
        <is>
          <t>RECUPERAÇÃO CONCRETO COM ARGAMASSA POLIMÉRICA ESP.=25MM</t>
        </is>
      </c>
      <c r="D806" s="30" t="inlineStr">
        <is>
          <t>M2</t>
        </is>
      </c>
      <c r="E806" s="31" t="n">
        <v>95.05</v>
      </c>
      <c r="F806" s="32" t="n">
        <v>4</v>
      </c>
      <c r="G806" s="32">
        <f>F806*E806</f>
        <v/>
      </c>
    </row>
    <row r="807" ht="20.1" customHeight="1">
      <c r="A807" s="29" t="inlineStr">
        <is>
          <t>3.2.9</t>
        </is>
      </c>
      <c r="B807" s="29" t="inlineStr">
        <is>
          <t>CP ADAP. 001</t>
        </is>
      </c>
      <c r="C807" s="29" t="inlineStr">
        <is>
          <t>SELAGEM DE FISSURAS COM INJEÇÃO DE RESINA EPÓXI</t>
        </is>
      </c>
      <c r="D807" s="30" t="inlineStr">
        <is>
          <t>KG</t>
        </is>
      </c>
      <c r="E807" s="31" t="n">
        <v>21.25</v>
      </c>
      <c r="F807" s="32" t="n">
        <v>5</v>
      </c>
      <c r="G807" s="32">
        <f>F807*E807</f>
        <v/>
      </c>
    </row>
    <row r="808" ht="20.1" customHeight="1">
      <c r="A808" s="29" t="inlineStr">
        <is>
          <t>3.3.1</t>
        </is>
      </c>
      <c r="B808" s="29" t="inlineStr">
        <is>
          <t>97633</t>
        </is>
      </c>
      <c r="C808" s="29" t="inlineStr">
        <is>
          <t>DEMOLIÇÃO DE REVESTIMENTO CERÂMICO, DE FORMA MANUAL, SEM REAPROVEITAMENTO. AF_09/2023</t>
        </is>
      </c>
      <c r="D808" s="30" t="inlineStr">
        <is>
          <t>M2</t>
        </is>
      </c>
      <c r="E808" s="31" t="n">
        <v>44.77</v>
      </c>
      <c r="F808" s="32" t="n">
        <v>0.774</v>
      </c>
      <c r="G808" s="32">
        <f>F808*E808</f>
        <v/>
      </c>
    </row>
    <row r="809" ht="20.1" customHeight="1">
      <c r="A809" s="29" t="inlineStr">
        <is>
          <t>3.3.2</t>
        </is>
      </c>
      <c r="B809" s="29" t="inlineStr">
        <is>
          <t>97631</t>
        </is>
      </c>
      <c r="C809" s="29" t="inlineStr">
        <is>
          <t>DEMOLIÇÃO DE ARGAMASSAS, DE FORMA MANUAL, SEM REAPROVEITAMENTO. AF_09/2023</t>
        </is>
      </c>
      <c r="D809" s="30" t="inlineStr">
        <is>
          <t>M2</t>
        </is>
      </c>
      <c r="E809" s="31" t="n">
        <v>44.77</v>
      </c>
      <c r="F809" s="32" t="n">
        <v>0.3872</v>
      </c>
      <c r="G809" s="32">
        <f>F809*E809</f>
        <v/>
      </c>
    </row>
    <row r="810" ht="27.95" customHeight="1">
      <c r="A810" s="29" t="inlineStr">
        <is>
          <t>3.3.4</t>
        </is>
      </c>
      <c r="B810" s="29" t="inlineStr">
        <is>
          <t>87894</t>
        </is>
      </c>
      <c r="C810" s="29" t="inlineStr">
        <is>
          <t>CHAPISCO APLICADO EM ALVENARIA (SEM PRESENÇA DE VÃOS) E ESTRUTURAS DE CONCRETO DE FACHADA, COM COLHER DE PEDREIRO. ARGAMASSA TRAÇO 1:3 COM PREPARO EM BETONEIRA 400L. AF_10/2022</t>
        </is>
      </c>
      <c r="D810" s="30" t="inlineStr">
        <is>
          <t>M2</t>
        </is>
      </c>
      <c r="E810" s="31" t="n">
        <v>44.77</v>
      </c>
      <c r="F810" s="32" t="n">
        <v>0.0465</v>
      </c>
      <c r="G810" s="32">
        <f>F810*E810</f>
        <v/>
      </c>
    </row>
    <row r="811" ht="36" customHeight="1">
      <c r="A811" s="29" t="inlineStr">
        <is>
          <t>3.3.5</t>
        </is>
      </c>
      <c r="B811" s="29" t="inlineStr">
        <is>
          <t>104237</t>
        </is>
      </c>
      <c r="C811" s="29" t="inlineStr">
        <is>
          <t>EMBOÇO OU MASSA ÚNICA EM ARGAMASSA TRAÇO 1:2:8, PREPARO MECÂNICA COM BETONEIRA 400 L, APLICADA MANUALMENTE EM PANOS DE FACHADA SEM PRESENÇA DE VÃOS, ESPESSURA DE 35 MM, ACESSO POR ANDAIME. AF_08/2022</t>
        </is>
      </c>
      <c r="D811" s="30" t="inlineStr">
        <is>
          <t>M2</t>
        </is>
      </c>
      <c r="E811" s="31" t="n">
        <v>44.77</v>
      </c>
      <c r="F811" s="32" t="n">
        <v>0.532</v>
      </c>
      <c r="G811" s="32">
        <f>F811*E811</f>
        <v/>
      </c>
    </row>
    <row r="812" ht="20.1" customHeight="1">
      <c r="A812" s="29" t="inlineStr">
        <is>
          <t>3.3.6</t>
        </is>
      </c>
      <c r="B812" s="29" t="inlineStr">
        <is>
          <t>CP ADAP. 031</t>
        </is>
      </c>
      <c r="C812" s="29" t="inlineStr">
        <is>
          <t>APLICAÇÃO DE JUNTA DE DILATAÇÃO ELÁSTICA PARA CONCRETO (FUGENBAND)</t>
        </is>
      </c>
      <c r="D812" s="30" t="inlineStr">
        <is>
          <t>M</t>
        </is>
      </c>
      <c r="E812" s="31" t="n">
        <v>234</v>
      </c>
      <c r="F812" s="32" t="n">
        <v>0.417</v>
      </c>
      <c r="G812" s="32">
        <f>F812*E812</f>
        <v/>
      </c>
    </row>
    <row r="813" ht="20.1" customHeight="1">
      <c r="A813" s="29" t="inlineStr">
        <is>
          <t>3.3.7</t>
        </is>
      </c>
      <c r="B813" s="29" t="inlineStr">
        <is>
          <t>CP ADAP. 036</t>
        </is>
      </c>
      <c r="C813" s="29" t="inlineStr">
        <is>
          <t>REVESTIMENTO CERÂMICO 5 X 5, COR AZUL DANÚBIO FOSCO (GALPÃO DMA)</t>
        </is>
      </c>
      <c r="D813" s="30" t="inlineStr">
        <is>
          <t>M2</t>
        </is>
      </c>
      <c r="E813" s="31" t="n">
        <v>42.68</v>
      </c>
      <c r="F813" s="32" t="n">
        <v>0.578</v>
      </c>
      <c r="G813" s="32">
        <f>F813*E813</f>
        <v/>
      </c>
    </row>
    <row r="814" ht="20.1" customHeight="1">
      <c r="A814" s="29" t="inlineStr">
        <is>
          <t>3.3.8</t>
        </is>
      </c>
      <c r="B814" s="29" t="inlineStr">
        <is>
          <t>CP ADAP. 037</t>
        </is>
      </c>
      <c r="C814" s="29" t="inlineStr">
        <is>
          <t>REVESTIMENTO CERÂMINO 5 X 5 CM, COR PRETO BERLIN (GALPÃO DMA)</t>
        </is>
      </c>
      <c r="D814" s="30" t="inlineStr">
        <is>
          <t>M2</t>
        </is>
      </c>
      <c r="E814" s="31" t="n">
        <v>2.09</v>
      </c>
      <c r="F814" s="32" t="n">
        <v>0.578</v>
      </c>
      <c r="G814" s="32">
        <f>F814*E814</f>
        <v/>
      </c>
    </row>
    <row r="815" ht="20.1" customHeight="1">
      <c r="A815" s="29" t="inlineStr">
        <is>
          <t>3.3.9</t>
        </is>
      </c>
      <c r="B815" s="29" t="inlineStr">
        <is>
          <t>CP ADAP. 018</t>
        </is>
      </c>
      <c r="C815" s="29" t="inlineStr">
        <is>
          <t>REJUNTAMENTO P/CERÂMICA C/ EPOXI (PAREDE/PISO)</t>
        </is>
      </c>
      <c r="D815" s="30" t="inlineStr">
        <is>
          <t>M2</t>
        </is>
      </c>
      <c r="E815" s="31" t="n">
        <v>852</v>
      </c>
      <c r="F815" s="32" t="n">
        <v>0.23</v>
      </c>
      <c r="G815" s="32">
        <f>F815*E815</f>
        <v/>
      </c>
    </row>
    <row r="816" ht="15" customHeight="1">
      <c r="A816" s="29" t="inlineStr">
        <is>
          <t>3.3.10</t>
        </is>
      </c>
      <c r="B816" s="29" t="inlineStr">
        <is>
          <t>S08637</t>
        </is>
      </c>
      <c r="C816" s="29" t="inlineStr">
        <is>
          <t>Chapim de concreto pré-moldado</t>
        </is>
      </c>
      <c r="D816" s="30" t="inlineStr">
        <is>
          <t>m</t>
        </is>
      </c>
      <c r="E816" s="31" t="n">
        <v>142</v>
      </c>
      <c r="F816" s="32" t="n">
        <v>0.14895</v>
      </c>
      <c r="G816" s="32">
        <f>F816*E816</f>
        <v/>
      </c>
    </row>
    <row r="817" ht="15" customHeight="1">
      <c r="A817" s="29" t="inlineStr">
        <is>
          <t>3.4.1</t>
        </is>
      </c>
      <c r="B817" s="29" t="inlineStr">
        <is>
          <t>99814</t>
        </is>
      </c>
      <c r="C817" s="29" t="inlineStr">
        <is>
          <t>LIMPEZA DE SUPERFÍCIE COM JATO DE ALTA PRESSÃO. AF_04/2019</t>
        </is>
      </c>
      <c r="D817" s="30" t="inlineStr">
        <is>
          <t>M2</t>
        </is>
      </c>
      <c r="E817" s="31" t="n">
        <v>161.22</v>
      </c>
      <c r="F817" s="32" t="n">
        <v>0.089</v>
      </c>
      <c r="G817" s="32">
        <f>F817*E817</f>
        <v/>
      </c>
    </row>
    <row r="818" ht="15" customHeight="1">
      <c r="A818" s="29" t="inlineStr">
        <is>
          <t>3.5.1</t>
        </is>
      </c>
      <c r="B818" s="29" t="inlineStr">
        <is>
          <t>99814</t>
        </is>
      </c>
      <c r="C818" s="29" t="inlineStr">
        <is>
          <t>LIMPEZA DE SUPERFÍCIE COM JATO DE ALTA PRESSÃO. AF_04/2019</t>
        </is>
      </c>
      <c r="D818" s="30" t="inlineStr">
        <is>
          <t>M2</t>
        </is>
      </c>
      <c r="E818" s="31" t="n">
        <v>262.7</v>
      </c>
      <c r="F818" s="32" t="n">
        <v>0.089</v>
      </c>
      <c r="G818" s="32">
        <f>F818*E818</f>
        <v/>
      </c>
    </row>
    <row r="819" ht="15" customHeight="1">
      <c r="A819" s="29" t="inlineStr">
        <is>
          <t>3.5.2</t>
        </is>
      </c>
      <c r="B819" s="29" t="inlineStr">
        <is>
          <t>S07218</t>
        </is>
      </c>
      <c r="C819" s="29" t="inlineStr">
        <is>
          <t>Remoção de impermeabilização com manta asfaltica</t>
        </is>
      </c>
      <c r="D819" s="30" t="inlineStr">
        <is>
          <t>m2</t>
        </is>
      </c>
      <c r="E819" s="31" t="n">
        <v>262.7</v>
      </c>
      <c r="F819" s="32" t="n">
        <v>0.26</v>
      </c>
      <c r="G819" s="32">
        <f>F819*E819</f>
        <v/>
      </c>
    </row>
    <row r="820" ht="27.95" customHeight="1">
      <c r="A820" s="29" t="inlineStr">
        <is>
          <t>3.5.3</t>
        </is>
      </c>
      <c r="B820" s="29" t="inlineStr">
        <is>
          <t>87682</t>
        </is>
      </c>
      <c r="C820" s="29" t="inlineStr">
        <is>
          <t>CONTRAPISO EM ARGAMASSA TRAÇO 1:4 (CIMENTO E AREIA), PREPARO MANUAL, APLICADO EM ÁREAS SECAS SOBRE LAJE, NÃO ADERIDO, ACABAMENTO NÃO REFORÇADO, ESPESSURA 4CM. AF_07/2021</t>
        </is>
      </c>
      <c r="D820" s="30" t="inlineStr">
        <is>
          <t>M2</t>
        </is>
      </c>
      <c r="E820" s="31" t="n">
        <v>142</v>
      </c>
      <c r="F820" s="32" t="n">
        <v>0.70806</v>
      </c>
      <c r="G820" s="32">
        <f>F820*E820</f>
        <v/>
      </c>
    </row>
    <row r="821" ht="15" customHeight="1">
      <c r="A821" s="29" t="inlineStr">
        <is>
          <t>3.5.5</t>
        </is>
      </c>
      <c r="B821" s="29" t="inlineStr">
        <is>
          <t>S08637</t>
        </is>
      </c>
      <c r="C821" s="29" t="inlineStr">
        <is>
          <t>Chapim de concreto pré-moldado</t>
        </is>
      </c>
      <c r="D821" s="30" t="inlineStr">
        <is>
          <t>m</t>
        </is>
      </c>
      <c r="E821" s="31" t="n">
        <v>71</v>
      </c>
      <c r="F821" s="32" t="n">
        <v>0.14895</v>
      </c>
      <c r="G821" s="32">
        <f>F821*E821</f>
        <v/>
      </c>
    </row>
    <row r="822" ht="20.1" customHeight="1">
      <c r="A822" s="29" t="inlineStr">
        <is>
          <t>3.6.1</t>
        </is>
      </c>
      <c r="B822" s="29" t="inlineStr">
        <is>
          <t>97647</t>
        </is>
      </c>
      <c r="C822" s="29" t="inlineStr">
        <is>
          <t>REMOÇÃO DE TELHAS DE FIBROCIMENTO METÁLICA E CERÂMICA, DE FORMA MANUAL, SEM REAPROVEITAMENTO. AF_09/2023</t>
        </is>
      </c>
      <c r="D822" s="30" t="inlineStr">
        <is>
          <t>M2</t>
        </is>
      </c>
      <c r="E822" s="31" t="n">
        <v>1217</v>
      </c>
      <c r="F822" s="32" t="n">
        <v>0.1153</v>
      </c>
      <c r="G822" s="32">
        <f>F822*E822</f>
        <v/>
      </c>
    </row>
    <row r="823" ht="20.1" customHeight="1">
      <c r="A823" s="29" t="inlineStr">
        <is>
          <t>3.6.2</t>
        </is>
      </c>
      <c r="B823" s="29" t="inlineStr">
        <is>
          <t>CP ADAP. 064</t>
        </is>
      </c>
      <c r="C823" s="29" t="inlineStr">
        <is>
          <t>TELHAMENTO COM TELHA TERMO ACÚSTICA EM ALUMÍNIO ONDULADA COM 30MM DE PREENCHIMENTO / POLIURETANO RÍGIDO</t>
        </is>
      </c>
      <c r="D823" s="30" t="inlineStr">
        <is>
          <t>M2</t>
        </is>
      </c>
      <c r="E823" s="31" t="n">
        <v>856.28</v>
      </c>
      <c r="F823" s="32" t="n">
        <v>0.062</v>
      </c>
      <c r="G823" s="32">
        <f>F823*E823</f>
        <v/>
      </c>
    </row>
    <row r="824" ht="20.1" customHeight="1">
      <c r="A824" s="29" t="inlineStr">
        <is>
          <t>3.6.4</t>
        </is>
      </c>
      <c r="B824" s="29" t="inlineStr">
        <is>
          <t>CP ADAP. 054</t>
        </is>
      </c>
      <c r="C824" s="29" t="inlineStr">
        <is>
          <t>RUFO EM CHAPA DE AÇO GALVANIZADO NÚMERO 24, CORTE DE 50 CM, INCLUSO TRANSPORTE VERTICAL</t>
        </is>
      </c>
      <c r="D824" s="30" t="inlineStr">
        <is>
          <t>M</t>
        </is>
      </c>
      <c r="E824" s="31" t="n">
        <v>57</v>
      </c>
      <c r="F824" s="32" t="n">
        <v>0.207</v>
      </c>
      <c r="G824" s="32">
        <f>F824*E824</f>
        <v/>
      </c>
    </row>
    <row r="825" ht="27.95" customHeight="1">
      <c r="A825" s="29" t="inlineStr">
        <is>
          <t>4.1.2</t>
        </is>
      </c>
      <c r="B825" s="29" t="inlineStr">
        <is>
          <t>97063</t>
        </is>
      </c>
      <c r="C825" s="29" t="inlineStr">
        <is>
          <t>MONTAGEM E DESMONTAGEM DE ANDAIME MODULAR FACHADEIRO, COM PISO METÁLICO, PARA EDIFICAÇÕES COM MÚLTIPLOS PAVIMENTOS (EXCLUSIVE ANDAIME E LIMPEZA). AF_11/2017</t>
        </is>
      </c>
      <c r="D825" s="30" t="inlineStr">
        <is>
          <t>M2</t>
        </is>
      </c>
      <c r="E825" s="31" t="n">
        <v>1600.8</v>
      </c>
      <c r="F825" s="32" t="n">
        <v>0.20819414</v>
      </c>
      <c r="G825" s="32">
        <f>F825*E825</f>
        <v/>
      </c>
    </row>
    <row r="826" ht="20.1" customHeight="1">
      <c r="A826" s="29" t="inlineStr">
        <is>
          <t>4.2.1</t>
        </is>
      </c>
      <c r="B826" s="29" t="inlineStr">
        <is>
          <t>CP ADAP. 010</t>
        </is>
      </c>
      <c r="C826" s="29" t="inlineStr">
        <is>
          <t>APICOAMENTO EM CONCRETO/PREPARO DA SUPERFÍCIE</t>
        </is>
      </c>
      <c r="D826" s="30" t="inlineStr">
        <is>
          <t>M2</t>
        </is>
      </c>
      <c r="E826" s="31" t="n">
        <v>91.8</v>
      </c>
      <c r="F826" s="32" t="n">
        <v>2</v>
      </c>
      <c r="G826" s="32">
        <f>F826*E826</f>
        <v/>
      </c>
    </row>
    <row r="827" ht="20.1" customHeight="1">
      <c r="A827" s="29" t="inlineStr">
        <is>
          <t>4.2.2</t>
        </is>
      </c>
      <c r="B827" s="29" t="inlineStr">
        <is>
          <t>CP ADAP. 004</t>
        </is>
      </c>
      <c r="C827" s="29" t="inlineStr">
        <is>
          <t>LIMPEZA DE SUPERFÍCIE C/ ESCOVA DE AÇO</t>
        </is>
      </c>
      <c r="D827" s="30" t="inlineStr">
        <is>
          <t>M2</t>
        </is>
      </c>
      <c r="E827" s="31" t="n">
        <v>91.8</v>
      </c>
      <c r="F827" s="32" t="n">
        <v>0.4</v>
      </c>
      <c r="G827" s="32">
        <f>F827*E827</f>
        <v/>
      </c>
    </row>
    <row r="828" ht="15" customHeight="1">
      <c r="A828" s="29" t="inlineStr">
        <is>
          <t>4.2.3</t>
        </is>
      </c>
      <c r="B828" s="29" t="inlineStr">
        <is>
          <t>99814</t>
        </is>
      </c>
      <c r="C828" s="29" t="inlineStr">
        <is>
          <t>LIMPEZA DE SUPERFÍCIE COM JATO DE ALTA PRESSÃO. AF_04/2019</t>
        </is>
      </c>
      <c r="D828" s="30" t="inlineStr">
        <is>
          <t>M2</t>
        </is>
      </c>
      <c r="E828" s="31" t="n">
        <v>91.8</v>
      </c>
      <c r="F828" s="32" t="n">
        <v>0.089</v>
      </c>
      <c r="G828" s="32">
        <f>F828*E828</f>
        <v/>
      </c>
    </row>
    <row r="829" ht="20.1" customHeight="1">
      <c r="A829" s="29" t="inlineStr">
        <is>
          <t>4.2.4</t>
        </is>
      </c>
      <c r="B829" s="29" t="inlineStr">
        <is>
          <t>CP ADAP. 009</t>
        </is>
      </c>
      <c r="C829" s="29" t="inlineStr">
        <is>
          <t>PINTURA PROTEÇÃO C/INIBIDOR MIGRATÓRIO CORROSÃO, 2 DEMÃOS - M2</t>
        </is>
      </c>
      <c r="D829" s="30" t="inlineStr">
        <is>
          <t>M2</t>
        </is>
      </c>
      <c r="E829" s="31" t="n">
        <v>91.8</v>
      </c>
      <c r="F829" s="32" t="n">
        <v>0.2</v>
      </c>
      <c r="G829" s="32">
        <f>F829*E829</f>
        <v/>
      </c>
    </row>
    <row r="830" ht="20.1" customHeight="1">
      <c r="A830" s="29" t="inlineStr">
        <is>
          <t>4.2.5</t>
        </is>
      </c>
      <c r="B830" s="29" t="inlineStr">
        <is>
          <t>CP ADAP. 007</t>
        </is>
      </c>
      <c r="C830" s="29" t="inlineStr">
        <is>
          <t>APLICAÇÃO DE ADESIVO ESTRUTURAL - KG</t>
        </is>
      </c>
      <c r="D830" s="30" t="inlineStr">
        <is>
          <t>KG</t>
        </is>
      </c>
      <c r="E830" s="31" t="n">
        <v>91.8</v>
      </c>
      <c r="F830" s="32" t="n">
        <v>0.2</v>
      </c>
      <c r="G830" s="32">
        <f>F830*E830</f>
        <v/>
      </c>
    </row>
    <row r="831" ht="20.1" customHeight="1">
      <c r="A831" s="29" t="inlineStr">
        <is>
          <t>4.2.7</t>
        </is>
      </c>
      <c r="B831" s="29" t="inlineStr">
        <is>
          <t>CP ADAP. 005</t>
        </is>
      </c>
      <c r="C831" s="29" t="inlineStr">
        <is>
          <t>RECUPERAÇÃO CONCRETO COM ARGAMASSA POLIMÉRICA ESP.=25MM</t>
        </is>
      </c>
      <c r="D831" s="30" t="inlineStr">
        <is>
          <t>M2</t>
        </is>
      </c>
      <c r="E831" s="31" t="n">
        <v>91.8</v>
      </c>
      <c r="F831" s="32" t="n">
        <v>4</v>
      </c>
      <c r="G831" s="32">
        <f>F831*E831</f>
        <v/>
      </c>
    </row>
    <row r="832" ht="20.1" customHeight="1">
      <c r="A832" s="29" t="inlineStr">
        <is>
          <t>4.2.9</t>
        </is>
      </c>
      <c r="B832" s="29" t="inlineStr">
        <is>
          <t>CP ADAP. 001</t>
        </is>
      </c>
      <c r="C832" s="29" t="inlineStr">
        <is>
          <t>SELAGEM DE FISSURAS COM INJEÇÃO DE RESINA EPÓXI</t>
        </is>
      </c>
      <c r="D832" s="30" t="inlineStr">
        <is>
          <t>KG</t>
        </is>
      </c>
      <c r="E832" s="31" t="n">
        <v>30.14</v>
      </c>
      <c r="F832" s="32" t="n">
        <v>5</v>
      </c>
      <c r="G832" s="32">
        <f>F832*E832</f>
        <v/>
      </c>
    </row>
    <row r="833" ht="27.95" customHeight="1">
      <c r="A833" s="29" t="inlineStr">
        <is>
          <t>4.2.13</t>
        </is>
      </c>
      <c r="B833" s="29" t="inlineStr">
        <is>
          <t>103337</t>
        </is>
      </c>
      <c r="C833" s="29" t="inlineStr">
        <is>
          <t>ALVENARIA DE VEDAÇÃO DE BLOCOS VAZADOS DE CONCRETO APARENTE DE 9X19X39 CM (ESPESSURA 9 CM) E ARGAMASSA DE ASSENTAMENTO COM PREPARO MANUAL. AF_12/2021</t>
        </is>
      </c>
      <c r="D833" s="30" t="inlineStr">
        <is>
          <t>M2</t>
        </is>
      </c>
      <c r="E833" s="31" t="n">
        <v>9</v>
      </c>
      <c r="F833" s="32" t="n">
        <v>0.57157</v>
      </c>
      <c r="G833" s="32">
        <f>F833*E833</f>
        <v/>
      </c>
    </row>
    <row r="834" ht="20.1" customHeight="1">
      <c r="A834" s="29" t="inlineStr">
        <is>
          <t>4.2.14</t>
        </is>
      </c>
      <c r="B834" s="29" t="inlineStr">
        <is>
          <t>CP ADAP. 014</t>
        </is>
      </c>
      <c r="C834" s="29" t="inlineStr">
        <is>
          <t>FIBRA DE CARBONO PARA REFORCO ESTRUTURAL -VIGAS</t>
        </is>
      </c>
      <c r="D834" s="30" t="inlineStr">
        <is>
          <t>M2</t>
        </is>
      </c>
      <c r="E834" s="31" t="n">
        <v>1.36</v>
      </c>
      <c r="F834" s="32" t="n">
        <v>3.299</v>
      </c>
      <c r="G834" s="32">
        <f>F834*E834</f>
        <v/>
      </c>
    </row>
    <row r="835" ht="20.1" customHeight="1">
      <c r="A835" s="29" t="inlineStr">
        <is>
          <t>4.2.15</t>
        </is>
      </c>
      <c r="B835" s="29" t="inlineStr">
        <is>
          <t>87878</t>
        </is>
      </c>
      <c r="C835" s="29" t="inlineStr">
        <is>
          <t>CHAPISCO APLICADO EM ALVENARIAS E ESTRUTURAS DE CONCRETO INTERNAS (Recomposição das paredes e lajes internas)</t>
        </is>
      </c>
      <c r="D835" s="30" t="inlineStr">
        <is>
          <t>M2</t>
        </is>
      </c>
      <c r="E835" s="31" t="n">
        <v>17.4</v>
      </c>
      <c r="F835" s="32" t="n">
        <v>0.066274</v>
      </c>
      <c r="G835" s="32">
        <f>F835*E835</f>
        <v/>
      </c>
    </row>
    <row r="836" ht="20.1" customHeight="1">
      <c r="A836" s="29" t="inlineStr">
        <is>
          <t>4.2.16</t>
        </is>
      </c>
      <c r="B836" s="29" t="inlineStr">
        <is>
          <t>C3408</t>
        </is>
      </c>
      <c r="C836" s="29" t="inlineStr">
        <is>
          <t>REBOCO C/ ARGAMASSA DE CIMENTO E AREIA S/ PENEIRAR, TRAÇO 1:3 (Recomposição das paredes e lajes internas)</t>
        </is>
      </c>
      <c r="D836" s="30" t="inlineStr">
        <is>
          <t>M2</t>
        </is>
      </c>
      <c r="E836" s="31" t="n">
        <v>17.4</v>
      </c>
      <c r="F836" s="32" t="n">
        <v>0.6</v>
      </c>
      <c r="G836" s="32">
        <f>F836*E836</f>
        <v/>
      </c>
    </row>
    <row r="837" ht="20.1" customHeight="1">
      <c r="A837" s="29" t="inlineStr">
        <is>
          <t>4.3.1</t>
        </is>
      </c>
      <c r="B837" s="29" t="inlineStr">
        <is>
          <t>97633</t>
        </is>
      </c>
      <c r="C837" s="29" t="inlineStr">
        <is>
          <t>DEMOLIÇÃO DE REVESTIMENTO CERÂMICO, DE FORMA MANUAL, SEM REAPROVEITAMENTO. AF_09/2023</t>
        </is>
      </c>
      <c r="D837" s="30" t="inlineStr">
        <is>
          <t>M2</t>
        </is>
      </c>
      <c r="E837" s="31" t="n">
        <v>1721.67</v>
      </c>
      <c r="F837" s="32" t="n">
        <v>0.774</v>
      </c>
      <c r="G837" s="32">
        <f>F837*E837</f>
        <v/>
      </c>
    </row>
    <row r="838" ht="20.1" customHeight="1">
      <c r="A838" s="29" t="inlineStr">
        <is>
          <t>4.3.2</t>
        </is>
      </c>
      <c r="B838" s="29" t="inlineStr">
        <is>
          <t>97631</t>
        </is>
      </c>
      <c r="C838" s="29" t="inlineStr">
        <is>
          <t>DEMOLIÇÃO DE ARGAMASSAS, DE FORMA MANUAL, SEM REAPROVEITAMENTO. AF_09/2023</t>
        </is>
      </c>
      <c r="D838" s="30" t="inlineStr">
        <is>
          <t>M2</t>
        </is>
      </c>
      <c r="E838" s="31" t="n">
        <v>1721.67</v>
      </c>
      <c r="F838" s="32" t="n">
        <v>0.3872</v>
      </c>
      <c r="G838" s="32">
        <f>F838*E838</f>
        <v/>
      </c>
    </row>
    <row r="839" ht="27.95" customHeight="1">
      <c r="A839" s="29" t="inlineStr">
        <is>
          <t>4.3.4</t>
        </is>
      </c>
      <c r="B839" s="29" t="inlineStr">
        <is>
          <t>87894</t>
        </is>
      </c>
      <c r="C839" s="29" t="inlineStr">
        <is>
          <t>CHAPISCO APLICADO EM ALVENARIA (SEM PRESENÇA DE VÃOS) E ESTRUTURAS DE CONCRETO DE FACHADA, COM COLHER DE PEDREIRO. ARGAMASSA TRAÇO 1:3 COM PREPARO EM BETONEIRA 400L. AF_10/2022</t>
        </is>
      </c>
      <c r="D839" s="30" t="inlineStr">
        <is>
          <t>M2</t>
        </is>
      </c>
      <c r="E839" s="31" t="n">
        <v>1721.67</v>
      </c>
      <c r="F839" s="32" t="n">
        <v>0.0465</v>
      </c>
      <c r="G839" s="32">
        <f>F839*E839</f>
        <v/>
      </c>
    </row>
    <row r="840" ht="36" customHeight="1">
      <c r="A840" s="29" t="inlineStr">
        <is>
          <t>4.3.5</t>
        </is>
      </c>
      <c r="B840" s="29" t="inlineStr">
        <is>
          <t>104237</t>
        </is>
      </c>
      <c r="C840" s="29" t="inlineStr">
        <is>
          <t>EMBOÇO OU MASSA ÚNICA EM ARGAMASSA TRAÇO 1:2:8, PREPARO MECÂNICA COM BETONEIRA 400 L, APLICADA MANUALMENTE EM PANOS DE FACHADA SEM PRESENÇA DE VÃOS, ESPESSURA DE 35 MM, ACESSO POR ANDAIME. AF_08/2022</t>
        </is>
      </c>
      <c r="D840" s="30" t="inlineStr">
        <is>
          <t>M2</t>
        </is>
      </c>
      <c r="E840" s="31" t="n">
        <v>1721.67</v>
      </c>
      <c r="F840" s="32" t="n">
        <v>0.532</v>
      </c>
      <c r="G840" s="32">
        <f>F840*E840</f>
        <v/>
      </c>
    </row>
    <row r="841" ht="20.1" customHeight="1">
      <c r="A841" s="29" t="inlineStr">
        <is>
          <t>4.3.6</t>
        </is>
      </c>
      <c r="B841" s="29" t="inlineStr">
        <is>
          <t>CP ADAP. 027</t>
        </is>
      </c>
      <c r="C841" s="29" t="inlineStr">
        <is>
          <t>REVESTIMENTO CERÂMICO 10x10CM, COR AZUL ESCURO (Fachadas Norte/Sul/Leste/Oeste)</t>
        </is>
      </c>
      <c r="D841" s="30" t="inlineStr">
        <is>
          <t>M2</t>
        </is>
      </c>
      <c r="E841" s="31" t="n">
        <v>1269.65</v>
      </c>
      <c r="F841" s="32" t="n">
        <v>0.578</v>
      </c>
      <c r="G841" s="32">
        <f>F841*E841</f>
        <v/>
      </c>
    </row>
    <row r="842" ht="20.1" customHeight="1">
      <c r="A842" s="29" t="inlineStr">
        <is>
          <t>4.3.7</t>
        </is>
      </c>
      <c r="B842" s="29" t="inlineStr">
        <is>
          <t>CP ADAP. 028</t>
        </is>
      </c>
      <c r="C842" s="29" t="inlineStr">
        <is>
          <t>REVESTIMENTO CERÂMICO 10x10CM, COR BRANCA (Fachadas Norte/Sul)</t>
        </is>
      </c>
      <c r="D842" s="30" t="inlineStr">
        <is>
          <t>M2</t>
        </is>
      </c>
      <c r="E842" s="31" t="n">
        <v>168.7</v>
      </c>
      <c r="F842" s="32" t="n">
        <v>0.578</v>
      </c>
      <c r="G842" s="32">
        <f>F842*E842</f>
        <v/>
      </c>
    </row>
    <row r="843" ht="20.1" customHeight="1">
      <c r="A843" s="29" t="inlineStr">
        <is>
          <t>4.3.8</t>
        </is>
      </c>
      <c r="B843" s="29" t="inlineStr">
        <is>
          <t>CP ADAP. 029</t>
        </is>
      </c>
      <c r="C843" s="29" t="inlineStr">
        <is>
          <t>REVESTIMENTO CERÂMICO 10x10CM, COR CINZA ESCURO (FACHADAS Norte/Sul/Leste/Oeste)</t>
        </is>
      </c>
      <c r="D843" s="30" t="inlineStr">
        <is>
          <t>M2</t>
        </is>
      </c>
      <c r="E843" s="31" t="n">
        <v>283.3</v>
      </c>
      <c r="F843" s="32" t="n">
        <v>0.578</v>
      </c>
      <c r="G843" s="32">
        <f>F843*E843</f>
        <v/>
      </c>
    </row>
    <row r="844" ht="20.1" customHeight="1">
      <c r="A844" s="29" t="inlineStr">
        <is>
          <t>4.3.9</t>
        </is>
      </c>
      <c r="B844" s="29" t="inlineStr">
        <is>
          <t>CP ADAP. 018</t>
        </is>
      </c>
      <c r="C844" s="29" t="inlineStr">
        <is>
          <t>REJUNTAMENTO P/CERÂMICA C/ EPOXI (PAREDE/PISO)</t>
        </is>
      </c>
      <c r="D844" s="30" t="inlineStr">
        <is>
          <t>M2</t>
        </is>
      </c>
      <c r="E844" s="31" t="n">
        <v>1721.67</v>
      </c>
      <c r="F844" s="32" t="n">
        <v>0.23</v>
      </c>
      <c r="G844" s="32">
        <f>F844*E844</f>
        <v/>
      </c>
    </row>
    <row r="845" ht="20.1" customHeight="1">
      <c r="A845" s="29" t="inlineStr">
        <is>
          <t>4.3.10</t>
        </is>
      </c>
      <c r="B845" s="29" t="inlineStr">
        <is>
          <t>88485</t>
        </is>
      </c>
      <c r="C845" s="29" t="inlineStr">
        <is>
          <t>FUNDO SELADOR ACRÍLICO, APLICAÇÃO MANUAL EM PAREDE, UMA DEMÃO. AF_04/2023</t>
        </is>
      </c>
      <c r="D845" s="30" t="inlineStr">
        <is>
          <t>M2</t>
        </is>
      </c>
      <c r="E845" s="31" t="n">
        <v>58.29</v>
      </c>
      <c r="F845" s="32" t="n">
        <v>0.0222</v>
      </c>
      <c r="G845" s="32">
        <f>F845*E845</f>
        <v/>
      </c>
    </row>
    <row r="846" ht="20.1" customHeight="1">
      <c r="A846" s="29" t="inlineStr">
        <is>
          <t>4.3.11</t>
        </is>
      </c>
      <c r="B846" s="29" t="inlineStr">
        <is>
          <t>88423</t>
        </is>
      </c>
      <c r="C846" s="29" t="inlineStr">
        <is>
          <t>APLICAÇÃO MANUAL DE PINTURA COM TINTA TEXTURIZADA ACRÍLICA EM PAREDES EXTERNAS DE CASAS, UMA COR. AF_06/2014</t>
        </is>
      </c>
      <c r="D846" s="30" t="inlineStr">
        <is>
          <t>M2</t>
        </is>
      </c>
      <c r="E846" s="31" t="n">
        <v>58.29</v>
      </c>
      <c r="F846" s="32" t="n">
        <v>0.044</v>
      </c>
      <c r="G846" s="32">
        <f>F846*E846</f>
        <v/>
      </c>
    </row>
    <row r="847" ht="15" customHeight="1">
      <c r="A847" s="29" t="inlineStr">
        <is>
          <t>4.3.12</t>
        </is>
      </c>
      <c r="B847" s="29" t="inlineStr">
        <is>
          <t>S08637</t>
        </is>
      </c>
      <c r="C847" s="29" t="inlineStr">
        <is>
          <t>Chapim de concreto pré-moldado</t>
        </is>
      </c>
      <c r="D847" s="30" t="inlineStr">
        <is>
          <t>m</t>
        </is>
      </c>
      <c r="E847" s="31" t="n">
        <v>190</v>
      </c>
      <c r="F847" s="32" t="n">
        <v>0.14895</v>
      </c>
      <c r="G847" s="32">
        <f>F847*E847</f>
        <v/>
      </c>
    </row>
    <row r="848" ht="15" customHeight="1">
      <c r="A848" s="29" t="inlineStr">
        <is>
          <t>4.4.1</t>
        </is>
      </c>
      <c r="B848" s="29" t="inlineStr">
        <is>
          <t>99814</t>
        </is>
      </c>
      <c r="C848" s="29" t="inlineStr">
        <is>
          <t>LIMPEZA DE SUPERFÍCIE COM JATO DE ALTA PRESSÃO. AF_04/2019</t>
        </is>
      </c>
      <c r="D848" s="30" t="inlineStr">
        <is>
          <t>M2</t>
        </is>
      </c>
      <c r="E848" s="31" t="n">
        <v>408</v>
      </c>
      <c r="F848" s="32" t="n">
        <v>0.089</v>
      </c>
      <c r="G848" s="32">
        <f>F848*E848</f>
        <v/>
      </c>
    </row>
    <row r="849" ht="36" customHeight="1">
      <c r="A849" s="29" t="inlineStr">
        <is>
          <t>4.4.2</t>
        </is>
      </c>
      <c r="B849" s="29" t="inlineStr">
        <is>
          <t>87630</t>
        </is>
      </c>
      <c r="C849" s="29" t="inlineStr">
        <is>
          <t>CONTRAPISO EM ARGAMASSA TRAÇO 1:4 (CIMENTO E AREIA), PREPARO MECÂNICO COM BETONEIRA 400 L, APLICADO EM ÁREAS SECAS SOBRE LAJE, ADERIDO, ACABAMENTO NÃO REFORÇADO, ESPESSURA 3CM. AF_07/2021</t>
        </is>
      </c>
      <c r="D849" s="30" t="inlineStr">
        <is>
          <t>M2</t>
        </is>
      </c>
      <c r="E849" s="31" t="n">
        <v>408</v>
      </c>
      <c r="F849" s="32" t="n">
        <v>0.123</v>
      </c>
      <c r="G849" s="32">
        <f>F849*E849</f>
        <v/>
      </c>
    </row>
    <row r="850" ht="20.1" customHeight="1">
      <c r="A850" s="29" t="inlineStr">
        <is>
          <t>4.5.1</t>
        </is>
      </c>
      <c r="B850" s="29" t="inlineStr">
        <is>
          <t>CP ADAP. 011</t>
        </is>
      </c>
      <c r="C850" s="29" t="inlineStr">
        <is>
          <t>DEMOLIÇÃO DE PISO CIMENTADO SOBRE LASTRO DE CONCRETO</t>
        </is>
      </c>
      <c r="D850" s="30" t="inlineStr">
        <is>
          <t>M2</t>
        </is>
      </c>
      <c r="E850" s="31" t="n">
        <v>229.45</v>
      </c>
      <c r="F850" s="32" t="n">
        <v>1.3</v>
      </c>
      <c r="G850" s="32">
        <f>F850*E850</f>
        <v/>
      </c>
    </row>
    <row r="851" ht="20.1" customHeight="1">
      <c r="A851" s="29" t="inlineStr">
        <is>
          <t>4.5.2</t>
        </is>
      </c>
      <c r="B851" s="29" t="inlineStr">
        <is>
          <t>97631</t>
        </is>
      </c>
      <c r="C851" s="29" t="inlineStr">
        <is>
          <t>DEMOLIÇÃO DE ARGAMASSAS, DE FORMA MANUAL, SEM REAPROVEITAMENTO. AF_09/2023</t>
        </is>
      </c>
      <c r="D851" s="30" t="inlineStr">
        <is>
          <t>M2</t>
        </is>
      </c>
      <c r="E851" s="31" t="n">
        <v>46.46</v>
      </c>
      <c r="F851" s="32" t="n">
        <v>0.3872</v>
      </c>
      <c r="G851" s="32">
        <f>F851*E851</f>
        <v/>
      </c>
    </row>
    <row r="852" ht="36" customHeight="1">
      <c r="A852" s="29" t="inlineStr">
        <is>
          <t>4.5.3</t>
        </is>
      </c>
      <c r="B852" s="29" t="inlineStr">
        <is>
          <t>87630</t>
        </is>
      </c>
      <c r="C852" s="29" t="inlineStr">
        <is>
          <t>CONTRAPISO EM ARGAMASSA TRAÇO 1:4 (CIMENTO E AREIA), PREPARO MECÂNICO COM BETONEIRA 400 L, APLICADO EM ÁREAS SECAS SOBRE LAJE, ADERIDO, ACABAMENTO NÃO REFORÇADO, ESPESSURA 3CM. AF_07/2021</t>
        </is>
      </c>
      <c r="D852" s="30" t="inlineStr">
        <is>
          <t>M2</t>
        </is>
      </c>
      <c r="E852" s="31" t="n">
        <v>229.45</v>
      </c>
      <c r="F852" s="32" t="n">
        <v>0.123</v>
      </c>
      <c r="G852" s="32">
        <f>F852*E852</f>
        <v/>
      </c>
    </row>
    <row r="853" ht="20.1" customHeight="1">
      <c r="A853" s="29" t="inlineStr">
        <is>
          <t>4.5.5</t>
        </is>
      </c>
      <c r="B853" s="29" t="inlineStr">
        <is>
          <t>98567</t>
        </is>
      </c>
      <c r="C853" s="29" t="inlineStr">
        <is>
          <t>PROTEÇÃO MECÂNICA DE SUPERFICIE HORIZONTAL COM ARGAMASSA DE CIMENTO E AREIA, TRAÇO 1:3, E=4CM. AF_09/2023</t>
        </is>
      </c>
      <c r="D853" s="30" t="inlineStr">
        <is>
          <t>M2</t>
        </is>
      </c>
      <c r="E853" s="31" t="n">
        <v>229.45</v>
      </c>
      <c r="F853" s="32" t="n">
        <v>0.7219</v>
      </c>
      <c r="G853" s="32">
        <f>F853*E853</f>
        <v/>
      </c>
    </row>
    <row r="854" ht="20.1" customHeight="1">
      <c r="A854" s="29" t="inlineStr">
        <is>
          <t>4.5.6</t>
        </is>
      </c>
      <c r="B854" s="29" t="inlineStr">
        <is>
          <t>98564</t>
        </is>
      </c>
      <c r="C854" s="29" t="inlineStr">
        <is>
          <t>PROTEÇÃO MECÂNICA DE SUPERFÍCIE VERTICAL COM ARGAMASSA DE CIMENTO E AREIA, TRAÇO 1:3, E=2CM. AF_09/2023</t>
        </is>
      </c>
      <c r="D854" s="30" t="inlineStr">
        <is>
          <t>M2</t>
        </is>
      </c>
      <c r="E854" s="31" t="n">
        <v>46.46</v>
      </c>
      <c r="F854" s="32" t="n">
        <v>0.40745</v>
      </c>
      <c r="G854" s="32">
        <f>F854*E854</f>
        <v/>
      </c>
    </row>
    <row r="855" ht="20.1" customHeight="1">
      <c r="A855" s="29" t="inlineStr">
        <is>
          <t>4.6.2</t>
        </is>
      </c>
      <c r="B855" s="29" t="inlineStr">
        <is>
          <t>97626</t>
        </is>
      </c>
      <c r="C855" s="29" t="inlineStr">
        <is>
          <t>DEMOLIÇÃO DE PILARES E VIGAS EM CONCRETO ARMADO, DE FORMA MANUAL, SEM REAPROVEITAMENTO. AF_09/2023</t>
        </is>
      </c>
      <c r="D855" s="30" t="inlineStr">
        <is>
          <t>M3</t>
        </is>
      </c>
      <c r="E855" s="31" t="n">
        <v>0.25</v>
      </c>
      <c r="F855" s="32" t="n">
        <v>22.0636</v>
      </c>
      <c r="G855" s="32">
        <f>F855*E855</f>
        <v/>
      </c>
    </row>
    <row r="856" ht="20.1" customHeight="1">
      <c r="A856" s="29" t="inlineStr">
        <is>
          <t>4.6.5</t>
        </is>
      </c>
      <c r="B856" s="29" t="inlineStr">
        <is>
          <t>103669</t>
        </is>
      </c>
      <c r="C856" s="29" t="inlineStr">
        <is>
          <t>CONCRETAGEM DE PILARES, FCK = 25 MPA, COM USO DE BALDES - LANÇAMENTO, ADENSAMENTO E ACABAMENTO. AF_02/2022</t>
        </is>
      </c>
      <c r="D856" s="30" t="inlineStr">
        <is>
          <t>M3</t>
        </is>
      </c>
      <c r="E856" s="31" t="n">
        <v>0.25</v>
      </c>
      <c r="F856" s="32" t="n">
        <v>7.377</v>
      </c>
      <c r="G856" s="32">
        <f>F856*E856</f>
        <v/>
      </c>
    </row>
    <row r="857" ht="27.95" customHeight="1">
      <c r="A857" s="29" t="inlineStr">
        <is>
          <t>4.6.6</t>
        </is>
      </c>
      <c r="B857" s="29" t="inlineStr">
        <is>
          <t>103356</t>
        </is>
      </c>
      <c r="C857" s="29" t="inlineStr">
        <is>
          <t>ALVENARIA DE VEDAÇÃO DE BLOCOS CERÂMICOS FURADOS NA HORIZONTAL DE 9X19X29 CM (ESPESSURA 9 CM) E ARGAMASSA DE ASSENTAMENTO COM PREPARO EM BETONEIRA. AF_12/2021</t>
        </is>
      </c>
      <c r="D857" s="30" t="inlineStr">
        <is>
          <t>M2</t>
        </is>
      </c>
      <c r="E857" s="31" t="n">
        <v>25</v>
      </c>
      <c r="F857" s="32" t="n">
        <v>0.385</v>
      </c>
      <c r="G857" s="32">
        <f>F857*E857</f>
        <v/>
      </c>
    </row>
    <row r="858" ht="27.95" customHeight="1">
      <c r="A858" s="29" t="inlineStr">
        <is>
          <t>4.6.8</t>
        </is>
      </c>
      <c r="B858" s="29" t="inlineStr">
        <is>
          <t>103683</t>
        </is>
      </c>
      <c r="C858" s="29" t="inlineStr">
        <is>
          <t>CONCRETAGEM DE VIGAS E LAJES, FCK=25 MPA, PARA QUALQUER TIPO DE LAJE COM BALDES EM EDIFICAÇÃO DE MULTIPAVIMENTOS ATÉ 04 ANDARES - LANÇAMENTO, ADENSAMENTO E ACABAMENTO. AF_02/2022</t>
        </is>
      </c>
      <c r="D858" s="30" t="inlineStr">
        <is>
          <t>M3</t>
        </is>
      </c>
      <c r="E858" s="31" t="n">
        <v>0.5600000000000001</v>
      </c>
      <c r="F858" s="32" t="n">
        <v>16.074</v>
      </c>
      <c r="G858" s="32">
        <f>F858*E858</f>
        <v/>
      </c>
    </row>
    <row r="859" ht="27.95" customHeight="1">
      <c r="A859" s="29" t="inlineStr">
        <is>
          <t>4.6.9</t>
        </is>
      </c>
      <c r="B859" s="29" t="inlineStr">
        <is>
          <t>87894</t>
        </is>
      </c>
      <c r="C859" s="29" t="inlineStr">
        <is>
          <t>CHAPISCO APLICADO EM ALVENARIA (SEM PRESENÇA DE VÃOS) E ESTRUTURAS DE CONCRETO DE FACHADA, COM COLHER DE PEDREIRO. ARGAMASSA TRAÇO 1:3 COM PREPARO EM BETONEIRA 400L. AF_10/2022</t>
        </is>
      </c>
      <c r="D859" s="30" t="inlineStr">
        <is>
          <t>M2</t>
        </is>
      </c>
      <c r="E859" s="31" t="n">
        <v>25</v>
      </c>
      <c r="F859" s="32" t="n">
        <v>0.0465</v>
      </c>
      <c r="G859" s="32">
        <f>F859*E859</f>
        <v/>
      </c>
    </row>
    <row r="860" ht="36" customHeight="1">
      <c r="A860" s="29" t="inlineStr">
        <is>
          <t>4.6.10</t>
        </is>
      </c>
      <c r="B860" s="29" t="inlineStr">
        <is>
          <t>104237</t>
        </is>
      </c>
      <c r="C860" s="29" t="inlineStr">
        <is>
          <t>EMBOÇO OU MASSA ÚNICA EM ARGAMASSA TRAÇO 1:2:8, PREPARO MECÂNICA COM BETONEIRA 400 L, APLICADA MANUALMENTE EM PANOS DE FACHADA SEM PRESENÇA DE VÃOS, ESPESSURA DE 35 MM, ACESSO POR ANDAIME. AF_08/2022</t>
        </is>
      </c>
      <c r="D860" s="30" t="inlineStr">
        <is>
          <t>M2</t>
        </is>
      </c>
      <c r="E860" s="31" t="n">
        <v>25</v>
      </c>
      <c r="F860" s="32" t="n">
        <v>0.532</v>
      </c>
      <c r="G860" s="32">
        <f>F860*E860</f>
        <v/>
      </c>
    </row>
    <row r="861" ht="20.1" customHeight="1">
      <c r="A861" s="29" t="inlineStr">
        <is>
          <t>4.6.11</t>
        </is>
      </c>
      <c r="B861" s="29" t="inlineStr">
        <is>
          <t>88415</t>
        </is>
      </c>
      <c r="C861" s="29" t="inlineStr">
        <is>
          <t>APLICAÇÃO MANUAL DE FUNDO SELADOR ACRÍLICO EM PAREDES EXTERNAS DE CASAS. AF_06/2014</t>
        </is>
      </c>
      <c r="D861" s="30" t="inlineStr">
        <is>
          <t>M2</t>
        </is>
      </c>
      <c r="E861" s="31" t="n">
        <v>168</v>
      </c>
      <c r="F861" s="32" t="n">
        <v>0.014</v>
      </c>
      <c r="G861" s="32">
        <f>F861*E861</f>
        <v/>
      </c>
    </row>
    <row r="862" ht="20.1" customHeight="1">
      <c r="A862" s="29" t="inlineStr">
        <is>
          <t>4.6.12</t>
        </is>
      </c>
      <c r="B862" s="29" t="inlineStr">
        <is>
          <t>88423</t>
        </is>
      </c>
      <c r="C862" s="29" t="inlineStr">
        <is>
          <t>APLICAÇÃO MANUAL DE PINTURA COM TINTA TEXTURIZADA ACRÍLICA EM PAREDES EXTERNAS DE CASAS, UMA COR. AF_06/2014</t>
        </is>
      </c>
      <c r="D862" s="30" t="inlineStr">
        <is>
          <t>M2</t>
        </is>
      </c>
      <c r="E862" s="31" t="n">
        <v>168</v>
      </c>
      <c r="F862" s="32" t="n">
        <v>0.044</v>
      </c>
      <c r="G862" s="32">
        <f>F862*E862</f>
        <v/>
      </c>
    </row>
    <row r="863" ht="27.95" customHeight="1">
      <c r="A863" s="29" t="inlineStr">
        <is>
          <t>4.7.1</t>
        </is>
      </c>
      <c r="B863" s="29" t="inlineStr">
        <is>
          <t>97649</t>
        </is>
      </c>
      <c r="C863" s="29" t="inlineStr">
        <is>
          <t>REMOÇÃO DE TELHAS DE FIBROCIMENTO, METÁLICA E CERÂMICA, DE FORMA MECANIZADA, COM USO DE GUINDASTE, SEM REAPROVEITAMENTO. AF_09/2023</t>
        </is>
      </c>
      <c r="D863" s="30" t="inlineStr">
        <is>
          <t>M2</t>
        </is>
      </c>
      <c r="E863" s="31" t="n">
        <v>459</v>
      </c>
      <c r="F863" s="32" t="n">
        <v>0.1222</v>
      </c>
      <c r="G863" s="32">
        <f>F863*E863</f>
        <v/>
      </c>
    </row>
    <row r="864" ht="20.1" customHeight="1">
      <c r="A864" s="29" t="inlineStr">
        <is>
          <t>4.7.2</t>
        </is>
      </c>
      <c r="B864" s="29" t="inlineStr">
        <is>
          <t>CP ADAP. 064</t>
        </is>
      </c>
      <c r="C864" s="29" t="inlineStr">
        <is>
          <t>TELHAMENTO COM TELHA TERMO ACÚSTICA EM ALUMÍNIO ONDULADA COM 30MM DE PREENCHIMENTO / POLIURETANO RÍGIDO</t>
        </is>
      </c>
      <c r="D864" s="30" t="inlineStr">
        <is>
          <t>M2</t>
        </is>
      </c>
      <c r="E864" s="31" t="n">
        <v>459</v>
      </c>
      <c r="F864" s="32" t="n">
        <v>0.062</v>
      </c>
      <c r="G864" s="32">
        <f>F864*E864</f>
        <v/>
      </c>
    </row>
    <row r="865" ht="20.1" customHeight="1">
      <c r="A865" s="29" t="inlineStr">
        <is>
          <t>4.7.3</t>
        </is>
      </c>
      <c r="B865" s="29" t="inlineStr">
        <is>
          <t>CP ADAP. 054</t>
        </is>
      </c>
      <c r="C865" s="29" t="inlineStr">
        <is>
          <t>RUFO EM CHAPA DE AÇO GALVANIZADO NÚMERO 24, CORTE DE 50 CM, INCLUSO TRANSPORTE VERTICAL</t>
        </is>
      </c>
      <c r="D865" s="30" t="inlineStr">
        <is>
          <t>M</t>
        </is>
      </c>
      <c r="E865" s="31" t="n">
        <v>34</v>
      </c>
      <c r="F865" s="32" t="n">
        <v>0.207</v>
      </c>
      <c r="G865" s="32">
        <f>F865*E865</f>
        <v/>
      </c>
    </row>
    <row r="866" ht="20.1" customHeight="1">
      <c r="A866" s="29" t="inlineStr">
        <is>
          <t>4.7.4</t>
        </is>
      </c>
      <c r="B866" s="29" t="inlineStr">
        <is>
          <t>CP ADAP. 055</t>
        </is>
      </c>
      <c r="C866" s="29" t="inlineStr">
        <is>
          <t>CUMEEIRA EM CHAPA DE AÇO GALVANIZADO NÚMERO 24, CORTE DE 100 CM, INCLUSO TRANSPORTE VERTICAL</t>
        </is>
      </c>
      <c r="D866" s="30" t="inlineStr">
        <is>
          <t>M</t>
        </is>
      </c>
      <c r="E866" s="31" t="n">
        <v>30</v>
      </c>
      <c r="F866" s="32" t="n">
        <v>0.207</v>
      </c>
      <c r="G866" s="32">
        <f>F866*E866</f>
        <v/>
      </c>
    </row>
    <row r="867" ht="20.1" customHeight="1">
      <c r="A867" s="29" t="inlineStr">
        <is>
          <t>4.7.5</t>
        </is>
      </c>
      <c r="B867" s="29" t="inlineStr">
        <is>
          <t>CP ADAP. 038</t>
        </is>
      </c>
      <c r="C867" s="29" t="inlineStr">
        <is>
          <t>REMOÇÃO, ARMAZENAMENTO E REEINSTALAÇÃO DE SPDA COM EMISSÃO DE LAUDO</t>
        </is>
      </c>
      <c r="D867" s="30" t="inlineStr">
        <is>
          <t>UN</t>
        </is>
      </c>
      <c r="E867" s="31" t="n">
        <v>2</v>
      </c>
      <c r="F867" s="32" t="n">
        <v>0.0876</v>
      </c>
      <c r="G867" s="32">
        <f>F867*E867</f>
        <v/>
      </c>
    </row>
    <row r="868" ht="20.1" customHeight="1">
      <c r="A868" s="29" t="inlineStr">
        <is>
          <t>5.3</t>
        </is>
      </c>
      <c r="B868" s="29" t="inlineStr">
        <is>
          <t>96527</t>
        </is>
      </c>
      <c r="C868" s="29" t="inlineStr">
        <is>
          <t>ESCAVAÇÃO MANUAL DE VALA PARA VIGA BALDRAME (INCLUINDO ESCAVAÇÃO PARA COLOCAÇÃO DE FÔRMAS). AF_06/2017</t>
        </is>
      </c>
      <c r="D868" s="30" t="inlineStr">
        <is>
          <t>M3</t>
        </is>
      </c>
      <c r="E868" s="31" t="n">
        <v>9.9</v>
      </c>
      <c r="F868" s="32" t="n">
        <v>4.138</v>
      </c>
      <c r="G868" s="32">
        <f>F868*E868</f>
        <v/>
      </c>
    </row>
    <row r="869" ht="20.1" customHeight="1">
      <c r="A869" s="29" t="inlineStr">
        <is>
          <t>5.4</t>
        </is>
      </c>
      <c r="B869" s="29" t="inlineStr">
        <is>
          <t>CP-95467-90315369</t>
        </is>
      </c>
      <c r="C869" s="29" t="inlineStr">
        <is>
          <t>EMBASAMENTO C/PEDRA ARGAMASSADA UTILIZANDO ARG.CIM/AREIA 1:6 (M3)</t>
        </is>
      </c>
      <c r="D869" s="30" t="inlineStr">
        <is>
          <t>M3</t>
        </is>
      </c>
      <c r="E869" s="31" t="n">
        <v>9.9</v>
      </c>
      <c r="F869" s="32" t="n">
        <v>6</v>
      </c>
      <c r="G869" s="32">
        <f>F869*E869</f>
        <v/>
      </c>
    </row>
    <row r="870" ht="20.1" customHeight="1">
      <c r="A870" s="29" t="inlineStr">
        <is>
          <t>5.5</t>
        </is>
      </c>
      <c r="B870" s="29" t="inlineStr">
        <is>
          <t>93358</t>
        </is>
      </c>
      <c r="C870" s="29" t="inlineStr">
        <is>
          <t>ESCAVAÇÃO MANUAL DE VALA COM PROFUNDIDADE MENOR OU IGUAL A 1,30 M. AF_02/2021</t>
        </is>
      </c>
      <c r="D870" s="30" t="inlineStr">
        <is>
          <t>M3</t>
        </is>
      </c>
      <c r="E870" s="31" t="n">
        <v>9.07</v>
      </c>
      <c r="F870" s="32" t="n">
        <v>3.956</v>
      </c>
      <c r="G870" s="32">
        <f>F870*E870</f>
        <v/>
      </c>
    </row>
    <row r="871" ht="20.1" customHeight="1">
      <c r="A871" s="29" t="inlineStr">
        <is>
          <t>5.10</t>
        </is>
      </c>
      <c r="B871" s="29" t="inlineStr">
        <is>
          <t>103669</t>
        </is>
      </c>
      <c r="C871" s="29" t="inlineStr">
        <is>
          <t>CONCRETAGEM DE PILARES, FCK = 25 MPA, COM USO DE BALDES - LANÇAMENTO, ADENSAMENTO E ACABAMENTO. AF_02/2022</t>
        </is>
      </c>
      <c r="D871" s="30" t="inlineStr">
        <is>
          <t>M3</t>
        </is>
      </c>
      <c r="E871" s="31" t="n">
        <v>3.38</v>
      </c>
      <c r="F871" s="32" t="n">
        <v>7.377</v>
      </c>
      <c r="G871" s="32">
        <f>F871*E871</f>
        <v/>
      </c>
    </row>
    <row r="872" ht="20.1" customHeight="1">
      <c r="A872" s="29" t="inlineStr">
        <is>
          <t>5.11</t>
        </is>
      </c>
      <c r="B872" s="29" t="inlineStr">
        <is>
          <t>96556</t>
        </is>
      </c>
      <c r="C872" s="29" t="inlineStr">
        <is>
          <t>CONCRETAGEM DE SAPATAS, FCK 30 MPA, COM USO DE JERICA ? LANÇAMENTO, ADENSAMENTO E ACABAMENTO. AF_06/2017</t>
        </is>
      </c>
      <c r="D872" s="30" t="inlineStr">
        <is>
          <t>M3</t>
        </is>
      </c>
      <c r="E872" s="31" t="n">
        <v>3.89</v>
      </c>
      <c r="F872" s="32" t="n">
        <v>5.553795</v>
      </c>
      <c r="G872" s="32">
        <f>F872*E872</f>
        <v/>
      </c>
    </row>
    <row r="873" ht="20.1" customHeight="1">
      <c r="A873" s="29" t="inlineStr">
        <is>
          <t>5.12</t>
        </is>
      </c>
      <c r="B873" s="29" t="inlineStr">
        <is>
          <t>93205</t>
        </is>
      </c>
      <c r="C873" s="29" t="inlineStr">
        <is>
          <t>CINTA DE AMARRAÇÃO DE ALVENARIA MOLDADA IN LOCO COM UTILIZAÇÃO DE BLOCOS CANALETA. AF_03/2016</t>
        </is>
      </c>
      <c r="D873" s="30" t="inlineStr">
        <is>
          <t>M</t>
        </is>
      </c>
      <c r="E873" s="31" t="n">
        <v>220</v>
      </c>
      <c r="F873" s="32" t="n">
        <v>0.15616688</v>
      </c>
      <c r="G873" s="32">
        <f>F873*E873</f>
        <v/>
      </c>
    </row>
    <row r="874" ht="27.95" customHeight="1">
      <c r="A874" s="29" t="inlineStr">
        <is>
          <t>5.13</t>
        </is>
      </c>
      <c r="B874" s="29" t="inlineStr">
        <is>
          <t>89470</t>
        </is>
      </c>
      <c r="C874" s="29" t="inlineStr">
        <is>
          <t>ALVENARIA DE BLOCOS DE CONCRETO ESTRUTURAL 14X19X39 CM (ESPESSURA 14 CM), FBK = 4,5 MPA, UTILIZANDO COLHER DE PEDREIRO. AF_10/2022</t>
        </is>
      </c>
      <c r="D874" s="30" t="inlineStr">
        <is>
          <t>M2</t>
        </is>
      </c>
      <c r="E874" s="31" t="n">
        <v>242</v>
      </c>
      <c r="F874" s="32" t="n">
        <v>0.62</v>
      </c>
      <c r="G874" s="32">
        <f>F874*E874</f>
        <v/>
      </c>
    </row>
    <row r="875" ht="15" customHeight="1">
      <c r="A875" s="29" t="inlineStr">
        <is>
          <t>5.14</t>
        </is>
      </c>
      <c r="B875" s="29" t="inlineStr">
        <is>
          <t>S08637</t>
        </is>
      </c>
      <c r="C875" s="29" t="inlineStr">
        <is>
          <t>Chapim de concreto pré-moldado</t>
        </is>
      </c>
      <c r="D875" s="30" t="inlineStr">
        <is>
          <t>m</t>
        </is>
      </c>
      <c r="E875" s="31" t="n">
        <v>110</v>
      </c>
      <c r="F875" s="32" t="n">
        <v>0.14895</v>
      </c>
      <c r="G875" s="32">
        <f>F875*E875</f>
        <v/>
      </c>
    </row>
    <row r="876" ht="20.1" customHeight="1">
      <c r="A876" s="29" t="inlineStr">
        <is>
          <t>5.15</t>
        </is>
      </c>
      <c r="B876" s="29" t="inlineStr">
        <is>
          <t>CP ADAP. 024</t>
        </is>
      </c>
      <c r="C876" s="29" t="inlineStr">
        <is>
          <t>REMOÇÃO / RECOMPOSIÇÃO DE CERCA ELÉTRICA</t>
        </is>
      </c>
      <c r="D876" s="30" t="inlineStr">
        <is>
          <t>M</t>
        </is>
      </c>
      <c r="E876" s="31" t="n">
        <v>110</v>
      </c>
      <c r="F876" s="32" t="n">
        <v>0.925</v>
      </c>
      <c r="G876" s="32">
        <f>F876*E876</f>
        <v/>
      </c>
    </row>
    <row r="877" ht="20.1" customHeight="1">
      <c r="A877" s="29" t="inlineStr">
        <is>
          <t>6.1</t>
        </is>
      </c>
      <c r="B877" s="29" t="inlineStr">
        <is>
          <t>97633</t>
        </is>
      </c>
      <c r="C877" s="29" t="inlineStr">
        <is>
          <t>DEMOLIÇÃO DE REVESTIMENTO CERÂMICO, DE FORMA MANUAL, SEM REAPROVEITAMENTO. AF_09/2023</t>
        </is>
      </c>
      <c r="D877" s="30" t="inlineStr">
        <is>
          <t>M2</t>
        </is>
      </c>
      <c r="E877" s="31" t="n">
        <v>416.73</v>
      </c>
      <c r="F877" s="32" t="n">
        <v>0.774</v>
      </c>
      <c r="G877" s="32">
        <f>F877*E877</f>
        <v/>
      </c>
    </row>
    <row r="878" ht="20.1" customHeight="1">
      <c r="A878" s="29" t="inlineStr">
        <is>
          <t>6.2</t>
        </is>
      </c>
      <c r="B878" s="29" t="inlineStr">
        <is>
          <t>CP ADAP. 025</t>
        </is>
      </c>
      <c r="C878" s="29" t="inlineStr">
        <is>
          <t>REMOÇÃO DE DIVISÓRIA DE GRANITO</t>
        </is>
      </c>
      <c r="D878" s="30" t="inlineStr">
        <is>
          <t>M2</t>
        </is>
      </c>
      <c r="E878" s="31" t="n">
        <v>106.02</v>
      </c>
      <c r="F878" s="32" t="n">
        <v>0.7</v>
      </c>
      <c r="G878" s="32">
        <f>F878*E878</f>
        <v/>
      </c>
    </row>
    <row r="879" ht="20.1" customHeight="1">
      <c r="A879" s="29" t="inlineStr">
        <is>
          <t>6.3</t>
        </is>
      </c>
      <c r="B879" s="29" t="inlineStr">
        <is>
          <t>CP ADAP. 011</t>
        </is>
      </c>
      <c r="C879" s="29" t="inlineStr">
        <is>
          <t>DEMOLIÇÃO DE PISO CIMENTADO SOBRE LASTRO DE CONCRETO</t>
        </is>
      </c>
      <c r="D879" s="30" t="inlineStr">
        <is>
          <t>M2</t>
        </is>
      </c>
      <c r="E879" s="31" t="n">
        <v>123.31</v>
      </c>
      <c r="F879" s="32" t="n">
        <v>1.3</v>
      </c>
      <c r="G879" s="32">
        <f>F879*E879</f>
        <v/>
      </c>
    </row>
    <row r="880" ht="36" customHeight="1">
      <c r="A880" s="29" t="inlineStr">
        <is>
          <t>6.4</t>
        </is>
      </c>
      <c r="B880" s="29" t="inlineStr">
        <is>
          <t>87630</t>
        </is>
      </c>
      <c r="C880" s="29" t="inlineStr">
        <is>
          <t>CONTRAPISO EM ARGAMASSA TRAÇO 1:4 (CIMENTO E AREIA), PREPARO MECÂNICO COM BETONEIRA 400 L, APLICADO EM ÁREAS SECAS SOBRE LAJE, ADERIDO, ACABAMENTO NÃO REFORÇADO, ESPESSURA 3CM. AF_07/2021</t>
        </is>
      </c>
      <c r="D880" s="30" t="inlineStr">
        <is>
          <t>M2</t>
        </is>
      </c>
      <c r="E880" s="31" t="n">
        <v>123.31</v>
      </c>
      <c r="F880" s="32" t="n">
        <v>0.123</v>
      </c>
      <c r="G880" s="32">
        <f>F880*E880</f>
        <v/>
      </c>
    </row>
    <row r="881" ht="20.1" customHeight="1">
      <c r="A881" s="29" t="inlineStr">
        <is>
          <t>6.6</t>
        </is>
      </c>
      <c r="B881" s="29" t="inlineStr">
        <is>
          <t>98565</t>
        </is>
      </c>
      <c r="C881" s="29" t="inlineStr">
        <is>
          <t>PROTEÇÃO MECÂNICA DE SUPERFICIE HORIZONTAL COM ARGAMASSA DE CIMENTO E AREIA, TRAÇO 1:3, E=3CM. AF_09/2023</t>
        </is>
      </c>
      <c r="D881" s="30" t="inlineStr">
        <is>
          <t>M2</t>
        </is>
      </c>
      <c r="E881" s="31" t="n">
        <v>123.31</v>
      </c>
      <c r="F881" s="32" t="n">
        <v>0.56355</v>
      </c>
      <c r="G881" s="32">
        <f>F881*E881</f>
        <v/>
      </c>
    </row>
    <row r="882" ht="20.1" customHeight="1">
      <c r="A882" s="29" t="inlineStr">
        <is>
          <t>6.7</t>
        </is>
      </c>
      <c r="B882" s="29" t="inlineStr">
        <is>
          <t>98564</t>
        </is>
      </c>
      <c r="C882" s="29" t="inlineStr">
        <is>
          <t>PROTEÇÃO MECÂNICA DE SUPERFÍCIE VERTICAL COM ARGAMASSA DE CIMENTO E AREIA, TRAÇO 1:3, E=2CM. AF_09/2023</t>
        </is>
      </c>
      <c r="D882" s="30" t="inlineStr">
        <is>
          <t>M2</t>
        </is>
      </c>
      <c r="E882" s="31" t="n">
        <v>55.18</v>
      </c>
      <c r="F882" s="32" t="n">
        <v>0.40745</v>
      </c>
      <c r="G882" s="32">
        <f>F882*E882</f>
        <v/>
      </c>
    </row>
    <row r="883" ht="27.95" customHeight="1">
      <c r="A883" s="29" t="inlineStr">
        <is>
          <t>6.8</t>
        </is>
      </c>
      <c r="B883" s="29" t="inlineStr">
        <is>
          <t>87263</t>
        </is>
      </c>
      <c r="C883" s="29" t="inlineStr">
        <is>
          <t>REVESTIMENTO CERÂMICO PARA PISO COM PLACAS TIPO PORCELANATO DE DIMENSÕES 60X60 CM APLICADA EM AMBIENTES DE ÁREA MAIOR QUE 10 M². AF_02/2023_PE</t>
        </is>
      </c>
      <c r="D883" s="30" t="inlineStr">
        <is>
          <t>M2</t>
        </is>
      </c>
      <c r="E883" s="31" t="n">
        <v>416.73</v>
      </c>
      <c r="F883" s="32" t="n">
        <v>0.1674</v>
      </c>
      <c r="G883" s="32">
        <f>F883*E883</f>
        <v/>
      </c>
    </row>
    <row r="884" ht="20.1" customHeight="1">
      <c r="A884" s="29" t="inlineStr">
        <is>
          <t>6.9</t>
        </is>
      </c>
      <c r="B884" s="29" t="inlineStr">
        <is>
          <t>99806</t>
        </is>
      </c>
      <c r="C884" s="29" t="inlineStr">
        <is>
          <t>LIMPEZA DE REVESTIMENTO CERÂMICO EM PAREDE COM PANO ÚMIDO AF_04/2019</t>
        </is>
      </c>
      <c r="D884" s="30" t="inlineStr">
        <is>
          <t>M2</t>
        </is>
      </c>
      <c r="E884" s="31" t="n">
        <v>416.73</v>
      </c>
      <c r="F884" s="32" t="n">
        <v>0.04</v>
      </c>
      <c r="G884" s="32">
        <f>F884*E884</f>
        <v/>
      </c>
    </row>
    <row r="885" ht="20.1" customHeight="1">
      <c r="A885" s="29" t="inlineStr">
        <is>
          <t>6.10</t>
        </is>
      </c>
      <c r="B885" s="29" t="inlineStr">
        <is>
          <t>97640</t>
        </is>
      </c>
      <c r="C885" s="29" t="inlineStr">
        <is>
          <t>REMOÇÃO DE FORROS DE DRYWALL, PVC E FIBROMINERAL, DE FORMA MANUAL, SEM REAPROVEITAMENTO. AF_09/2023</t>
        </is>
      </c>
      <c r="D885" s="30" t="inlineStr">
        <is>
          <t>M2</t>
        </is>
      </c>
      <c r="E885" s="31" t="n">
        <v>123.31</v>
      </c>
      <c r="F885" s="32" t="n">
        <v>0.06469999999999999</v>
      </c>
      <c r="G885" s="32">
        <f>F885*E885</f>
        <v/>
      </c>
    </row>
    <row r="886" ht="20.1" customHeight="1">
      <c r="A886" s="29" t="inlineStr">
        <is>
          <t>6.12</t>
        </is>
      </c>
      <c r="B886" s="29" t="inlineStr">
        <is>
          <t>100878</t>
        </is>
      </c>
      <c r="C886" s="29" t="inlineStr">
        <is>
          <t>VASO SANITÁRIO SIFONADO COM CAIXA ACOPLADA, LOUÇA BRANCA - PADRÃO ALTO - FORNECIMENTO E INSTALAÇÃO. AF_01/2020</t>
        </is>
      </c>
      <c r="D886" s="30" t="inlineStr">
        <is>
          <t>UN</t>
        </is>
      </c>
      <c r="E886" s="31" t="n">
        <v>33</v>
      </c>
      <c r="F886" s="32" t="n">
        <v>0.6063</v>
      </c>
      <c r="G886" s="32">
        <f>F886*E886</f>
        <v/>
      </c>
    </row>
    <row r="887" ht="20.1" customHeight="1">
      <c r="A887" s="29" t="inlineStr">
        <is>
          <t>6.13</t>
        </is>
      </c>
      <c r="B887" s="29" t="inlineStr">
        <is>
          <t>100849</t>
        </is>
      </c>
      <c r="C887" s="29" t="inlineStr">
        <is>
          <t>ASSENTO SANITÁRIO CONVENCIONAL - FORNECIMENTO E INSTALACAO. AF_01/2020</t>
        </is>
      </c>
      <c r="D887" s="30" t="inlineStr">
        <is>
          <t>UN</t>
        </is>
      </c>
      <c r="E887" s="31" t="n">
        <v>33</v>
      </c>
      <c r="F887" s="32" t="n">
        <v>0.0484</v>
      </c>
      <c r="G887" s="32">
        <f>F887*E887</f>
        <v/>
      </c>
    </row>
    <row r="888" ht="20.1" customHeight="1">
      <c r="A888" s="29" t="inlineStr">
        <is>
          <t>6.14</t>
        </is>
      </c>
      <c r="B888" s="29" t="inlineStr">
        <is>
          <t>86887</t>
        </is>
      </c>
      <c r="C888" s="29" t="inlineStr">
        <is>
          <t>ENGATE FLEXÍVEL EM INOX, 1/2 X 40CM - FORNECIMENTO E INSTALAÇÃO. AF_01/2020</t>
        </is>
      </c>
      <c r="D888" s="30" t="inlineStr">
        <is>
          <t>UN</t>
        </is>
      </c>
      <c r="E888" s="31" t="n">
        <v>33</v>
      </c>
      <c r="F888" s="32" t="n">
        <v>0.0481</v>
      </c>
      <c r="G888" s="32">
        <f>F888*E888</f>
        <v/>
      </c>
    </row>
    <row r="889" ht="27.95" customHeight="1">
      <c r="A889" s="29" t="inlineStr">
        <is>
          <t>6.15</t>
        </is>
      </c>
      <c r="B889" s="29" t="inlineStr">
        <is>
          <t>86938</t>
        </is>
      </c>
      <c r="C889" s="29" t="inlineStr">
        <is>
          <t>CUBA DE EMBUTIR OVAL EM LOUÇA BRANCA, 35 X 50CM OU EQUIVALENTE, INCLUSO VÁLVULA E SIFÃO TIPO GARRAFA EM METAL CROMADO - FORNECIMENTO E INSTALAÇÃO. AF_01/2020</t>
        </is>
      </c>
      <c r="D889" s="30" t="inlineStr">
        <is>
          <t>UN</t>
        </is>
      </c>
      <c r="E889" s="31" t="n">
        <v>30</v>
      </c>
      <c r="F889" s="32" t="n">
        <v>0.4075</v>
      </c>
      <c r="G889" s="32">
        <f>F889*E889</f>
        <v/>
      </c>
    </row>
    <row r="890" ht="20.1" customHeight="1">
      <c r="A890" s="29" t="inlineStr">
        <is>
          <t>6.16</t>
        </is>
      </c>
      <c r="B890" s="29" t="inlineStr">
        <is>
          <t>100853</t>
        </is>
      </c>
      <c r="C890" s="29" t="inlineStr">
        <is>
          <t>TORNEIRA CROMADA DE MESA PARA LAVATORIO, TIPO MONOCOMANDO. AF_01/2020</t>
        </is>
      </c>
      <c r="D890" s="30" t="inlineStr">
        <is>
          <t>UN</t>
        </is>
      </c>
      <c r="E890" s="31" t="n">
        <v>30</v>
      </c>
      <c r="F890" s="32" t="n">
        <v>0.1459</v>
      </c>
      <c r="G890" s="32">
        <f>F890*E890</f>
        <v/>
      </c>
    </row>
    <row r="891" ht="20.1" customHeight="1">
      <c r="A891" s="29" t="inlineStr">
        <is>
          <t>6.17</t>
        </is>
      </c>
      <c r="B891" s="29" t="inlineStr">
        <is>
          <t>86887</t>
        </is>
      </c>
      <c r="C891" s="29" t="inlineStr">
        <is>
          <t>ENGATE FLEXÍVEL EM INOX, 1/2 X 40CM - FORNECIMENTO E INSTALAÇÃO. AF_01/2020</t>
        </is>
      </c>
      <c r="D891" s="30" t="inlineStr">
        <is>
          <t>UN</t>
        </is>
      </c>
      <c r="E891" s="31" t="n">
        <v>30</v>
      </c>
      <c r="F891" s="32" t="n">
        <v>0.0481</v>
      </c>
      <c r="G891" s="32">
        <f>F891*E891</f>
        <v/>
      </c>
    </row>
    <row r="892" ht="20.1" customHeight="1">
      <c r="A892" s="29" t="inlineStr">
        <is>
          <t>6.18</t>
        </is>
      </c>
      <c r="B892" s="29" t="inlineStr">
        <is>
          <t>100858</t>
        </is>
      </c>
      <c r="C892" s="29" t="inlineStr">
        <is>
          <t>MICTÓRIO SIFONADO LOUÇA BRANCA - PADRÃO MÉDIO - FORNECIMENTO E INSTALAÇÃO. AF_01/2020</t>
        </is>
      </c>
      <c r="D892" s="30" t="inlineStr">
        <is>
          <t>UN</t>
        </is>
      </c>
      <c r="E892" s="31" t="n">
        <v>11</v>
      </c>
      <c r="F892" s="32" t="n">
        <v>0.3179</v>
      </c>
      <c r="G892" s="32">
        <f>F892*E892</f>
        <v/>
      </c>
    </row>
    <row r="893" ht="20.1" customHeight="1">
      <c r="A893" s="29" t="inlineStr">
        <is>
          <t>6.19</t>
        </is>
      </c>
      <c r="B893" s="29" t="inlineStr">
        <is>
          <t>CP ADAP. 059</t>
        </is>
      </c>
      <c r="C893" s="29" t="inlineStr">
        <is>
          <t>Divisória em granito branco Itaúnas, polido dos 2 lados</t>
        </is>
      </c>
      <c r="D893" s="30" t="inlineStr">
        <is>
          <t>M2</t>
        </is>
      </c>
      <c r="E893" s="31" t="n">
        <v>106.02</v>
      </c>
      <c r="F893" s="32" t="n">
        <v>0.161</v>
      </c>
      <c r="G893" s="32">
        <f>F893*E893</f>
        <v/>
      </c>
    </row>
    <row r="894" ht="20.1" customHeight="1">
      <c r="A894" s="29" t="inlineStr">
        <is>
          <t>6.20</t>
        </is>
      </c>
      <c r="B894" s="29" t="inlineStr">
        <is>
          <t>CP ADAP. 060</t>
        </is>
      </c>
      <c r="C894" s="29" t="inlineStr">
        <is>
          <t>Bancada em granito branco Itaúnas</t>
        </is>
      </c>
      <c r="D894" s="30" t="inlineStr">
        <is>
          <t>M2</t>
        </is>
      </c>
      <c r="E894" s="31" t="n">
        <v>20.66</v>
      </c>
      <c r="F894" s="32" t="n">
        <v>0.161</v>
      </c>
      <c r="G894" s="32">
        <f>F894*E894</f>
        <v/>
      </c>
    </row>
    <row r="895" ht="20.1" customHeight="1">
      <c r="A895" s="29" t="inlineStr">
        <is>
          <t>6.21</t>
        </is>
      </c>
      <c r="B895" s="29" t="inlineStr">
        <is>
          <t>91338</t>
        </is>
      </c>
      <c r="C895" s="29" t="inlineStr">
        <is>
          <t>PORTA DE ALUMÍNIO DE ABRIR COM LAMBRI, COM GUARNIÇÃO, FIXAÇÃO COM PARAFUSOS - FORNECIMENTO E INSTALAÇÃO. AF_12/2019</t>
        </is>
      </c>
      <c r="D895" s="30" t="inlineStr">
        <is>
          <t>M2</t>
        </is>
      </c>
      <c r="E895" s="31" t="n">
        <v>29.92</v>
      </c>
      <c r="F895" s="32" t="n">
        <v>0.1779</v>
      </c>
      <c r="G895" s="32">
        <f>F895*E895</f>
        <v/>
      </c>
    </row>
    <row r="896" ht="15" customHeight="1">
      <c r="A896" s="29" t="inlineStr">
        <is>
          <t>6.24</t>
        </is>
      </c>
      <c r="B896" s="29" t="inlineStr">
        <is>
          <t>C2216</t>
        </is>
      </c>
      <c r="C896" s="29" t="inlineStr">
        <is>
          <t>REVESTIMENTO C/LAMINADO MELAMÍNICO COLADO</t>
        </is>
      </c>
      <c r="D896" s="30" t="inlineStr">
        <is>
          <t>M2</t>
        </is>
      </c>
      <c r="E896" s="31" t="n">
        <v>45.45</v>
      </c>
      <c r="F896" s="32" t="n">
        <v>0.18</v>
      </c>
      <c r="G896" s="32">
        <f>F896*E896</f>
        <v/>
      </c>
    </row>
    <row r="897" ht="20.1" customHeight="1">
      <c r="A897" s="29" t="inlineStr">
        <is>
          <t>6.25</t>
        </is>
      </c>
      <c r="B897" s="29" t="inlineStr">
        <is>
          <t>S09465</t>
        </is>
      </c>
      <c r="C897" s="29" t="inlineStr">
        <is>
          <t>Luminária tipo plafon (sobrepor), quadrada, 24x24cm, em aluminio pintado na cor branca, c/difusor em vidro, Aladin ou similar</t>
        </is>
      </c>
      <c r="D897" s="30" t="inlineStr">
        <is>
          <t>un</t>
        </is>
      </c>
      <c r="E897" s="31" t="n">
        <v>47</v>
      </c>
      <c r="F897" s="32" t="n">
        <v>0.5</v>
      </c>
      <c r="G897" s="32">
        <f>F897*E897</f>
        <v/>
      </c>
    </row>
    <row r="898" ht="15" customHeight="1">
      <c r="A898" s="29" t="inlineStr">
        <is>
          <t>6.27</t>
        </is>
      </c>
      <c r="B898" s="29" t="inlineStr">
        <is>
          <t>S09718</t>
        </is>
      </c>
      <c r="C898" s="29" t="inlineStr">
        <is>
          <t>Espelho de cristal 4mm com moldura de alumínio</t>
        </is>
      </c>
      <c r="D898" s="30" t="inlineStr">
        <is>
          <t>m2</t>
        </is>
      </c>
      <c r="E898" s="31" t="n">
        <v>29.8</v>
      </c>
      <c r="F898" s="32" t="n">
        <v>0.3</v>
      </c>
      <c r="G898" s="32">
        <f>F898*E898</f>
        <v/>
      </c>
    </row>
    <row r="899" ht="20.1" customHeight="1">
      <c r="A899" s="29" t="inlineStr">
        <is>
          <t>6.28</t>
        </is>
      </c>
      <c r="B899" s="29" t="inlineStr">
        <is>
          <t>CP ADAP. 063</t>
        </is>
      </c>
      <c r="C899" s="29" t="inlineStr">
        <is>
          <t>Grelha p/ralo em inox, fornecimento e instalação</t>
        </is>
      </c>
      <c r="D899" s="30" t="inlineStr">
        <is>
          <t>UN</t>
        </is>
      </c>
      <c r="E899" s="31" t="n">
        <v>17</v>
      </c>
      <c r="F899" s="32" t="n">
        <v>0.15</v>
      </c>
      <c r="G899" s="32">
        <f>F899*E899</f>
        <v/>
      </c>
    </row>
    <row r="900" ht="15" customHeight="1">
      <c r="A900" s="29" t="inlineStr">
        <is>
          <t>7.4</t>
        </is>
      </c>
      <c r="B900" s="29" t="inlineStr">
        <is>
          <t>00009537</t>
        </is>
      </c>
      <c r="C900" s="29" t="inlineStr">
        <is>
          <t>LIMPEZA FINAL DA OBRA</t>
        </is>
      </c>
      <c r="D900" s="30" t="inlineStr">
        <is>
          <t>M2</t>
        </is>
      </c>
      <c r="E900" s="31" t="n">
        <v>2211</v>
      </c>
      <c r="F900" s="32" t="n">
        <v>0.14</v>
      </c>
      <c r="G900" s="32">
        <f>F900*E900</f>
        <v/>
      </c>
    </row>
    <row r="901" ht="15" customHeight="1">
      <c r="A901" s="1" t="n"/>
      <c r="B901" s="1" t="n"/>
      <c r="C901" s="1" t="n"/>
      <c r="D901" s="1" t="n"/>
      <c r="E901" s="1" t="n"/>
      <c r="F901" s="33" t="inlineStr">
        <is>
          <t>TOTAL:</t>
        </is>
      </c>
      <c r="G901" s="34" t="n">
        <v>9829.026308794842</v>
      </c>
    </row>
    <row r="902" ht="15.95" customHeight="1">
      <c r="A902" s="27" t="inlineStr">
        <is>
          <t>[ Serviço ]</t>
        </is>
      </c>
      <c r="B902" s="27" t="inlineStr">
        <is>
          <t>100535</t>
        </is>
      </c>
      <c r="C902" s="27" t="inlineStr">
        <is>
          <t>CURSO DE CAPACITAÇÃO PARA TECNICO DE EDIFICACOES (ENCARGOS COMPLEMENTARES) - HORISTA</t>
        </is>
      </c>
      <c r="D902" s="28" t="inlineStr">
        <is>
          <t>H</t>
        </is>
      </c>
      <c r="E902" s="1" t="n"/>
      <c r="F902" s="1" t="n"/>
      <c r="G902" s="1" t="n"/>
    </row>
    <row r="903" ht="15" customHeight="1">
      <c r="A903" s="29" t="inlineStr">
        <is>
          <t>7.1</t>
        </is>
      </c>
      <c r="B903" s="29" t="inlineStr">
        <is>
          <t>PROJ. 01</t>
        </is>
      </c>
      <c r="C903" s="29" t="inlineStr">
        <is>
          <t>PROJETO EXECUTIVO COMPLETO</t>
        </is>
      </c>
      <c r="D903" s="30" t="inlineStr">
        <is>
          <t>UN</t>
        </is>
      </c>
      <c r="E903" s="31" t="n">
        <v>1</v>
      </c>
      <c r="F903" s="32" t="n">
        <v>8.4</v>
      </c>
      <c r="G903" s="32">
        <f>F903*E903</f>
        <v/>
      </c>
    </row>
    <row r="904" ht="20.1" customHeight="1">
      <c r="A904" s="29" t="inlineStr">
        <is>
          <t>7.2</t>
        </is>
      </c>
      <c r="B904" s="29" t="inlineStr">
        <is>
          <t>PROJ. 02</t>
        </is>
      </c>
      <c r="C904" s="29" t="inlineStr">
        <is>
          <t>AS BUILT - ATUALIZAÇÃO DO PROJETO EXECUTIVO CONFORME CONSTRUÍDO</t>
        </is>
      </c>
      <c r="D904" s="30" t="inlineStr">
        <is>
          <t>UN</t>
        </is>
      </c>
      <c r="E904" s="31" t="n">
        <v>1</v>
      </c>
      <c r="F904" s="32" t="n">
        <v>6.2</v>
      </c>
      <c r="G904" s="32">
        <f>F904*E904</f>
        <v/>
      </c>
    </row>
    <row r="905" ht="15" customHeight="1">
      <c r="A905" s="1" t="n"/>
      <c r="B905" s="1" t="n"/>
      <c r="C905" s="1" t="n"/>
      <c r="D905" s="1" t="n"/>
      <c r="E905" s="1" t="n"/>
      <c r="F905" s="33" t="inlineStr">
        <is>
          <t>TOTAL:</t>
        </is>
      </c>
      <c r="G905" s="34" t="n">
        <v>14.6</v>
      </c>
    </row>
    <row r="906" ht="15.95" customHeight="1">
      <c r="A906" s="27" t="inlineStr">
        <is>
          <t>[ Serviço ]</t>
        </is>
      </c>
      <c r="B906" s="27" t="inlineStr">
        <is>
          <t>100299</t>
        </is>
      </c>
      <c r="C906" s="27" t="inlineStr">
        <is>
          <t>CURSO DE CAPACITAÇÃO PARA TÉCNICO EM SEGURANÇA DO TRABALHO (ENCARGOS COMPLEMENTARES) - HORISTA</t>
        </is>
      </c>
      <c r="D906" s="28" t="inlineStr">
        <is>
          <t>H</t>
        </is>
      </c>
      <c r="E906" s="1" t="n"/>
      <c r="F906" s="1" t="n"/>
      <c r="G906" s="1" t="n"/>
    </row>
    <row r="907" ht="20.1" customHeight="1">
      <c r="A907" s="29" t="inlineStr">
        <is>
          <t>1.3</t>
        </is>
      </c>
      <c r="B907" s="29" t="inlineStr">
        <is>
          <t>100309</t>
        </is>
      </c>
      <c r="C907" s="29" t="inlineStr">
        <is>
          <t>TÉCNICO EM SEGURANÇA DO TRABALHO COM ENCARGOS COMPLEMENTARES</t>
        </is>
      </c>
      <c r="D907" s="30" t="inlineStr">
        <is>
          <t>H</t>
        </is>
      </c>
      <c r="E907" s="31" t="n">
        <v>396</v>
      </c>
      <c r="F907" s="32" t="n">
        <v>1</v>
      </c>
      <c r="G907" s="32">
        <f>F907*E907</f>
        <v/>
      </c>
    </row>
    <row r="908" ht="15" customHeight="1">
      <c r="A908" s="1" t="n"/>
      <c r="B908" s="1" t="n"/>
      <c r="C908" s="1" t="n"/>
      <c r="D908" s="1" t="n"/>
      <c r="E908" s="1" t="n"/>
      <c r="F908" s="33" t="inlineStr">
        <is>
          <t>TOTAL:</t>
        </is>
      </c>
      <c r="G908" s="34" t="n">
        <v>396</v>
      </c>
    </row>
    <row r="909" ht="15.95" customHeight="1">
      <c r="A909" s="27" t="inlineStr">
        <is>
          <t>[ Serviço ]</t>
        </is>
      </c>
      <c r="B909" s="27" t="inlineStr">
        <is>
          <t>95385</t>
        </is>
      </c>
      <c r="C909" s="27" t="inlineStr">
        <is>
          <t>CURSO DE CAPACITAÇÃO PARA TELHADISTA (ENCARGOS COMPLEMENTARES) - HORISTA</t>
        </is>
      </c>
      <c r="D909" s="28" t="inlineStr">
        <is>
          <t>H</t>
        </is>
      </c>
      <c r="E909" s="1" t="n"/>
      <c r="F909" s="1" t="n"/>
      <c r="G909" s="1" t="n"/>
    </row>
    <row r="910" ht="20.1" customHeight="1">
      <c r="A910" s="29" t="inlineStr">
        <is>
          <t>2.2</t>
        </is>
      </c>
      <c r="B910" s="29" t="inlineStr">
        <is>
          <t>93208</t>
        </is>
      </c>
      <c r="C910" s="29" t="inlineStr">
        <is>
          <t>EXECUÇÃO DE ALMOXARIFADO EM CANTEIRO DE OBRA EM CHAPA DE MADEIRA COMPENSADA, INCLUSO PRATELEIRAS. AF_02/2016</t>
        </is>
      </c>
      <c r="D910" s="30" t="inlineStr">
        <is>
          <t>M2</t>
        </is>
      </c>
      <c r="E910" s="31" t="n">
        <v>30</v>
      </c>
      <c r="F910" s="32" t="n">
        <v>0.1842688</v>
      </c>
      <c r="G910" s="32">
        <f>F910*E910</f>
        <v/>
      </c>
    </row>
    <row r="911" ht="27.95" customHeight="1">
      <c r="A911" s="29" t="inlineStr">
        <is>
          <t>2.3</t>
        </is>
      </c>
      <c r="B911" s="29" t="inlineStr">
        <is>
          <t>93210</t>
        </is>
      </c>
      <c r="C911" s="29" t="inlineStr">
        <is>
          <t>EXECUÇÃO DE REFEITÓRIO EM CANTEIRO DE OBRA EM CHAPA DE MADEIRA COMPENSADA, NÃO INCLUSO MOBILIÁRIO E EQUIPAMENTOS. AF_02/2016</t>
        </is>
      </c>
      <c r="D911" s="30" t="inlineStr">
        <is>
          <t>M2</t>
        </is>
      </c>
      <c r="E911" s="31" t="n">
        <v>14</v>
      </c>
      <c r="F911" s="32" t="n">
        <v>0.185728</v>
      </c>
      <c r="G911" s="32">
        <f>F911*E911</f>
        <v/>
      </c>
    </row>
    <row r="912" ht="20.1" customHeight="1">
      <c r="A912" s="29" t="inlineStr">
        <is>
          <t>3.6.1</t>
        </is>
      </c>
      <c r="B912" s="29" t="inlineStr">
        <is>
          <t>97647</t>
        </is>
      </c>
      <c r="C912" s="29" t="inlineStr">
        <is>
          <t>REMOÇÃO DE TELHAS DE FIBROCIMENTO METÁLICA E CERÂMICA, DE FORMA MANUAL, SEM REAPROVEITAMENTO. AF_09/2023</t>
        </is>
      </c>
      <c r="D912" s="30" t="inlineStr">
        <is>
          <t>M2</t>
        </is>
      </c>
      <c r="E912" s="31" t="n">
        <v>1217</v>
      </c>
      <c r="F912" s="32" t="n">
        <v>0.0408</v>
      </c>
      <c r="G912" s="32">
        <f>F912*E912</f>
        <v/>
      </c>
    </row>
    <row r="913" ht="20.1" customHeight="1">
      <c r="A913" s="29" t="inlineStr">
        <is>
          <t>3.6.2</t>
        </is>
      </c>
      <c r="B913" s="29" t="inlineStr">
        <is>
          <t>CP ADAP. 064</t>
        </is>
      </c>
      <c r="C913" s="29" t="inlineStr">
        <is>
          <t>TELHAMENTO COM TELHA TERMO ACÚSTICA EM ALUMÍNIO ONDULADA COM 30MM DE PREENCHIMENTO / POLIURETANO RÍGIDO</t>
        </is>
      </c>
      <c r="D913" s="30" t="inlineStr">
        <is>
          <t>M2</t>
        </is>
      </c>
      <c r="E913" s="31" t="n">
        <v>856.28</v>
      </c>
      <c r="F913" s="32" t="n">
        <v>0.056</v>
      </c>
      <c r="G913" s="32">
        <f>F913*E913</f>
        <v/>
      </c>
    </row>
    <row r="914" ht="20.1" customHeight="1">
      <c r="A914" s="29" t="inlineStr">
        <is>
          <t>3.6.4</t>
        </is>
      </c>
      <c r="B914" s="29" t="inlineStr">
        <is>
          <t>CP ADAP. 054</t>
        </is>
      </c>
      <c r="C914" s="29" t="inlineStr">
        <is>
          <t>RUFO EM CHAPA DE AÇO GALVANIZADO NÚMERO 24, CORTE DE 50 CM, INCLUSO TRANSPORTE VERTICAL</t>
        </is>
      </c>
      <c r="D914" s="30" t="inlineStr">
        <is>
          <t>M</t>
        </is>
      </c>
      <c r="E914" s="31" t="n">
        <v>57</v>
      </c>
      <c r="F914" s="32" t="n">
        <v>0.112</v>
      </c>
      <c r="G914" s="32">
        <f>F914*E914</f>
        <v/>
      </c>
    </row>
    <row r="915" ht="27.95" customHeight="1">
      <c r="A915" s="29" t="inlineStr">
        <is>
          <t>4.7.1</t>
        </is>
      </c>
      <c r="B915" s="29" t="inlineStr">
        <is>
          <t>97649</t>
        </is>
      </c>
      <c r="C915" s="29" t="inlineStr">
        <is>
          <t>REMOÇÃO DE TELHAS DE FIBROCIMENTO, METÁLICA E CERÂMICA, DE FORMA MECANIZADA, COM USO DE GUINDASTE, SEM REAPROVEITAMENTO. AF_09/2023</t>
        </is>
      </c>
      <c r="D915" s="30" t="inlineStr">
        <is>
          <t>M2</t>
        </is>
      </c>
      <c r="E915" s="31" t="n">
        <v>459</v>
      </c>
      <c r="F915" s="32" t="n">
        <v>0.0432</v>
      </c>
      <c r="G915" s="32">
        <f>F915*E915</f>
        <v/>
      </c>
    </row>
    <row r="916" ht="20.1" customHeight="1">
      <c r="A916" s="29" t="inlineStr">
        <is>
          <t>4.7.2</t>
        </is>
      </c>
      <c r="B916" s="29" t="inlineStr">
        <is>
          <t>CP ADAP. 064</t>
        </is>
      </c>
      <c r="C916" s="29" t="inlineStr">
        <is>
          <t>TELHAMENTO COM TELHA TERMO ACÚSTICA EM ALUMÍNIO ONDULADA COM 30MM DE PREENCHIMENTO / POLIURETANO RÍGIDO</t>
        </is>
      </c>
      <c r="D916" s="30" t="inlineStr">
        <is>
          <t>M2</t>
        </is>
      </c>
      <c r="E916" s="31" t="n">
        <v>459</v>
      </c>
      <c r="F916" s="32" t="n">
        <v>0.056</v>
      </c>
      <c r="G916" s="32">
        <f>F916*E916</f>
        <v/>
      </c>
    </row>
    <row r="917" ht="20.1" customHeight="1">
      <c r="A917" s="29" t="inlineStr">
        <is>
          <t>4.7.3</t>
        </is>
      </c>
      <c r="B917" s="29" t="inlineStr">
        <is>
          <t>CP ADAP. 054</t>
        </is>
      </c>
      <c r="C917" s="29" t="inlineStr">
        <is>
          <t>RUFO EM CHAPA DE AÇO GALVANIZADO NÚMERO 24, CORTE DE 50 CM, INCLUSO TRANSPORTE VERTICAL</t>
        </is>
      </c>
      <c r="D917" s="30" t="inlineStr">
        <is>
          <t>M</t>
        </is>
      </c>
      <c r="E917" s="31" t="n">
        <v>34</v>
      </c>
      <c r="F917" s="32" t="n">
        <v>0.112</v>
      </c>
      <c r="G917" s="32">
        <f>F917*E917</f>
        <v/>
      </c>
    </row>
    <row r="918" ht="20.1" customHeight="1">
      <c r="A918" s="29" t="inlineStr">
        <is>
          <t>4.7.4</t>
        </is>
      </c>
      <c r="B918" s="29" t="inlineStr">
        <is>
          <t>CP ADAP. 055</t>
        </is>
      </c>
      <c r="C918" s="29" t="inlineStr">
        <is>
          <t>CUMEEIRA EM CHAPA DE AÇO GALVANIZADO NÚMERO 24, CORTE DE 100 CM, INCLUSO TRANSPORTE VERTICAL</t>
        </is>
      </c>
      <c r="D918" s="30" t="inlineStr">
        <is>
          <t>M</t>
        </is>
      </c>
      <c r="E918" s="31" t="n">
        <v>30</v>
      </c>
      <c r="F918" s="32" t="n">
        <v>0.112</v>
      </c>
      <c r="G918" s="32">
        <f>F918*E918</f>
        <v/>
      </c>
    </row>
    <row r="919" ht="15" customHeight="1">
      <c r="A919" s="1" t="n"/>
      <c r="B919" s="1" t="n"/>
      <c r="C919" s="1" t="n"/>
      <c r="D919" s="1" t="n"/>
      <c r="E919" s="1" t="n"/>
      <c r="F919" s="33" t="inlineStr">
        <is>
          <t>TOTAL:</t>
        </is>
      </c>
      <c r="G919" s="34" t="n">
        <v>164.818336</v>
      </c>
    </row>
    <row r="920" ht="24" customHeight="1">
      <c r="A920" s="27" t="inlineStr">
        <is>
          <t>[ Serviço ]</t>
        </is>
      </c>
      <c r="B920" s="27" t="inlineStr">
        <is>
          <t>91919</t>
        </is>
      </c>
      <c r="C920" s="27" t="inlineStr">
        <is>
          <t>CURVA 180 GRAUS PARA ELETRODUTO, PVC, ROSCÁVEL, DN 32 MM (1"), PARA CIRCUITOS TERMINAIS, INSTALADA EM PAREDE - FORNECIMENTO E INSTALAÇÃO. AF_03/2023</t>
        </is>
      </c>
      <c r="D920" s="28" t="inlineStr">
        <is>
          <t>UN</t>
        </is>
      </c>
      <c r="E920" s="1" t="n"/>
      <c r="F920" s="1" t="n"/>
      <c r="G920" s="1" t="n"/>
    </row>
    <row r="921" ht="27.95" customHeight="1">
      <c r="A921" s="29" t="inlineStr">
        <is>
          <t>2.4</t>
        </is>
      </c>
      <c r="B921" s="29" t="inlineStr">
        <is>
          <t>101493</t>
        </is>
      </c>
      <c r="C921" s="29" t="inlineStr">
        <is>
          <t>ENTRADA DE ENERGIA ELÉTRICA, AÉREA, MONOFÁSICA, COM CAIXA DE EMBUTIR, CABO DE 10 MM2 E DISJUNTOR DIN 50A (NÃO INCLUSO O POSTE DE CONCRETO). AF_07/2020_PS</t>
        </is>
      </c>
      <c r="D921" s="30" t="inlineStr">
        <is>
          <t>UN</t>
        </is>
      </c>
      <c r="E921" s="31" t="n">
        <v>1</v>
      </c>
      <c r="F921" s="32" t="n">
        <v>1</v>
      </c>
      <c r="G921" s="32">
        <f>F921*E921</f>
        <v/>
      </c>
    </row>
    <row r="922" ht="15" customHeight="1">
      <c r="A922" s="1" t="n"/>
      <c r="B922" s="1" t="n"/>
      <c r="C922" s="1" t="n"/>
      <c r="D922" s="1" t="n"/>
      <c r="E922" s="1" t="n"/>
      <c r="F922" s="33" t="inlineStr">
        <is>
          <t>TOTAL:</t>
        </is>
      </c>
      <c r="G922" s="34" t="n">
        <v>1</v>
      </c>
    </row>
    <row r="923" ht="24" customHeight="1">
      <c r="A923" s="27" t="inlineStr">
        <is>
          <t>[ Serviço ]</t>
        </is>
      </c>
      <c r="B923" s="27" t="inlineStr">
        <is>
          <t>91911</t>
        </is>
      </c>
      <c r="C923" s="27" t="inlineStr">
        <is>
          <t>CURVA 90 GRAUS PARA ELETRODUTO, PVC, ROSCÁVEL, DN 20 MM (1/2"), PARA CIRCUITOS TERMINAIS, INSTALADA EM PAREDE - FORNECIMENTO E INSTALAÇÃO. AF_03/2023</t>
        </is>
      </c>
      <c r="D923" s="28" t="inlineStr">
        <is>
          <t>UN</t>
        </is>
      </c>
      <c r="E923" s="1" t="n"/>
      <c r="F923" s="1" t="n"/>
      <c r="G923" s="1" t="n"/>
    </row>
    <row r="924" ht="20.1" customHeight="1">
      <c r="A924" s="29" t="inlineStr">
        <is>
          <t>2.2</t>
        </is>
      </c>
      <c r="B924" s="29" t="inlineStr">
        <is>
          <t>93208</t>
        </is>
      </c>
      <c r="C924" s="29" t="inlineStr">
        <is>
          <t>EXECUÇÃO DE ALMOXARIFADO EM CANTEIRO DE OBRA EM CHAPA DE MADEIRA COMPENSADA, INCLUSO PRATELEIRAS. AF_02/2016</t>
        </is>
      </c>
      <c r="D924" s="30" t="inlineStr">
        <is>
          <t>M2</t>
        </is>
      </c>
      <c r="E924" s="31" t="n">
        <v>30</v>
      </c>
      <c r="F924" s="32" t="n">
        <v>0.076</v>
      </c>
      <c r="G924" s="32">
        <f>F924*E924</f>
        <v/>
      </c>
    </row>
    <row r="925" ht="27.95" customHeight="1">
      <c r="A925" s="29" t="inlineStr">
        <is>
          <t>2.3</t>
        </is>
      </c>
      <c r="B925" s="29" t="inlineStr">
        <is>
          <t>93210</t>
        </is>
      </c>
      <c r="C925" s="29" t="inlineStr">
        <is>
          <t>EXECUÇÃO DE REFEITÓRIO EM CANTEIRO DE OBRA EM CHAPA DE MADEIRA COMPENSADA, NÃO INCLUSO MOBILIÁRIO E EQUIPAMENTOS. AF_02/2016</t>
        </is>
      </c>
      <c r="D925" s="30" t="inlineStr">
        <is>
          <t>M2</t>
        </is>
      </c>
      <c r="E925" s="31" t="n">
        <v>14</v>
      </c>
      <c r="F925" s="32" t="n">
        <v>0.1074</v>
      </c>
      <c r="G925" s="32">
        <f>F925*E925</f>
        <v/>
      </c>
    </row>
    <row r="926" ht="15" customHeight="1">
      <c r="A926" s="1" t="n"/>
      <c r="B926" s="1" t="n"/>
      <c r="C926" s="1" t="n"/>
      <c r="D926" s="1" t="n"/>
      <c r="E926" s="1" t="n"/>
      <c r="F926" s="33" t="inlineStr">
        <is>
          <t>TOTAL:</t>
        </is>
      </c>
      <c r="G926" s="34" t="n">
        <v>3.7836</v>
      </c>
    </row>
    <row r="927" ht="24" customHeight="1">
      <c r="A927" s="27" t="inlineStr">
        <is>
          <t>[ Serviço ]</t>
        </is>
      </c>
      <c r="B927" s="27" t="inlineStr">
        <is>
          <t>91917</t>
        </is>
      </c>
      <c r="C927" s="27" t="inlineStr">
        <is>
          <t>CURVA 90 GRAUS PARA ELETRODUTO, PVC, ROSCÁVEL, DN 32 MM (1"), PARA CIRCUITOS TERMINAIS, INSTALADA EM PAREDE - FORNECIMENTO E INSTALAÇÃO. AF_03/2023</t>
        </is>
      </c>
      <c r="D927" s="28" t="inlineStr">
        <is>
          <t>UN</t>
        </is>
      </c>
      <c r="E927" s="1" t="n"/>
      <c r="F927" s="1" t="n"/>
      <c r="G927" s="1" t="n"/>
    </row>
    <row r="928" ht="27.95" customHeight="1">
      <c r="A928" s="29" t="inlineStr">
        <is>
          <t>2.4</t>
        </is>
      </c>
      <c r="B928" s="29" t="inlineStr">
        <is>
          <t>101493</t>
        </is>
      </c>
      <c r="C928" s="29" t="inlineStr">
        <is>
          <t>ENTRADA DE ENERGIA ELÉTRICA, AÉREA, MONOFÁSICA, COM CAIXA DE EMBUTIR, CABO DE 10 MM2 E DISJUNTOR DIN 50A (NÃO INCLUSO O POSTE DE CONCRETO). AF_07/2020_PS</t>
        </is>
      </c>
      <c r="D928" s="30" t="inlineStr">
        <is>
          <t>UN</t>
        </is>
      </c>
      <c r="E928" s="31" t="n">
        <v>1</v>
      </c>
      <c r="F928" s="32" t="n">
        <v>1</v>
      </c>
      <c r="G928" s="32">
        <f>F928*E928</f>
        <v/>
      </c>
    </row>
    <row r="929" ht="15" customHeight="1">
      <c r="A929" s="1" t="n"/>
      <c r="B929" s="1" t="n"/>
      <c r="C929" s="1" t="n"/>
      <c r="D929" s="1" t="n"/>
      <c r="E929" s="1" t="n"/>
      <c r="F929" s="33" t="inlineStr">
        <is>
          <t>TOTAL:</t>
        </is>
      </c>
      <c r="G929" s="34" t="n">
        <v>1</v>
      </c>
    </row>
    <row r="930" ht="15" customHeight="1">
      <c r="A930" s="27" t="inlineStr">
        <is>
          <t>[ Serviço ]</t>
        </is>
      </c>
      <c r="B930" s="27" t="inlineStr">
        <is>
          <t>90775</t>
        </is>
      </c>
      <c r="C930" s="27" t="inlineStr">
        <is>
          <t>DESENHISTA PROJETISTA COM ENCARGOS COMPLEMENTARES</t>
        </is>
      </c>
      <c r="D930" s="28" t="inlineStr">
        <is>
          <t>H</t>
        </is>
      </c>
      <c r="E930" s="1" t="n"/>
      <c r="F930" s="1" t="n"/>
      <c r="G930" s="1" t="n"/>
    </row>
    <row r="931" ht="15" customHeight="1">
      <c r="A931" s="29" t="inlineStr">
        <is>
          <t>6.38</t>
        </is>
      </c>
      <c r="B931" s="29" t="inlineStr">
        <is>
          <t>HID. 1</t>
        </is>
      </c>
      <c r="C931" s="29" t="inlineStr">
        <is>
          <t>PROJETO HIDROSSANITÁRIO</t>
        </is>
      </c>
      <c r="D931" s="30" t="inlineStr">
        <is>
          <t>UN</t>
        </is>
      </c>
      <c r="E931" s="31" t="n">
        <v>1</v>
      </c>
      <c r="F931" s="32" t="n">
        <v>18.7</v>
      </c>
      <c r="G931" s="32">
        <f>F931*E931</f>
        <v/>
      </c>
    </row>
    <row r="932" ht="15" customHeight="1">
      <c r="A932" s="29" t="inlineStr">
        <is>
          <t>7.1</t>
        </is>
      </c>
      <c r="B932" s="29" t="inlineStr">
        <is>
          <t>PROJ. 01</t>
        </is>
      </c>
      <c r="C932" s="29" t="inlineStr">
        <is>
          <t>PROJETO EXECUTIVO COMPLETO</t>
        </is>
      </c>
      <c r="D932" s="30" t="inlineStr">
        <is>
          <t>UN</t>
        </is>
      </c>
      <c r="E932" s="31" t="n">
        <v>1</v>
      </c>
      <c r="F932" s="32" t="n">
        <v>41</v>
      </c>
      <c r="G932" s="32">
        <f>F932*E932</f>
        <v/>
      </c>
    </row>
    <row r="933" ht="20.1" customHeight="1">
      <c r="A933" s="29" t="inlineStr">
        <is>
          <t>7.2</t>
        </is>
      </c>
      <c r="B933" s="29" t="inlineStr">
        <is>
          <t>PROJ. 02</t>
        </is>
      </c>
      <c r="C933" s="29" t="inlineStr">
        <is>
          <t>AS BUILT - ATUALIZAÇÃO DO PROJETO EXECUTIVO CONFORME CONSTRUÍDO</t>
        </is>
      </c>
      <c r="D933" s="30" t="inlineStr">
        <is>
          <t>UN</t>
        </is>
      </c>
      <c r="E933" s="31" t="n">
        <v>1</v>
      </c>
      <c r="F933" s="32" t="n">
        <v>30</v>
      </c>
      <c r="G933" s="32">
        <f>F933*E933</f>
        <v/>
      </c>
    </row>
    <row r="934" ht="15" customHeight="1">
      <c r="A934" s="1" t="n"/>
      <c r="B934" s="1" t="n"/>
      <c r="C934" s="1" t="n"/>
      <c r="D934" s="1" t="n"/>
      <c r="E934" s="1" t="n"/>
      <c r="F934" s="33" t="inlineStr">
        <is>
          <t>TOTAL:</t>
        </is>
      </c>
      <c r="G934" s="34" t="n">
        <v>89.7</v>
      </c>
    </row>
    <row r="935" ht="15.95" customHeight="1">
      <c r="A935" s="27" t="inlineStr">
        <is>
          <t>[ Serviço ]</t>
        </is>
      </c>
      <c r="B935" s="27" t="inlineStr">
        <is>
          <t>93659</t>
        </is>
      </c>
      <c r="C935" s="27" t="inlineStr">
        <is>
          <t>DISJUNTOR MONOPOLAR TIPO DIN, CORRENTE NOMINAL DE 50A - FORNECIMENTO E INSTALAÇÃO. AF_10/2020</t>
        </is>
      </c>
      <c r="D935" s="28" t="inlineStr">
        <is>
          <t>UN</t>
        </is>
      </c>
      <c r="E935" s="1" t="n"/>
      <c r="F935" s="1" t="n"/>
      <c r="G935" s="1" t="n"/>
    </row>
    <row r="936" ht="27.95" customHeight="1">
      <c r="A936" s="29" t="inlineStr">
        <is>
          <t>2.4</t>
        </is>
      </c>
      <c r="B936" s="29" t="inlineStr">
        <is>
          <t>101493</t>
        </is>
      </c>
      <c r="C936" s="29" t="inlineStr">
        <is>
          <t>ENTRADA DE ENERGIA ELÉTRICA, AÉREA, MONOFÁSICA, COM CAIXA DE EMBUTIR, CABO DE 10 MM2 E DISJUNTOR DIN 50A (NÃO INCLUSO O POSTE DE CONCRETO). AF_07/2020_PS</t>
        </is>
      </c>
      <c r="D936" s="30" t="inlineStr">
        <is>
          <t>UN</t>
        </is>
      </c>
      <c r="E936" s="31" t="n">
        <v>1</v>
      </c>
      <c r="F936" s="32" t="n">
        <v>1</v>
      </c>
      <c r="G936" s="32">
        <f>F936*E936</f>
        <v/>
      </c>
    </row>
    <row r="937" ht="15" customHeight="1">
      <c r="A937" s="1" t="n"/>
      <c r="B937" s="1" t="n"/>
      <c r="C937" s="1" t="n"/>
      <c r="D937" s="1" t="n"/>
      <c r="E937" s="1" t="n"/>
      <c r="F937" s="33" t="inlineStr">
        <is>
          <t>TOTAL:</t>
        </is>
      </c>
      <c r="G937" s="34" t="n">
        <v>1</v>
      </c>
    </row>
    <row r="938" ht="15.95" customHeight="1">
      <c r="A938" s="27" t="inlineStr">
        <is>
          <t>[ Serviço ]</t>
        </is>
      </c>
      <c r="B938" s="27" t="inlineStr">
        <is>
          <t>101891</t>
        </is>
      </c>
      <c r="C938" s="27" t="inlineStr">
        <is>
          <t>DISJUNTOR MONOPOLAR TIPO NEMA, CORRENTE NOMINAL DE 35 ATÉ 50A - FORNECIMENTO E INSTALAÇÃO. AF_10/2020</t>
        </is>
      </c>
      <c r="D938" s="28" t="inlineStr">
        <is>
          <t>UN</t>
        </is>
      </c>
      <c r="E938" s="1" t="n"/>
      <c r="F938" s="1" t="n"/>
      <c r="G938" s="1" t="n"/>
    </row>
    <row r="939" ht="20.1" customHeight="1">
      <c r="A939" s="29" t="inlineStr">
        <is>
          <t>2.2</t>
        </is>
      </c>
      <c r="B939" s="29" t="inlineStr">
        <is>
          <t>93208</t>
        </is>
      </c>
      <c r="C939" s="29" t="inlineStr">
        <is>
          <t>EXECUÇÃO DE ALMOXARIFADO EM CANTEIRO DE OBRA EM CHAPA DE MADEIRA COMPENSADA, INCLUSO PRATELEIRAS. AF_02/2016</t>
        </is>
      </c>
      <c r="D939" s="30" t="inlineStr">
        <is>
          <t>M2</t>
        </is>
      </c>
      <c r="E939" s="31" t="n">
        <v>30</v>
      </c>
      <c r="F939" s="32" t="n">
        <v>0.05</v>
      </c>
      <c r="G939" s="32">
        <f>F939*E939</f>
        <v/>
      </c>
    </row>
    <row r="940" ht="27.95" customHeight="1">
      <c r="A940" s="29" t="inlineStr">
        <is>
          <t>2.3</t>
        </is>
      </c>
      <c r="B940" s="29" t="inlineStr">
        <is>
          <t>93210</t>
        </is>
      </c>
      <c r="C940" s="29" t="inlineStr">
        <is>
          <t>EXECUÇÃO DE REFEITÓRIO EM CANTEIRO DE OBRA EM CHAPA DE MADEIRA COMPENSADA, NÃO INCLUSO MOBILIÁRIO E EQUIPAMENTOS. AF_02/2016</t>
        </is>
      </c>
      <c r="D940" s="30" t="inlineStr">
        <is>
          <t>M2</t>
        </is>
      </c>
      <c r="E940" s="31" t="n">
        <v>14</v>
      </c>
      <c r="F940" s="32" t="n">
        <v>0.1074</v>
      </c>
      <c r="G940" s="32">
        <f>F940*E940</f>
        <v/>
      </c>
    </row>
    <row r="941" ht="15" customHeight="1">
      <c r="A941" s="1" t="n"/>
      <c r="B941" s="1" t="n"/>
      <c r="C941" s="1" t="n"/>
      <c r="D941" s="1" t="n"/>
      <c r="E941" s="1" t="n"/>
      <c r="F941" s="33" t="inlineStr">
        <is>
          <t>TOTAL:</t>
        </is>
      </c>
      <c r="G941" s="34" t="n">
        <v>3.0036</v>
      </c>
    </row>
    <row r="942" ht="15" customHeight="1">
      <c r="A942" s="27" t="inlineStr">
        <is>
          <t>[ Serviço ]</t>
        </is>
      </c>
      <c r="B942" s="27" t="inlineStr">
        <is>
          <t>88264</t>
        </is>
      </c>
      <c r="C942" s="27" t="inlineStr">
        <is>
          <t>ELETRICISTA COM ENCARGOS COMPLEMENTARES</t>
        </is>
      </c>
      <c r="D942" s="28" t="inlineStr">
        <is>
          <t>H</t>
        </is>
      </c>
      <c r="E942" s="1" t="n"/>
      <c r="F942" s="1" t="n"/>
      <c r="G942" s="1" t="n"/>
    </row>
    <row r="943" ht="20.1" customHeight="1">
      <c r="A943" s="29" t="inlineStr">
        <is>
          <t>2.2</t>
        </is>
      </c>
      <c r="B943" s="29" t="inlineStr">
        <is>
          <t>93208</t>
        </is>
      </c>
      <c r="C943" s="29" t="inlineStr">
        <is>
          <t>EXECUÇÃO DE ALMOXARIFADO EM CANTEIRO DE OBRA EM CHAPA DE MADEIRA COMPENSADA, INCLUSO PRATELEIRAS. AF_02/2016</t>
        </is>
      </c>
      <c r="D943" s="30" t="inlineStr">
        <is>
          <t>M2</t>
        </is>
      </c>
      <c r="E943" s="31" t="n">
        <v>30</v>
      </c>
      <c r="F943" s="32" t="n">
        <v>0.27467272</v>
      </c>
      <c r="G943" s="32">
        <f>F943*E943</f>
        <v/>
      </c>
    </row>
    <row r="944" ht="27.95" customHeight="1">
      <c r="A944" s="29" t="inlineStr">
        <is>
          <t>2.3</t>
        </is>
      </c>
      <c r="B944" s="29" t="inlineStr">
        <is>
          <t>93210</t>
        </is>
      </c>
      <c r="C944" s="29" t="inlineStr">
        <is>
          <t>EXECUÇÃO DE REFEITÓRIO EM CANTEIRO DE OBRA EM CHAPA DE MADEIRA COMPENSADA, NÃO INCLUSO MOBILIÁRIO E EQUIPAMENTOS. AF_02/2016</t>
        </is>
      </c>
      <c r="D944" s="30" t="inlineStr">
        <is>
          <t>M2</t>
        </is>
      </c>
      <c r="E944" s="31" t="n">
        <v>14</v>
      </c>
      <c r="F944" s="32" t="n">
        <v>0.51933887</v>
      </c>
      <c r="G944" s="32">
        <f>F944*E944</f>
        <v/>
      </c>
    </row>
    <row r="945" ht="27.95" customHeight="1">
      <c r="A945" s="29" t="inlineStr">
        <is>
          <t>2.4</t>
        </is>
      </c>
      <c r="B945" s="29" t="inlineStr">
        <is>
          <t>101493</t>
        </is>
      </c>
      <c r="C945" s="29" t="inlineStr">
        <is>
          <t>ENTRADA DE ENERGIA ELÉTRICA, AÉREA, MONOFÁSICA, COM CAIXA DE EMBUTIR, CABO DE 10 MM2 E DISJUNTOR DIN 50A (NÃO INCLUSO O POSTE DE CONCRETO). AF_07/2020_PS</t>
        </is>
      </c>
      <c r="D945" s="30" t="inlineStr">
        <is>
          <t>UN</t>
        </is>
      </c>
      <c r="E945" s="31" t="n">
        <v>1</v>
      </c>
      <c r="F945" s="32" t="n">
        <v>10.585395</v>
      </c>
      <c r="G945" s="32">
        <f>F945*E945</f>
        <v/>
      </c>
    </row>
    <row r="946" ht="20.1" customHeight="1">
      <c r="A946" s="29" t="inlineStr">
        <is>
          <t>4.7.5</t>
        </is>
      </c>
      <c r="B946" s="29" t="inlineStr">
        <is>
          <t>CP ADAP. 038</t>
        </is>
      </c>
      <c r="C946" s="29" t="inlineStr">
        <is>
          <t>REMOÇÃO, ARMAZENAMENTO E REEINSTALAÇÃO DE SPDA COM EMISSÃO DE LAUDO</t>
        </is>
      </c>
      <c r="D946" s="30" t="inlineStr">
        <is>
          <t>UN</t>
        </is>
      </c>
      <c r="E946" s="31" t="n">
        <v>2</v>
      </c>
      <c r="F946" s="32" t="n">
        <v>0.2529</v>
      </c>
      <c r="G946" s="32">
        <f>F946*E946</f>
        <v/>
      </c>
    </row>
    <row r="947" ht="20.1" customHeight="1">
      <c r="A947" s="29" t="inlineStr">
        <is>
          <t>5.15</t>
        </is>
      </c>
      <c r="B947" s="29" t="inlineStr">
        <is>
          <t>CP ADAP. 024</t>
        </is>
      </c>
      <c r="C947" s="29" t="inlineStr">
        <is>
          <t>REMOÇÃO / RECOMPOSIÇÃO DE CERCA ELÉTRICA</t>
        </is>
      </c>
      <c r="D947" s="30" t="inlineStr">
        <is>
          <t>M</t>
        </is>
      </c>
      <c r="E947" s="31" t="n">
        <v>110</v>
      </c>
      <c r="F947" s="32" t="n">
        <v>0.5600000000000001</v>
      </c>
      <c r="G947" s="32">
        <f>F947*E947</f>
        <v/>
      </c>
    </row>
    <row r="948" ht="20.1" customHeight="1">
      <c r="A948" s="29" t="inlineStr">
        <is>
          <t>6.25</t>
        </is>
      </c>
      <c r="B948" s="29" t="inlineStr">
        <is>
          <t>S09465</t>
        </is>
      </c>
      <c r="C948" s="29" t="inlineStr">
        <is>
          <t>Luminária tipo plafon (sobrepor), quadrada, 24x24cm, em aluminio pintado na cor branca, c/difusor em vidro, Aladin ou similar</t>
        </is>
      </c>
      <c r="D948" s="30" t="inlineStr">
        <is>
          <t>un</t>
        </is>
      </c>
      <c r="E948" s="31" t="n">
        <v>47</v>
      </c>
      <c r="F948" s="32" t="n">
        <v>0.5</v>
      </c>
      <c r="G948" s="32">
        <f>F948*E948</f>
        <v/>
      </c>
    </row>
    <row r="949" ht="15" customHeight="1">
      <c r="A949" s="1" t="n"/>
      <c r="B949" s="1" t="n"/>
      <c r="C949" s="1" t="n"/>
      <c r="D949" s="1" t="n"/>
      <c r="E949" s="1" t="n"/>
      <c r="F949" s="33" t="inlineStr">
        <is>
          <t>TOTAL:</t>
        </is>
      </c>
      <c r="G949" s="34" t="n">
        <v>111.70212078</v>
      </c>
    </row>
    <row r="950" ht="24" customHeight="1">
      <c r="A950" s="27" t="inlineStr">
        <is>
          <t>[ Serviço ]</t>
        </is>
      </c>
      <c r="B950" s="27" t="inlineStr">
        <is>
          <t>91862</t>
        </is>
      </c>
      <c r="C950" s="27" t="inlineStr">
        <is>
          <t>ELETRODUTO RÍGIDO ROSCÁVEL, PVC, DN 20 MM (1/2"), PARA CIRCUITOS TERMINAIS, INSTALADO EM FORRO - FORNECIMENTO E INSTALAÇÃO. AF_03/2023</t>
        </is>
      </c>
      <c r="D950" s="28" t="inlineStr">
        <is>
          <t>M</t>
        </is>
      </c>
      <c r="E950" s="1" t="n"/>
      <c r="F950" s="1" t="n"/>
      <c r="G950" s="1" t="n"/>
    </row>
    <row r="951" ht="20.1" customHeight="1">
      <c r="A951" s="29" t="inlineStr">
        <is>
          <t>2.2</t>
        </is>
      </c>
      <c r="B951" s="29" t="inlineStr">
        <is>
          <t>93208</t>
        </is>
      </c>
      <c r="C951" s="29" t="inlineStr">
        <is>
          <t>EXECUÇÃO DE ALMOXARIFADO EM CANTEIRO DE OBRA EM CHAPA DE MADEIRA COMPENSADA, INCLUSO PRATELEIRAS. AF_02/2016</t>
        </is>
      </c>
      <c r="D951" s="30" t="inlineStr">
        <is>
          <t>M2</t>
        </is>
      </c>
      <c r="E951" s="31" t="n">
        <v>30</v>
      </c>
      <c r="F951" s="32" t="n">
        <v>0.252</v>
      </c>
      <c r="G951" s="32">
        <f>F951*E951</f>
        <v/>
      </c>
    </row>
    <row r="952" ht="27.95" customHeight="1">
      <c r="A952" s="29" t="inlineStr">
        <is>
          <t>2.3</t>
        </is>
      </c>
      <c r="B952" s="29" t="inlineStr">
        <is>
          <t>93210</t>
        </is>
      </c>
      <c r="C952" s="29" t="inlineStr">
        <is>
          <t>EXECUÇÃO DE REFEITÓRIO EM CANTEIRO DE OBRA EM CHAPA DE MADEIRA COMPENSADA, NÃO INCLUSO MOBILIÁRIO E EQUIPAMENTOS. AF_02/2016</t>
        </is>
      </c>
      <c r="D952" s="30" t="inlineStr">
        <is>
          <t>M2</t>
        </is>
      </c>
      <c r="E952" s="31" t="n">
        <v>14</v>
      </c>
      <c r="F952" s="32" t="n">
        <v>0.3221</v>
      </c>
      <c r="G952" s="32">
        <f>F952*E952</f>
        <v/>
      </c>
    </row>
    <row r="953" ht="15" customHeight="1">
      <c r="A953" s="1" t="n"/>
      <c r="B953" s="1" t="n"/>
      <c r="C953" s="1" t="n"/>
      <c r="D953" s="1" t="n"/>
      <c r="E953" s="1" t="n"/>
      <c r="F953" s="33" t="inlineStr">
        <is>
          <t>TOTAL:</t>
        </is>
      </c>
      <c r="G953" s="34" t="n">
        <v>12.0694</v>
      </c>
    </row>
    <row r="954" ht="24" customHeight="1">
      <c r="A954" s="27" t="inlineStr">
        <is>
          <t>[ Serviço ]</t>
        </is>
      </c>
      <c r="B954" s="27" t="inlineStr">
        <is>
          <t>91870</t>
        </is>
      </c>
      <c r="C954" s="27" t="inlineStr">
        <is>
          <t>ELETRODUTO RÍGIDO ROSCÁVEL, PVC, DN 20 MM (1/2"), PARA CIRCUITOS TERMINAIS, INSTALADO EM PAREDE - FORNECIMENTO E INSTALAÇÃO. AF_03/2023</t>
        </is>
      </c>
      <c r="D954" s="28" t="inlineStr">
        <is>
          <t>M</t>
        </is>
      </c>
      <c r="E954" s="1" t="n"/>
      <c r="F954" s="1" t="n"/>
      <c r="G954" s="1" t="n"/>
    </row>
    <row r="955" ht="20.1" customHeight="1">
      <c r="A955" s="29" t="inlineStr">
        <is>
          <t>2.2</t>
        </is>
      </c>
      <c r="B955" s="29" t="inlineStr">
        <is>
          <t>93208</t>
        </is>
      </c>
      <c r="C955" s="29" t="inlineStr">
        <is>
          <t>EXECUÇÃO DE ALMOXARIFADO EM CANTEIRO DE OBRA EM CHAPA DE MADEIRA COMPENSADA, INCLUSO PRATELEIRAS. AF_02/2016</t>
        </is>
      </c>
      <c r="D955" s="30" t="inlineStr">
        <is>
          <t>M2</t>
        </is>
      </c>
      <c r="E955" s="31" t="n">
        <v>30</v>
      </c>
      <c r="F955" s="32" t="n">
        <v>0.227</v>
      </c>
      <c r="G955" s="32">
        <f>F955*E955</f>
        <v/>
      </c>
    </row>
    <row r="956" ht="27.95" customHeight="1">
      <c r="A956" s="29" t="inlineStr">
        <is>
          <t>2.3</t>
        </is>
      </c>
      <c r="B956" s="29" t="inlineStr">
        <is>
          <t>93210</t>
        </is>
      </c>
      <c r="C956" s="29" t="inlineStr">
        <is>
          <t>EXECUÇÃO DE REFEITÓRIO EM CANTEIRO DE OBRA EM CHAPA DE MADEIRA COMPENSADA, NÃO INCLUSO MOBILIÁRIO E EQUIPAMENTOS. AF_02/2016</t>
        </is>
      </c>
      <c r="D956" s="30" t="inlineStr">
        <is>
          <t>M2</t>
        </is>
      </c>
      <c r="E956" s="31" t="n">
        <v>14</v>
      </c>
      <c r="F956" s="32" t="n">
        <v>0.5369</v>
      </c>
      <c r="G956" s="32">
        <f>F956*E956</f>
        <v/>
      </c>
    </row>
    <row r="957" ht="15" customHeight="1">
      <c r="A957" s="1" t="n"/>
      <c r="B957" s="1" t="n"/>
      <c r="C957" s="1" t="n"/>
      <c r="D957" s="1" t="n"/>
      <c r="E957" s="1" t="n"/>
      <c r="F957" s="33" t="inlineStr">
        <is>
          <t>TOTAL:</t>
        </is>
      </c>
      <c r="G957" s="34" t="n">
        <v>14.3266</v>
      </c>
    </row>
    <row r="958" ht="24" customHeight="1">
      <c r="A958" s="27" t="inlineStr">
        <is>
          <t>[ Serviço ]</t>
        </is>
      </c>
      <c r="B958" s="27" t="inlineStr">
        <is>
          <t>91872</t>
        </is>
      </c>
      <c r="C958" s="27" t="inlineStr">
        <is>
          <t>ELETRODUTO RÍGIDO ROSCÁVEL, PVC, DN 32 MM (1"), PARA CIRCUITOS TERMINAIS, INSTALADO EM PAREDE - FORNECIMENTO E INSTALAÇÃO. AF_03/2023</t>
        </is>
      </c>
      <c r="D958" s="28" t="inlineStr">
        <is>
          <t>M</t>
        </is>
      </c>
      <c r="E958" s="1" t="n"/>
      <c r="F958" s="1" t="n"/>
      <c r="G958" s="1" t="n"/>
    </row>
    <row r="959" ht="27.95" customHeight="1">
      <c r="A959" s="29" t="inlineStr">
        <is>
          <t>2.4</t>
        </is>
      </c>
      <c r="B959" s="29" t="inlineStr">
        <is>
          <t>101493</t>
        </is>
      </c>
      <c r="C959" s="29" t="inlineStr">
        <is>
          <t>ENTRADA DE ENERGIA ELÉTRICA, AÉREA, MONOFÁSICA, COM CAIXA DE EMBUTIR, CABO DE 10 MM2 E DISJUNTOR DIN 50A (NÃO INCLUSO O POSTE DE CONCRETO). AF_07/2020_PS</t>
        </is>
      </c>
      <c r="D959" s="30" t="inlineStr">
        <is>
          <t>UN</t>
        </is>
      </c>
      <c r="E959" s="31" t="n">
        <v>1</v>
      </c>
      <c r="F959" s="32" t="n">
        <v>6.05</v>
      </c>
      <c r="G959" s="32">
        <f>F959*E959</f>
        <v/>
      </c>
    </row>
    <row r="960" ht="15" customHeight="1">
      <c r="A960" s="1" t="n"/>
      <c r="B960" s="1" t="n"/>
      <c r="C960" s="1" t="n"/>
      <c r="D960" s="1" t="n"/>
      <c r="E960" s="1" t="n"/>
      <c r="F960" s="33" t="inlineStr">
        <is>
          <t>TOTAL:</t>
        </is>
      </c>
      <c r="G960" s="34" t="n">
        <v>6.05</v>
      </c>
    </row>
    <row r="961" ht="15.95" customHeight="1">
      <c r="A961" s="27" t="inlineStr">
        <is>
          <t>[ Serviço ]</t>
        </is>
      </c>
      <c r="B961" s="27" t="inlineStr">
        <is>
          <t>S08623</t>
        </is>
      </c>
      <c r="C961" s="27" t="inlineStr">
        <is>
          <t>Emassamento de superfície, com aplicação de 02 demãos de massa corrida - R1</t>
        </is>
      </c>
      <c r="D961" s="28" t="inlineStr">
        <is>
          <t>m2</t>
        </is>
      </c>
      <c r="E961" s="1" t="n"/>
      <c r="F961" s="1" t="n"/>
      <c r="G961" s="1" t="n"/>
    </row>
    <row r="962" ht="27.95" customHeight="1">
      <c r="A962" s="29" t="inlineStr">
        <is>
          <t>4.2.17</t>
        </is>
      </c>
      <c r="B962" s="29" t="inlineStr">
        <is>
          <t>S02291</t>
        </is>
      </c>
      <c r="C962" s="29" t="inlineStr">
        <is>
          <t>Pintura para interiores, sobre paredes ou tetos, com lixamento, aplicação de 01 demão de líquido selador, 02 demãos de massa corrida e 02 demãos de tinta pva latex convencional para interiores (Recomposição das paredes e lajes internas)</t>
        </is>
      </c>
      <c r="D962" s="30" t="inlineStr">
        <is>
          <t>m2</t>
        </is>
      </c>
      <c r="E962" s="31" t="n">
        <v>17.4</v>
      </c>
      <c r="F962" s="32" t="n">
        <v>1</v>
      </c>
      <c r="G962" s="32">
        <f>F962*E962</f>
        <v/>
      </c>
    </row>
    <row r="963" ht="15" customHeight="1">
      <c r="A963" s="1" t="n"/>
      <c r="B963" s="1" t="n"/>
      <c r="C963" s="1" t="n"/>
      <c r="D963" s="1" t="n"/>
      <c r="E963" s="1" t="n"/>
      <c r="F963" s="33" t="inlineStr">
        <is>
          <t>TOTAL:</t>
        </is>
      </c>
      <c r="G963" s="34" t="n">
        <v>17.4</v>
      </c>
    </row>
    <row r="964" ht="15.95" customHeight="1">
      <c r="A964" s="27" t="inlineStr">
        <is>
          <t>[ Serviço ]</t>
        </is>
      </c>
      <c r="B964" s="27" t="inlineStr">
        <is>
          <t>88267</t>
        </is>
      </c>
      <c r="C964" s="27" t="inlineStr">
        <is>
          <t>ENCANADOR OU BOMBEIRO HIDRÁULICO COM ENCARGOS COMPLEMENTARES</t>
        </is>
      </c>
      <c r="D964" s="28" t="inlineStr">
        <is>
          <t>H</t>
        </is>
      </c>
      <c r="E964" s="1" t="n"/>
      <c r="F964" s="1" t="n"/>
      <c r="G964" s="1" t="n"/>
    </row>
    <row r="965" ht="20.1" customHeight="1">
      <c r="A965" s="29" t="inlineStr">
        <is>
          <t>2.2</t>
        </is>
      </c>
      <c r="B965" s="29" t="inlineStr">
        <is>
          <t>93208</t>
        </is>
      </c>
      <c r="C965" s="29" t="inlineStr">
        <is>
          <t>EXECUÇÃO DE ALMOXARIFADO EM CANTEIRO DE OBRA EM CHAPA DE MADEIRA COMPENSADA, INCLUSO PRATELEIRAS. AF_02/2016</t>
        </is>
      </c>
      <c r="D965" s="30" t="inlineStr">
        <is>
          <t>M2</t>
        </is>
      </c>
      <c r="E965" s="31" t="n">
        <v>30</v>
      </c>
      <c r="F965" s="32" t="n">
        <v>0.0711831</v>
      </c>
      <c r="G965" s="32">
        <f>F965*E965</f>
        <v/>
      </c>
    </row>
    <row r="966" ht="27.95" customHeight="1">
      <c r="A966" s="29" t="inlineStr">
        <is>
          <t>2.3</t>
        </is>
      </c>
      <c r="B966" s="29" t="inlineStr">
        <is>
          <t>93210</t>
        </is>
      </c>
      <c r="C966" s="29" t="inlineStr">
        <is>
          <t>EXECUÇÃO DE REFEITÓRIO EM CANTEIRO DE OBRA EM CHAPA DE MADEIRA COMPENSADA, NÃO INCLUSO MOBILIÁRIO E EQUIPAMENTOS. AF_02/2016</t>
        </is>
      </c>
      <c r="D966" s="30" t="inlineStr">
        <is>
          <t>M2</t>
        </is>
      </c>
      <c r="E966" s="31" t="n">
        <v>14</v>
      </c>
      <c r="F966" s="32" t="n">
        <v>0.3993906002</v>
      </c>
      <c r="G966" s="32">
        <f>F966*E966</f>
        <v/>
      </c>
    </row>
    <row r="967" ht="20.1" customHeight="1">
      <c r="A967" s="29" t="inlineStr">
        <is>
          <t>2.5</t>
        </is>
      </c>
      <c r="B967" s="29" t="inlineStr">
        <is>
          <t>CP ADAP. 002</t>
        </is>
      </c>
      <c r="C967" s="29" t="inlineStr">
        <is>
          <t>INSTALAÇÕES PROVISÓRIAS DE ÁGUA</t>
        </is>
      </c>
      <c r="D967" s="30" t="inlineStr">
        <is>
          <t>UN</t>
        </is>
      </c>
      <c r="E967" s="31" t="n">
        <v>1</v>
      </c>
      <c r="F967" s="32" t="n">
        <v>8</v>
      </c>
      <c r="G967" s="32">
        <f>F967*E967</f>
        <v/>
      </c>
    </row>
    <row r="968" ht="20.1" customHeight="1">
      <c r="A968" s="29" t="inlineStr">
        <is>
          <t>6.12</t>
        </is>
      </c>
      <c r="B968" s="29" t="inlineStr">
        <is>
          <t>100878</t>
        </is>
      </c>
      <c r="C968" s="29" t="inlineStr">
        <is>
          <t>VASO SANITÁRIO SIFONADO COM CAIXA ACOPLADA, LOUÇA BRANCA - PADRÃO ALTO - FORNECIMENTO E INSTALAÇÃO. AF_01/2020</t>
        </is>
      </c>
      <c r="D968" s="30" t="inlineStr">
        <is>
          <t>UN</t>
        </is>
      </c>
      <c r="E968" s="31" t="n">
        <v>33</v>
      </c>
      <c r="F968" s="32" t="n">
        <v>1.3121</v>
      </c>
      <c r="G968" s="32">
        <f>F968*E968</f>
        <v/>
      </c>
    </row>
    <row r="969" ht="20.1" customHeight="1">
      <c r="A969" s="29" t="inlineStr">
        <is>
          <t>6.13</t>
        </is>
      </c>
      <c r="B969" s="29" t="inlineStr">
        <is>
          <t>100849</t>
        </is>
      </c>
      <c r="C969" s="29" t="inlineStr">
        <is>
          <t>ASSENTO SANITÁRIO CONVENCIONAL - FORNECIMENTO E INSTALACAO. AF_01/2020</t>
        </is>
      </c>
      <c r="D969" s="30" t="inlineStr">
        <is>
          <t>UN</t>
        </is>
      </c>
      <c r="E969" s="31" t="n">
        <v>33</v>
      </c>
      <c r="F969" s="32" t="n">
        <v>0.1536</v>
      </c>
      <c r="G969" s="32">
        <f>F969*E969</f>
        <v/>
      </c>
    </row>
    <row r="970" ht="20.1" customHeight="1">
      <c r="A970" s="29" t="inlineStr">
        <is>
          <t>6.14</t>
        </is>
      </c>
      <c r="B970" s="29" t="inlineStr">
        <is>
          <t>86887</t>
        </is>
      </c>
      <c r="C970" s="29" t="inlineStr">
        <is>
          <t>ENGATE FLEXÍVEL EM INOX, 1/2 X 40CM - FORNECIMENTO E INSTALAÇÃO. AF_01/2020</t>
        </is>
      </c>
      <c r="D970" s="30" t="inlineStr">
        <is>
          <t>UN</t>
        </is>
      </c>
      <c r="E970" s="31" t="n">
        <v>33</v>
      </c>
      <c r="F970" s="32" t="n">
        <v>0.1525</v>
      </c>
      <c r="G970" s="32">
        <f>F970*E970</f>
        <v/>
      </c>
    </row>
    <row r="971" ht="27.95" customHeight="1">
      <c r="A971" s="29" t="inlineStr">
        <is>
          <t>6.15</t>
        </is>
      </c>
      <c r="B971" s="29" t="inlineStr">
        <is>
          <t>86938</t>
        </is>
      </c>
      <c r="C971" s="29" t="inlineStr">
        <is>
          <t>CUBA DE EMBUTIR OVAL EM LOUÇA BRANCA, 35 X 50CM OU EQUIVALENTE, INCLUSO VÁLVULA E SIFÃO TIPO GARRAFA EM METAL CROMADO - FORNECIMENTO E INSTALAÇÃO. AF_01/2020</t>
        </is>
      </c>
      <c r="D971" s="30" t="inlineStr">
        <is>
          <t>UN</t>
        </is>
      </c>
      <c r="E971" s="31" t="n">
        <v>30</v>
      </c>
      <c r="F971" s="32" t="n">
        <v>0.4474</v>
      </c>
      <c r="G971" s="32">
        <f>F971*E971</f>
        <v/>
      </c>
    </row>
    <row r="972" ht="20.1" customHeight="1">
      <c r="A972" s="29" t="inlineStr">
        <is>
          <t>6.16</t>
        </is>
      </c>
      <c r="B972" s="29" t="inlineStr">
        <is>
          <t>100853</t>
        </is>
      </c>
      <c r="C972" s="29" t="inlineStr">
        <is>
          <t>TORNEIRA CROMADA DE MESA PARA LAVATORIO, TIPO MONOCOMANDO. AF_01/2020</t>
        </is>
      </c>
      <c r="D972" s="30" t="inlineStr">
        <is>
          <t>UN</t>
        </is>
      </c>
      <c r="E972" s="31" t="n">
        <v>30</v>
      </c>
      <c r="F972" s="32" t="n">
        <v>0.463</v>
      </c>
      <c r="G972" s="32">
        <f>F972*E972</f>
        <v/>
      </c>
    </row>
    <row r="973" ht="20.1" customHeight="1">
      <c r="A973" s="29" t="inlineStr">
        <is>
          <t>6.17</t>
        </is>
      </c>
      <c r="B973" s="29" t="inlineStr">
        <is>
          <t>86887</t>
        </is>
      </c>
      <c r="C973" s="29" t="inlineStr">
        <is>
          <t>ENGATE FLEXÍVEL EM INOX, 1/2 X 40CM - FORNECIMENTO E INSTALAÇÃO. AF_01/2020</t>
        </is>
      </c>
      <c r="D973" s="30" t="inlineStr">
        <is>
          <t>UN</t>
        </is>
      </c>
      <c r="E973" s="31" t="n">
        <v>30</v>
      </c>
      <c r="F973" s="32" t="n">
        <v>0.1525</v>
      </c>
      <c r="G973" s="32">
        <f>F973*E973</f>
        <v/>
      </c>
    </row>
    <row r="974" ht="20.1" customHeight="1">
      <c r="A974" s="29" t="inlineStr">
        <is>
          <t>6.18</t>
        </is>
      </c>
      <c r="B974" s="29" t="inlineStr">
        <is>
          <t>100858</t>
        </is>
      </c>
      <c r="C974" s="29" t="inlineStr">
        <is>
          <t>MICTÓRIO SIFONADO LOUÇA BRANCA - PADRÃO MÉDIO - FORNECIMENTO E INSTALAÇÃO. AF_01/2020</t>
        </is>
      </c>
      <c r="D974" s="30" t="inlineStr">
        <is>
          <t>UN</t>
        </is>
      </c>
      <c r="E974" s="31" t="n">
        <v>11</v>
      </c>
      <c r="F974" s="32" t="n">
        <v>1.009</v>
      </c>
      <c r="G974" s="32">
        <f>F974*E974</f>
        <v/>
      </c>
    </row>
    <row r="975" ht="15" customHeight="1">
      <c r="A975" s="29" t="inlineStr">
        <is>
          <t>6.26</t>
        </is>
      </c>
      <c r="B975" s="29" t="inlineStr">
        <is>
          <t>C3513</t>
        </is>
      </c>
      <c r="C975" s="29" t="inlineStr">
        <is>
          <t>CHUVEIRO CROMADO C/ ARTICULAÇÃO</t>
        </is>
      </c>
      <c r="D975" s="30" t="inlineStr">
        <is>
          <t>UN</t>
        </is>
      </c>
      <c r="E975" s="31" t="n">
        <v>1</v>
      </c>
      <c r="F975" s="32" t="n">
        <v>0.5</v>
      </c>
      <c r="G975" s="32">
        <f>F975*E975</f>
        <v/>
      </c>
    </row>
    <row r="976" ht="15" customHeight="1">
      <c r="A976" s="29" t="inlineStr">
        <is>
          <t>6.29</t>
        </is>
      </c>
      <c r="B976" s="29" t="inlineStr">
        <is>
          <t>S04286</t>
        </is>
      </c>
      <c r="C976" s="29" t="inlineStr">
        <is>
          <t>Dispenser para sabonete líquido</t>
        </is>
      </c>
      <c r="D976" s="30" t="inlineStr">
        <is>
          <t>un</t>
        </is>
      </c>
      <c r="E976" s="31" t="n">
        <v>12</v>
      </c>
      <c r="F976" s="32" t="n">
        <v>0.15</v>
      </c>
      <c r="G976" s="32">
        <f>F976*E976</f>
        <v/>
      </c>
    </row>
    <row r="977" ht="15" customHeight="1">
      <c r="A977" s="29" t="inlineStr">
        <is>
          <t>6.30</t>
        </is>
      </c>
      <c r="B977" s="29" t="inlineStr">
        <is>
          <t>S04287</t>
        </is>
      </c>
      <c r="C977" s="29" t="inlineStr">
        <is>
          <t>Dispenser para toalha interfolhada</t>
        </is>
      </c>
      <c r="D977" s="30" t="inlineStr">
        <is>
          <t>un</t>
        </is>
      </c>
      <c r="E977" s="31" t="n">
        <v>12</v>
      </c>
      <c r="F977" s="32" t="n">
        <v>0.15</v>
      </c>
      <c r="G977" s="32">
        <f>F977*E977</f>
        <v/>
      </c>
    </row>
    <row r="978" ht="15" customHeight="1">
      <c r="A978" s="29" t="inlineStr">
        <is>
          <t>6.31</t>
        </is>
      </c>
      <c r="B978" s="29" t="inlineStr">
        <is>
          <t>S12511</t>
        </is>
      </c>
      <c r="C978" s="29" t="inlineStr">
        <is>
          <t>Dispenser, em plástico, para papel higiênico em rolo</t>
        </is>
      </c>
      <c r="D978" s="30" t="inlineStr">
        <is>
          <t>un</t>
        </is>
      </c>
      <c r="E978" s="31" t="n">
        <v>33</v>
      </c>
      <c r="F978" s="32" t="n">
        <v>0.15</v>
      </c>
      <c r="G978" s="32">
        <f>F978*E978</f>
        <v/>
      </c>
    </row>
    <row r="979" ht="15" customHeight="1">
      <c r="A979" s="29" t="inlineStr">
        <is>
          <t>6.32</t>
        </is>
      </c>
      <c r="B979" s="29" t="inlineStr">
        <is>
          <t>SBC190183</t>
        </is>
      </c>
      <c r="C979" s="29" t="inlineStr">
        <is>
          <t>DUCHA HIGIENICA ACQUA JET 2195 AQUARIUS FABRIMAR CR Data 08/2024</t>
        </is>
      </c>
      <c r="D979" s="30" t="inlineStr">
        <is>
          <t>un</t>
        </is>
      </c>
      <c r="E979" s="31" t="n">
        <v>33</v>
      </c>
      <c r="F979" s="32" t="n">
        <v>0.638</v>
      </c>
      <c r="G979" s="32">
        <f>F979*E979</f>
        <v/>
      </c>
    </row>
    <row r="980" ht="27.95" customHeight="1">
      <c r="A980" s="29" t="inlineStr">
        <is>
          <t>6.33</t>
        </is>
      </c>
      <c r="B980" s="29" t="inlineStr">
        <is>
          <t>89987</t>
        </is>
      </c>
      <c r="C980" s="29" t="inlineStr">
        <is>
          <t>REGISTRO DE GAVETA BRUTO, LATÃO, ROSCÁVEL, 3/4", COM ACABAMENTO E CANOPLA CROMADOS - FORNECIMENTO E INSTALAÇÃO. AF_08/2021</t>
        </is>
      </c>
      <c r="D980" s="30" t="inlineStr">
        <is>
          <t>UN</t>
        </is>
      </c>
      <c r="E980" s="31" t="n">
        <v>12</v>
      </c>
      <c r="F980" s="32" t="n">
        <v>0.2212</v>
      </c>
      <c r="G980" s="32">
        <f>F980*E980</f>
        <v/>
      </c>
    </row>
    <row r="981" ht="20.1" customHeight="1">
      <c r="A981" s="29" t="inlineStr">
        <is>
          <t>6.34</t>
        </is>
      </c>
      <c r="B981" s="29" t="inlineStr">
        <is>
          <t>94498</t>
        </is>
      </c>
      <c r="C981" s="29" t="inlineStr">
        <is>
          <t>REGISTRO DE GAVETA BRUTO, LATÃO, ROSCÁVEL, 2" - FORNECIMENTO E INSTALAÇÃO. AF_08/2021</t>
        </is>
      </c>
      <c r="D981" s="30" t="inlineStr">
        <is>
          <t>UN</t>
        </is>
      </c>
      <c r="E981" s="31" t="n">
        <v>2</v>
      </c>
      <c r="F981" s="32" t="n">
        <v>0.3398</v>
      </c>
      <c r="G981" s="32">
        <f>F981*E981</f>
        <v/>
      </c>
    </row>
    <row r="982" ht="20.1" customHeight="1">
      <c r="A982" s="29" t="inlineStr">
        <is>
          <t>6.35</t>
        </is>
      </c>
      <c r="B982" s="29" t="inlineStr">
        <is>
          <t>94500</t>
        </is>
      </c>
      <c r="C982" s="29" t="inlineStr">
        <is>
          <t>REGISTRO DE GAVETA BRUTO, LATÃO, ROSCÁVEL, 3" - FORNECIMENTO E INSTALAÇÃO. AF_08/2021</t>
        </is>
      </c>
      <c r="D982" s="30" t="inlineStr">
        <is>
          <t>UN</t>
        </is>
      </c>
      <c r="E982" s="31" t="n">
        <v>3</v>
      </c>
      <c r="F982" s="32" t="n">
        <v>0.5695</v>
      </c>
      <c r="G982" s="32">
        <f>F982*E982</f>
        <v/>
      </c>
    </row>
    <row r="983" ht="20.1" customHeight="1">
      <c r="A983" s="29" t="inlineStr">
        <is>
          <t>6.36</t>
        </is>
      </c>
      <c r="B983" s="29" t="inlineStr">
        <is>
          <t>94501</t>
        </is>
      </c>
      <c r="C983" s="29" t="inlineStr">
        <is>
          <t>REGISTRO DE GAVETA BRUTO, LATÃO, ROSCÁVEL, 4" - FORNECIMENTO E INSTALAÇÃO. AF_08/2021</t>
        </is>
      </c>
      <c r="D983" s="30" t="inlineStr">
        <is>
          <t>UN</t>
        </is>
      </c>
      <c r="E983" s="31" t="n">
        <v>2</v>
      </c>
      <c r="F983" s="32" t="n">
        <v>0.7225</v>
      </c>
      <c r="G983" s="32">
        <f>F983*E983</f>
        <v/>
      </c>
    </row>
    <row r="984" ht="15" customHeight="1">
      <c r="A984" s="29" t="inlineStr">
        <is>
          <t>6.37</t>
        </is>
      </c>
      <c r="B984" s="29" t="inlineStr">
        <is>
          <t>S07755</t>
        </is>
      </c>
      <c r="C984" s="29" t="inlineStr">
        <is>
          <t>Painel para shaft de 1,00 x 0,65 sem visita e com acessórios</t>
        </is>
      </c>
      <c r="D984" s="30" t="inlineStr">
        <is>
          <t>un</t>
        </is>
      </c>
      <c r="E984" s="31" t="n">
        <v>34.72</v>
      </c>
      <c r="F984" s="32" t="n">
        <v>1</v>
      </c>
      <c r="G984" s="32">
        <f>F984*E984</f>
        <v/>
      </c>
    </row>
    <row r="985" ht="15" customHeight="1">
      <c r="A985" s="1" t="n"/>
      <c r="B985" s="1" t="n"/>
      <c r="C985" s="1" t="n"/>
      <c r="D985" s="1" t="n"/>
      <c r="E985" s="1" t="n"/>
      <c r="F985" s="33" t="inlineStr">
        <is>
          <t>TOTAL:</t>
        </is>
      </c>
      <c r="G985" s="34" t="n">
        <v>183.4250614028</v>
      </c>
    </row>
    <row r="986" ht="15" customHeight="1">
      <c r="A986" s="27" t="inlineStr">
        <is>
          <t>[ Serviço ]</t>
        </is>
      </c>
      <c r="B986" s="27" t="inlineStr">
        <is>
          <t>S10551</t>
        </is>
      </c>
      <c r="C986" s="27" t="inlineStr">
        <is>
          <t>Encargos Complementares - Carpinteiro</t>
        </is>
      </c>
      <c r="D986" s="28" t="inlineStr">
        <is>
          <t>h</t>
        </is>
      </c>
      <c r="E986" s="1" t="n"/>
      <c r="F986" s="1" t="n"/>
      <c r="G986" s="1" t="n"/>
    </row>
    <row r="987" ht="15" customHeight="1">
      <c r="A987" s="29" t="inlineStr">
        <is>
          <t>3.3.10</t>
        </is>
      </c>
      <c r="B987" s="29" t="inlineStr">
        <is>
          <t>S08637</t>
        </is>
      </c>
      <c r="C987" s="29" t="inlineStr">
        <is>
          <t>Chapim de concreto pré-moldado</t>
        </is>
      </c>
      <c r="D987" s="30" t="inlineStr">
        <is>
          <t>m</t>
        </is>
      </c>
      <c r="E987" s="31" t="n">
        <v>142</v>
      </c>
      <c r="F987" s="32" t="n">
        <v>1.36</v>
      </c>
      <c r="G987" s="32">
        <f>F987*E987</f>
        <v/>
      </c>
    </row>
    <row r="988" ht="15" customHeight="1">
      <c r="A988" s="1" t="n"/>
      <c r="B988" s="1" t="n"/>
      <c r="C988" s="1" t="n"/>
      <c r="D988" s="1" t="n"/>
      <c r="E988" s="1" t="n"/>
      <c r="F988" s="33" t="inlineStr">
        <is>
          <t>TOTAL:</t>
        </is>
      </c>
      <c r="G988" s="34" t="n">
        <v>193.12</v>
      </c>
    </row>
    <row r="989" ht="15" customHeight="1">
      <c r="A989" s="27" t="inlineStr">
        <is>
          <t>[ Serviço ]</t>
        </is>
      </c>
      <c r="B989" s="27" t="inlineStr">
        <is>
          <t>S10550</t>
        </is>
      </c>
      <c r="C989" s="27" t="inlineStr">
        <is>
          <t>Encargos Complementares - Pedreiro</t>
        </is>
      </c>
      <c r="D989" s="28" t="inlineStr">
        <is>
          <t>h</t>
        </is>
      </c>
      <c r="E989" s="1" t="n"/>
      <c r="F989" s="1" t="n"/>
      <c r="G989" s="1" t="n"/>
    </row>
    <row r="990" ht="20.1" customHeight="1">
      <c r="A990" s="29" t="inlineStr">
        <is>
          <t>3.6.5</t>
        </is>
      </c>
      <c r="B990" s="29" t="inlineStr">
        <is>
          <t>S09541</t>
        </is>
      </c>
      <c r="C990" s="29" t="inlineStr">
        <is>
          <t>Fornecimento e instalação de exaustor eólico ref. LM-60 master turbo, da luftmaxi ou similar</t>
        </is>
      </c>
      <c r="D990" s="30" t="inlineStr">
        <is>
          <t>un</t>
        </is>
      </c>
      <c r="E990" s="31" t="n">
        <v>18</v>
      </c>
      <c r="F990" s="32" t="n">
        <v>1</v>
      </c>
      <c r="G990" s="32">
        <f>F990*E990</f>
        <v/>
      </c>
    </row>
    <row r="991" ht="15" customHeight="1">
      <c r="A991" s="1" t="n"/>
      <c r="B991" s="1" t="n"/>
      <c r="C991" s="1" t="n"/>
      <c r="D991" s="1" t="n"/>
      <c r="E991" s="1" t="n"/>
      <c r="F991" s="33" t="inlineStr">
        <is>
          <t>TOTAL:</t>
        </is>
      </c>
      <c r="G991" s="34" t="n">
        <v>18</v>
      </c>
    </row>
    <row r="992" ht="15" customHeight="1">
      <c r="A992" s="27" t="inlineStr">
        <is>
          <t>[ Serviço ]</t>
        </is>
      </c>
      <c r="B992" s="27" t="inlineStr">
        <is>
          <t>S10553</t>
        </is>
      </c>
      <c r="C992" s="27" t="inlineStr">
        <is>
          <t>Encargos Complementares - Pintor</t>
        </is>
      </c>
      <c r="D992" s="28" t="inlineStr">
        <is>
          <t>h</t>
        </is>
      </c>
      <c r="E992" s="1" t="n"/>
      <c r="F992" s="1" t="n"/>
      <c r="G992" s="1" t="n"/>
    </row>
    <row r="993" ht="27.95" customHeight="1">
      <c r="A993" s="29" t="inlineStr">
        <is>
          <t>4.2.17</t>
        </is>
      </c>
      <c r="B993" s="29" t="inlineStr">
        <is>
          <t>S02291</t>
        </is>
      </c>
      <c r="C993" s="29" t="inlineStr">
        <is>
          <t>Pintura para interiores, sobre paredes ou tetos, com lixamento, aplicação de 01 demão de líquido selador, 02 demãos de massa corrida e 02 demãos de tinta pva latex convencional para interiores (Recomposição das paredes e lajes internas)</t>
        </is>
      </c>
      <c r="D993" s="30" t="inlineStr">
        <is>
          <t>m2</t>
        </is>
      </c>
      <c r="E993" s="31" t="n">
        <v>17.4</v>
      </c>
      <c r="F993" s="32" t="n">
        <v>1.1</v>
      </c>
      <c r="G993" s="32">
        <f>F993*E993</f>
        <v/>
      </c>
    </row>
    <row r="994" ht="15" customHeight="1">
      <c r="A994" s="1" t="n"/>
      <c r="B994" s="1" t="n"/>
      <c r="C994" s="1" t="n"/>
      <c r="D994" s="1" t="n"/>
      <c r="E994" s="1" t="n"/>
      <c r="F994" s="33" t="inlineStr">
        <is>
          <t>TOTAL:</t>
        </is>
      </c>
      <c r="G994" s="34" t="n">
        <v>19.14</v>
      </c>
    </row>
    <row r="995" ht="15" customHeight="1">
      <c r="A995" s="27" t="inlineStr">
        <is>
          <t>[ Serviço ]</t>
        </is>
      </c>
      <c r="B995" s="27" t="inlineStr">
        <is>
          <t>S10549</t>
        </is>
      </c>
      <c r="C995" s="27" t="inlineStr">
        <is>
          <t>Encargos Complementares - Servente</t>
        </is>
      </c>
      <c r="D995" s="28" t="inlineStr">
        <is>
          <t>h</t>
        </is>
      </c>
      <c r="E995" s="1" t="n"/>
      <c r="F995" s="1" t="n"/>
      <c r="G995" s="1" t="n"/>
    </row>
    <row r="996" ht="15" customHeight="1">
      <c r="A996" s="29" t="inlineStr">
        <is>
          <t>3.3.10</t>
        </is>
      </c>
      <c r="B996" s="29" t="inlineStr">
        <is>
          <t>S08637</t>
        </is>
      </c>
      <c r="C996" s="29" t="inlineStr">
        <is>
          <t>Chapim de concreto pré-moldado</t>
        </is>
      </c>
      <c r="D996" s="30" t="inlineStr">
        <is>
          <t>m</t>
        </is>
      </c>
      <c r="E996" s="31" t="n">
        <v>142</v>
      </c>
      <c r="F996" s="32" t="n">
        <v>1.36</v>
      </c>
      <c r="G996" s="32">
        <f>F996*E996</f>
        <v/>
      </c>
    </row>
    <row r="997" ht="20.1" customHeight="1">
      <c r="A997" s="29" t="inlineStr">
        <is>
          <t>3.6.5</t>
        </is>
      </c>
      <c r="B997" s="29" t="inlineStr">
        <is>
          <t>S09541</t>
        </is>
      </c>
      <c r="C997" s="29" t="inlineStr">
        <is>
          <t>Fornecimento e instalação de exaustor eólico ref. LM-60 master turbo, da luftmaxi ou similar</t>
        </is>
      </c>
      <c r="D997" s="30" t="inlineStr">
        <is>
          <t>un</t>
        </is>
      </c>
      <c r="E997" s="31" t="n">
        <v>18</v>
      </c>
      <c r="F997" s="32" t="n">
        <v>1</v>
      </c>
      <c r="G997" s="32">
        <f>F997*E997</f>
        <v/>
      </c>
    </row>
    <row r="998" ht="27.95" customHeight="1">
      <c r="A998" s="29" t="inlineStr">
        <is>
          <t>4.2.17</t>
        </is>
      </c>
      <c r="B998" s="29" t="inlineStr">
        <is>
          <t>S02291</t>
        </is>
      </c>
      <c r="C998" s="29" t="inlineStr">
        <is>
          <t>Pintura para interiores, sobre paredes ou tetos, com lixamento, aplicação de 01 demão de líquido selador, 02 demãos de massa corrida e 02 demãos de tinta pva latex convencional para interiores (Recomposição das paredes e lajes internas)</t>
        </is>
      </c>
      <c r="D998" s="30" t="inlineStr">
        <is>
          <t>m2</t>
        </is>
      </c>
      <c r="E998" s="31" t="n">
        <v>17.4</v>
      </c>
      <c r="F998" s="32" t="n">
        <v>0.55</v>
      </c>
      <c r="G998" s="32">
        <f>F998*E998</f>
        <v/>
      </c>
    </row>
    <row r="999" ht="15" customHeight="1">
      <c r="A999" s="1" t="n"/>
      <c r="B999" s="1" t="n"/>
      <c r="C999" s="1" t="n"/>
      <c r="D999" s="1" t="n"/>
      <c r="E999" s="1" t="n"/>
      <c r="F999" s="33" t="inlineStr">
        <is>
          <t>TOTAL:</t>
        </is>
      </c>
      <c r="G999" s="34" t="n">
        <v>220.69</v>
      </c>
    </row>
    <row r="1000" ht="15.95" customHeight="1">
      <c r="A1000" s="27" t="inlineStr">
        <is>
          <t>[ Serviço ]</t>
        </is>
      </c>
      <c r="B1000" s="27" t="inlineStr">
        <is>
          <t>86884</t>
        </is>
      </c>
      <c r="C1000" s="27" t="inlineStr">
        <is>
          <t>ENGATE FLEXÍVEL EM PLÁSTICO BRANCO, 1/2" X 30CM - FORNECIMENTO E INSTALAÇÃO. AF_01/2020</t>
        </is>
      </c>
      <c r="D1000" s="28" t="inlineStr">
        <is>
          <t>UN</t>
        </is>
      </c>
      <c r="E1000" s="1" t="n"/>
      <c r="F1000" s="1" t="n"/>
      <c r="G1000" s="1" t="n"/>
    </row>
    <row r="1001" ht="27.95" customHeight="1">
      <c r="A1001" s="29" t="inlineStr">
        <is>
          <t>2.3</t>
        </is>
      </c>
      <c r="B1001" s="29" t="inlineStr">
        <is>
          <t>93210</t>
        </is>
      </c>
      <c r="C1001" s="29" t="inlineStr">
        <is>
          <t>EXECUÇÃO DE REFEITÓRIO EM CANTEIRO DE OBRA EM CHAPA DE MADEIRA COMPENSADA, NÃO INCLUSO MOBILIÁRIO E EQUIPAMENTOS. AF_02/2016</t>
        </is>
      </c>
      <c r="D1001" s="30" t="inlineStr">
        <is>
          <t>M2</t>
        </is>
      </c>
      <c r="E1001" s="31" t="n">
        <v>14</v>
      </c>
      <c r="F1001" s="32" t="n">
        <v>0.0268</v>
      </c>
      <c r="G1001" s="32">
        <f>F1001*E1001</f>
        <v/>
      </c>
    </row>
    <row r="1002" ht="15" customHeight="1">
      <c r="A1002" s="1" t="n"/>
      <c r="B1002" s="1" t="n"/>
      <c r="C1002" s="1" t="n"/>
      <c r="D1002" s="1" t="n"/>
      <c r="E1002" s="1" t="n"/>
      <c r="F1002" s="33" t="inlineStr">
        <is>
          <t>TOTAL:</t>
        </is>
      </c>
      <c r="G1002" s="34" t="n">
        <v>0.3752</v>
      </c>
    </row>
    <row r="1003" ht="15" customHeight="1">
      <c r="A1003" s="27" t="inlineStr">
        <is>
          <t>[ Serviço ]</t>
        </is>
      </c>
      <c r="B1003" s="27" t="inlineStr">
        <is>
          <t>90777</t>
        </is>
      </c>
      <c r="C1003" s="27" t="inlineStr">
        <is>
          <t>ENGENHEIRO CIVIL DE OBRA JUNIOR COM ENCARGOS COMPLEMENTARES</t>
        </is>
      </c>
      <c r="D1003" s="28" t="inlineStr">
        <is>
          <t>H</t>
        </is>
      </c>
      <c r="E1003" s="1" t="n"/>
      <c r="F1003" s="1" t="n"/>
      <c r="G1003" s="1" t="n"/>
    </row>
    <row r="1004" ht="15" customHeight="1">
      <c r="A1004" s="29" t="inlineStr">
        <is>
          <t>6.38</t>
        </is>
      </c>
      <c r="B1004" s="29" t="inlineStr">
        <is>
          <t>HID. 1</t>
        </is>
      </c>
      <c r="C1004" s="29" t="inlineStr">
        <is>
          <t>PROJETO HIDROSSANITÁRIO</t>
        </is>
      </c>
      <c r="D1004" s="30" t="inlineStr">
        <is>
          <t>UN</t>
        </is>
      </c>
      <c r="E1004" s="31" t="n">
        <v>1</v>
      </c>
      <c r="F1004" s="32" t="n">
        <v>18.7</v>
      </c>
      <c r="G1004" s="32">
        <f>F1004*E1004</f>
        <v/>
      </c>
    </row>
    <row r="1005" ht="15" customHeight="1">
      <c r="A1005" s="29" t="inlineStr">
        <is>
          <t>7.1</t>
        </is>
      </c>
      <c r="B1005" s="29" t="inlineStr">
        <is>
          <t>PROJ. 01</t>
        </is>
      </c>
      <c r="C1005" s="29" t="inlineStr">
        <is>
          <t>PROJETO EXECUTIVO COMPLETO</t>
        </is>
      </c>
      <c r="D1005" s="30" t="inlineStr">
        <is>
          <t>UN</t>
        </is>
      </c>
      <c r="E1005" s="31" t="n">
        <v>1</v>
      </c>
      <c r="F1005" s="32" t="n">
        <v>77</v>
      </c>
      <c r="G1005" s="32">
        <f>F1005*E1005</f>
        <v/>
      </c>
    </row>
    <row r="1006" ht="20.1" customHeight="1">
      <c r="A1006" s="29" t="inlineStr">
        <is>
          <t>7.2</t>
        </is>
      </c>
      <c r="B1006" s="29" t="inlineStr">
        <is>
          <t>PROJ. 02</t>
        </is>
      </c>
      <c r="C1006" s="29" t="inlineStr">
        <is>
          <t>AS BUILT - ATUALIZAÇÃO DO PROJETO EXECUTIVO CONFORME CONSTRUÍDO</t>
        </is>
      </c>
      <c r="D1006" s="30" t="inlineStr">
        <is>
          <t>UN</t>
        </is>
      </c>
      <c r="E1006" s="31" t="n">
        <v>1</v>
      </c>
      <c r="F1006" s="32" t="n">
        <v>45</v>
      </c>
      <c r="G1006" s="32">
        <f>F1006*E1006</f>
        <v/>
      </c>
    </row>
    <row r="1007" ht="15" customHeight="1">
      <c r="A1007" s="1" t="n"/>
      <c r="B1007" s="1" t="n"/>
      <c r="C1007" s="1" t="n"/>
      <c r="D1007" s="1" t="n"/>
      <c r="E1007" s="1" t="n"/>
      <c r="F1007" s="33" t="inlineStr">
        <is>
          <t>TOTAL:</t>
        </is>
      </c>
      <c r="G1007" s="34" t="n">
        <v>140.7</v>
      </c>
    </row>
    <row r="1008" ht="15" customHeight="1">
      <c r="A1008" s="27" t="inlineStr">
        <is>
          <t>[ Serviço ]</t>
        </is>
      </c>
      <c r="B1008" s="27" t="inlineStr">
        <is>
          <t>90778</t>
        </is>
      </c>
      <c r="C1008" s="27" t="inlineStr">
        <is>
          <t>ENGENHEIRO CIVIL DE OBRA PLENO COM ENCARGOS COMPLEMENTARES</t>
        </is>
      </c>
      <c r="D1008" s="28" t="inlineStr">
        <is>
          <t>H</t>
        </is>
      </c>
      <c r="E1008" s="1" t="n"/>
      <c r="F1008" s="1" t="n"/>
      <c r="G1008" s="1" t="n"/>
    </row>
    <row r="1009" ht="15" customHeight="1">
      <c r="A1009" s="29" t="inlineStr">
        <is>
          <t>1.1</t>
        </is>
      </c>
      <c r="B1009" s="29" t="inlineStr">
        <is>
          <t>90778</t>
        </is>
      </c>
      <c r="C1009" s="29" t="inlineStr">
        <is>
          <t>ENGENHEIRO CIVIL DE OBRA PLENO COM ENCARGOS COMPLEMENTARES</t>
        </is>
      </c>
      <c r="D1009" s="30" t="inlineStr">
        <is>
          <t>H</t>
        </is>
      </c>
      <c r="E1009" s="31" t="n">
        <v>264</v>
      </c>
      <c r="F1009" s="32" t="n">
        <v>1</v>
      </c>
      <c r="G1009" s="32">
        <f>F1009*E1009</f>
        <v/>
      </c>
    </row>
    <row r="1010" ht="20.1" customHeight="1">
      <c r="A1010" s="29" t="inlineStr">
        <is>
          <t>4.2.14</t>
        </is>
      </c>
      <c r="B1010" s="29" t="inlineStr">
        <is>
          <t>CP ADAP. 014</t>
        </is>
      </c>
      <c r="C1010" s="29" t="inlineStr">
        <is>
          <t>FIBRA DE CARBONO PARA REFORCO ESTRUTURAL -VIGAS</t>
        </is>
      </c>
      <c r="D1010" s="30" t="inlineStr">
        <is>
          <t>M2</t>
        </is>
      </c>
      <c r="E1010" s="31" t="n">
        <v>1.36</v>
      </c>
      <c r="F1010" s="32" t="n">
        <v>0.103</v>
      </c>
      <c r="G1010" s="32">
        <f>F1010*E1010</f>
        <v/>
      </c>
    </row>
    <row r="1011" ht="15" customHeight="1">
      <c r="A1011" s="1" t="n"/>
      <c r="B1011" s="1" t="n"/>
      <c r="C1011" s="1" t="n"/>
      <c r="D1011" s="1" t="n"/>
      <c r="E1011" s="1" t="n"/>
      <c r="F1011" s="33" t="inlineStr">
        <is>
          <t>TOTAL:</t>
        </is>
      </c>
      <c r="G1011" s="34" t="n">
        <v>264.14008</v>
      </c>
    </row>
    <row r="1012" ht="15" customHeight="1">
      <c r="A1012" s="27" t="inlineStr">
        <is>
          <t>[ Serviço ]</t>
        </is>
      </c>
      <c r="B1012" s="27" t="inlineStr">
        <is>
          <t>91677</t>
        </is>
      </c>
      <c r="C1012" s="27" t="inlineStr">
        <is>
          <t>ENGENHEIRO ELETRICISTA COM ENCARGOS COMPLEMENTARES</t>
        </is>
      </c>
      <c r="D1012" s="28" t="inlineStr">
        <is>
          <t>H</t>
        </is>
      </c>
      <c r="E1012" s="1" t="n"/>
      <c r="F1012" s="1" t="n"/>
      <c r="G1012" s="1" t="n"/>
    </row>
    <row r="1013" ht="20.1" customHeight="1">
      <c r="A1013" s="29" t="inlineStr">
        <is>
          <t>4.7.5</t>
        </is>
      </c>
      <c r="B1013" s="29" t="inlineStr">
        <is>
          <t>CP ADAP. 038</t>
        </is>
      </c>
      <c r="C1013" s="29" t="inlineStr">
        <is>
          <t>REMOÇÃO, ARMAZENAMENTO E REEINSTALAÇÃO DE SPDA COM EMISSÃO DE LAUDO</t>
        </is>
      </c>
      <c r="D1013" s="30" t="inlineStr">
        <is>
          <t>UN</t>
        </is>
      </c>
      <c r="E1013" s="31" t="n">
        <v>2</v>
      </c>
      <c r="F1013" s="32" t="n">
        <v>0.333333</v>
      </c>
      <c r="G1013" s="32">
        <f>F1013*E1013</f>
        <v/>
      </c>
    </row>
    <row r="1014" ht="15" customHeight="1">
      <c r="A1014" s="1" t="n"/>
      <c r="B1014" s="1" t="n"/>
      <c r="C1014" s="1" t="n"/>
      <c r="D1014" s="1" t="n"/>
      <c r="E1014" s="1" t="n"/>
      <c r="F1014" s="33" t="inlineStr">
        <is>
          <t>TOTAL:</t>
        </is>
      </c>
      <c r="G1014" s="34" t="n">
        <v>0.666666</v>
      </c>
    </row>
    <row r="1015" ht="15.95" customHeight="1">
      <c r="A1015" s="27" t="inlineStr">
        <is>
          <t>[ Serviço ]</t>
        </is>
      </c>
      <c r="B1015" s="27" t="inlineStr">
        <is>
          <t>93358</t>
        </is>
      </c>
      <c r="C1015" s="27" t="inlineStr">
        <is>
          <t>ESCAVAÇÃO MANUAL DE VALA COM PROFUNDIDADE MENOR OU IGUAL A 1,30 M. AF_02/2021</t>
        </is>
      </c>
      <c r="D1015" s="28" t="inlineStr">
        <is>
          <t>M3</t>
        </is>
      </c>
      <c r="E1015" s="1" t="n"/>
      <c r="F1015" s="1" t="n"/>
      <c r="G1015" s="1" t="n"/>
    </row>
    <row r="1016" ht="20.1" customHeight="1">
      <c r="A1016" s="29" t="inlineStr">
        <is>
          <t>2.2</t>
        </is>
      </c>
      <c r="B1016" s="29" t="inlineStr">
        <is>
          <t>93208</t>
        </is>
      </c>
      <c r="C1016" s="29" t="inlineStr">
        <is>
          <t>EXECUÇÃO DE ALMOXARIFADO EM CANTEIRO DE OBRA EM CHAPA DE MADEIRA COMPENSADA, INCLUSO PRATELEIRAS. AF_02/2016</t>
        </is>
      </c>
      <c r="D1016" s="30" t="inlineStr">
        <is>
          <t>M2</t>
        </is>
      </c>
      <c r="E1016" s="31" t="n">
        <v>30</v>
      </c>
      <c r="F1016" s="32" t="n">
        <v>0.026</v>
      </c>
      <c r="G1016" s="32">
        <f>F1016*E1016</f>
        <v/>
      </c>
    </row>
    <row r="1017" ht="27.95" customHeight="1">
      <c r="A1017" s="29" t="inlineStr">
        <is>
          <t>2.3</t>
        </is>
      </c>
      <c r="B1017" s="29" t="inlineStr">
        <is>
          <t>93210</t>
        </is>
      </c>
      <c r="C1017" s="29" t="inlineStr">
        <is>
          <t>EXECUÇÃO DE REFEITÓRIO EM CANTEIRO DE OBRA EM CHAPA DE MADEIRA COMPENSADA, NÃO INCLUSO MOBILIÁRIO E EQUIPAMENTOS. AF_02/2016</t>
        </is>
      </c>
      <c r="D1017" s="30" t="inlineStr">
        <is>
          <t>M2</t>
        </is>
      </c>
      <c r="E1017" s="31" t="n">
        <v>14</v>
      </c>
      <c r="F1017" s="32" t="n">
        <v>0.039</v>
      </c>
      <c r="G1017" s="32">
        <f>F1017*E1017</f>
        <v/>
      </c>
    </row>
    <row r="1018" ht="20.1" customHeight="1">
      <c r="A1018" s="29" t="inlineStr">
        <is>
          <t>5.5</t>
        </is>
      </c>
      <c r="B1018" s="29" t="inlineStr">
        <is>
          <t>93358</t>
        </is>
      </c>
      <c r="C1018" s="29" t="inlineStr">
        <is>
          <t>ESCAVAÇÃO MANUAL DE VALA COM PROFUNDIDADE MENOR OU IGUAL A 1,30 M. AF_02/2021</t>
        </is>
      </c>
      <c r="D1018" s="30" t="inlineStr">
        <is>
          <t>M3</t>
        </is>
      </c>
      <c r="E1018" s="31" t="n">
        <v>9.07</v>
      </c>
      <c r="F1018" s="32" t="n">
        <v>1</v>
      </c>
      <c r="G1018" s="32">
        <f>F1018*E1018</f>
        <v/>
      </c>
    </row>
    <row r="1019" ht="15" customHeight="1">
      <c r="A1019" s="1" t="n"/>
      <c r="B1019" s="1" t="n"/>
      <c r="C1019" s="1" t="n"/>
      <c r="D1019" s="1" t="n"/>
      <c r="E1019" s="1" t="n"/>
      <c r="F1019" s="33" t="inlineStr">
        <is>
          <t>TOTAL:</t>
        </is>
      </c>
      <c r="G1019" s="34" t="n">
        <v>10.396</v>
      </c>
    </row>
    <row r="1020" ht="15.95" customHeight="1">
      <c r="A1020" s="27" t="inlineStr">
        <is>
          <t>[ Serviço ]</t>
        </is>
      </c>
      <c r="B1020" s="27" t="inlineStr">
        <is>
          <t>5632</t>
        </is>
      </c>
      <c r="C1020" s="27" t="inlineStr">
        <is>
          <t>ESCAVADEIRA HIDRÁULICA SOBRE ESTEIRAS, CAÇAMBA 0,80 M3, PESO OPERACIONAL 17 T, POTENCIA BRUTA 111 HP - CHI DIURNO. AF_06/2014</t>
        </is>
      </c>
      <c r="D1020" s="28" t="inlineStr">
        <is>
          <t>CHI</t>
        </is>
      </c>
      <c r="E1020" s="1" t="n"/>
      <c r="F1020" s="1" t="n"/>
      <c r="G1020" s="1" t="n"/>
    </row>
    <row r="1021" ht="27.95" customHeight="1">
      <c r="A1021" s="29" t="inlineStr">
        <is>
          <t>7.3</t>
        </is>
      </c>
      <c r="B1021" s="29" t="inlineStr">
        <is>
          <t>100982</t>
        </is>
      </c>
      <c r="C1021" s="29" t="inlineStr">
        <is>
          <t>CARGA, MANOBRA E DESCARGA DE ENTULHO EM CAMINHÃO BASCULANTE 10 M³ - CARGA COM ESCAVADEIRA HIDRÁULICA (CAÇAMBA DE 0,80 M³ / 111 HP) E DESCARGA LIVRE (UNIDADE: M3). AF_07/2020</t>
        </is>
      </c>
      <c r="D1021" s="30" t="inlineStr">
        <is>
          <t>M3</t>
        </is>
      </c>
      <c r="E1021" s="31" t="n">
        <v>355.22</v>
      </c>
      <c r="F1021" s="32" t="n">
        <v>0.0105</v>
      </c>
      <c r="G1021" s="32">
        <f>F1021*E1021</f>
        <v/>
      </c>
    </row>
    <row r="1022" ht="15" customHeight="1">
      <c r="A1022" s="1" t="n"/>
      <c r="B1022" s="1" t="n"/>
      <c r="C1022" s="1" t="n"/>
      <c r="D1022" s="1" t="n"/>
      <c r="E1022" s="1" t="n"/>
      <c r="F1022" s="33" t="inlineStr">
        <is>
          <t>TOTAL:</t>
        </is>
      </c>
      <c r="G1022" s="34" t="n">
        <v>3.72981</v>
      </c>
    </row>
    <row r="1023" ht="15.95" customHeight="1">
      <c r="A1023" s="27" t="inlineStr">
        <is>
          <t>[ Serviço ]</t>
        </is>
      </c>
      <c r="B1023" s="27" t="inlineStr">
        <is>
          <t>5631</t>
        </is>
      </c>
      <c r="C1023" s="27" t="inlineStr">
        <is>
          <t>ESCAVADEIRA HIDRÁULICA SOBRE ESTEIRAS, CAÇAMBA 0,80 M3, PESO OPERACIONAL 17 T, POTENCIA BRUTA 111 HP - CHP DIURNO. AF_06/2014</t>
        </is>
      </c>
      <c r="D1023" s="28" t="inlineStr">
        <is>
          <t>CHP</t>
        </is>
      </c>
      <c r="E1023" s="1" t="n"/>
      <c r="F1023" s="1" t="n"/>
      <c r="G1023" s="1" t="n"/>
    </row>
    <row r="1024" ht="27.95" customHeight="1">
      <c r="A1024" s="29" t="inlineStr">
        <is>
          <t>7.3</t>
        </is>
      </c>
      <c r="B1024" s="29" t="inlineStr">
        <is>
          <t>100982</t>
        </is>
      </c>
      <c r="C1024" s="29" t="inlineStr">
        <is>
          <t>CARGA, MANOBRA E DESCARGA DE ENTULHO EM CAMINHÃO BASCULANTE 10 M³ - CARGA COM ESCAVADEIRA HIDRÁULICA (CAÇAMBA DE 0,80 M³ / 111 HP) E DESCARGA LIVRE (UNIDADE: M3). AF_07/2020</t>
        </is>
      </c>
      <c r="D1024" s="30" t="inlineStr">
        <is>
          <t>M3</t>
        </is>
      </c>
      <c r="E1024" s="31" t="n">
        <v>355.22</v>
      </c>
      <c r="F1024" s="32" t="n">
        <v>0.0083</v>
      </c>
      <c r="G1024" s="32">
        <f>F1024*E1024</f>
        <v/>
      </c>
    </row>
    <row r="1025" ht="15" customHeight="1">
      <c r="A1025" s="1" t="n"/>
      <c r="B1025" s="1" t="n"/>
      <c r="C1025" s="1" t="n"/>
      <c r="D1025" s="1" t="n"/>
      <c r="E1025" s="1" t="n"/>
      <c r="F1025" s="33" t="inlineStr">
        <is>
          <t>TOTAL:</t>
        </is>
      </c>
      <c r="G1025" s="34" t="n">
        <v>2.948326</v>
      </c>
    </row>
    <row r="1026" ht="15.95" customHeight="1">
      <c r="A1026" s="27" t="inlineStr">
        <is>
          <t>[ Serviço ]</t>
        </is>
      </c>
      <c r="B1026" s="27" t="inlineStr">
        <is>
          <t>5627</t>
        </is>
      </c>
      <c r="C1026" s="27" t="inlineStr">
        <is>
          <t>ESCAVADEIRA HIDRÁULICA SOBRE ESTEIRAS, CAÇAMBA 0,80 M3, PESO OPERACIONAL 17 T, POTENCIA BRUTA 111 HP - DEPRECIAÇÃO. AF_06/2014</t>
        </is>
      </c>
      <c r="D1026" s="28" t="inlineStr">
        <is>
          <t>H</t>
        </is>
      </c>
      <c r="E1026" s="1" t="n"/>
      <c r="F1026" s="1" t="n"/>
      <c r="G1026" s="1" t="n"/>
    </row>
    <row r="1027" ht="27.95" customHeight="1">
      <c r="A1027" s="29" t="inlineStr">
        <is>
          <t>7.3</t>
        </is>
      </c>
      <c r="B1027" s="29" t="inlineStr">
        <is>
          <t>100982</t>
        </is>
      </c>
      <c r="C1027" s="29" t="inlineStr">
        <is>
          <t>CARGA, MANOBRA E DESCARGA DE ENTULHO EM CAMINHÃO BASCULANTE 10 M³ - CARGA COM ESCAVADEIRA HIDRÁULICA (CAÇAMBA DE 0,80 M³ / 111 HP) E DESCARGA LIVRE (UNIDADE: M3). AF_07/2020</t>
        </is>
      </c>
      <c r="D1027" s="30" t="inlineStr">
        <is>
          <t>M3</t>
        </is>
      </c>
      <c r="E1027" s="31" t="n">
        <v>355.22</v>
      </c>
      <c r="F1027" s="32" t="n">
        <v>0.0188</v>
      </c>
      <c r="G1027" s="32">
        <f>F1027*E1027</f>
        <v/>
      </c>
    </row>
    <row r="1028" ht="15" customHeight="1">
      <c r="A1028" s="1" t="n"/>
      <c r="B1028" s="1" t="n"/>
      <c r="C1028" s="1" t="n"/>
      <c r="D1028" s="1" t="n"/>
      <c r="E1028" s="1" t="n"/>
      <c r="F1028" s="33" t="inlineStr">
        <is>
          <t>TOTAL:</t>
        </is>
      </c>
      <c r="G1028" s="34" t="n">
        <v>6.678136</v>
      </c>
    </row>
    <row r="1029" ht="15.95" customHeight="1">
      <c r="A1029" s="27" t="inlineStr">
        <is>
          <t>[ Serviço ]</t>
        </is>
      </c>
      <c r="B1029" s="27" t="inlineStr">
        <is>
          <t>5628</t>
        </is>
      </c>
      <c r="C1029" s="27" t="inlineStr">
        <is>
          <t>ESCAVADEIRA HIDRÁULICA SOBRE ESTEIRAS, CAÇAMBA 0,80 M3, PESO OPERACIONAL 17 T, POTENCIA BRUTA 111 HP - JUROS. AF_06/2014</t>
        </is>
      </c>
      <c r="D1029" s="28" t="inlineStr">
        <is>
          <t>H</t>
        </is>
      </c>
      <c r="E1029" s="1" t="n"/>
      <c r="F1029" s="1" t="n"/>
      <c r="G1029" s="1" t="n"/>
    </row>
    <row r="1030" ht="27.95" customHeight="1">
      <c r="A1030" s="29" t="inlineStr">
        <is>
          <t>7.3</t>
        </is>
      </c>
      <c r="B1030" s="29" t="inlineStr">
        <is>
          <t>100982</t>
        </is>
      </c>
      <c r="C1030" s="29" t="inlineStr">
        <is>
          <t>CARGA, MANOBRA E DESCARGA DE ENTULHO EM CAMINHÃO BASCULANTE 10 M³ - CARGA COM ESCAVADEIRA HIDRÁULICA (CAÇAMBA DE 0,80 M³ / 111 HP) E DESCARGA LIVRE (UNIDADE: M3). AF_07/2020</t>
        </is>
      </c>
      <c r="D1030" s="30" t="inlineStr">
        <is>
          <t>M3</t>
        </is>
      </c>
      <c r="E1030" s="31" t="n">
        <v>355.22</v>
      </c>
      <c r="F1030" s="32" t="n">
        <v>0.0188</v>
      </c>
      <c r="G1030" s="32">
        <f>F1030*E1030</f>
        <v/>
      </c>
    </row>
    <row r="1031" ht="15" customHeight="1">
      <c r="A1031" s="1" t="n"/>
      <c r="B1031" s="1" t="n"/>
      <c r="C1031" s="1" t="n"/>
      <c r="D1031" s="1" t="n"/>
      <c r="E1031" s="1" t="n"/>
      <c r="F1031" s="33" t="inlineStr">
        <is>
          <t>TOTAL:</t>
        </is>
      </c>
      <c r="G1031" s="34" t="n">
        <v>6.678136</v>
      </c>
    </row>
    <row r="1032" ht="15.95" customHeight="1">
      <c r="A1032" s="27" t="inlineStr">
        <is>
          <t>[ Serviço ]</t>
        </is>
      </c>
      <c r="B1032" s="27" t="inlineStr">
        <is>
          <t>5629</t>
        </is>
      </c>
      <c r="C1032" s="27" t="inlineStr">
        <is>
          <t>ESCAVADEIRA HIDRÁULICA SOBRE ESTEIRAS, CAÇAMBA 0,80 M3, PESO OPERACIONAL 17 T, POTENCIA BRUTA 111 HP - MANUTENÇÃO. AF_06/2014</t>
        </is>
      </c>
      <c r="D1032" s="28" t="inlineStr">
        <is>
          <t>H</t>
        </is>
      </c>
      <c r="E1032" s="1" t="n"/>
      <c r="F1032" s="1" t="n"/>
      <c r="G1032" s="1" t="n"/>
    </row>
    <row r="1033" ht="27.95" customHeight="1">
      <c r="A1033" s="29" t="inlineStr">
        <is>
          <t>7.3</t>
        </is>
      </c>
      <c r="B1033" s="29" t="inlineStr">
        <is>
          <t>100982</t>
        </is>
      </c>
      <c r="C1033" s="29" t="inlineStr">
        <is>
          <t>CARGA, MANOBRA E DESCARGA DE ENTULHO EM CAMINHÃO BASCULANTE 10 M³ - CARGA COM ESCAVADEIRA HIDRÁULICA (CAÇAMBA DE 0,80 M³ / 111 HP) E DESCARGA LIVRE (UNIDADE: M3). AF_07/2020</t>
        </is>
      </c>
      <c r="D1033" s="30" t="inlineStr">
        <is>
          <t>M3</t>
        </is>
      </c>
      <c r="E1033" s="31" t="n">
        <v>355.22</v>
      </c>
      <c r="F1033" s="32" t="n">
        <v>0.0083</v>
      </c>
      <c r="G1033" s="32">
        <f>F1033*E1033</f>
        <v/>
      </c>
    </row>
    <row r="1034" ht="15" customHeight="1">
      <c r="A1034" s="1" t="n"/>
      <c r="B1034" s="1" t="n"/>
      <c r="C1034" s="1" t="n"/>
      <c r="D1034" s="1" t="n"/>
      <c r="E1034" s="1" t="n"/>
      <c r="F1034" s="33" t="inlineStr">
        <is>
          <t>TOTAL:</t>
        </is>
      </c>
      <c r="G1034" s="34" t="n">
        <v>2.948326</v>
      </c>
    </row>
    <row r="1035" ht="24" customHeight="1">
      <c r="A1035" s="27" t="inlineStr">
        <is>
          <t>[ Serviço ]</t>
        </is>
      </c>
      <c r="B1035" s="27" t="inlineStr">
        <is>
          <t>5630</t>
        </is>
      </c>
      <c r="C1035" s="27" t="inlineStr">
        <is>
          <t>ESCAVADEIRA HIDRÁULICA SOBRE ESTEIRAS, CAÇAMBA 0,80 M3, PESO OPERACIONAL 17 T, POTENCIA BRUTA 111 HP - MATERIAIS NA OPERAÇÃO. AF_06/2014</t>
        </is>
      </c>
      <c r="D1035" s="28" t="inlineStr">
        <is>
          <t>H</t>
        </is>
      </c>
      <c r="E1035" s="1" t="n"/>
      <c r="F1035" s="1" t="n"/>
      <c r="G1035" s="1" t="n"/>
    </row>
    <row r="1036" ht="27.95" customHeight="1">
      <c r="A1036" s="29" t="inlineStr">
        <is>
          <t>7.3</t>
        </is>
      </c>
      <c r="B1036" s="29" t="inlineStr">
        <is>
          <t>100982</t>
        </is>
      </c>
      <c r="C1036" s="29" t="inlineStr">
        <is>
          <t>CARGA, MANOBRA E DESCARGA DE ENTULHO EM CAMINHÃO BASCULANTE 10 M³ - CARGA COM ESCAVADEIRA HIDRÁULICA (CAÇAMBA DE 0,80 M³ / 111 HP) E DESCARGA LIVRE (UNIDADE: M3). AF_07/2020</t>
        </is>
      </c>
      <c r="D1036" s="30" t="inlineStr">
        <is>
          <t>M3</t>
        </is>
      </c>
      <c r="E1036" s="31" t="n">
        <v>355.22</v>
      </c>
      <c r="F1036" s="32" t="n">
        <v>0.0083</v>
      </c>
      <c r="G1036" s="32">
        <f>F1036*E1036</f>
        <v/>
      </c>
    </row>
    <row r="1037" ht="15" customHeight="1">
      <c r="A1037" s="1" t="n"/>
      <c r="B1037" s="1" t="n"/>
      <c r="C1037" s="1" t="n"/>
      <c r="D1037" s="1" t="n"/>
      <c r="E1037" s="1" t="n"/>
      <c r="F1037" s="33" t="inlineStr">
        <is>
          <t>TOTAL:</t>
        </is>
      </c>
      <c r="G1037" s="34" t="n">
        <v>2.948326</v>
      </c>
    </row>
    <row r="1038" ht="15.95" customHeight="1">
      <c r="A1038" s="27" t="inlineStr">
        <is>
          <t>[ Serviço ]</t>
        </is>
      </c>
      <c r="B1038" s="27" t="inlineStr">
        <is>
          <t>92272</t>
        </is>
      </c>
      <c r="C1038" s="27" t="inlineStr">
        <is>
          <t>FABRICAÇÃO DE ESCORAS DE VIGA DO TIPO GARFO, EM MADEIRA. AF_09/2020</t>
        </is>
      </c>
      <c r="D1038" s="28" t="inlineStr">
        <is>
          <t>M</t>
        </is>
      </c>
      <c r="E1038" s="1" t="n"/>
      <c r="F1038" s="1" t="n"/>
      <c r="G1038" s="1" t="n"/>
    </row>
    <row r="1039" ht="27.95" customHeight="1">
      <c r="A1039" s="29" t="inlineStr">
        <is>
          <t>4.6.7</t>
        </is>
      </c>
      <c r="B1039" s="29" t="inlineStr">
        <is>
          <t>92455</t>
        </is>
      </c>
      <c r="C1039" s="29" t="inlineStr">
        <is>
          <t>MONTAGEM E DESMONTAGEM DE FÔRMA DE VIGA, ESCORAMENTO COM GARFO DE MADEIRA, PÉ-DIREITO SIMPLES, EM CHAPA DE MADEIRA RESINADA, 4 UTILIZAÇÕES. AF_09/2020</t>
        </is>
      </c>
      <c r="D1039" s="30" t="inlineStr">
        <is>
          <t>M2</t>
        </is>
      </c>
      <c r="E1039" s="31" t="n">
        <v>12</v>
      </c>
      <c r="F1039" s="32" t="n">
        <v>1.729</v>
      </c>
      <c r="G1039" s="32">
        <f>F1039*E1039</f>
        <v/>
      </c>
    </row>
    <row r="1040" ht="15" customHeight="1">
      <c r="A1040" s="1" t="n"/>
      <c r="B1040" s="1" t="n"/>
      <c r="C1040" s="1" t="n"/>
      <c r="D1040" s="1" t="n"/>
      <c r="E1040" s="1" t="n"/>
      <c r="F1040" s="33" t="inlineStr">
        <is>
          <t>TOTAL:</t>
        </is>
      </c>
      <c r="G1040" s="34" t="n">
        <v>20.748</v>
      </c>
    </row>
    <row r="1041" ht="15.95" customHeight="1">
      <c r="A1041" s="27" t="inlineStr">
        <is>
          <t>[ Serviço ]</t>
        </is>
      </c>
      <c r="B1041" s="27" t="inlineStr">
        <is>
          <t>92264</t>
        </is>
      </c>
      <c r="C1041" s="27" t="inlineStr">
        <is>
          <t>FABRICAÇÃO DE FÔRMA PARA PILARES E ESTRUTURAS SIMILARES, EM CHAPA DE MADEIRA COMPENSADA PLASTIFICADA, E = 18 MM. AF_09/2020</t>
        </is>
      </c>
      <c r="D1041" s="28" t="inlineStr">
        <is>
          <t>M2</t>
        </is>
      </c>
      <c r="E1041" s="1" t="n"/>
      <c r="F1041" s="1" t="n"/>
      <c r="G1041" s="1" t="n"/>
    </row>
    <row r="1042" ht="27.95" customHeight="1">
      <c r="A1042" s="29" t="inlineStr">
        <is>
          <t>4.2.6</t>
        </is>
      </c>
      <c r="B1042" s="29" t="inlineStr">
        <is>
          <t>92762</t>
        </is>
      </c>
      <c r="C1042" s="29" t="inlineStr">
        <is>
          <t>ARMAÇÃO DE PILAR OU VIGA DE ESTRUTURA CONVENCIONAL DE CONCRETO ARMADO UTILIZANDO AÇO CA-50 DE 10,0 MM - MONTAGEM. AF_06/2022</t>
        </is>
      </c>
      <c r="D1042" s="30" t="inlineStr">
        <is>
          <t>KG</t>
        </is>
      </c>
      <c r="E1042" s="31" t="n">
        <v>330.48</v>
      </c>
      <c r="F1042" s="32" t="n">
        <v>0.105</v>
      </c>
      <c r="G1042" s="32">
        <f>F1042*E1042</f>
        <v/>
      </c>
    </row>
    <row r="1043" ht="27.95" customHeight="1">
      <c r="A1043" s="29" t="inlineStr">
        <is>
          <t>4.6.4</t>
        </is>
      </c>
      <c r="B1043" s="29" t="inlineStr">
        <is>
          <t>92762</t>
        </is>
      </c>
      <c r="C1043" s="29" t="inlineStr">
        <is>
          <t>MONTAGEM E DESMONTAGEM DE FÔRMA DE PILARES RETANGULARES E ESTRUTURAS SIMILARES, PÉ-DIREITO SIMPLES, EM CHAPA DE MADEIRA COMPENSADA PLASTIFICADA, 10 UTILIZAÇÕES. AF_09/2020</t>
        </is>
      </c>
      <c r="D1043" s="30" t="inlineStr">
        <is>
          <t>KG</t>
        </is>
      </c>
      <c r="E1043" s="31" t="n">
        <v>4</v>
      </c>
      <c r="F1043" s="32" t="n">
        <v>0.105</v>
      </c>
      <c r="G1043" s="32">
        <f>F1043*E1043</f>
        <v/>
      </c>
    </row>
    <row r="1044" ht="27.95" customHeight="1">
      <c r="A1044" s="29" t="inlineStr">
        <is>
          <t>5.6</t>
        </is>
      </c>
      <c r="B1044" s="29" t="inlineStr">
        <is>
          <t>92762</t>
        </is>
      </c>
      <c r="C1044" s="29" t="inlineStr">
        <is>
          <t>ARMAÇÃO DE PILAR OU VIGA DE ESTRUTURA CONVENCIONAL DE CONCRETO ARMADO UTILIZANDO AÇO CA-50 DE 10,0 MM - MONTAGEM. AF_06/2022</t>
        </is>
      </c>
      <c r="D1044" s="30" t="inlineStr">
        <is>
          <t>KG</t>
        </is>
      </c>
      <c r="E1044" s="31" t="n">
        <v>426.35</v>
      </c>
      <c r="F1044" s="32" t="n">
        <v>0.105</v>
      </c>
      <c r="G1044" s="32">
        <f>F1044*E1044</f>
        <v/>
      </c>
    </row>
    <row r="1045" ht="15" customHeight="1">
      <c r="A1045" s="1" t="n"/>
      <c r="B1045" s="1" t="n"/>
      <c r="C1045" s="1" t="n"/>
      <c r="D1045" s="1" t="n"/>
      <c r="E1045" s="1" t="n"/>
      <c r="F1045" s="33" t="inlineStr">
        <is>
          <t>TOTAL:</t>
        </is>
      </c>
      <c r="G1045" s="34" t="n">
        <v>79.88715000000001</v>
      </c>
    </row>
    <row r="1046" ht="15.95" customHeight="1">
      <c r="A1046" s="27" t="inlineStr">
        <is>
          <t>[ Serviço ]</t>
        </is>
      </c>
      <c r="B1046" s="27" t="inlineStr">
        <is>
          <t>92263</t>
        </is>
      </c>
      <c r="C1046" s="27" t="inlineStr">
        <is>
          <t>FABRICAÇÃO DE FÔRMA PARA PILARES E ESTRUTURAS SIMILARES, EM CHAPA DE MADEIRA COMPENSADA RESINADA, E = 17 MM. AF_09/2020</t>
        </is>
      </c>
      <c r="D1046" s="28" t="inlineStr">
        <is>
          <t>M2</t>
        </is>
      </c>
      <c r="E1046" s="1" t="n"/>
      <c r="F1046" s="1" t="n"/>
      <c r="G1046" s="1" t="n"/>
    </row>
    <row r="1047" ht="27.95" customHeight="1">
      <c r="A1047" s="29" t="inlineStr">
        <is>
          <t>5.8</t>
        </is>
      </c>
      <c r="B1047" s="29" t="inlineStr">
        <is>
          <t>92423</t>
        </is>
      </c>
      <c r="C1047" s="29" t="inlineStr">
        <is>
          <t>MONTAGEM E DESMONTAGEM DE FÔRMA DE PILARES RETANGULARES E ESTRUTURAS SIMILARES, PÉ-DIREITO SIMPLES, EM CHAPA DE MADEIRA COMPENSADA RESINADA, 6 UTILIZAÇÕES. AF_09/2020</t>
        </is>
      </c>
      <c r="D1047" s="30" t="inlineStr">
        <is>
          <t>M2</t>
        </is>
      </c>
      <c r="E1047" s="31" t="n">
        <v>72</v>
      </c>
      <c r="F1047" s="32" t="n">
        <v>0.188</v>
      </c>
      <c r="G1047" s="32">
        <f>F1047*E1047</f>
        <v/>
      </c>
    </row>
    <row r="1048" ht="15" customHeight="1">
      <c r="A1048" s="1" t="n"/>
      <c r="B1048" s="1" t="n"/>
      <c r="C1048" s="1" t="n"/>
      <c r="D1048" s="1" t="n"/>
      <c r="E1048" s="1" t="n"/>
      <c r="F1048" s="33" t="inlineStr">
        <is>
          <t>TOTAL:</t>
        </is>
      </c>
      <c r="G1048" s="34" t="n">
        <v>13.536</v>
      </c>
    </row>
    <row r="1049" ht="15.95" customHeight="1">
      <c r="A1049" s="27" t="inlineStr">
        <is>
          <t>[ Serviço ]</t>
        </is>
      </c>
      <c r="B1049" s="27" t="inlineStr">
        <is>
          <t>92265</t>
        </is>
      </c>
      <c r="C1049" s="27" t="inlineStr">
        <is>
          <t>FABRICAÇÃO DE FÔRMA PARA VIGAS, EM CHAPA DE MADEIRA COMPENSADA RESINADA, E = 17 MM. AF_09/2020</t>
        </is>
      </c>
      <c r="D1049" s="28" t="inlineStr">
        <is>
          <t>M2</t>
        </is>
      </c>
      <c r="E1049" s="1" t="n"/>
      <c r="F1049" s="1" t="n"/>
      <c r="G1049" s="1" t="n"/>
    </row>
    <row r="1050" ht="27.95" customHeight="1">
      <c r="A1050" s="29" t="inlineStr">
        <is>
          <t>4.6.7</t>
        </is>
      </c>
      <c r="B1050" s="29" t="inlineStr">
        <is>
          <t>92455</t>
        </is>
      </c>
      <c r="C1050" s="29" t="inlineStr">
        <is>
          <t>MONTAGEM E DESMONTAGEM DE FÔRMA DE VIGA, ESCORAMENTO COM GARFO DE MADEIRA, PÉ-DIREITO SIMPLES, EM CHAPA DE MADEIRA RESINADA, 4 UTILIZAÇÕES. AF_09/2020</t>
        </is>
      </c>
      <c r="D1050" s="30" t="inlineStr">
        <is>
          <t>M2</t>
        </is>
      </c>
      <c r="E1050" s="31" t="n">
        <v>12</v>
      </c>
      <c r="F1050" s="32" t="n">
        <v>0.414</v>
      </c>
      <c r="G1050" s="32">
        <f>F1050*E1050</f>
        <v/>
      </c>
    </row>
    <row r="1051" ht="15" customHeight="1">
      <c r="A1051" s="1" t="n"/>
      <c r="B1051" s="1" t="n"/>
      <c r="C1051" s="1" t="n"/>
      <c r="D1051" s="1" t="n"/>
      <c r="E1051" s="1" t="n"/>
      <c r="F1051" s="33" t="inlineStr">
        <is>
          <t>TOTAL:</t>
        </is>
      </c>
      <c r="G1051" s="34" t="n">
        <v>4.968</v>
      </c>
    </row>
    <row r="1052" ht="32.1" customHeight="1">
      <c r="A1052" s="27" t="inlineStr">
        <is>
          <t>[ Serviço ]</t>
        </is>
      </c>
      <c r="B1052" s="27" t="inlineStr">
        <is>
          <t>91170</t>
        </is>
      </c>
      <c r="C1052" s="27" t="inlineStr">
        <is>
          <t>FIXAÇÃO DE TUBOS HORIZONTAIS DE PVC ÁGUA, PVC ESGOTO, PVC ÁGUA PLUVIAL, CPVC, PPR, COBRE OU AÇO, DIÂMETROS MENORES OU IGUAIS A 40 MM, COM ABRAÇADEIRA METÁLICA RÍGIDA TIPO U PERFIL 1 1/4", FIXADA EM PERFILADO EM LAJE. AF_09/2023_PS</t>
        </is>
      </c>
      <c r="D1052" s="28" t="inlineStr">
        <is>
          <t>M</t>
        </is>
      </c>
      <c r="E1052" s="1" t="n"/>
      <c r="F1052" s="1" t="n"/>
      <c r="G1052" s="1" t="n"/>
    </row>
    <row r="1053" ht="20.1" customHeight="1">
      <c r="A1053" s="29" t="inlineStr">
        <is>
          <t>2.2</t>
        </is>
      </c>
      <c r="B1053" s="29" t="inlineStr">
        <is>
          <t>93208</t>
        </is>
      </c>
      <c r="C1053" s="29" t="inlineStr">
        <is>
          <t>EXECUÇÃO DE ALMOXARIFADO EM CANTEIRO DE OBRA EM CHAPA DE MADEIRA COMPENSADA, INCLUSO PRATELEIRAS. AF_02/2016</t>
        </is>
      </c>
      <c r="D1053" s="30" t="inlineStr">
        <is>
          <t>M2</t>
        </is>
      </c>
      <c r="E1053" s="31" t="n">
        <v>30</v>
      </c>
      <c r="F1053" s="32" t="n">
        <v>0.252</v>
      </c>
      <c r="G1053" s="32">
        <f>F1053*E1053</f>
        <v/>
      </c>
    </row>
    <row r="1054" ht="27.95" customHeight="1">
      <c r="A1054" s="29" t="inlineStr">
        <is>
          <t>2.3</t>
        </is>
      </c>
      <c r="B1054" s="29" t="inlineStr">
        <is>
          <t>93210</t>
        </is>
      </c>
      <c r="C1054" s="29" t="inlineStr">
        <is>
          <t>EXECUÇÃO DE REFEITÓRIO EM CANTEIRO DE OBRA EM CHAPA DE MADEIRA COMPENSADA, NÃO INCLUSO MOBILIÁRIO E EQUIPAMENTOS. AF_02/2016</t>
        </is>
      </c>
      <c r="D1054" s="30" t="inlineStr">
        <is>
          <t>M2</t>
        </is>
      </c>
      <c r="E1054" s="31" t="n">
        <v>14</v>
      </c>
      <c r="F1054" s="32" t="n">
        <v>0.3221</v>
      </c>
      <c r="G1054" s="32">
        <f>F1054*E1054</f>
        <v/>
      </c>
    </row>
    <row r="1055" ht="15" customHeight="1">
      <c r="A1055" s="1" t="n"/>
      <c r="B1055" s="1" t="n"/>
      <c r="C1055" s="1" t="n"/>
      <c r="D1055" s="1" t="n"/>
      <c r="E1055" s="1" t="n"/>
      <c r="F1055" s="33" t="inlineStr">
        <is>
          <t>TOTAL:</t>
        </is>
      </c>
      <c r="G1055" s="34" t="n">
        <v>12.0694</v>
      </c>
    </row>
    <row r="1056" ht="32.1" customHeight="1">
      <c r="A1056" s="27" t="inlineStr">
        <is>
          <t>[ Serviço ]</t>
        </is>
      </c>
      <c r="B1056" s="27" t="inlineStr">
        <is>
          <t>91173</t>
        </is>
      </c>
      <c r="C1056" s="27" t="inlineStr">
        <is>
          <t>FIXAÇÃO DE TUBOS VERTICAIS DE PVC ÁGUA, PVC ESGOTO, PVC ÁGUA PLUVIAL, CPVC, PPR, COBRE OU AÇO, DIÂMETROS MENORES OU IGUAIS A 40 MM, COM ABRAÇADEIRA METÁLICA RÍGIDA TIPO U PERFIL 1 1/4", FIXADA EM PERFILADO EM PAREDE. AF_09/2023_PS</t>
        </is>
      </c>
      <c r="D1056" s="28" t="inlineStr">
        <is>
          <t>M</t>
        </is>
      </c>
      <c r="E1056" s="1" t="n"/>
      <c r="F1056" s="1" t="n"/>
      <c r="G1056" s="1" t="n"/>
    </row>
    <row r="1057" ht="20.1" customHeight="1">
      <c r="A1057" s="29" t="inlineStr">
        <is>
          <t>2.2</t>
        </is>
      </c>
      <c r="B1057" s="29" t="inlineStr">
        <is>
          <t>93208</t>
        </is>
      </c>
      <c r="C1057" s="29" t="inlineStr">
        <is>
          <t>EXECUÇÃO DE ALMOXARIFADO EM CANTEIRO DE OBRA EM CHAPA DE MADEIRA COMPENSADA, INCLUSO PRATELEIRAS. AF_02/2016</t>
        </is>
      </c>
      <c r="D1057" s="30" t="inlineStr">
        <is>
          <t>M2</t>
        </is>
      </c>
      <c r="E1057" s="31" t="n">
        <v>30</v>
      </c>
      <c r="F1057" s="32" t="n">
        <v>0.227</v>
      </c>
      <c r="G1057" s="32">
        <f>F1057*E1057</f>
        <v/>
      </c>
    </row>
    <row r="1058" ht="27.95" customHeight="1">
      <c r="A1058" s="29" t="inlineStr">
        <is>
          <t>2.3</t>
        </is>
      </c>
      <c r="B1058" s="29" t="inlineStr">
        <is>
          <t>93210</t>
        </is>
      </c>
      <c r="C1058" s="29" t="inlineStr">
        <is>
          <t>EXECUÇÃO DE REFEITÓRIO EM CANTEIRO DE OBRA EM CHAPA DE MADEIRA COMPENSADA, NÃO INCLUSO MOBILIÁRIO E EQUIPAMENTOS. AF_02/2016</t>
        </is>
      </c>
      <c r="D1058" s="30" t="inlineStr">
        <is>
          <t>M2</t>
        </is>
      </c>
      <c r="E1058" s="31" t="n">
        <v>14</v>
      </c>
      <c r="F1058" s="32" t="n">
        <v>0.5369</v>
      </c>
      <c r="G1058" s="32">
        <f>F1058*E1058</f>
        <v/>
      </c>
    </row>
    <row r="1059" ht="15" customHeight="1">
      <c r="A1059" s="1" t="n"/>
      <c r="B1059" s="1" t="n"/>
      <c r="C1059" s="1" t="n"/>
      <c r="D1059" s="1" t="n"/>
      <c r="E1059" s="1" t="n"/>
      <c r="F1059" s="33" t="inlineStr">
        <is>
          <t>TOTAL:</t>
        </is>
      </c>
      <c r="G1059" s="34" t="n">
        <v>14.3266</v>
      </c>
    </row>
    <row r="1060" ht="15.95" customHeight="1">
      <c r="A1060" s="27" t="inlineStr">
        <is>
          <t>[ Serviço ]</t>
        </is>
      </c>
      <c r="B1060" s="27" t="inlineStr">
        <is>
          <t>S11640</t>
        </is>
      </c>
      <c r="C1060" s="27" t="inlineStr">
        <is>
          <t>Forma plana para estruturas, em compensado plastificado de 10mm, 02 usos, inclusive escoramento - Revisada 07.2015</t>
        </is>
      </c>
      <c r="D1060" s="28" t="inlineStr">
        <is>
          <t>m2</t>
        </is>
      </c>
      <c r="E1060" s="1" t="n"/>
      <c r="F1060" s="1" t="n"/>
      <c r="G1060" s="1" t="n"/>
    </row>
    <row r="1061" ht="15" customHeight="1">
      <c r="A1061" s="29" t="inlineStr">
        <is>
          <t>3.3.10</t>
        </is>
      </c>
      <c r="B1061" s="29" t="inlineStr">
        <is>
          <t>S08637</t>
        </is>
      </c>
      <c r="C1061" s="29" t="inlineStr">
        <is>
          <t>Chapim de concreto pré-moldado</t>
        </is>
      </c>
      <c r="D1061" s="30" t="inlineStr">
        <is>
          <t>m</t>
        </is>
      </c>
      <c r="E1061" s="31" t="n">
        <v>142</v>
      </c>
      <c r="F1061" s="32" t="n">
        <v>0.35</v>
      </c>
      <c r="G1061" s="32">
        <f>F1061*E1061</f>
        <v/>
      </c>
    </row>
    <row r="1062" ht="15" customHeight="1">
      <c r="A1062" s="29" t="inlineStr">
        <is>
          <t>3.5.5</t>
        </is>
      </c>
      <c r="B1062" s="29" t="inlineStr">
        <is>
          <t>S08637</t>
        </is>
      </c>
      <c r="C1062" s="29" t="inlineStr">
        <is>
          <t>Chapim de concreto pré-moldado</t>
        </is>
      </c>
      <c r="D1062" s="30" t="inlineStr">
        <is>
          <t>m</t>
        </is>
      </c>
      <c r="E1062" s="31" t="n">
        <v>71</v>
      </c>
      <c r="F1062" s="32" t="n">
        <v>0.35</v>
      </c>
      <c r="G1062" s="32">
        <f>F1062*E1062</f>
        <v/>
      </c>
    </row>
    <row r="1063" ht="15" customHeight="1">
      <c r="A1063" s="29" t="inlineStr">
        <is>
          <t>4.3.12</t>
        </is>
      </c>
      <c r="B1063" s="29" t="inlineStr">
        <is>
          <t>S08637</t>
        </is>
      </c>
      <c r="C1063" s="29" t="inlineStr">
        <is>
          <t>Chapim de concreto pré-moldado</t>
        </is>
      </c>
      <c r="D1063" s="30" t="inlineStr">
        <is>
          <t>m</t>
        </is>
      </c>
      <c r="E1063" s="31" t="n">
        <v>190</v>
      </c>
      <c r="F1063" s="32" t="n">
        <v>0.35</v>
      </c>
      <c r="G1063" s="32">
        <f>F1063*E1063</f>
        <v/>
      </c>
    </row>
    <row r="1064" ht="15" customHeight="1">
      <c r="A1064" s="29" t="inlineStr">
        <is>
          <t>5.14</t>
        </is>
      </c>
      <c r="B1064" s="29" t="inlineStr">
        <is>
          <t>S08637</t>
        </is>
      </c>
      <c r="C1064" s="29" t="inlineStr">
        <is>
          <t>Chapim de concreto pré-moldado</t>
        </is>
      </c>
      <c r="D1064" s="30" t="inlineStr">
        <is>
          <t>m</t>
        </is>
      </c>
      <c r="E1064" s="31" t="n">
        <v>110</v>
      </c>
      <c r="F1064" s="32" t="n">
        <v>0.35</v>
      </c>
      <c r="G1064" s="32">
        <f>F1064*E1064</f>
        <v/>
      </c>
    </row>
    <row r="1065" ht="15" customHeight="1">
      <c r="A1065" s="1" t="n"/>
      <c r="B1065" s="1" t="n"/>
      <c r="C1065" s="1" t="n"/>
      <c r="D1065" s="1" t="n"/>
      <c r="E1065" s="1" t="n"/>
      <c r="F1065" s="33" t="inlineStr">
        <is>
          <t>TOTAL:</t>
        </is>
      </c>
      <c r="G1065" s="34" t="n">
        <v>179.55</v>
      </c>
    </row>
    <row r="1066" ht="15" customHeight="1">
      <c r="A1066" s="27" t="inlineStr">
        <is>
          <t>[ Serviço ]</t>
        </is>
      </c>
      <c r="B1066" s="27" t="inlineStr">
        <is>
          <t>S00081</t>
        </is>
      </c>
      <c r="C1066" s="27" t="inlineStr">
        <is>
          <t>Forma plana para fundações, em tábuas de pinho, 01 uso</t>
        </is>
      </c>
      <c r="D1066" s="28" t="inlineStr">
        <is>
          <t>m2</t>
        </is>
      </c>
      <c r="E1066" s="1" t="n"/>
      <c r="F1066" s="1" t="n"/>
      <c r="G1066" s="1" t="n"/>
    </row>
    <row r="1067" ht="15" customHeight="1">
      <c r="A1067" s="29" t="inlineStr">
        <is>
          <t>3.3.10</t>
        </is>
      </c>
      <c r="B1067" s="29" t="inlineStr">
        <is>
          <t>S08637</t>
        </is>
      </c>
      <c r="C1067" s="29" t="inlineStr">
        <is>
          <t>Chapim de concreto pré-moldado</t>
        </is>
      </c>
      <c r="D1067" s="30" t="inlineStr">
        <is>
          <t>m</t>
        </is>
      </c>
      <c r="E1067" s="31" t="n">
        <v>142</v>
      </c>
      <c r="F1067" s="32" t="n">
        <v>0.8</v>
      </c>
      <c r="G1067" s="32">
        <f>F1067*E1067</f>
        <v/>
      </c>
    </row>
    <row r="1068" ht="15" customHeight="1">
      <c r="A1068" s="1" t="n"/>
      <c r="B1068" s="1" t="n"/>
      <c r="C1068" s="1" t="n"/>
      <c r="D1068" s="1" t="n"/>
      <c r="E1068" s="1" t="n"/>
      <c r="F1068" s="33" t="inlineStr">
        <is>
          <t>TOTAL:</t>
        </is>
      </c>
      <c r="G1068" s="34" t="n">
        <v>113.6</v>
      </c>
    </row>
    <row r="1069" ht="24" customHeight="1">
      <c r="A1069" s="27" t="inlineStr">
        <is>
          <t>[ Serviço ]</t>
        </is>
      </c>
      <c r="B1069" s="27" t="inlineStr">
        <is>
          <t>90279</t>
        </is>
      </c>
      <c r="C1069" s="27" t="inlineStr">
        <is>
          <t>GRAUTE FGK=20 MPA; TRAÇO 1:0,04:1,8:2,1 (EM MASSA SECA DE CIMENTO/ CAL/ AREIA GROSSA/ BRITA 0) - PREPARO MECÂNICO COM BETONEIRA 400 L. AF_09/2021</t>
        </is>
      </c>
      <c r="D1069" s="28" t="inlineStr">
        <is>
          <t>M3</t>
        </is>
      </c>
      <c r="E1069" s="1" t="n"/>
      <c r="F1069" s="1" t="n"/>
      <c r="G1069" s="1" t="n"/>
    </row>
    <row r="1070" ht="20.1" customHeight="1">
      <c r="A1070" s="29" t="inlineStr">
        <is>
          <t>5.12</t>
        </is>
      </c>
      <c r="B1070" s="29" t="inlineStr">
        <is>
          <t>93205</t>
        </is>
      </c>
      <c r="C1070" s="29" t="inlineStr">
        <is>
          <t>CINTA DE AMARRAÇÃO DE ALVENARIA MOLDADA IN LOCO COM UTILIZAÇÃO DE BLOCOS CANALETA. AF_03/2016</t>
        </is>
      </c>
      <c r="D1070" s="30" t="inlineStr">
        <is>
          <t>M</t>
        </is>
      </c>
      <c r="E1070" s="31" t="n">
        <v>220</v>
      </c>
      <c r="F1070" s="32" t="n">
        <v>0.0114</v>
      </c>
      <c r="G1070" s="32">
        <f>F1070*E1070</f>
        <v/>
      </c>
    </row>
    <row r="1071" ht="15" customHeight="1">
      <c r="A1071" s="1" t="n"/>
      <c r="B1071" s="1" t="n"/>
      <c r="C1071" s="1" t="n"/>
      <c r="D1071" s="1" t="n"/>
      <c r="E1071" s="1" t="n"/>
      <c r="F1071" s="33" t="inlineStr">
        <is>
          <t>TOTAL:</t>
        </is>
      </c>
      <c r="G1071" s="34" t="n">
        <v>2.508</v>
      </c>
    </row>
    <row r="1072" ht="15.95" customHeight="1">
      <c r="A1072" s="27" t="inlineStr">
        <is>
          <t>[ Serviço ]</t>
        </is>
      </c>
      <c r="B1072" s="27" t="inlineStr">
        <is>
          <t>93282</t>
        </is>
      </c>
      <c r="C1072" s="27" t="inlineStr">
        <is>
          <t>GUINCHO ELÉTRICO DE COLUNA, CAPACIDADE 400 KG, COM MOTO FREIO, MOTOR TRIFÁSICO DE 1,25 CV - CHI DIURNO. AF_03/2016</t>
        </is>
      </c>
      <c r="D1072" s="28" t="inlineStr">
        <is>
          <t>CHI</t>
        </is>
      </c>
      <c r="E1072" s="1" t="n"/>
      <c r="F1072" s="1" t="n"/>
      <c r="G1072" s="1" t="n"/>
    </row>
    <row r="1073" ht="20.1" customHeight="1">
      <c r="A1073" s="29" t="inlineStr">
        <is>
          <t>2.2</t>
        </is>
      </c>
      <c r="B1073" s="29" t="inlineStr">
        <is>
          <t>93208</t>
        </is>
      </c>
      <c r="C1073" s="29" t="inlineStr">
        <is>
          <t>EXECUÇÃO DE ALMOXARIFADO EM CANTEIRO DE OBRA EM CHAPA DE MADEIRA COMPENSADA, INCLUSO PRATELEIRAS. AF_02/2016</t>
        </is>
      </c>
      <c r="D1073" s="30" t="inlineStr">
        <is>
          <t>M2</t>
        </is>
      </c>
      <c r="E1073" s="31" t="n">
        <v>30</v>
      </c>
      <c r="F1073" s="32" t="n">
        <v>0.01972252</v>
      </c>
      <c r="G1073" s="32">
        <f>F1073*E1073</f>
        <v/>
      </c>
    </row>
    <row r="1074" ht="27.95" customHeight="1">
      <c r="A1074" s="29" t="inlineStr">
        <is>
          <t>2.3</t>
        </is>
      </c>
      <c r="B1074" s="29" t="inlineStr">
        <is>
          <t>93210</t>
        </is>
      </c>
      <c r="C1074" s="29" t="inlineStr">
        <is>
          <t>EXECUÇÃO DE REFEITÓRIO EM CANTEIRO DE OBRA EM CHAPA DE MADEIRA COMPENSADA, NÃO INCLUSO MOBILIÁRIO E EQUIPAMENTOS. AF_02/2016</t>
        </is>
      </c>
      <c r="D1074" s="30" t="inlineStr">
        <is>
          <t>M2</t>
        </is>
      </c>
      <c r="E1074" s="31" t="n">
        <v>14</v>
      </c>
      <c r="F1074" s="32" t="n">
        <v>0.0198787</v>
      </c>
      <c r="G1074" s="32">
        <f>F1074*E1074</f>
        <v/>
      </c>
    </row>
    <row r="1075" ht="20.1" customHeight="1">
      <c r="A1075" s="29" t="inlineStr">
        <is>
          <t>3.6.2</t>
        </is>
      </c>
      <c r="B1075" s="29" t="inlineStr">
        <is>
          <t>CP ADAP. 064</t>
        </is>
      </c>
      <c r="C1075" s="29" t="inlineStr">
        <is>
          <t>TELHAMENTO COM TELHA TERMO ACÚSTICA EM ALUMÍNIO ONDULADA COM 30MM DE PREENCHIMENTO / POLIURETANO RÍGIDO</t>
        </is>
      </c>
      <c r="D1075" s="30" t="inlineStr">
        <is>
          <t>M2</t>
        </is>
      </c>
      <c r="E1075" s="31" t="n">
        <v>856.28</v>
      </c>
      <c r="F1075" s="32" t="n">
        <v>0.0012</v>
      </c>
      <c r="G1075" s="32">
        <f>F1075*E1075</f>
        <v/>
      </c>
    </row>
    <row r="1076" ht="20.1" customHeight="1">
      <c r="A1076" s="29" t="inlineStr">
        <is>
          <t>3.6.4</t>
        </is>
      </c>
      <c r="B1076" s="29" t="inlineStr">
        <is>
          <t>CP ADAP. 054</t>
        </is>
      </c>
      <c r="C1076" s="29" t="inlineStr">
        <is>
          <t>RUFO EM CHAPA DE AÇO GALVANIZADO NÚMERO 24, CORTE DE 50 CM, INCLUSO TRANSPORTE VERTICAL</t>
        </is>
      </c>
      <c r="D1076" s="30" t="inlineStr">
        <is>
          <t>M</t>
        </is>
      </c>
      <c r="E1076" s="31" t="n">
        <v>57</v>
      </c>
      <c r="F1076" s="32" t="n">
        <v>0.0183</v>
      </c>
      <c r="G1076" s="32">
        <f>F1076*E1076</f>
        <v/>
      </c>
    </row>
    <row r="1077" ht="20.1" customHeight="1">
      <c r="A1077" s="29" t="inlineStr">
        <is>
          <t>4.7.2</t>
        </is>
      </c>
      <c r="B1077" s="29" t="inlineStr">
        <is>
          <t>CP ADAP. 064</t>
        </is>
      </c>
      <c r="C1077" s="29" t="inlineStr">
        <is>
          <t>TELHAMENTO COM TELHA TERMO ACÚSTICA EM ALUMÍNIO ONDULADA COM 30MM DE PREENCHIMENTO / POLIURETANO RÍGIDO</t>
        </is>
      </c>
      <c r="D1077" s="30" t="inlineStr">
        <is>
          <t>M2</t>
        </is>
      </c>
      <c r="E1077" s="31" t="n">
        <v>459</v>
      </c>
      <c r="F1077" s="32" t="n">
        <v>0.0012</v>
      </c>
      <c r="G1077" s="32">
        <f>F1077*E1077</f>
        <v/>
      </c>
    </row>
    <row r="1078" ht="20.1" customHeight="1">
      <c r="A1078" s="29" t="inlineStr">
        <is>
          <t>4.7.3</t>
        </is>
      </c>
      <c r="B1078" s="29" t="inlineStr">
        <is>
          <t>CP ADAP. 054</t>
        </is>
      </c>
      <c r="C1078" s="29" t="inlineStr">
        <is>
          <t>RUFO EM CHAPA DE AÇO GALVANIZADO NÚMERO 24, CORTE DE 50 CM, INCLUSO TRANSPORTE VERTICAL</t>
        </is>
      </c>
      <c r="D1078" s="30" t="inlineStr">
        <is>
          <t>M</t>
        </is>
      </c>
      <c r="E1078" s="31" t="n">
        <v>34</v>
      </c>
      <c r="F1078" s="32" t="n">
        <v>0.0183</v>
      </c>
      <c r="G1078" s="32">
        <f>F1078*E1078</f>
        <v/>
      </c>
    </row>
    <row r="1079" ht="20.1" customHeight="1">
      <c r="A1079" s="29" t="inlineStr">
        <is>
          <t>4.7.4</t>
        </is>
      </c>
      <c r="B1079" s="29" t="inlineStr">
        <is>
          <t>CP ADAP. 055</t>
        </is>
      </c>
      <c r="C1079" s="29" t="inlineStr">
        <is>
          <t>CUMEEIRA EM CHAPA DE AÇO GALVANIZADO NÚMERO 24, CORTE DE 100 CM, INCLUSO TRANSPORTE VERTICAL</t>
        </is>
      </c>
      <c r="D1079" s="30" t="inlineStr">
        <is>
          <t>M</t>
        </is>
      </c>
      <c r="E1079" s="31" t="n">
        <v>30</v>
      </c>
      <c r="F1079" s="32" t="n">
        <v>0.0183</v>
      </c>
      <c r="G1079" s="32">
        <f>F1079*E1079</f>
        <v/>
      </c>
    </row>
    <row r="1080" ht="15" customHeight="1">
      <c r="A1080" s="1" t="n"/>
      <c r="B1080" s="1" t="n"/>
      <c r="C1080" s="1" t="n"/>
      <c r="D1080" s="1" t="n"/>
      <c r="E1080" s="1" t="n"/>
      <c r="F1080" s="33" t="inlineStr">
        <is>
          <t>TOTAL:</t>
        </is>
      </c>
      <c r="G1080" s="34" t="n">
        <v>4.6626134</v>
      </c>
    </row>
    <row r="1081" ht="15.95" customHeight="1">
      <c r="A1081" s="27" t="inlineStr">
        <is>
          <t>[ Serviço ]</t>
        </is>
      </c>
      <c r="B1081" s="27" t="inlineStr">
        <is>
          <t>93281</t>
        </is>
      </c>
      <c r="C1081" s="27" t="inlineStr">
        <is>
          <t>GUINCHO ELÉTRICO DE COLUNA, CAPACIDADE 400 KG, COM MOTO FREIO, MOTOR TRIFÁSICO DE 1,25 CV - CHP DIURNO. AF_03/2016</t>
        </is>
      </c>
      <c r="D1081" s="28" t="inlineStr">
        <is>
          <t>CHP</t>
        </is>
      </c>
      <c r="E1081" s="1" t="n"/>
      <c r="F1081" s="1" t="n"/>
      <c r="G1081" s="1" t="n"/>
    </row>
    <row r="1082" ht="20.1" customHeight="1">
      <c r="A1082" s="29" t="inlineStr">
        <is>
          <t>2.2</t>
        </is>
      </c>
      <c r="B1082" s="29" t="inlineStr">
        <is>
          <t>93208</t>
        </is>
      </c>
      <c r="C1082" s="29" t="inlineStr">
        <is>
          <t>EXECUÇÃO DE ALMOXARIFADO EM CANTEIRO DE OBRA EM CHAPA DE MADEIRA COMPENSADA, INCLUSO PRATELEIRAS. AF_02/2016</t>
        </is>
      </c>
      <c r="D1082" s="30" t="inlineStr">
        <is>
          <t>M2</t>
        </is>
      </c>
      <c r="E1082" s="31" t="n">
        <v>30</v>
      </c>
      <c r="F1082" s="32" t="n">
        <v>0.01425204</v>
      </c>
      <c r="G1082" s="32">
        <f>F1082*E1082</f>
        <v/>
      </c>
    </row>
    <row r="1083" ht="27.95" customHeight="1">
      <c r="A1083" s="29" t="inlineStr">
        <is>
          <t>2.3</t>
        </is>
      </c>
      <c r="B1083" s="29" t="inlineStr">
        <is>
          <t>93210</t>
        </is>
      </c>
      <c r="C1083" s="29" t="inlineStr">
        <is>
          <t>EXECUÇÃO DE REFEITÓRIO EM CANTEIRO DE OBRA EM CHAPA DE MADEIRA COMPENSADA, NÃO INCLUSO MOBILIÁRIO E EQUIPAMENTOS. AF_02/2016</t>
        </is>
      </c>
      <c r="D1083" s="30" t="inlineStr">
        <is>
          <t>M2</t>
        </is>
      </c>
      <c r="E1083" s="31" t="n">
        <v>14</v>
      </c>
      <c r="F1083" s="32" t="n">
        <v>0.0143649</v>
      </c>
      <c r="G1083" s="32">
        <f>F1083*E1083</f>
        <v/>
      </c>
    </row>
    <row r="1084" ht="20.1" customHeight="1">
      <c r="A1084" s="29" t="inlineStr">
        <is>
          <t>3.6.2</t>
        </is>
      </c>
      <c r="B1084" s="29" t="inlineStr">
        <is>
          <t>CP ADAP. 064</t>
        </is>
      </c>
      <c r="C1084" s="29" t="inlineStr">
        <is>
          <t>TELHAMENTO COM TELHA TERMO ACÚSTICA EM ALUMÍNIO ONDULADA COM 30MM DE PREENCHIMENTO / POLIURETANO RÍGIDO</t>
        </is>
      </c>
      <c r="D1084" s="30" t="inlineStr">
        <is>
          <t>M2</t>
        </is>
      </c>
      <c r="E1084" s="31" t="n">
        <v>856.28</v>
      </c>
      <c r="F1084" s="32" t="n">
        <v>0.0009</v>
      </c>
      <c r="G1084" s="32">
        <f>F1084*E1084</f>
        <v/>
      </c>
    </row>
    <row r="1085" ht="20.1" customHeight="1">
      <c r="A1085" s="29" t="inlineStr">
        <is>
          <t>3.6.4</t>
        </is>
      </c>
      <c r="B1085" s="29" t="inlineStr">
        <is>
          <t>CP ADAP. 054</t>
        </is>
      </c>
      <c r="C1085" s="29" t="inlineStr">
        <is>
          <t>RUFO EM CHAPA DE AÇO GALVANIZADO NÚMERO 24, CORTE DE 50 CM, INCLUSO TRANSPORTE VERTICAL</t>
        </is>
      </c>
      <c r="D1085" s="30" t="inlineStr">
        <is>
          <t>M</t>
        </is>
      </c>
      <c r="E1085" s="31" t="n">
        <v>57</v>
      </c>
      <c r="F1085" s="32" t="n">
        <v>0.0132</v>
      </c>
      <c r="G1085" s="32">
        <f>F1085*E1085</f>
        <v/>
      </c>
    </row>
    <row r="1086" ht="20.1" customHeight="1">
      <c r="A1086" s="29" t="inlineStr">
        <is>
          <t>4.7.2</t>
        </is>
      </c>
      <c r="B1086" s="29" t="inlineStr">
        <is>
          <t>CP ADAP. 064</t>
        </is>
      </c>
      <c r="C1086" s="29" t="inlineStr">
        <is>
          <t>TELHAMENTO COM TELHA TERMO ACÚSTICA EM ALUMÍNIO ONDULADA COM 30MM DE PREENCHIMENTO / POLIURETANO RÍGIDO</t>
        </is>
      </c>
      <c r="D1086" s="30" t="inlineStr">
        <is>
          <t>M2</t>
        </is>
      </c>
      <c r="E1086" s="31" t="n">
        <v>459</v>
      </c>
      <c r="F1086" s="32" t="n">
        <v>0.0009</v>
      </c>
      <c r="G1086" s="32">
        <f>F1086*E1086</f>
        <v/>
      </c>
    </row>
    <row r="1087" ht="20.1" customHeight="1">
      <c r="A1087" s="29" t="inlineStr">
        <is>
          <t>4.7.3</t>
        </is>
      </c>
      <c r="B1087" s="29" t="inlineStr">
        <is>
          <t>CP ADAP. 054</t>
        </is>
      </c>
      <c r="C1087" s="29" t="inlineStr">
        <is>
          <t>RUFO EM CHAPA DE AÇO GALVANIZADO NÚMERO 24, CORTE DE 50 CM, INCLUSO TRANSPORTE VERTICAL</t>
        </is>
      </c>
      <c r="D1087" s="30" t="inlineStr">
        <is>
          <t>M</t>
        </is>
      </c>
      <c r="E1087" s="31" t="n">
        <v>34</v>
      </c>
      <c r="F1087" s="32" t="n">
        <v>0.0132</v>
      </c>
      <c r="G1087" s="32">
        <f>F1087*E1087</f>
        <v/>
      </c>
    </row>
    <row r="1088" ht="20.1" customHeight="1">
      <c r="A1088" s="29" t="inlineStr">
        <is>
          <t>4.7.4</t>
        </is>
      </c>
      <c r="B1088" s="29" t="inlineStr">
        <is>
          <t>CP ADAP. 055</t>
        </is>
      </c>
      <c r="C1088" s="29" t="inlineStr">
        <is>
          <t>CUMEEIRA EM CHAPA DE AÇO GALVANIZADO NÚMERO 24, CORTE DE 100 CM, INCLUSO TRANSPORTE VERTICAL</t>
        </is>
      </c>
      <c r="D1088" s="30" t="inlineStr">
        <is>
          <t>M</t>
        </is>
      </c>
      <c r="E1088" s="31" t="n">
        <v>30</v>
      </c>
      <c r="F1088" s="32" t="n">
        <v>0.0132</v>
      </c>
      <c r="G1088" s="32">
        <f>F1088*E1088</f>
        <v/>
      </c>
    </row>
    <row r="1089" ht="15" customHeight="1">
      <c r="A1089" s="1" t="n"/>
      <c r="B1089" s="1" t="n"/>
      <c r="C1089" s="1" t="n"/>
      <c r="D1089" s="1" t="n"/>
      <c r="E1089" s="1" t="n"/>
      <c r="F1089" s="33" t="inlineStr">
        <is>
          <t>TOTAL:</t>
        </is>
      </c>
      <c r="G1089" s="34" t="n">
        <v>3.4096218</v>
      </c>
    </row>
    <row r="1090" ht="15.95" customHeight="1">
      <c r="A1090" s="27" t="inlineStr">
        <is>
          <t>[ Serviço ]</t>
        </is>
      </c>
      <c r="B1090" s="27" t="inlineStr">
        <is>
          <t>93277</t>
        </is>
      </c>
      <c r="C1090" s="27" t="inlineStr">
        <is>
          <t>GUINCHO ELÉTRICO DE COLUNA, CAPACIDADE 400 KG, COM MOTO FREIO, MOTOR TRIFÁSICO DE 1,25 CV - DEPRECIAÇÃO. AF_03/2016</t>
        </is>
      </c>
      <c r="D1090" s="28" t="inlineStr">
        <is>
          <t>H</t>
        </is>
      </c>
      <c r="E1090" s="1" t="n"/>
      <c r="F1090" s="1" t="n"/>
      <c r="G1090" s="1" t="n"/>
    </row>
    <row r="1091" ht="20.1" customHeight="1">
      <c r="A1091" s="29" t="inlineStr">
        <is>
          <t>2.2</t>
        </is>
      </c>
      <c r="B1091" s="29" t="inlineStr">
        <is>
          <t>93208</t>
        </is>
      </c>
      <c r="C1091" s="29" t="inlineStr">
        <is>
          <t>EXECUÇÃO DE ALMOXARIFADO EM CANTEIRO DE OBRA EM CHAPA DE MADEIRA COMPENSADA, INCLUSO PRATELEIRAS. AF_02/2016</t>
        </is>
      </c>
      <c r="D1091" s="30" t="inlineStr">
        <is>
          <t>M2</t>
        </is>
      </c>
      <c r="E1091" s="31" t="n">
        <v>30</v>
      </c>
      <c r="F1091" s="32" t="n">
        <v>0.03397456</v>
      </c>
      <c r="G1091" s="32">
        <f>F1091*E1091</f>
        <v/>
      </c>
    </row>
    <row r="1092" ht="27.95" customHeight="1">
      <c r="A1092" s="29" t="inlineStr">
        <is>
          <t>2.3</t>
        </is>
      </c>
      <c r="B1092" s="29" t="inlineStr">
        <is>
          <t>93210</t>
        </is>
      </c>
      <c r="C1092" s="29" t="inlineStr">
        <is>
          <t>EXECUÇÃO DE REFEITÓRIO EM CANTEIRO DE OBRA EM CHAPA DE MADEIRA COMPENSADA, NÃO INCLUSO MOBILIÁRIO E EQUIPAMENTOS. AF_02/2016</t>
        </is>
      </c>
      <c r="D1092" s="30" t="inlineStr">
        <is>
          <t>M2</t>
        </is>
      </c>
      <c r="E1092" s="31" t="n">
        <v>14</v>
      </c>
      <c r="F1092" s="32" t="n">
        <v>0.0342436</v>
      </c>
      <c r="G1092" s="32">
        <f>F1092*E1092</f>
        <v/>
      </c>
    </row>
    <row r="1093" ht="20.1" customHeight="1">
      <c r="A1093" s="29" t="inlineStr">
        <is>
          <t>3.6.2</t>
        </is>
      </c>
      <c r="B1093" s="29" t="inlineStr">
        <is>
          <t>CP ADAP. 064</t>
        </is>
      </c>
      <c r="C1093" s="29" t="inlineStr">
        <is>
          <t>TELHAMENTO COM TELHA TERMO ACÚSTICA EM ALUMÍNIO ONDULADA COM 30MM DE PREENCHIMENTO / POLIURETANO RÍGIDO</t>
        </is>
      </c>
      <c r="D1093" s="30" t="inlineStr">
        <is>
          <t>M2</t>
        </is>
      </c>
      <c r="E1093" s="31" t="n">
        <v>856.28</v>
      </c>
      <c r="F1093" s="32" t="n">
        <v>0.0021</v>
      </c>
      <c r="G1093" s="32">
        <f>F1093*E1093</f>
        <v/>
      </c>
    </row>
    <row r="1094" ht="20.1" customHeight="1">
      <c r="A1094" s="29" t="inlineStr">
        <is>
          <t>3.6.4</t>
        </is>
      </c>
      <c r="B1094" s="29" t="inlineStr">
        <is>
          <t>CP ADAP. 054</t>
        </is>
      </c>
      <c r="C1094" s="29" t="inlineStr">
        <is>
          <t>RUFO EM CHAPA DE AÇO GALVANIZADO NÚMERO 24, CORTE DE 50 CM, INCLUSO TRANSPORTE VERTICAL</t>
        </is>
      </c>
      <c r="D1094" s="30" t="inlineStr">
        <is>
          <t>M</t>
        </is>
      </c>
      <c r="E1094" s="31" t="n">
        <v>57</v>
      </c>
      <c r="F1094" s="32" t="n">
        <v>0.0315</v>
      </c>
      <c r="G1094" s="32">
        <f>F1094*E1094</f>
        <v/>
      </c>
    </row>
    <row r="1095" ht="20.1" customHeight="1">
      <c r="A1095" s="29" t="inlineStr">
        <is>
          <t>4.7.2</t>
        </is>
      </c>
      <c r="B1095" s="29" t="inlineStr">
        <is>
          <t>CP ADAP. 064</t>
        </is>
      </c>
      <c r="C1095" s="29" t="inlineStr">
        <is>
          <t>TELHAMENTO COM TELHA TERMO ACÚSTICA EM ALUMÍNIO ONDULADA COM 30MM DE PREENCHIMENTO / POLIURETANO RÍGIDO</t>
        </is>
      </c>
      <c r="D1095" s="30" t="inlineStr">
        <is>
          <t>M2</t>
        </is>
      </c>
      <c r="E1095" s="31" t="n">
        <v>459</v>
      </c>
      <c r="F1095" s="32" t="n">
        <v>0.0021</v>
      </c>
      <c r="G1095" s="32">
        <f>F1095*E1095</f>
        <v/>
      </c>
    </row>
    <row r="1096" ht="20.1" customHeight="1">
      <c r="A1096" s="29" t="inlineStr">
        <is>
          <t>4.7.3</t>
        </is>
      </c>
      <c r="B1096" s="29" t="inlineStr">
        <is>
          <t>CP ADAP. 054</t>
        </is>
      </c>
      <c r="C1096" s="29" t="inlineStr">
        <is>
          <t>RUFO EM CHAPA DE AÇO GALVANIZADO NÚMERO 24, CORTE DE 50 CM, INCLUSO TRANSPORTE VERTICAL</t>
        </is>
      </c>
      <c r="D1096" s="30" t="inlineStr">
        <is>
          <t>M</t>
        </is>
      </c>
      <c r="E1096" s="31" t="n">
        <v>34</v>
      </c>
      <c r="F1096" s="32" t="n">
        <v>0.0315</v>
      </c>
      <c r="G1096" s="32">
        <f>F1096*E1096</f>
        <v/>
      </c>
    </row>
    <row r="1097" ht="20.1" customHeight="1">
      <c r="A1097" s="29" t="inlineStr">
        <is>
          <t>4.7.4</t>
        </is>
      </c>
      <c r="B1097" s="29" t="inlineStr">
        <is>
          <t>CP ADAP. 055</t>
        </is>
      </c>
      <c r="C1097" s="29" t="inlineStr">
        <is>
          <t>CUMEEIRA EM CHAPA DE AÇO GALVANIZADO NÚMERO 24, CORTE DE 100 CM, INCLUSO TRANSPORTE VERTICAL</t>
        </is>
      </c>
      <c r="D1097" s="30" t="inlineStr">
        <is>
          <t>M</t>
        </is>
      </c>
      <c r="E1097" s="31" t="n">
        <v>30</v>
      </c>
      <c r="F1097" s="32" t="n">
        <v>0.0315</v>
      </c>
      <c r="G1097" s="32">
        <f>F1097*E1097</f>
        <v/>
      </c>
    </row>
    <row r="1098" ht="15" customHeight="1">
      <c r="A1098" s="1" t="n"/>
      <c r="B1098" s="1" t="n"/>
      <c r="C1098" s="1" t="n"/>
      <c r="D1098" s="1" t="n"/>
      <c r="E1098" s="1" t="n"/>
      <c r="F1098" s="33" t="inlineStr">
        <is>
          <t>TOTAL:</t>
        </is>
      </c>
      <c r="G1098" s="34" t="n">
        <v>8.0722352</v>
      </c>
    </row>
    <row r="1099" ht="15.95" customHeight="1">
      <c r="A1099" s="27" t="inlineStr">
        <is>
          <t>[ Serviço ]</t>
        </is>
      </c>
      <c r="B1099" s="27" t="inlineStr">
        <is>
          <t>93278</t>
        </is>
      </c>
      <c r="C1099" s="27" t="inlineStr">
        <is>
          <t>GUINCHO ELÉTRICO DE COLUNA, CAPACIDADE 400 KG, COM MOTO FREIO, MOTOR TRIFÁSICO DE 1,25 CV - JUROS. AF_03/2016</t>
        </is>
      </c>
      <c r="D1099" s="28" t="inlineStr">
        <is>
          <t>H</t>
        </is>
      </c>
      <c r="E1099" s="1" t="n"/>
      <c r="F1099" s="1" t="n"/>
      <c r="G1099" s="1" t="n"/>
    </row>
    <row r="1100" ht="20.1" customHeight="1">
      <c r="A1100" s="29" t="inlineStr">
        <is>
          <t>2.2</t>
        </is>
      </c>
      <c r="B1100" s="29" t="inlineStr">
        <is>
          <t>93208</t>
        </is>
      </c>
      <c r="C1100" s="29" t="inlineStr">
        <is>
          <t>EXECUÇÃO DE ALMOXARIFADO EM CANTEIRO DE OBRA EM CHAPA DE MADEIRA COMPENSADA, INCLUSO PRATELEIRAS. AF_02/2016</t>
        </is>
      </c>
      <c r="D1100" s="30" t="inlineStr">
        <is>
          <t>M2</t>
        </is>
      </c>
      <c r="E1100" s="31" t="n">
        <v>30</v>
      </c>
      <c r="F1100" s="32" t="n">
        <v>0.03397456</v>
      </c>
      <c r="G1100" s="32">
        <f>F1100*E1100</f>
        <v/>
      </c>
    </row>
    <row r="1101" ht="27.95" customHeight="1">
      <c r="A1101" s="29" t="inlineStr">
        <is>
          <t>2.3</t>
        </is>
      </c>
      <c r="B1101" s="29" t="inlineStr">
        <is>
          <t>93210</t>
        </is>
      </c>
      <c r="C1101" s="29" t="inlineStr">
        <is>
          <t>EXECUÇÃO DE REFEITÓRIO EM CANTEIRO DE OBRA EM CHAPA DE MADEIRA COMPENSADA, NÃO INCLUSO MOBILIÁRIO E EQUIPAMENTOS. AF_02/2016</t>
        </is>
      </c>
      <c r="D1101" s="30" t="inlineStr">
        <is>
          <t>M2</t>
        </is>
      </c>
      <c r="E1101" s="31" t="n">
        <v>14</v>
      </c>
      <c r="F1101" s="32" t="n">
        <v>0.0342436</v>
      </c>
      <c r="G1101" s="32">
        <f>F1101*E1101</f>
        <v/>
      </c>
    </row>
    <row r="1102" ht="20.1" customHeight="1">
      <c r="A1102" s="29" t="inlineStr">
        <is>
          <t>3.6.2</t>
        </is>
      </c>
      <c r="B1102" s="29" t="inlineStr">
        <is>
          <t>CP ADAP. 064</t>
        </is>
      </c>
      <c r="C1102" s="29" t="inlineStr">
        <is>
          <t>TELHAMENTO COM TELHA TERMO ACÚSTICA EM ALUMÍNIO ONDULADA COM 30MM DE PREENCHIMENTO / POLIURETANO RÍGIDO</t>
        </is>
      </c>
      <c r="D1102" s="30" t="inlineStr">
        <is>
          <t>M2</t>
        </is>
      </c>
      <c r="E1102" s="31" t="n">
        <v>856.28</v>
      </c>
      <c r="F1102" s="32" t="n">
        <v>0.0021</v>
      </c>
      <c r="G1102" s="32">
        <f>F1102*E1102</f>
        <v/>
      </c>
    </row>
    <row r="1103" ht="20.1" customHeight="1">
      <c r="A1103" s="29" t="inlineStr">
        <is>
          <t>3.6.4</t>
        </is>
      </c>
      <c r="B1103" s="29" t="inlineStr">
        <is>
          <t>CP ADAP. 054</t>
        </is>
      </c>
      <c r="C1103" s="29" t="inlineStr">
        <is>
          <t>RUFO EM CHAPA DE AÇO GALVANIZADO NÚMERO 24, CORTE DE 50 CM, INCLUSO TRANSPORTE VERTICAL</t>
        </is>
      </c>
      <c r="D1103" s="30" t="inlineStr">
        <is>
          <t>M</t>
        </is>
      </c>
      <c r="E1103" s="31" t="n">
        <v>57</v>
      </c>
      <c r="F1103" s="32" t="n">
        <v>0.0315</v>
      </c>
      <c r="G1103" s="32">
        <f>F1103*E1103</f>
        <v/>
      </c>
    </row>
    <row r="1104" ht="20.1" customHeight="1">
      <c r="A1104" s="29" t="inlineStr">
        <is>
          <t>4.7.2</t>
        </is>
      </c>
      <c r="B1104" s="29" t="inlineStr">
        <is>
          <t>CP ADAP. 064</t>
        </is>
      </c>
      <c r="C1104" s="29" t="inlineStr">
        <is>
          <t>TELHAMENTO COM TELHA TERMO ACÚSTICA EM ALUMÍNIO ONDULADA COM 30MM DE PREENCHIMENTO / POLIURETANO RÍGIDO</t>
        </is>
      </c>
      <c r="D1104" s="30" t="inlineStr">
        <is>
          <t>M2</t>
        </is>
      </c>
      <c r="E1104" s="31" t="n">
        <v>459</v>
      </c>
      <c r="F1104" s="32" t="n">
        <v>0.0021</v>
      </c>
      <c r="G1104" s="32">
        <f>F1104*E1104</f>
        <v/>
      </c>
    </row>
    <row r="1105" ht="20.1" customHeight="1">
      <c r="A1105" s="29" t="inlineStr">
        <is>
          <t>4.7.3</t>
        </is>
      </c>
      <c r="B1105" s="29" t="inlineStr">
        <is>
          <t>CP ADAP. 054</t>
        </is>
      </c>
      <c r="C1105" s="29" t="inlineStr">
        <is>
          <t>RUFO EM CHAPA DE AÇO GALVANIZADO NÚMERO 24, CORTE DE 50 CM, INCLUSO TRANSPORTE VERTICAL</t>
        </is>
      </c>
      <c r="D1105" s="30" t="inlineStr">
        <is>
          <t>M</t>
        </is>
      </c>
      <c r="E1105" s="31" t="n">
        <v>34</v>
      </c>
      <c r="F1105" s="32" t="n">
        <v>0.0315</v>
      </c>
      <c r="G1105" s="32">
        <f>F1105*E1105</f>
        <v/>
      </c>
    </row>
    <row r="1106" ht="20.1" customHeight="1">
      <c r="A1106" s="29" t="inlineStr">
        <is>
          <t>4.7.4</t>
        </is>
      </c>
      <c r="B1106" s="29" t="inlineStr">
        <is>
          <t>CP ADAP. 055</t>
        </is>
      </c>
      <c r="C1106" s="29" t="inlineStr">
        <is>
          <t>CUMEEIRA EM CHAPA DE AÇO GALVANIZADO NÚMERO 24, CORTE DE 100 CM, INCLUSO TRANSPORTE VERTICAL</t>
        </is>
      </c>
      <c r="D1106" s="30" t="inlineStr">
        <is>
          <t>M</t>
        </is>
      </c>
      <c r="E1106" s="31" t="n">
        <v>30</v>
      </c>
      <c r="F1106" s="32" t="n">
        <v>0.0315</v>
      </c>
      <c r="G1106" s="32">
        <f>F1106*E1106</f>
        <v/>
      </c>
    </row>
    <row r="1107" ht="15" customHeight="1">
      <c r="A1107" s="1" t="n"/>
      <c r="B1107" s="1" t="n"/>
      <c r="C1107" s="1" t="n"/>
      <c r="D1107" s="1" t="n"/>
      <c r="E1107" s="1" t="n"/>
      <c r="F1107" s="33" t="inlineStr">
        <is>
          <t>TOTAL:</t>
        </is>
      </c>
      <c r="G1107" s="34" t="n">
        <v>8.0722352</v>
      </c>
    </row>
    <row r="1108" ht="15.95" customHeight="1">
      <c r="A1108" s="27" t="inlineStr">
        <is>
          <t>[ Serviço ]</t>
        </is>
      </c>
      <c r="B1108" s="27" t="inlineStr">
        <is>
          <t>93279</t>
        </is>
      </c>
      <c r="C1108" s="27" t="inlineStr">
        <is>
          <t>GUINCHO ELÉTRICO DE COLUNA, CAPACIDADE 400 KG, COM MOTO FREIO, MOTOR TRIFÁSICO DE 1,25 CV - MANUTENÇÃO. AF_03/2016</t>
        </is>
      </c>
      <c r="D1108" s="28" t="inlineStr">
        <is>
          <t>H</t>
        </is>
      </c>
      <c r="E1108" s="1" t="n"/>
      <c r="F1108" s="1" t="n"/>
      <c r="G1108" s="1" t="n"/>
    </row>
    <row r="1109" ht="20.1" customHeight="1">
      <c r="A1109" s="29" t="inlineStr">
        <is>
          <t>2.2</t>
        </is>
      </c>
      <c r="B1109" s="29" t="inlineStr">
        <is>
          <t>93208</t>
        </is>
      </c>
      <c r="C1109" s="29" t="inlineStr">
        <is>
          <t>EXECUÇÃO DE ALMOXARIFADO EM CANTEIRO DE OBRA EM CHAPA DE MADEIRA COMPENSADA, INCLUSO PRATELEIRAS. AF_02/2016</t>
        </is>
      </c>
      <c r="D1109" s="30" t="inlineStr">
        <is>
          <t>M2</t>
        </is>
      </c>
      <c r="E1109" s="31" t="n">
        <v>30</v>
      </c>
      <c r="F1109" s="32" t="n">
        <v>0.01425204</v>
      </c>
      <c r="G1109" s="32">
        <f>F1109*E1109</f>
        <v/>
      </c>
    </row>
    <row r="1110" ht="27.95" customHeight="1">
      <c r="A1110" s="29" t="inlineStr">
        <is>
          <t>2.3</t>
        </is>
      </c>
      <c r="B1110" s="29" t="inlineStr">
        <is>
          <t>93210</t>
        </is>
      </c>
      <c r="C1110" s="29" t="inlineStr">
        <is>
          <t>EXECUÇÃO DE REFEITÓRIO EM CANTEIRO DE OBRA EM CHAPA DE MADEIRA COMPENSADA, NÃO INCLUSO MOBILIÁRIO E EQUIPAMENTOS. AF_02/2016</t>
        </is>
      </c>
      <c r="D1110" s="30" t="inlineStr">
        <is>
          <t>M2</t>
        </is>
      </c>
      <c r="E1110" s="31" t="n">
        <v>14</v>
      </c>
      <c r="F1110" s="32" t="n">
        <v>0.0143649</v>
      </c>
      <c r="G1110" s="32">
        <f>F1110*E1110</f>
        <v/>
      </c>
    </row>
    <row r="1111" ht="20.1" customHeight="1">
      <c r="A1111" s="29" t="inlineStr">
        <is>
          <t>3.6.2</t>
        </is>
      </c>
      <c r="B1111" s="29" t="inlineStr">
        <is>
          <t>CP ADAP. 064</t>
        </is>
      </c>
      <c r="C1111" s="29" t="inlineStr">
        <is>
          <t>TELHAMENTO COM TELHA TERMO ACÚSTICA EM ALUMÍNIO ONDULADA COM 30MM DE PREENCHIMENTO / POLIURETANO RÍGIDO</t>
        </is>
      </c>
      <c r="D1111" s="30" t="inlineStr">
        <is>
          <t>M2</t>
        </is>
      </c>
      <c r="E1111" s="31" t="n">
        <v>856.28</v>
      </c>
      <c r="F1111" s="32" t="n">
        <v>0.0009</v>
      </c>
      <c r="G1111" s="32">
        <f>F1111*E1111</f>
        <v/>
      </c>
    </row>
    <row r="1112" ht="20.1" customHeight="1">
      <c r="A1112" s="29" t="inlineStr">
        <is>
          <t>3.6.4</t>
        </is>
      </c>
      <c r="B1112" s="29" t="inlineStr">
        <is>
          <t>CP ADAP. 054</t>
        </is>
      </c>
      <c r="C1112" s="29" t="inlineStr">
        <is>
          <t>RUFO EM CHAPA DE AÇO GALVANIZADO NÚMERO 24, CORTE DE 50 CM, INCLUSO TRANSPORTE VERTICAL</t>
        </is>
      </c>
      <c r="D1112" s="30" t="inlineStr">
        <is>
          <t>M</t>
        </is>
      </c>
      <c r="E1112" s="31" t="n">
        <v>57</v>
      </c>
      <c r="F1112" s="32" t="n">
        <v>0.0132</v>
      </c>
      <c r="G1112" s="32">
        <f>F1112*E1112</f>
        <v/>
      </c>
    </row>
    <row r="1113" ht="20.1" customHeight="1">
      <c r="A1113" s="29" t="inlineStr">
        <is>
          <t>4.7.2</t>
        </is>
      </c>
      <c r="B1113" s="29" t="inlineStr">
        <is>
          <t>CP ADAP. 064</t>
        </is>
      </c>
      <c r="C1113" s="29" t="inlineStr">
        <is>
          <t>TELHAMENTO COM TELHA TERMO ACÚSTICA EM ALUMÍNIO ONDULADA COM 30MM DE PREENCHIMENTO / POLIURETANO RÍGIDO</t>
        </is>
      </c>
      <c r="D1113" s="30" t="inlineStr">
        <is>
          <t>M2</t>
        </is>
      </c>
      <c r="E1113" s="31" t="n">
        <v>459</v>
      </c>
      <c r="F1113" s="32" t="n">
        <v>0.0009</v>
      </c>
      <c r="G1113" s="32">
        <f>F1113*E1113</f>
        <v/>
      </c>
    </row>
    <row r="1114" ht="20.1" customHeight="1">
      <c r="A1114" s="29" t="inlineStr">
        <is>
          <t>4.7.3</t>
        </is>
      </c>
      <c r="B1114" s="29" t="inlineStr">
        <is>
          <t>CP ADAP. 054</t>
        </is>
      </c>
      <c r="C1114" s="29" t="inlineStr">
        <is>
          <t>RUFO EM CHAPA DE AÇO GALVANIZADO NÚMERO 24, CORTE DE 50 CM, INCLUSO TRANSPORTE VERTICAL</t>
        </is>
      </c>
      <c r="D1114" s="30" t="inlineStr">
        <is>
          <t>M</t>
        </is>
      </c>
      <c r="E1114" s="31" t="n">
        <v>34</v>
      </c>
      <c r="F1114" s="32" t="n">
        <v>0.0132</v>
      </c>
      <c r="G1114" s="32">
        <f>F1114*E1114</f>
        <v/>
      </c>
    </row>
    <row r="1115" ht="20.1" customHeight="1">
      <c r="A1115" s="29" t="inlineStr">
        <is>
          <t>4.7.4</t>
        </is>
      </c>
      <c r="B1115" s="29" t="inlineStr">
        <is>
          <t>CP ADAP. 055</t>
        </is>
      </c>
      <c r="C1115" s="29" t="inlineStr">
        <is>
          <t>CUMEEIRA EM CHAPA DE AÇO GALVANIZADO NÚMERO 24, CORTE DE 100 CM, INCLUSO TRANSPORTE VERTICAL</t>
        </is>
      </c>
      <c r="D1115" s="30" t="inlineStr">
        <is>
          <t>M</t>
        </is>
      </c>
      <c r="E1115" s="31" t="n">
        <v>30</v>
      </c>
      <c r="F1115" s="32" t="n">
        <v>0.0132</v>
      </c>
      <c r="G1115" s="32">
        <f>F1115*E1115</f>
        <v/>
      </c>
    </row>
    <row r="1116" ht="15" customHeight="1">
      <c r="A1116" s="1" t="n"/>
      <c r="B1116" s="1" t="n"/>
      <c r="C1116" s="1" t="n"/>
      <c r="D1116" s="1" t="n"/>
      <c r="E1116" s="1" t="n"/>
      <c r="F1116" s="33" t="inlineStr">
        <is>
          <t>TOTAL:</t>
        </is>
      </c>
      <c r="G1116" s="34" t="n">
        <v>3.4096218</v>
      </c>
    </row>
    <row r="1117" ht="15.95" customHeight="1">
      <c r="A1117" s="27" t="inlineStr">
        <is>
          <t>[ Serviço ]</t>
        </is>
      </c>
      <c r="B1117" s="27" t="inlineStr">
        <is>
          <t>93280</t>
        </is>
      </c>
      <c r="C1117" s="27" t="inlineStr">
        <is>
          <t>GUINCHO ELÉTRICO DE COLUNA, CAPACIDADE 400 KG, COM MOTO FREIO, MOTOR TRIFÁSICO DE 1,25 CV - MATERIAIS NA OPERAÇÃO. AF_03/2016</t>
        </is>
      </c>
      <c r="D1117" s="28" t="inlineStr">
        <is>
          <t>H</t>
        </is>
      </c>
      <c r="E1117" s="1" t="n"/>
      <c r="F1117" s="1" t="n"/>
      <c r="G1117" s="1" t="n"/>
    </row>
    <row r="1118" ht="20.1" customHeight="1">
      <c r="A1118" s="29" t="inlineStr">
        <is>
          <t>2.2</t>
        </is>
      </c>
      <c r="B1118" s="29" t="inlineStr">
        <is>
          <t>93208</t>
        </is>
      </c>
      <c r="C1118" s="29" t="inlineStr">
        <is>
          <t>EXECUÇÃO DE ALMOXARIFADO EM CANTEIRO DE OBRA EM CHAPA DE MADEIRA COMPENSADA, INCLUSO PRATELEIRAS. AF_02/2016</t>
        </is>
      </c>
      <c r="D1118" s="30" t="inlineStr">
        <is>
          <t>M2</t>
        </is>
      </c>
      <c r="E1118" s="31" t="n">
        <v>30</v>
      </c>
      <c r="F1118" s="32" t="n">
        <v>0.01425204</v>
      </c>
      <c r="G1118" s="32">
        <f>F1118*E1118</f>
        <v/>
      </c>
    </row>
    <row r="1119" ht="27.95" customHeight="1">
      <c r="A1119" s="29" t="inlineStr">
        <is>
          <t>2.3</t>
        </is>
      </c>
      <c r="B1119" s="29" t="inlineStr">
        <is>
          <t>93210</t>
        </is>
      </c>
      <c r="C1119" s="29" t="inlineStr">
        <is>
          <t>EXECUÇÃO DE REFEITÓRIO EM CANTEIRO DE OBRA EM CHAPA DE MADEIRA COMPENSADA, NÃO INCLUSO MOBILIÁRIO E EQUIPAMENTOS. AF_02/2016</t>
        </is>
      </c>
      <c r="D1119" s="30" t="inlineStr">
        <is>
          <t>M2</t>
        </is>
      </c>
      <c r="E1119" s="31" t="n">
        <v>14</v>
      </c>
      <c r="F1119" s="32" t="n">
        <v>0.0143649</v>
      </c>
      <c r="G1119" s="32">
        <f>F1119*E1119</f>
        <v/>
      </c>
    </row>
    <row r="1120" ht="20.1" customHeight="1">
      <c r="A1120" s="29" t="inlineStr">
        <is>
          <t>3.6.2</t>
        </is>
      </c>
      <c r="B1120" s="29" t="inlineStr">
        <is>
          <t>CP ADAP. 064</t>
        </is>
      </c>
      <c r="C1120" s="29" t="inlineStr">
        <is>
          <t>TELHAMENTO COM TELHA TERMO ACÚSTICA EM ALUMÍNIO ONDULADA COM 30MM DE PREENCHIMENTO / POLIURETANO RÍGIDO</t>
        </is>
      </c>
      <c r="D1120" s="30" t="inlineStr">
        <is>
          <t>M2</t>
        </is>
      </c>
      <c r="E1120" s="31" t="n">
        <v>856.28</v>
      </c>
      <c r="F1120" s="32" t="n">
        <v>0.0009</v>
      </c>
      <c r="G1120" s="32">
        <f>F1120*E1120</f>
        <v/>
      </c>
    </row>
    <row r="1121" ht="20.1" customHeight="1">
      <c r="A1121" s="29" t="inlineStr">
        <is>
          <t>3.6.4</t>
        </is>
      </c>
      <c r="B1121" s="29" t="inlineStr">
        <is>
          <t>CP ADAP. 054</t>
        </is>
      </c>
      <c r="C1121" s="29" t="inlineStr">
        <is>
          <t>RUFO EM CHAPA DE AÇO GALVANIZADO NÚMERO 24, CORTE DE 50 CM, INCLUSO TRANSPORTE VERTICAL</t>
        </is>
      </c>
      <c r="D1121" s="30" t="inlineStr">
        <is>
          <t>M</t>
        </is>
      </c>
      <c r="E1121" s="31" t="n">
        <v>57</v>
      </c>
      <c r="F1121" s="32" t="n">
        <v>0.0132</v>
      </c>
      <c r="G1121" s="32">
        <f>F1121*E1121</f>
        <v/>
      </c>
    </row>
    <row r="1122" ht="20.1" customHeight="1">
      <c r="A1122" s="29" t="inlineStr">
        <is>
          <t>4.7.2</t>
        </is>
      </c>
      <c r="B1122" s="29" t="inlineStr">
        <is>
          <t>CP ADAP. 064</t>
        </is>
      </c>
      <c r="C1122" s="29" t="inlineStr">
        <is>
          <t>TELHAMENTO COM TELHA TERMO ACÚSTICA EM ALUMÍNIO ONDULADA COM 30MM DE PREENCHIMENTO / POLIURETANO RÍGIDO</t>
        </is>
      </c>
      <c r="D1122" s="30" t="inlineStr">
        <is>
          <t>M2</t>
        </is>
      </c>
      <c r="E1122" s="31" t="n">
        <v>459</v>
      </c>
      <c r="F1122" s="32" t="n">
        <v>0.0009</v>
      </c>
      <c r="G1122" s="32">
        <f>F1122*E1122</f>
        <v/>
      </c>
    </row>
    <row r="1123" ht="20.1" customHeight="1">
      <c r="A1123" s="29" t="inlineStr">
        <is>
          <t>4.7.3</t>
        </is>
      </c>
      <c r="B1123" s="29" t="inlineStr">
        <is>
          <t>CP ADAP. 054</t>
        </is>
      </c>
      <c r="C1123" s="29" t="inlineStr">
        <is>
          <t>RUFO EM CHAPA DE AÇO GALVANIZADO NÚMERO 24, CORTE DE 50 CM, INCLUSO TRANSPORTE VERTICAL</t>
        </is>
      </c>
      <c r="D1123" s="30" t="inlineStr">
        <is>
          <t>M</t>
        </is>
      </c>
      <c r="E1123" s="31" t="n">
        <v>34</v>
      </c>
      <c r="F1123" s="32" t="n">
        <v>0.0132</v>
      </c>
      <c r="G1123" s="32">
        <f>F1123*E1123</f>
        <v/>
      </c>
    </row>
    <row r="1124" ht="20.1" customHeight="1">
      <c r="A1124" s="29" t="inlineStr">
        <is>
          <t>4.7.4</t>
        </is>
      </c>
      <c r="B1124" s="29" t="inlineStr">
        <is>
          <t>CP ADAP. 055</t>
        </is>
      </c>
      <c r="C1124" s="29" t="inlineStr">
        <is>
          <t>CUMEEIRA EM CHAPA DE AÇO GALVANIZADO NÚMERO 24, CORTE DE 100 CM, INCLUSO TRANSPORTE VERTICAL</t>
        </is>
      </c>
      <c r="D1124" s="30" t="inlineStr">
        <is>
          <t>M</t>
        </is>
      </c>
      <c r="E1124" s="31" t="n">
        <v>30</v>
      </c>
      <c r="F1124" s="32" t="n">
        <v>0.0132</v>
      </c>
      <c r="G1124" s="32">
        <f>F1124*E1124</f>
        <v/>
      </c>
    </row>
    <row r="1125" ht="15" customHeight="1">
      <c r="A1125" s="1" t="n"/>
      <c r="B1125" s="1" t="n"/>
      <c r="C1125" s="1" t="n"/>
      <c r="D1125" s="1" t="n"/>
      <c r="E1125" s="1" t="n"/>
      <c r="F1125" s="33" t="inlineStr">
        <is>
          <t>TOTAL:</t>
        </is>
      </c>
      <c r="G1125" s="34" t="n">
        <v>3.4096218</v>
      </c>
    </row>
    <row r="1126" ht="15.95" customHeight="1">
      <c r="A1126" s="27" t="inlineStr">
        <is>
          <t>[ Serviço ]</t>
        </is>
      </c>
      <c r="B1126" s="27" t="inlineStr">
        <is>
          <t>93288</t>
        </is>
      </c>
      <c r="C1126" s="27" t="inlineStr">
        <is>
          <t>GUINDASTE HIDRÁULICO AUTOPROPELIDO, COM LANÇA TELESCÓPICA 40 M, CAPACIDADE MÁXIMA 60 T, POTÊNCIA 260 KW - CHI DIURNO. AF_03/2016</t>
        </is>
      </c>
      <c r="D1126" s="28" t="inlineStr">
        <is>
          <t>CHI</t>
        </is>
      </c>
      <c r="E1126" s="1" t="n"/>
      <c r="F1126" s="1" t="n"/>
      <c r="G1126" s="1" t="n"/>
    </row>
    <row r="1127" ht="27.95" customHeight="1">
      <c r="A1127" s="29" t="inlineStr">
        <is>
          <t>4.7.1</t>
        </is>
      </c>
      <c r="B1127" s="29" t="inlineStr">
        <is>
          <t>97649</t>
        </is>
      </c>
      <c r="C1127" s="29" t="inlineStr">
        <is>
          <t>REMOÇÃO DE TELHAS DE FIBROCIMENTO, METÁLICA E CERÂMICA, DE FORMA MECANIZADA, COM USO DE GUINDASTE, SEM REAPROVEITAMENTO. AF_09/2023</t>
        </is>
      </c>
      <c r="D1127" s="30" t="inlineStr">
        <is>
          <t>M2</t>
        </is>
      </c>
      <c r="E1127" s="31" t="n">
        <v>459</v>
      </c>
      <c r="F1127" s="32" t="n">
        <v>0.0031</v>
      </c>
      <c r="G1127" s="32">
        <f>F1127*E1127</f>
        <v/>
      </c>
    </row>
    <row r="1128" ht="15" customHeight="1">
      <c r="A1128" s="1" t="n"/>
      <c r="B1128" s="1" t="n"/>
      <c r="C1128" s="1" t="n"/>
      <c r="D1128" s="1" t="n"/>
      <c r="E1128" s="1" t="n"/>
      <c r="F1128" s="33" t="inlineStr">
        <is>
          <t>TOTAL:</t>
        </is>
      </c>
      <c r="G1128" s="34" t="n">
        <v>1.4229</v>
      </c>
    </row>
    <row r="1129" ht="15.95" customHeight="1">
      <c r="A1129" s="27" t="inlineStr">
        <is>
          <t>[ Serviço ]</t>
        </is>
      </c>
      <c r="B1129" s="27" t="inlineStr">
        <is>
          <t>93287</t>
        </is>
      </c>
      <c r="C1129" s="27" t="inlineStr">
        <is>
          <t>GUINDASTE HIDRÁULICO AUTOPROPELIDO, COM LANÇA TELESCÓPICA 40 M, CAPACIDADE MÁXIMA 60 T, POTÊNCIA 260 KW - CHP DIURNO. AF_03/2016</t>
        </is>
      </c>
      <c r="D1129" s="28" t="inlineStr">
        <is>
          <t>CHP</t>
        </is>
      </c>
      <c r="E1129" s="1" t="n"/>
      <c r="F1129" s="1" t="n"/>
      <c r="G1129" s="1" t="n"/>
    </row>
    <row r="1130" ht="27.95" customHeight="1">
      <c r="A1130" s="29" t="inlineStr">
        <is>
          <t>4.7.1</t>
        </is>
      </c>
      <c r="B1130" s="29" t="inlineStr">
        <is>
          <t>97649</t>
        </is>
      </c>
      <c r="C1130" s="29" t="inlineStr">
        <is>
          <t>REMOÇÃO DE TELHAS DE FIBROCIMENTO, METÁLICA E CERÂMICA, DE FORMA MECANIZADA, COM USO DE GUINDASTE, SEM REAPROVEITAMENTO. AF_09/2023</t>
        </is>
      </c>
      <c r="D1130" s="30" t="inlineStr">
        <is>
          <t>M2</t>
        </is>
      </c>
      <c r="E1130" s="31" t="n">
        <v>459</v>
      </c>
      <c r="F1130" s="32" t="n">
        <v>0.0005999999999999999</v>
      </c>
      <c r="G1130" s="32">
        <f>F1130*E1130</f>
        <v/>
      </c>
    </row>
    <row r="1131" ht="15" customHeight="1">
      <c r="A1131" s="1" t="n"/>
      <c r="B1131" s="1" t="n"/>
      <c r="C1131" s="1" t="n"/>
      <c r="D1131" s="1" t="n"/>
      <c r="E1131" s="1" t="n"/>
      <c r="F1131" s="33" t="inlineStr">
        <is>
          <t>TOTAL:</t>
        </is>
      </c>
      <c r="G1131" s="34" t="n">
        <v>0.2754</v>
      </c>
    </row>
    <row r="1132" ht="24" customHeight="1">
      <c r="A1132" s="27" t="inlineStr">
        <is>
          <t>[ Serviço ]</t>
        </is>
      </c>
      <c r="B1132" s="27" t="inlineStr">
        <is>
          <t>93283</t>
        </is>
      </c>
      <c r="C1132" s="27" t="inlineStr">
        <is>
          <t>GUINDASTE HIDRÁULICO AUTOPROPELIDO, COM LANÇA TELESCÓPICA 40 M, CAPACIDADE MÁXIMA 60 T, POTÊNCIA 260 KW - DEPRECIAÇÃO. AF_03/2016</t>
        </is>
      </c>
      <c r="D1132" s="28" t="inlineStr">
        <is>
          <t>H</t>
        </is>
      </c>
      <c r="E1132" s="1" t="n"/>
      <c r="F1132" s="1" t="n"/>
      <c r="G1132" s="1" t="n"/>
    </row>
    <row r="1133" ht="27.95" customHeight="1">
      <c r="A1133" s="29" t="inlineStr">
        <is>
          <t>4.7.1</t>
        </is>
      </c>
      <c r="B1133" s="29" t="inlineStr">
        <is>
          <t>97649</t>
        </is>
      </c>
      <c r="C1133" s="29" t="inlineStr">
        <is>
          <t>REMOÇÃO DE TELHAS DE FIBROCIMENTO, METÁLICA E CERÂMICA, DE FORMA MECANIZADA, COM USO DE GUINDASTE, SEM REAPROVEITAMENTO. AF_09/2023</t>
        </is>
      </c>
      <c r="D1133" s="30" t="inlineStr">
        <is>
          <t>M2</t>
        </is>
      </c>
      <c r="E1133" s="31" t="n">
        <v>459</v>
      </c>
      <c r="F1133" s="32" t="n">
        <v>0.0037</v>
      </c>
      <c r="G1133" s="32">
        <f>F1133*E1133</f>
        <v/>
      </c>
    </row>
    <row r="1134" ht="15" customHeight="1">
      <c r="A1134" s="1" t="n"/>
      <c r="B1134" s="1" t="n"/>
      <c r="C1134" s="1" t="n"/>
      <c r="D1134" s="1" t="n"/>
      <c r="E1134" s="1" t="n"/>
      <c r="F1134" s="33" t="inlineStr">
        <is>
          <t>TOTAL:</t>
        </is>
      </c>
      <c r="G1134" s="34" t="n">
        <v>1.6983</v>
      </c>
    </row>
    <row r="1135" ht="24" customHeight="1">
      <c r="A1135" s="27" t="inlineStr">
        <is>
          <t>[ Serviço ]</t>
        </is>
      </c>
      <c r="B1135" s="27" t="inlineStr">
        <is>
          <t>93296</t>
        </is>
      </c>
      <c r="C1135" s="27" t="inlineStr">
        <is>
          <t>GUINDASTE HIDRÁULICO AUTOPROPELIDO, COM LANÇA TELESCÓPICA 40 M, CAPACIDADE MÁXIMA 60 T, POTÊNCIA 260 KW - IMPOSTOS E SEGUROS. AF_03/2016</t>
        </is>
      </c>
      <c r="D1135" s="28" t="inlineStr">
        <is>
          <t>H</t>
        </is>
      </c>
      <c r="E1135" s="1" t="n"/>
      <c r="F1135" s="1" t="n"/>
      <c r="G1135" s="1" t="n"/>
    </row>
    <row r="1136" ht="27.95" customHeight="1">
      <c r="A1136" s="29" t="inlineStr">
        <is>
          <t>4.7.1</t>
        </is>
      </c>
      <c r="B1136" s="29" t="inlineStr">
        <is>
          <t>97649</t>
        </is>
      </c>
      <c r="C1136" s="29" t="inlineStr">
        <is>
          <t>REMOÇÃO DE TELHAS DE FIBROCIMENTO, METÁLICA E CERÂMICA, DE FORMA MECANIZADA, COM USO DE GUINDASTE, SEM REAPROVEITAMENTO. AF_09/2023</t>
        </is>
      </c>
      <c r="D1136" s="30" t="inlineStr">
        <is>
          <t>M2</t>
        </is>
      </c>
      <c r="E1136" s="31" t="n">
        <v>459</v>
      </c>
      <c r="F1136" s="32" t="n">
        <v>0.0037</v>
      </c>
      <c r="G1136" s="32">
        <f>F1136*E1136</f>
        <v/>
      </c>
    </row>
    <row r="1137" ht="15" customHeight="1">
      <c r="A1137" s="1" t="n"/>
      <c r="B1137" s="1" t="n"/>
      <c r="C1137" s="1" t="n"/>
      <c r="D1137" s="1" t="n"/>
      <c r="E1137" s="1" t="n"/>
      <c r="F1137" s="33" t="inlineStr">
        <is>
          <t>TOTAL:</t>
        </is>
      </c>
      <c r="G1137" s="34" t="n">
        <v>1.6983</v>
      </c>
    </row>
    <row r="1138" ht="15.95" customHeight="1">
      <c r="A1138" s="27" t="inlineStr">
        <is>
          <t>[ Serviço ]</t>
        </is>
      </c>
      <c r="B1138" s="27" t="inlineStr">
        <is>
          <t>93284</t>
        </is>
      </c>
      <c r="C1138" s="27" t="inlineStr">
        <is>
          <t>GUINDASTE HIDRÁULICO AUTOPROPELIDO, COM LANÇA TELESCÓPICA 40 M, CAPACIDADE MÁXIMA 60 T, POTÊNCIA 260 KW - JUROS. AF_03/2016</t>
        </is>
      </c>
      <c r="D1138" s="28" t="inlineStr">
        <is>
          <t>H</t>
        </is>
      </c>
      <c r="E1138" s="1" t="n"/>
      <c r="F1138" s="1" t="n"/>
      <c r="G1138" s="1" t="n"/>
    </row>
    <row r="1139" ht="27.95" customHeight="1">
      <c r="A1139" s="29" t="inlineStr">
        <is>
          <t>4.7.1</t>
        </is>
      </c>
      <c r="B1139" s="29" t="inlineStr">
        <is>
          <t>97649</t>
        </is>
      </c>
      <c r="C1139" s="29" t="inlineStr">
        <is>
          <t>REMOÇÃO DE TELHAS DE FIBROCIMENTO, METÁLICA E CERÂMICA, DE FORMA MECANIZADA, COM USO DE GUINDASTE, SEM REAPROVEITAMENTO. AF_09/2023</t>
        </is>
      </c>
      <c r="D1139" s="30" t="inlineStr">
        <is>
          <t>M2</t>
        </is>
      </c>
      <c r="E1139" s="31" t="n">
        <v>459</v>
      </c>
      <c r="F1139" s="32" t="n">
        <v>0.0037</v>
      </c>
      <c r="G1139" s="32">
        <f>F1139*E1139</f>
        <v/>
      </c>
    </row>
    <row r="1140" ht="15" customHeight="1">
      <c r="A1140" s="1" t="n"/>
      <c r="B1140" s="1" t="n"/>
      <c r="C1140" s="1" t="n"/>
      <c r="D1140" s="1" t="n"/>
      <c r="E1140" s="1" t="n"/>
      <c r="F1140" s="33" t="inlineStr">
        <is>
          <t>TOTAL:</t>
        </is>
      </c>
      <c r="G1140" s="34" t="n">
        <v>1.6983</v>
      </c>
    </row>
    <row r="1141" ht="24" customHeight="1">
      <c r="A1141" s="27" t="inlineStr">
        <is>
          <t>[ Serviço ]</t>
        </is>
      </c>
      <c r="B1141" s="27" t="inlineStr">
        <is>
          <t>93285</t>
        </is>
      </c>
      <c r="C1141" s="27" t="inlineStr">
        <is>
          <t>GUINDASTE HIDRÁULICO AUTOPROPELIDO, COM LANÇA TELESCÓPICA 40 M, CAPACIDADE MÁXIMA 60 T, POTÊNCIA 260 KW - MANUTENÇÃO. AF_03/2016</t>
        </is>
      </c>
      <c r="D1141" s="28" t="inlineStr">
        <is>
          <t>H</t>
        </is>
      </c>
      <c r="E1141" s="1" t="n"/>
      <c r="F1141" s="1" t="n"/>
      <c r="G1141" s="1" t="n"/>
    </row>
    <row r="1142" ht="27.95" customHeight="1">
      <c r="A1142" s="29" t="inlineStr">
        <is>
          <t>4.7.1</t>
        </is>
      </c>
      <c r="B1142" s="29" t="inlineStr">
        <is>
          <t>97649</t>
        </is>
      </c>
      <c r="C1142" s="29" t="inlineStr">
        <is>
          <t>REMOÇÃO DE TELHAS DE FIBROCIMENTO, METÁLICA E CERÂMICA, DE FORMA MECANIZADA, COM USO DE GUINDASTE, SEM REAPROVEITAMENTO. AF_09/2023</t>
        </is>
      </c>
      <c r="D1142" s="30" t="inlineStr">
        <is>
          <t>M2</t>
        </is>
      </c>
      <c r="E1142" s="31" t="n">
        <v>459</v>
      </c>
      <c r="F1142" s="32" t="n">
        <v>0.0005999999999999999</v>
      </c>
      <c r="G1142" s="32">
        <f>F1142*E1142</f>
        <v/>
      </c>
    </row>
    <row r="1143" ht="15" customHeight="1">
      <c r="A1143" s="1" t="n"/>
      <c r="B1143" s="1" t="n"/>
      <c r="C1143" s="1" t="n"/>
      <c r="D1143" s="1" t="n"/>
      <c r="E1143" s="1" t="n"/>
      <c r="F1143" s="33" t="inlineStr">
        <is>
          <t>TOTAL:</t>
        </is>
      </c>
      <c r="G1143" s="34" t="n">
        <v>0.2754</v>
      </c>
    </row>
    <row r="1144" ht="24" customHeight="1">
      <c r="A1144" s="27" t="inlineStr">
        <is>
          <t>[ Serviço ]</t>
        </is>
      </c>
      <c r="B1144" s="27" t="inlineStr">
        <is>
          <t>93286</t>
        </is>
      </c>
      <c r="C1144" s="27" t="inlineStr">
        <is>
          <t>GUINDASTE HIDRÁULICO AUTOPROPELIDO, COM LANÇA TELESCÓPICA 40 M, CAPACIDADE MÁXIMA 60 T, POTÊNCIA 260 KW - MATERIAIS NA OPERAÇÃO. AF_03/2016</t>
        </is>
      </c>
      <c r="D1144" s="28" t="inlineStr">
        <is>
          <t>H</t>
        </is>
      </c>
      <c r="E1144" s="1" t="n"/>
      <c r="F1144" s="1" t="n"/>
      <c r="G1144" s="1" t="n"/>
    </row>
    <row r="1145" ht="27.95" customHeight="1">
      <c r="A1145" s="29" t="inlineStr">
        <is>
          <t>4.7.1</t>
        </is>
      </c>
      <c r="B1145" s="29" t="inlineStr">
        <is>
          <t>97649</t>
        </is>
      </c>
      <c r="C1145" s="29" t="inlineStr">
        <is>
          <t>REMOÇÃO DE TELHAS DE FIBROCIMENTO, METÁLICA E CERÂMICA, DE FORMA MECANIZADA, COM USO DE GUINDASTE, SEM REAPROVEITAMENTO. AF_09/2023</t>
        </is>
      </c>
      <c r="D1145" s="30" t="inlineStr">
        <is>
          <t>M2</t>
        </is>
      </c>
      <c r="E1145" s="31" t="n">
        <v>459</v>
      </c>
      <c r="F1145" s="32" t="n">
        <v>0.0005999999999999999</v>
      </c>
      <c r="G1145" s="32">
        <f>F1145*E1145</f>
        <v/>
      </c>
    </row>
    <row r="1146" ht="15" customHeight="1">
      <c r="A1146" s="1" t="n"/>
      <c r="B1146" s="1" t="n"/>
      <c r="C1146" s="1" t="n"/>
      <c r="D1146" s="1" t="n"/>
      <c r="E1146" s="1" t="n"/>
      <c r="F1146" s="33" t="inlineStr">
        <is>
          <t>TOTAL:</t>
        </is>
      </c>
      <c r="G1146" s="34" t="n">
        <v>0.2754</v>
      </c>
    </row>
    <row r="1147" ht="32.1" customHeight="1">
      <c r="A1147" s="27" t="inlineStr">
        <is>
          <t>[ Serviço ]</t>
        </is>
      </c>
      <c r="B1147" s="27" t="inlineStr">
        <is>
          <t>5928</t>
        </is>
      </c>
      <c r="C1147" s="27" t="inlineStr">
        <is>
          <t>GUINDAUTO HIDRÁULICO, CAPACIDADE MÁXIMA DE CARGA 6200 KG, MOMENTO MÁXIMO DE CARGA 11,7 TM, ALCANCE MÁXIMO HORIZONTAL 9,70 M, INCLUSIVE CAMINHÃO TOCO PBT 16.000 KG, POTÊNCIA DE 189 CV - CHP DIURNO. AF_06/2014</t>
        </is>
      </c>
      <c r="D1147" s="28" t="inlineStr">
        <is>
          <t>CHP</t>
        </is>
      </c>
      <c r="E1147" s="1" t="n"/>
      <c r="F1147" s="1" t="n"/>
      <c r="G1147" s="1" t="n"/>
    </row>
    <row r="1148" ht="27.95" customHeight="1">
      <c r="A1148" s="29" t="inlineStr">
        <is>
          <t>2.4</t>
        </is>
      </c>
      <c r="B1148" s="29" t="inlineStr">
        <is>
          <t>101493</t>
        </is>
      </c>
      <c r="C1148" s="29" t="inlineStr">
        <is>
          <t>ENTRADA DE ENERGIA ELÉTRICA, AÉREA, MONOFÁSICA, COM CAIXA DE EMBUTIR, CABO DE 10 MM2 E DISJUNTOR DIN 50A (NÃO INCLUSO O POSTE DE CONCRETO). AF_07/2020_PS</t>
        </is>
      </c>
      <c r="D1148" s="30" t="inlineStr">
        <is>
          <t>UN</t>
        </is>
      </c>
      <c r="E1148" s="31" t="n">
        <v>1</v>
      </c>
      <c r="F1148" s="32" t="n">
        <v>0.077</v>
      </c>
      <c r="G1148" s="32">
        <f>F1148*E1148</f>
        <v/>
      </c>
    </row>
    <row r="1149" ht="15" customHeight="1">
      <c r="A1149" s="1" t="n"/>
      <c r="B1149" s="1" t="n"/>
      <c r="C1149" s="1" t="n"/>
      <c r="D1149" s="1" t="n"/>
      <c r="E1149" s="1" t="n"/>
      <c r="F1149" s="33" t="inlineStr">
        <is>
          <t>TOTAL:</t>
        </is>
      </c>
      <c r="G1149" s="34" t="n">
        <v>0.077</v>
      </c>
    </row>
    <row r="1150" ht="32.1" customHeight="1">
      <c r="A1150" s="27" t="inlineStr">
        <is>
          <t>[ Serviço ]</t>
        </is>
      </c>
      <c r="B1150" s="27" t="inlineStr">
        <is>
          <t>89259</t>
        </is>
      </c>
      <c r="C1150" s="27" t="inlineStr">
        <is>
          <t>GUINDAUTO HIDRÁULICO, CAPACIDADE MÁXIMA DE CARGA 6200 KG, MOMENTO MÁXIMO DE CARGA 11,7 TM, ALCANCE MÁXIMO HORIZONTAL 9,70 M, INCLUSIVE CAMINHÃO TOCO PBT 16.000 KG, POTÊNCIA DE 189 CV - DEPRECIAÇÃO. AF_06/2014</t>
        </is>
      </c>
      <c r="D1150" s="28" t="inlineStr">
        <is>
          <t>H</t>
        </is>
      </c>
      <c r="E1150" s="1" t="n"/>
      <c r="F1150" s="1" t="n"/>
      <c r="G1150" s="1" t="n"/>
    </row>
    <row r="1151" ht="27.95" customHeight="1">
      <c r="A1151" s="29" t="inlineStr">
        <is>
          <t>2.4</t>
        </is>
      </c>
      <c r="B1151" s="29" t="inlineStr">
        <is>
          <t>101493</t>
        </is>
      </c>
      <c r="C1151" s="29" t="inlineStr">
        <is>
          <t>ENTRADA DE ENERGIA ELÉTRICA, AÉREA, MONOFÁSICA, COM CAIXA DE EMBUTIR, CABO DE 10 MM2 E DISJUNTOR DIN 50A (NÃO INCLUSO O POSTE DE CONCRETO). AF_07/2020_PS</t>
        </is>
      </c>
      <c r="D1151" s="30" t="inlineStr">
        <is>
          <t>UN</t>
        </is>
      </c>
      <c r="E1151" s="31" t="n">
        <v>1</v>
      </c>
      <c r="F1151" s="32" t="n">
        <v>0.077</v>
      </c>
      <c r="G1151" s="32">
        <f>F1151*E1151</f>
        <v/>
      </c>
    </row>
    <row r="1152" ht="15" customHeight="1">
      <c r="A1152" s="1" t="n"/>
      <c r="B1152" s="1" t="n"/>
      <c r="C1152" s="1" t="n"/>
      <c r="D1152" s="1" t="n"/>
      <c r="E1152" s="1" t="n"/>
      <c r="F1152" s="33" t="inlineStr">
        <is>
          <t>TOTAL:</t>
        </is>
      </c>
      <c r="G1152" s="34" t="n">
        <v>0.077</v>
      </c>
    </row>
    <row r="1153" ht="32.1" customHeight="1">
      <c r="A1153" s="27" t="inlineStr">
        <is>
          <t>[ Serviço ]</t>
        </is>
      </c>
      <c r="B1153" s="27" t="inlineStr">
        <is>
          <t>91466</t>
        </is>
      </c>
      <c r="C1153" s="27" t="inlineStr">
        <is>
          <t>GUINDAUTO HIDRÁULICO, CAPACIDADE MÁXIMA DE CARGA 6200 KG, MOMENTO MÁXIMO DE CARGA 11,7 TM, ALCANCE MÁXIMO HORIZONTAL 9,70 M, INCLUSIVE CAMINHÃO TOCO PBT 16.000 KG, POTÊNCIA DE 189 CV - IMPOSTOS E SEGUROS. AF_08/2015</t>
        </is>
      </c>
      <c r="D1153" s="28" t="inlineStr">
        <is>
          <t>H</t>
        </is>
      </c>
      <c r="E1153" s="1" t="n"/>
      <c r="F1153" s="1" t="n"/>
      <c r="G1153" s="1" t="n"/>
    </row>
    <row r="1154" ht="27.95" customHeight="1">
      <c r="A1154" s="29" t="inlineStr">
        <is>
          <t>2.4</t>
        </is>
      </c>
      <c r="B1154" s="29" t="inlineStr">
        <is>
          <t>101493</t>
        </is>
      </c>
      <c r="C1154" s="29" t="inlineStr">
        <is>
          <t>ENTRADA DE ENERGIA ELÉTRICA, AÉREA, MONOFÁSICA, COM CAIXA DE EMBUTIR, CABO DE 10 MM2 E DISJUNTOR DIN 50A (NÃO INCLUSO O POSTE DE CONCRETO). AF_07/2020_PS</t>
        </is>
      </c>
      <c r="D1154" s="30" t="inlineStr">
        <is>
          <t>UN</t>
        </is>
      </c>
      <c r="E1154" s="31" t="n">
        <v>1</v>
      </c>
      <c r="F1154" s="32" t="n">
        <v>0.077</v>
      </c>
      <c r="G1154" s="32">
        <f>F1154*E1154</f>
        <v/>
      </c>
    </row>
    <row r="1155" ht="15" customHeight="1">
      <c r="A1155" s="1" t="n"/>
      <c r="B1155" s="1" t="n"/>
      <c r="C1155" s="1" t="n"/>
      <c r="D1155" s="1" t="n"/>
      <c r="E1155" s="1" t="n"/>
      <c r="F1155" s="33" t="inlineStr">
        <is>
          <t>TOTAL:</t>
        </is>
      </c>
      <c r="G1155" s="34" t="n">
        <v>0.077</v>
      </c>
    </row>
    <row r="1156" ht="32.1" customHeight="1">
      <c r="A1156" s="27" t="inlineStr">
        <is>
          <t>[ Serviço ]</t>
        </is>
      </c>
      <c r="B1156" s="27" t="inlineStr">
        <is>
          <t>89260</t>
        </is>
      </c>
      <c r="C1156" s="27" t="inlineStr">
        <is>
          <t>GUINDAUTO HIDRÁULICO, CAPACIDADE MÁXIMA DE CARGA 6200 KG, MOMENTO MÁXIMO DE CARGA 11,7 TM, ALCANCE MÁXIMO HORIZONTAL 9,70 M, INCLUSIVE CAMINHÃO TOCO PBT 16.000 KG, POTÊNCIA DE 189 CV - JUROS. AF_06/2014</t>
        </is>
      </c>
      <c r="D1156" s="28" t="inlineStr">
        <is>
          <t>H</t>
        </is>
      </c>
      <c r="E1156" s="1" t="n"/>
      <c r="F1156" s="1" t="n"/>
      <c r="G1156" s="1" t="n"/>
    </row>
    <row r="1157" ht="27.95" customHeight="1">
      <c r="A1157" s="29" t="inlineStr">
        <is>
          <t>2.4</t>
        </is>
      </c>
      <c r="B1157" s="29" t="inlineStr">
        <is>
          <t>101493</t>
        </is>
      </c>
      <c r="C1157" s="29" t="inlineStr">
        <is>
          <t>ENTRADA DE ENERGIA ELÉTRICA, AÉREA, MONOFÁSICA, COM CAIXA DE EMBUTIR, CABO DE 10 MM2 E DISJUNTOR DIN 50A (NÃO INCLUSO O POSTE DE CONCRETO). AF_07/2020_PS</t>
        </is>
      </c>
      <c r="D1157" s="30" t="inlineStr">
        <is>
          <t>UN</t>
        </is>
      </c>
      <c r="E1157" s="31" t="n">
        <v>1</v>
      </c>
      <c r="F1157" s="32" t="n">
        <v>0.077</v>
      </c>
      <c r="G1157" s="32">
        <f>F1157*E1157</f>
        <v/>
      </c>
    </row>
    <row r="1158" ht="15" customHeight="1">
      <c r="A1158" s="1" t="n"/>
      <c r="B1158" s="1" t="n"/>
      <c r="C1158" s="1" t="n"/>
      <c r="D1158" s="1" t="n"/>
      <c r="E1158" s="1" t="n"/>
      <c r="F1158" s="33" t="inlineStr">
        <is>
          <t>TOTAL:</t>
        </is>
      </c>
      <c r="G1158" s="34" t="n">
        <v>0.077</v>
      </c>
    </row>
    <row r="1159" ht="32.1" customHeight="1">
      <c r="A1159" s="27" t="inlineStr">
        <is>
          <t>[ Serviço ]</t>
        </is>
      </c>
      <c r="B1159" s="27" t="inlineStr">
        <is>
          <t>89262</t>
        </is>
      </c>
      <c r="C1159" s="27" t="inlineStr">
        <is>
          <t>GUINDAUTO HIDRÁULICO, CAPACIDADE MÁXIMA DE CARGA 6200 KG, MOMENTO MÁXIMO DE CARGA 11,7 TM, ALCANCE MÁXIMO HORIZONTAL 9,70 M, INCLUSIVE CAMINHÃO TOCO PBT 16.000 KG, POTÊNCIA DE 189 CV - MANUTENÇÃO. AF_06/2014</t>
        </is>
      </c>
      <c r="D1159" s="28" t="inlineStr">
        <is>
          <t>H</t>
        </is>
      </c>
      <c r="E1159" s="1" t="n"/>
      <c r="F1159" s="1" t="n"/>
      <c r="G1159" s="1" t="n"/>
    </row>
    <row r="1160" ht="27.95" customHeight="1">
      <c r="A1160" s="29" t="inlineStr">
        <is>
          <t>2.4</t>
        </is>
      </c>
      <c r="B1160" s="29" t="inlineStr">
        <is>
          <t>101493</t>
        </is>
      </c>
      <c r="C1160" s="29" t="inlineStr">
        <is>
          <t>ENTRADA DE ENERGIA ELÉTRICA, AÉREA, MONOFÁSICA, COM CAIXA DE EMBUTIR, CABO DE 10 MM2 E DISJUNTOR DIN 50A (NÃO INCLUSO O POSTE DE CONCRETO). AF_07/2020_PS</t>
        </is>
      </c>
      <c r="D1160" s="30" t="inlineStr">
        <is>
          <t>UN</t>
        </is>
      </c>
      <c r="E1160" s="31" t="n">
        <v>1</v>
      </c>
      <c r="F1160" s="32" t="n">
        <v>0.077</v>
      </c>
      <c r="G1160" s="32">
        <f>F1160*E1160</f>
        <v/>
      </c>
    </row>
    <row r="1161" ht="15" customHeight="1">
      <c r="A1161" s="1" t="n"/>
      <c r="B1161" s="1" t="n"/>
      <c r="C1161" s="1" t="n"/>
      <c r="D1161" s="1" t="n"/>
      <c r="E1161" s="1" t="n"/>
      <c r="F1161" s="33" t="inlineStr">
        <is>
          <t>TOTAL:</t>
        </is>
      </c>
      <c r="G1161" s="34" t="n">
        <v>0.077</v>
      </c>
    </row>
    <row r="1162" ht="32.1" customHeight="1">
      <c r="A1162" s="27" t="inlineStr">
        <is>
          <t>[ Serviço ]</t>
        </is>
      </c>
      <c r="B1162" s="27" t="inlineStr">
        <is>
          <t>91467</t>
        </is>
      </c>
      <c r="C1162" s="27" t="inlineStr">
        <is>
          <t>GUINDAUTO HIDRÁULICO, CAPACIDADE MÁXIMA DE CARGA 6200 KG, MOMENTO MÁXIMO DE CARGA 11,7 TM, ALCANCE MÁXIMO HORIZONTAL 9,70 M, INCLUSIVE CAMINHÃO TOCO PBT 16.000 KG, POTÊNCIA DE 189 CV - MATERIAIS NA OPERAÇÃO. AF_08/2015</t>
        </is>
      </c>
      <c r="D1162" s="28" t="inlineStr">
        <is>
          <t>H</t>
        </is>
      </c>
      <c r="E1162" s="1" t="n"/>
      <c r="F1162" s="1" t="n"/>
      <c r="G1162" s="1" t="n"/>
    </row>
    <row r="1163" ht="27.95" customHeight="1">
      <c r="A1163" s="29" t="inlineStr">
        <is>
          <t>2.4</t>
        </is>
      </c>
      <c r="B1163" s="29" t="inlineStr">
        <is>
          <t>101493</t>
        </is>
      </c>
      <c r="C1163" s="29" t="inlineStr">
        <is>
          <t>ENTRADA DE ENERGIA ELÉTRICA, AÉREA, MONOFÁSICA, COM CAIXA DE EMBUTIR, CABO DE 10 MM2 E DISJUNTOR DIN 50A (NÃO INCLUSO O POSTE DE CONCRETO). AF_07/2020_PS</t>
        </is>
      </c>
      <c r="D1163" s="30" t="inlineStr">
        <is>
          <t>UN</t>
        </is>
      </c>
      <c r="E1163" s="31" t="n">
        <v>1</v>
      </c>
      <c r="F1163" s="32" t="n">
        <v>0.077</v>
      </c>
      <c r="G1163" s="32">
        <f>F1163*E1163</f>
        <v/>
      </c>
    </row>
    <row r="1164" ht="15" customHeight="1">
      <c r="A1164" s="1" t="n"/>
      <c r="B1164" s="1" t="n"/>
      <c r="C1164" s="1" t="n"/>
      <c r="D1164" s="1" t="n"/>
      <c r="E1164" s="1" t="n"/>
      <c r="F1164" s="33" t="inlineStr">
        <is>
          <t>TOTAL:</t>
        </is>
      </c>
      <c r="G1164" s="34" t="n">
        <v>0.077</v>
      </c>
    </row>
    <row r="1165" ht="15.95" customHeight="1">
      <c r="A1165" s="27" t="inlineStr">
        <is>
          <t>[ Serviço ]</t>
        </is>
      </c>
      <c r="B1165" s="27" t="inlineStr">
        <is>
          <t>96986</t>
        </is>
      </c>
      <c r="C1165" s="27" t="inlineStr">
        <is>
          <t>HASTE DE ATERRAMENTO, DIÂMETRO 3/4", COM 3 METROS - FORNECIMENTO E INSTALAÇÃO. AF_08/2023</t>
        </is>
      </c>
      <c r="D1165" s="28" t="inlineStr">
        <is>
          <t>UN</t>
        </is>
      </c>
      <c r="E1165" s="1" t="n"/>
      <c r="F1165" s="1" t="n"/>
      <c r="G1165" s="1" t="n"/>
    </row>
    <row r="1166" ht="27.95" customHeight="1">
      <c r="A1166" s="29" t="inlineStr">
        <is>
          <t>2.4</t>
        </is>
      </c>
      <c r="B1166" s="29" t="inlineStr">
        <is>
          <t>101493</t>
        </is>
      </c>
      <c r="C1166" s="29" t="inlineStr">
        <is>
          <t>ENTRADA DE ENERGIA ELÉTRICA, AÉREA, MONOFÁSICA, COM CAIXA DE EMBUTIR, CABO DE 10 MM2 E DISJUNTOR DIN 50A (NÃO INCLUSO O POSTE DE CONCRETO). AF_07/2020_PS</t>
        </is>
      </c>
      <c r="D1166" s="30" t="inlineStr">
        <is>
          <t>UN</t>
        </is>
      </c>
      <c r="E1166" s="31" t="n">
        <v>1</v>
      </c>
      <c r="F1166" s="32" t="n">
        <v>1</v>
      </c>
      <c r="G1166" s="32">
        <f>F1166*E1166</f>
        <v/>
      </c>
    </row>
    <row r="1167" ht="15" customHeight="1">
      <c r="A1167" s="1" t="n"/>
      <c r="B1167" s="1" t="n"/>
      <c r="C1167" s="1" t="n"/>
      <c r="D1167" s="1" t="n"/>
      <c r="E1167" s="1" t="n"/>
      <c r="F1167" s="33" t="inlineStr">
        <is>
          <t>TOTAL:</t>
        </is>
      </c>
      <c r="G1167" s="34" t="n">
        <v>1</v>
      </c>
    </row>
    <row r="1168" ht="15" customHeight="1">
      <c r="A1168" s="27" t="inlineStr">
        <is>
          <t>[ Serviço ]</t>
        </is>
      </c>
      <c r="B1168" s="27" t="inlineStr">
        <is>
          <t>88270</t>
        </is>
      </c>
      <c r="C1168" s="27" t="inlineStr">
        <is>
          <t>IMPERMEABILIZADOR COM ENCARGOS COMPLEMENTARES</t>
        </is>
      </c>
      <c r="D1168" s="28" t="inlineStr">
        <is>
          <t>H</t>
        </is>
      </c>
      <c r="E1168" s="1" t="n"/>
      <c r="F1168" s="1" t="n"/>
      <c r="G1168" s="1" t="n"/>
    </row>
    <row r="1169" ht="20.1" customHeight="1">
      <c r="A1169" s="29" t="inlineStr">
        <is>
          <t>3.4.2</t>
        </is>
      </c>
      <c r="B1169" s="29" t="inlineStr">
        <is>
          <t>CP ADAP. 019</t>
        </is>
      </c>
      <c r="C1169" s="29" t="inlineStr">
        <is>
          <t>IMPERMEABILIZAÇÃO DE SUPERFÍCIE C/ CRISTALIZANTE , 2 DEMÃOS</t>
        </is>
      </c>
      <c r="D1169" s="30" t="inlineStr">
        <is>
          <t>M2</t>
        </is>
      </c>
      <c r="E1169" s="31" t="n">
        <v>161.22</v>
      </c>
      <c r="F1169" s="32" t="n">
        <v>0.476</v>
      </c>
      <c r="G1169" s="32">
        <f>F1169*E1169</f>
        <v/>
      </c>
    </row>
    <row r="1170" ht="20.1" customHeight="1">
      <c r="A1170" s="29" t="inlineStr">
        <is>
          <t>3.5.4</t>
        </is>
      </c>
      <c r="B1170" s="29" t="inlineStr">
        <is>
          <t>CP ADAP. 50</t>
        </is>
      </c>
      <c r="C1170" s="29" t="inlineStr">
        <is>
          <t>IMPERMEABILIZAÇÃO COM MANTA ASFÁLTICA ALUMINIZADA, E=3MM TIPO II CLASSE B</t>
        </is>
      </c>
      <c r="D1170" s="30" t="inlineStr">
        <is>
          <t>M2</t>
        </is>
      </c>
      <c r="E1170" s="31" t="n">
        <v>262.7</v>
      </c>
      <c r="F1170" s="32" t="n">
        <v>0.948</v>
      </c>
      <c r="G1170" s="32">
        <f>F1170*E1170</f>
        <v/>
      </c>
    </row>
    <row r="1171" ht="20.1" customHeight="1">
      <c r="A1171" s="29" t="inlineStr">
        <is>
          <t>4.4.3</t>
        </is>
      </c>
      <c r="B1171" s="29" t="inlineStr">
        <is>
          <t>CP ADAP. 020</t>
        </is>
      </c>
      <c r="C1171" s="29" t="inlineStr">
        <is>
          <t>IMPERMEABILIZAÇÃO COM REVESTIMENTO MINERAL MONOCOMPONENTE (ARGAMASSA POLIMÉRICA)</t>
        </is>
      </c>
      <c r="D1171" s="30" t="inlineStr">
        <is>
          <t>M2</t>
        </is>
      </c>
      <c r="E1171" s="31" t="n">
        <v>408</v>
      </c>
      <c r="F1171" s="32" t="n">
        <v>0.476</v>
      </c>
      <c r="G1171" s="32">
        <f>F1171*E1171</f>
        <v/>
      </c>
    </row>
    <row r="1172" ht="20.1" customHeight="1">
      <c r="A1172" s="29" t="inlineStr">
        <is>
          <t>4.5.4</t>
        </is>
      </c>
      <c r="B1172" s="29" t="inlineStr">
        <is>
          <t>CP ADAP. 51</t>
        </is>
      </c>
      <c r="C1172" s="29" t="inlineStr">
        <is>
          <t>IMPERMEABILIZAÇÃO DE SUPERFÍCIE COM MANTA ASFÁLTICA, UMA CAMADA, INCLUSIVE APLICAÇÃO DE PRIMER ASFÁLTICO, E=4MM</t>
        </is>
      </c>
      <c r="D1172" s="30" t="inlineStr">
        <is>
          <t>M2</t>
        </is>
      </c>
      <c r="E1172" s="31" t="n">
        <v>275.91</v>
      </c>
      <c r="F1172" s="32" t="n">
        <v>0.948</v>
      </c>
      <c r="G1172" s="32">
        <f>F1172*E1172</f>
        <v/>
      </c>
    </row>
    <row r="1173" ht="20.1" customHeight="1">
      <c r="A1173" s="29" t="inlineStr">
        <is>
          <t>6.5</t>
        </is>
      </c>
      <c r="B1173" s="29" t="inlineStr">
        <is>
          <t>CP ADAP. 51</t>
        </is>
      </c>
      <c r="C1173" s="29" t="inlineStr">
        <is>
          <t>IMPERMEABILIZAÇÃO DE SUPERFÍCIE COM MANTA ASFÁLTICA, UMA CAMADA, INCLUSIVE APLICAÇÃO DE PRIMER ASFÁLTICO, E=4MM</t>
        </is>
      </c>
      <c r="D1173" s="30" t="inlineStr">
        <is>
          <t>M2</t>
        </is>
      </c>
      <c r="E1173" s="31" t="n">
        <v>178.5</v>
      </c>
      <c r="F1173" s="32" t="n">
        <v>0.948</v>
      </c>
      <c r="G1173" s="32">
        <f>F1173*E1173</f>
        <v/>
      </c>
    </row>
    <row r="1174" ht="15" customHeight="1">
      <c r="A1174" s="1" t="n"/>
      <c r="B1174" s="1" t="n"/>
      <c r="C1174" s="1" t="n"/>
      <c r="D1174" s="1" t="n"/>
      <c r="E1174" s="1" t="n"/>
      <c r="F1174" s="33" t="inlineStr">
        <is>
          <t>TOTAL:</t>
        </is>
      </c>
      <c r="G1174" s="34" t="n">
        <v>950.769</v>
      </c>
    </row>
    <row r="1175" ht="24" customHeight="1">
      <c r="A1175" s="27" t="inlineStr">
        <is>
          <t>[ Serviço ]</t>
        </is>
      </c>
      <c r="B1175" s="27" t="inlineStr">
        <is>
          <t>92023</t>
        </is>
      </c>
      <c r="C1175" s="27" t="inlineStr">
        <is>
          <t>INTERRUPTOR SIMPLES (1 MÓDULO) COM 1 TOMADA DE EMBUTIR 2P+T 10 A, INCLUINDO SUPORTE E PLACA - FORNECIMENTO E INSTALAÇÃO. AF_03/2023</t>
        </is>
      </c>
      <c r="D1175" s="28" t="inlineStr">
        <is>
          <t>UN</t>
        </is>
      </c>
      <c r="E1175" s="1" t="n"/>
      <c r="F1175" s="1" t="n"/>
      <c r="G1175" s="1" t="n"/>
    </row>
    <row r="1176" ht="27.95" customHeight="1">
      <c r="A1176" s="29" t="inlineStr">
        <is>
          <t>2.3</t>
        </is>
      </c>
      <c r="B1176" s="29" t="inlineStr">
        <is>
          <t>93210</t>
        </is>
      </c>
      <c r="C1176" s="29" t="inlineStr">
        <is>
          <t>EXECUÇÃO DE REFEITÓRIO EM CANTEIRO DE OBRA EM CHAPA DE MADEIRA COMPENSADA, NÃO INCLUSO MOBILIÁRIO E EQUIPAMENTOS. AF_02/2016</t>
        </is>
      </c>
      <c r="D1176" s="30" t="inlineStr">
        <is>
          <t>M2</t>
        </is>
      </c>
      <c r="E1176" s="31" t="n">
        <v>14</v>
      </c>
      <c r="F1176" s="32" t="n">
        <v>0.0268</v>
      </c>
      <c r="G1176" s="32">
        <f>F1176*E1176</f>
        <v/>
      </c>
    </row>
    <row r="1177" ht="15" customHeight="1">
      <c r="A1177" s="1" t="n"/>
      <c r="B1177" s="1" t="n"/>
      <c r="C1177" s="1" t="n"/>
      <c r="D1177" s="1" t="n"/>
      <c r="E1177" s="1" t="n"/>
      <c r="F1177" s="33" t="inlineStr">
        <is>
          <t>TOTAL:</t>
        </is>
      </c>
      <c r="G1177" s="34" t="n">
        <v>0.3752</v>
      </c>
    </row>
    <row r="1178" ht="24" customHeight="1">
      <c r="A1178" s="27" t="inlineStr">
        <is>
          <t>[ Serviço ]</t>
        </is>
      </c>
      <c r="B1178" s="27" t="inlineStr">
        <is>
          <t>92022</t>
        </is>
      </c>
      <c r="C1178" s="27" t="inlineStr">
        <is>
          <t>INTERRUPTOR SIMPLES (1 MÓDULO) COM 1 TOMADA DE EMBUTIR 2P+T 10 A, SEM SUPORTE E SEM PLACA - FORNECIMENTO E INSTALAÇÃO. AF_03/2023</t>
        </is>
      </c>
      <c r="D1178" s="28" t="inlineStr">
        <is>
          <t>UN</t>
        </is>
      </c>
      <c r="E1178" s="1" t="n"/>
      <c r="F1178" s="1" t="n"/>
      <c r="G1178" s="1" t="n"/>
    </row>
    <row r="1179" ht="27.95" customHeight="1">
      <c r="A1179" s="29" t="inlineStr">
        <is>
          <t>2.3</t>
        </is>
      </c>
      <c r="B1179" s="29" t="inlineStr">
        <is>
          <t>93210</t>
        </is>
      </c>
      <c r="C1179" s="29" t="inlineStr">
        <is>
          <t>EXECUÇÃO DE REFEITÓRIO EM CANTEIRO DE OBRA EM CHAPA DE MADEIRA COMPENSADA, NÃO INCLUSO MOBILIÁRIO E EQUIPAMENTOS. AF_02/2016</t>
        </is>
      </c>
      <c r="D1179" s="30" t="inlineStr">
        <is>
          <t>M2</t>
        </is>
      </c>
      <c r="E1179" s="31" t="n">
        <v>14</v>
      </c>
      <c r="F1179" s="32" t="n">
        <v>0.0268</v>
      </c>
      <c r="G1179" s="32">
        <f>F1179*E1179</f>
        <v/>
      </c>
    </row>
    <row r="1180" ht="15" customHeight="1">
      <c r="A1180" s="1" t="n"/>
      <c r="B1180" s="1" t="n"/>
      <c r="C1180" s="1" t="n"/>
      <c r="D1180" s="1" t="n"/>
      <c r="E1180" s="1" t="n"/>
      <c r="F1180" s="33" t="inlineStr">
        <is>
          <t>TOTAL:</t>
        </is>
      </c>
      <c r="G1180" s="34" t="n">
        <v>0.3752</v>
      </c>
    </row>
    <row r="1181" ht="24" customHeight="1">
      <c r="A1181" s="27" t="inlineStr">
        <is>
          <t>[ Serviço ]</t>
        </is>
      </c>
      <c r="B1181" s="27" t="inlineStr">
        <is>
          <t>92025</t>
        </is>
      </c>
      <c r="C1181" s="27" t="inlineStr">
        <is>
          <t>INTERRUPTOR SIMPLES (1 MÓDULO) COM 2 TOMADAS DE EMBUTIR 2P+T 10 A, INCLUINDO SUPORTE E PLACA - FORNECIMENTO E INSTALAÇÃO. AF_03/2023</t>
        </is>
      </c>
      <c r="D1181" s="28" t="inlineStr">
        <is>
          <t>UN</t>
        </is>
      </c>
      <c r="E1181" s="1" t="n"/>
      <c r="F1181" s="1" t="n"/>
      <c r="G1181" s="1" t="n"/>
    </row>
    <row r="1182" ht="20.1" customHeight="1">
      <c r="A1182" s="29" t="inlineStr">
        <is>
          <t>2.2</t>
        </is>
      </c>
      <c r="B1182" s="29" t="inlineStr">
        <is>
          <t>93208</t>
        </is>
      </c>
      <c r="C1182" s="29" t="inlineStr">
        <is>
          <t>EXECUÇÃO DE ALMOXARIFADO EM CANTEIRO DE OBRA EM CHAPA DE MADEIRA COMPENSADA, INCLUSO PRATELEIRAS. AF_02/2016</t>
        </is>
      </c>
      <c r="D1182" s="30" t="inlineStr">
        <is>
          <t>M2</t>
        </is>
      </c>
      <c r="E1182" s="31" t="n">
        <v>30</v>
      </c>
      <c r="F1182" s="32" t="n">
        <v>0.025</v>
      </c>
      <c r="G1182" s="32">
        <f>F1182*E1182</f>
        <v/>
      </c>
    </row>
    <row r="1183" ht="15" customHeight="1">
      <c r="A1183" s="1" t="n"/>
      <c r="B1183" s="1" t="n"/>
      <c r="C1183" s="1" t="n"/>
      <c r="D1183" s="1" t="n"/>
      <c r="E1183" s="1" t="n"/>
      <c r="F1183" s="33" t="inlineStr">
        <is>
          <t>TOTAL:</t>
        </is>
      </c>
      <c r="G1183" s="34" t="n">
        <v>0.75</v>
      </c>
    </row>
    <row r="1184" ht="24" customHeight="1">
      <c r="A1184" s="27" t="inlineStr">
        <is>
          <t>[ Serviço ]</t>
        </is>
      </c>
      <c r="B1184" s="27" t="inlineStr">
        <is>
          <t>92024</t>
        </is>
      </c>
      <c r="C1184" s="27" t="inlineStr">
        <is>
          <t>INTERRUPTOR SIMPLES (1 MÓDULO) COM 2 TOMADAS DE EMBUTIR 2P+T 10 A, SEM SUPORTE E SEM PLACA - FORNECIMENTO E INSTALAÇÃO. AF_03/2023</t>
        </is>
      </c>
      <c r="D1184" s="28" t="inlineStr">
        <is>
          <t>UN</t>
        </is>
      </c>
      <c r="E1184" s="1" t="n"/>
      <c r="F1184" s="1" t="n"/>
      <c r="G1184" s="1" t="n"/>
    </row>
    <row r="1185" ht="20.1" customHeight="1">
      <c r="A1185" s="29" t="inlineStr">
        <is>
          <t>2.2</t>
        </is>
      </c>
      <c r="B1185" s="29" t="inlineStr">
        <is>
          <t>93208</t>
        </is>
      </c>
      <c r="C1185" s="29" t="inlineStr">
        <is>
          <t>EXECUÇÃO DE ALMOXARIFADO EM CANTEIRO DE OBRA EM CHAPA DE MADEIRA COMPENSADA, INCLUSO PRATELEIRAS. AF_02/2016</t>
        </is>
      </c>
      <c r="D1185" s="30" t="inlineStr">
        <is>
          <t>M2</t>
        </is>
      </c>
      <c r="E1185" s="31" t="n">
        <v>30</v>
      </c>
      <c r="F1185" s="32" t="n">
        <v>0.025</v>
      </c>
      <c r="G1185" s="32">
        <f>F1185*E1185</f>
        <v/>
      </c>
    </row>
    <row r="1186" ht="15" customHeight="1">
      <c r="A1186" s="1" t="n"/>
      <c r="B1186" s="1" t="n"/>
      <c r="C1186" s="1" t="n"/>
      <c r="D1186" s="1" t="n"/>
      <c r="E1186" s="1" t="n"/>
      <c r="F1186" s="33" t="inlineStr">
        <is>
          <t>TOTAL:</t>
        </is>
      </c>
      <c r="G1186" s="34" t="n">
        <v>0.75</v>
      </c>
    </row>
    <row r="1187" ht="32.1" customHeight="1">
      <c r="A1187" s="27" t="inlineStr">
        <is>
          <t>[ Serviço ]</t>
        </is>
      </c>
      <c r="B1187" s="27" t="inlineStr">
        <is>
          <t>94559</t>
        </is>
      </c>
      <c r="C1187" s="27" t="inlineStr">
        <is>
          <t>JANELA DE AÇO TIPO BASCULANTE PARA VIDROS, COM BATENTE, FERRAGENS E PINTURA ANTICORROSIVA. EXCLUSIVE VIDROS, ACABAMENTO, ALIZAR E CONTRAMARCO. FORNECIMENTO E INSTALAÇÃO. AF_12/2019</t>
        </is>
      </c>
      <c r="D1187" s="28" t="inlineStr">
        <is>
          <t>M2</t>
        </is>
      </c>
      <c r="E1187" s="1" t="n"/>
      <c r="F1187" s="1" t="n"/>
      <c r="G1187" s="1" t="n"/>
    </row>
    <row r="1188" ht="20.1" customHeight="1">
      <c r="A1188" s="29" t="inlineStr">
        <is>
          <t>2.2</t>
        </is>
      </c>
      <c r="B1188" s="29" t="inlineStr">
        <is>
          <t>93208</t>
        </is>
      </c>
      <c r="C1188" s="29" t="inlineStr">
        <is>
          <t>EXECUÇÃO DE ALMOXARIFADO EM CANTEIRO DE OBRA EM CHAPA DE MADEIRA COMPENSADA, INCLUSO PRATELEIRAS. AF_02/2016</t>
        </is>
      </c>
      <c r="D1188" s="30" t="inlineStr">
        <is>
          <t>M2</t>
        </is>
      </c>
      <c r="E1188" s="31" t="n">
        <v>30</v>
      </c>
      <c r="F1188" s="32" t="n">
        <v>0.076</v>
      </c>
      <c r="G1188" s="32">
        <f>F1188*E1188</f>
        <v/>
      </c>
    </row>
    <row r="1189" ht="15" customHeight="1">
      <c r="A1189" s="1" t="n"/>
      <c r="B1189" s="1" t="n"/>
      <c r="C1189" s="1" t="n"/>
      <c r="D1189" s="1" t="n"/>
      <c r="E1189" s="1" t="n"/>
      <c r="F1189" s="33" t="inlineStr">
        <is>
          <t>TOTAL:</t>
        </is>
      </c>
      <c r="G1189" s="34" t="n">
        <v>2.28</v>
      </c>
    </row>
    <row r="1190" ht="24" customHeight="1">
      <c r="A1190" s="27" t="inlineStr">
        <is>
          <t>[ Serviço ]</t>
        </is>
      </c>
      <c r="B1190" s="27" t="inlineStr">
        <is>
          <t>89366</t>
        </is>
      </c>
      <c r="C1190" s="27" t="inlineStr">
        <is>
          <t>JOELHO 90 GRAUS COM BUCHA DE LATÃO, PVC, SOLDÁVEL, DN 25MM, X 3/4 INSTALADO EM RAMAL OU SUB-RAMAL DE ÁGUA - FORNECIMENTO E INSTALAÇÃO. AF_06/2022</t>
        </is>
      </c>
      <c r="D1190" s="28" t="inlineStr">
        <is>
          <t>UN</t>
        </is>
      </c>
      <c r="E1190" s="1" t="n"/>
      <c r="F1190" s="1" t="n"/>
      <c r="G1190" s="1" t="n"/>
    </row>
    <row r="1191" ht="27.95" customHeight="1">
      <c r="A1191" s="29" t="inlineStr">
        <is>
          <t>2.3</t>
        </is>
      </c>
      <c r="B1191" s="29" t="inlineStr">
        <is>
          <t>93210</t>
        </is>
      </c>
      <c r="C1191" s="29" t="inlineStr">
        <is>
          <t>EXECUÇÃO DE REFEITÓRIO EM CANTEIRO DE OBRA EM CHAPA DE MADEIRA COMPENSADA, NÃO INCLUSO MOBILIÁRIO E EQUIPAMENTOS. AF_02/2016</t>
        </is>
      </c>
      <c r="D1191" s="30" t="inlineStr">
        <is>
          <t>M2</t>
        </is>
      </c>
      <c r="E1191" s="31" t="n">
        <v>14</v>
      </c>
      <c r="F1191" s="32" t="n">
        <v>0.0537</v>
      </c>
      <c r="G1191" s="32">
        <f>F1191*E1191</f>
        <v/>
      </c>
    </row>
    <row r="1192" ht="15" customHeight="1">
      <c r="A1192" s="1" t="n"/>
      <c r="B1192" s="1" t="n"/>
      <c r="C1192" s="1" t="n"/>
      <c r="D1192" s="1" t="n"/>
      <c r="E1192" s="1" t="n"/>
      <c r="F1192" s="33" t="inlineStr">
        <is>
          <t>TOTAL:</t>
        </is>
      </c>
      <c r="G1192" s="34" t="n">
        <v>0.7518</v>
      </c>
    </row>
    <row r="1193" ht="24" customHeight="1">
      <c r="A1193" s="27" t="inlineStr">
        <is>
          <t>[ Serviço ]</t>
        </is>
      </c>
      <c r="B1193" s="27" t="inlineStr">
        <is>
          <t>89724</t>
        </is>
      </c>
      <c r="C1193" s="27" t="inlineStr">
        <is>
          <t>JOELHO 90 GRAUS, PVC, SERIE NORMAL, ESGOTO PREDIAL, DN 40 MM, JUNTA SOLDÁVEL, FORNECIDO E INSTALADO EM RAMAL DE DESCARGA OU RAMAL DE ESGOTO SANITÁRIO. AF_08/2022</t>
        </is>
      </c>
      <c r="D1193" s="28" t="inlineStr">
        <is>
          <t>UN</t>
        </is>
      </c>
      <c r="E1193" s="1" t="n"/>
      <c r="F1193" s="1" t="n"/>
      <c r="G1193" s="1" t="n"/>
    </row>
    <row r="1194" ht="27.95" customHeight="1">
      <c r="A1194" s="29" t="inlineStr">
        <is>
          <t>2.3</t>
        </is>
      </c>
      <c r="B1194" s="29" t="inlineStr">
        <is>
          <t>93210</t>
        </is>
      </c>
      <c r="C1194" s="29" t="inlineStr">
        <is>
          <t>EXECUÇÃO DE REFEITÓRIO EM CANTEIRO DE OBRA EM CHAPA DE MADEIRA COMPENSADA, NÃO INCLUSO MOBILIÁRIO E EQUIPAMENTOS. AF_02/2016</t>
        </is>
      </c>
      <c r="D1194" s="30" t="inlineStr">
        <is>
          <t>M2</t>
        </is>
      </c>
      <c r="E1194" s="31" t="n">
        <v>14</v>
      </c>
      <c r="F1194" s="32" t="n">
        <v>0.0537</v>
      </c>
      <c r="G1194" s="32">
        <f>F1194*E1194</f>
        <v/>
      </c>
    </row>
    <row r="1195" ht="15" customHeight="1">
      <c r="A1195" s="1" t="n"/>
      <c r="B1195" s="1" t="n"/>
      <c r="C1195" s="1" t="n"/>
      <c r="D1195" s="1" t="n"/>
      <c r="E1195" s="1" t="n"/>
      <c r="F1195" s="33" t="inlineStr">
        <is>
          <t>TOTAL:</t>
        </is>
      </c>
      <c r="G1195" s="34" t="n">
        <v>0.7518</v>
      </c>
    </row>
    <row r="1196" ht="15.95" customHeight="1">
      <c r="A1196" s="27" t="inlineStr">
        <is>
          <t>[ Serviço ]</t>
        </is>
      </c>
      <c r="B1196" s="27" t="inlineStr">
        <is>
          <t>89362</t>
        </is>
      </c>
      <c r="C1196" s="27" t="inlineStr">
        <is>
          <t>JOELHO 90 GRAUS, PVC, SOLDÁVEL, DN 25MM, INSTALADO EM RAMAL OU SUB-RAMAL DE ÁGUA - FORNECIMENTO E INSTALAÇÃO. AF_06/2022</t>
        </is>
      </c>
      <c r="D1196" s="28" t="inlineStr">
        <is>
          <t>UN</t>
        </is>
      </c>
      <c r="E1196" s="1" t="n"/>
      <c r="F1196" s="1" t="n"/>
      <c r="G1196" s="1" t="n"/>
    </row>
    <row r="1197" ht="27.95" customHeight="1">
      <c r="A1197" s="29" t="inlineStr">
        <is>
          <t>2.3</t>
        </is>
      </c>
      <c r="B1197" s="29" t="inlineStr">
        <is>
          <t>93210</t>
        </is>
      </c>
      <c r="C1197" s="29" t="inlineStr">
        <is>
          <t>EXECUÇÃO DE REFEITÓRIO EM CANTEIRO DE OBRA EM CHAPA DE MADEIRA COMPENSADA, NÃO INCLUSO MOBILIÁRIO E EQUIPAMENTOS. AF_02/2016</t>
        </is>
      </c>
      <c r="D1197" s="30" t="inlineStr">
        <is>
          <t>M2</t>
        </is>
      </c>
      <c r="E1197" s="31" t="n">
        <v>14</v>
      </c>
      <c r="F1197" s="32" t="n">
        <v>0.06336600000000001</v>
      </c>
      <c r="G1197" s="32">
        <f>F1197*E1197</f>
        <v/>
      </c>
    </row>
    <row r="1198" ht="15" customHeight="1">
      <c r="A1198" s="1" t="n"/>
      <c r="B1198" s="1" t="n"/>
      <c r="C1198" s="1" t="n"/>
      <c r="D1198" s="1" t="n"/>
      <c r="E1198" s="1" t="n"/>
      <c r="F1198" s="33" t="inlineStr">
        <is>
          <t>TOTAL:</t>
        </is>
      </c>
      <c r="G1198" s="34" t="n">
        <v>0.887124</v>
      </c>
    </row>
    <row r="1199" ht="15.95" customHeight="1">
      <c r="A1199" s="27" t="inlineStr">
        <is>
          <t>[ Serviço ]</t>
        </is>
      </c>
      <c r="B1199" s="27" t="inlineStr">
        <is>
          <t>97611</t>
        </is>
      </c>
      <c r="C1199" s="27" t="inlineStr">
        <is>
          <t>LÂMPADA COMPACTA FLUORESCENTE DE 15 W, BASE E27 - FORNECIMENTO E INSTALAÇÃO. AF_02/2020</t>
        </is>
      </c>
      <c r="D1199" s="28" t="inlineStr">
        <is>
          <t>UN</t>
        </is>
      </c>
      <c r="E1199" s="1" t="n"/>
      <c r="F1199" s="1" t="n"/>
      <c r="G1199" s="1" t="n"/>
    </row>
    <row r="1200" ht="20.1" customHeight="1">
      <c r="A1200" s="29" t="inlineStr">
        <is>
          <t>2.2</t>
        </is>
      </c>
      <c r="B1200" s="29" t="inlineStr">
        <is>
          <t>93208</t>
        </is>
      </c>
      <c r="C1200" s="29" t="inlineStr">
        <is>
          <t>EXECUÇÃO DE ALMOXARIFADO EM CANTEIRO DE OBRA EM CHAPA DE MADEIRA COMPENSADA, INCLUSO PRATELEIRAS. AF_02/2016</t>
        </is>
      </c>
      <c r="D1200" s="30" t="inlineStr">
        <is>
          <t>M2</t>
        </is>
      </c>
      <c r="E1200" s="31" t="n">
        <v>30</v>
      </c>
      <c r="F1200" s="32" t="n">
        <v>0.0252</v>
      </c>
      <c r="G1200" s="32">
        <f>F1200*E1200</f>
        <v/>
      </c>
    </row>
    <row r="1201" ht="15" customHeight="1">
      <c r="A1201" s="1" t="n"/>
      <c r="B1201" s="1" t="n"/>
      <c r="C1201" s="1" t="n"/>
      <c r="D1201" s="1" t="n"/>
      <c r="E1201" s="1" t="n"/>
      <c r="F1201" s="33" t="inlineStr">
        <is>
          <t>TOTAL:</t>
        </is>
      </c>
      <c r="G1201" s="34" t="n">
        <v>0.756</v>
      </c>
    </row>
    <row r="1202" ht="15.95" customHeight="1">
      <c r="A1202" s="27" t="inlineStr">
        <is>
          <t xml:space="preserve">[ </t>
        </is>
      </c>
      <c r="B1202" s="27" t="inlineStr">
        <is>
          <t>S00128</t>
        </is>
      </c>
      <c r="C1202" s="27" t="inlineStr">
        <is>
          <t>Lançamento de concreto usinado, bombeado, em peças armadas da superestrutura, inclusive colocação, adensamento e acabamento</t>
        </is>
      </c>
      <c r="D1202" s="28" t="inlineStr">
        <is>
          <t>m3</t>
        </is>
      </c>
      <c r="E1202" s="1" t="n"/>
      <c r="F1202" s="1" t="n"/>
      <c r="G1202" s="1" t="n"/>
    </row>
    <row r="1203" ht="15" customHeight="1">
      <c r="A1203" s="29" t="inlineStr">
        <is>
          <t>3.3.10</t>
        </is>
      </c>
      <c r="B1203" s="29" t="inlineStr">
        <is>
          <t>S08637</t>
        </is>
      </c>
      <c r="C1203" s="29" t="inlineStr">
        <is>
          <t>Chapim de concreto pré-moldado</t>
        </is>
      </c>
      <c r="D1203" s="30" t="inlineStr">
        <is>
          <t>m</t>
        </is>
      </c>
      <c r="E1203" s="31" t="n">
        <v>142</v>
      </c>
      <c r="F1203" s="32" t="n">
        <v>0.02</v>
      </c>
      <c r="G1203" s="32">
        <f>F1203*E1203</f>
        <v/>
      </c>
    </row>
    <row r="1204" ht="15" customHeight="1">
      <c r="A1204" s="29" t="inlineStr">
        <is>
          <t>3.5.5</t>
        </is>
      </c>
      <c r="B1204" s="29" t="inlineStr">
        <is>
          <t>S08637</t>
        </is>
      </c>
      <c r="C1204" s="29" t="inlineStr">
        <is>
          <t>Chapim de concreto pré-moldado</t>
        </is>
      </c>
      <c r="D1204" s="30" t="inlineStr">
        <is>
          <t>m</t>
        </is>
      </c>
      <c r="E1204" s="31" t="n">
        <v>71</v>
      </c>
      <c r="F1204" s="32" t="n">
        <v>0.02</v>
      </c>
      <c r="G1204" s="32">
        <f>F1204*E1204</f>
        <v/>
      </c>
    </row>
    <row r="1205" ht="15" customHeight="1">
      <c r="A1205" s="29" t="inlineStr">
        <is>
          <t>4.3.12</t>
        </is>
      </c>
      <c r="B1205" s="29" t="inlineStr">
        <is>
          <t>S08637</t>
        </is>
      </c>
      <c r="C1205" s="29" t="inlineStr">
        <is>
          <t>Chapim de concreto pré-moldado</t>
        </is>
      </c>
      <c r="D1205" s="30" t="inlineStr">
        <is>
          <t>m</t>
        </is>
      </c>
      <c r="E1205" s="31" t="n">
        <v>190</v>
      </c>
      <c r="F1205" s="32" t="n">
        <v>0.02</v>
      </c>
      <c r="G1205" s="32">
        <f>F1205*E1205</f>
        <v/>
      </c>
    </row>
    <row r="1206" ht="15" customHeight="1">
      <c r="A1206" s="29" t="inlineStr">
        <is>
          <t>5.14</t>
        </is>
      </c>
      <c r="B1206" s="29" t="inlineStr">
        <is>
          <t>S08637</t>
        </is>
      </c>
      <c r="C1206" s="29" t="inlineStr">
        <is>
          <t>Chapim de concreto pré-moldado</t>
        </is>
      </c>
      <c r="D1206" s="30" t="inlineStr">
        <is>
          <t>m</t>
        </is>
      </c>
      <c r="E1206" s="31" t="n">
        <v>110</v>
      </c>
      <c r="F1206" s="32" t="n">
        <v>0.02</v>
      </c>
      <c r="G1206" s="32">
        <f>F1206*E1206</f>
        <v/>
      </c>
    </row>
    <row r="1207" ht="15" customHeight="1">
      <c r="A1207" s="1" t="n"/>
      <c r="B1207" s="1" t="n"/>
      <c r="C1207" s="1" t="n"/>
      <c r="D1207" s="1" t="n"/>
      <c r="E1207" s="1" t="n"/>
      <c r="F1207" s="33" t="inlineStr">
        <is>
          <t>TOTAL:</t>
        </is>
      </c>
      <c r="G1207" s="34" t="n">
        <v>10.26</v>
      </c>
    </row>
    <row r="1208" ht="15.95" customHeight="1">
      <c r="A1208" s="27" t="inlineStr">
        <is>
          <t>[ Serviço ]</t>
        </is>
      </c>
      <c r="B1208" s="27" t="inlineStr">
        <is>
          <t>95240</t>
        </is>
      </c>
      <c r="C1208" s="27" t="inlineStr">
        <is>
          <t>LASTRO DE CONCRETO MAGRO, APLICADO EM PISOS, LAJES SOBRE SOLO OU RADIERS, ESPESSURA DE 3 CM. AF_01/2024</t>
        </is>
      </c>
      <c r="D1208" s="28" t="inlineStr">
        <is>
          <t>M2</t>
        </is>
      </c>
      <c r="E1208" s="1" t="n"/>
      <c r="F1208" s="1" t="n"/>
      <c r="G1208" s="1" t="n"/>
    </row>
    <row r="1209" ht="20.1" customHeight="1">
      <c r="A1209" s="29" t="inlineStr">
        <is>
          <t>2.2</t>
        </is>
      </c>
      <c r="B1209" s="29" t="inlineStr">
        <is>
          <t>93208</t>
        </is>
      </c>
      <c r="C1209" s="29" t="inlineStr">
        <is>
          <t>EXECUÇÃO DE ALMOXARIFADO EM CANTEIRO DE OBRA EM CHAPA DE MADEIRA COMPENSADA, INCLUSO PRATELEIRAS. AF_02/2016</t>
        </is>
      </c>
      <c r="D1209" s="30" t="inlineStr">
        <is>
          <t>M2</t>
        </is>
      </c>
      <c r="E1209" s="31" t="n">
        <v>30</v>
      </c>
      <c r="F1209" s="32" t="n">
        <v>0.006</v>
      </c>
      <c r="G1209" s="32">
        <f>F1209*E1209</f>
        <v/>
      </c>
    </row>
    <row r="1210" ht="27.95" customHeight="1">
      <c r="A1210" s="29" t="inlineStr">
        <is>
          <t>2.3</t>
        </is>
      </c>
      <c r="B1210" s="29" t="inlineStr">
        <is>
          <t>93210</t>
        </is>
      </c>
      <c r="C1210" s="29" t="inlineStr">
        <is>
          <t>EXECUÇÃO DE REFEITÓRIO EM CANTEIRO DE OBRA EM CHAPA DE MADEIRA COMPENSADA, NÃO INCLUSO MOBILIÁRIO E EQUIPAMENTOS. AF_02/2016</t>
        </is>
      </c>
      <c r="D1210" s="30" t="inlineStr">
        <is>
          <t>M2</t>
        </is>
      </c>
      <c r="E1210" s="31" t="n">
        <v>14</v>
      </c>
      <c r="F1210" s="32" t="n">
        <v>0.008999999999999999</v>
      </c>
      <c r="G1210" s="32">
        <f>F1210*E1210</f>
        <v/>
      </c>
    </row>
    <row r="1211" ht="15" customHeight="1">
      <c r="A1211" s="1" t="n"/>
      <c r="B1211" s="1" t="n"/>
      <c r="C1211" s="1" t="n"/>
      <c r="D1211" s="1" t="n"/>
      <c r="E1211" s="1" t="n"/>
      <c r="F1211" s="33" t="inlineStr">
        <is>
          <t>TOTAL:</t>
        </is>
      </c>
      <c r="G1211" s="34" t="n">
        <v>0.306</v>
      </c>
    </row>
    <row r="1212" ht="15.95" customHeight="1">
      <c r="A1212" s="27" t="inlineStr">
        <is>
          <t>[ Serviço ]</t>
        </is>
      </c>
      <c r="B1212" s="27" t="inlineStr">
        <is>
          <t>95241</t>
        </is>
      </c>
      <c r="C1212" s="27" t="inlineStr">
        <is>
          <t>LASTRO DE CONCRETO MAGRO, APLICADO EM PISOS, LAJES SOBRE SOLO OU RADIERS, ESPESSURA DE 5 CM. AF_01/2024</t>
        </is>
      </c>
      <c r="D1212" s="28" t="inlineStr">
        <is>
          <t>M2</t>
        </is>
      </c>
      <c r="E1212" s="1" t="n"/>
      <c r="F1212" s="1" t="n"/>
      <c r="G1212" s="1" t="n"/>
    </row>
    <row r="1213" ht="20.1" customHeight="1">
      <c r="A1213" s="29" t="inlineStr">
        <is>
          <t>2.2</t>
        </is>
      </c>
      <c r="B1213" s="29" t="inlineStr">
        <is>
          <t>93208</t>
        </is>
      </c>
      <c r="C1213" s="29" t="inlineStr">
        <is>
          <t>EXECUÇÃO DE ALMOXARIFADO EM CANTEIRO DE OBRA EM CHAPA DE MADEIRA COMPENSADA, INCLUSO PRATELEIRAS. AF_02/2016</t>
        </is>
      </c>
      <c r="D1213" s="30" t="inlineStr">
        <is>
          <t>M2</t>
        </is>
      </c>
      <c r="E1213" s="31" t="n">
        <v>30</v>
      </c>
      <c r="F1213" s="32" t="n">
        <v>1.4396</v>
      </c>
      <c r="G1213" s="32">
        <f>F1213*E1213</f>
        <v/>
      </c>
    </row>
    <row r="1214" ht="27.95" customHeight="1">
      <c r="A1214" s="29" t="inlineStr">
        <is>
          <t>2.3</t>
        </is>
      </c>
      <c r="B1214" s="29" t="inlineStr">
        <is>
          <t>93210</t>
        </is>
      </c>
      <c r="C1214" s="29" t="inlineStr">
        <is>
          <t>EXECUÇÃO DE REFEITÓRIO EM CANTEIRO DE OBRA EM CHAPA DE MADEIRA COMPENSADA, NÃO INCLUSO MOBILIÁRIO E EQUIPAMENTOS. AF_02/2016</t>
        </is>
      </c>
      <c r="D1214" s="30" t="inlineStr">
        <is>
          <t>M2</t>
        </is>
      </c>
      <c r="E1214" s="31" t="n">
        <v>14</v>
      </c>
      <c r="F1214" s="32" t="n">
        <v>1.451</v>
      </c>
      <c r="G1214" s="32">
        <f>F1214*E1214</f>
        <v/>
      </c>
    </row>
    <row r="1215" ht="15" customHeight="1">
      <c r="A1215" s="1" t="n"/>
      <c r="B1215" s="1" t="n"/>
      <c r="C1215" s="1" t="n"/>
      <c r="D1215" s="1" t="n"/>
      <c r="E1215" s="1" t="n"/>
      <c r="F1215" s="33" t="inlineStr">
        <is>
          <t>TOTAL:</t>
        </is>
      </c>
      <c r="G1215" s="34" t="n">
        <v>63.502</v>
      </c>
    </row>
    <row r="1216" ht="24" customHeight="1">
      <c r="A1216" s="27" t="inlineStr">
        <is>
          <t>[ Serviço ]</t>
        </is>
      </c>
      <c r="B1216" s="27" t="inlineStr">
        <is>
          <t>99833</t>
        </is>
      </c>
      <c r="C1216" s="27" t="inlineStr">
        <is>
          <t>LAVADORA DE ALTA PRESSAO (LAVA-JATO) PARA AGUA FRIA, PRESSAO DE OPERACAO ENTRE 1400 E 1900 LIB/POL2, VAZAO MAXIMA ENTRE 400 E 700 L/H - CHP DIURNO. AF_05/2023</t>
        </is>
      </c>
      <c r="D1216" s="28" t="inlineStr">
        <is>
          <t>CHP</t>
        </is>
      </c>
      <c r="E1216" s="1" t="n"/>
      <c r="F1216" s="1" t="n"/>
      <c r="G1216" s="1" t="n"/>
    </row>
    <row r="1217" ht="20.1" customHeight="1">
      <c r="A1217" s="29" t="inlineStr">
        <is>
          <t>3.2.3</t>
        </is>
      </c>
      <c r="B1217" s="29" t="inlineStr">
        <is>
          <t>PE.EST.99814.</t>
        </is>
      </c>
      <c r="C1217" s="29" t="inlineStr">
        <is>
          <t>LIMPEZA DE SUPERFÍCIE COM JATO DE ALTA PRESSÃO, EM HORÁRIO EXTRAORDINÁRIO_50%.</t>
        </is>
      </c>
      <c r="D1217" s="30" t="inlineStr">
        <is>
          <t>m²</t>
        </is>
      </c>
      <c r="E1217" s="31" t="n">
        <v>95.05</v>
      </c>
      <c r="F1217" s="32" t="n">
        <v>0.015</v>
      </c>
      <c r="G1217" s="32">
        <f>F1217*E1217</f>
        <v/>
      </c>
    </row>
    <row r="1218" ht="20.1" customHeight="1">
      <c r="A1218" s="29" t="inlineStr">
        <is>
          <t>3.3.3</t>
        </is>
      </c>
      <c r="B1218" s="29" t="inlineStr">
        <is>
          <t>PE.EST.99814.</t>
        </is>
      </c>
      <c r="C1218" s="29" t="inlineStr">
        <is>
          <t>LIMPEZA DE SUPERFÍCIE COM JATO DE ALTA PRESSÃO, EM HORÁRIO EXTRAORDINÁRIO_50%.</t>
        </is>
      </c>
      <c r="D1218" s="30" t="inlineStr">
        <is>
          <t>m²</t>
        </is>
      </c>
      <c r="E1218" s="31" t="n">
        <v>852</v>
      </c>
      <c r="F1218" s="32" t="n">
        <v>0.015</v>
      </c>
      <c r="G1218" s="32">
        <f>F1218*E1218</f>
        <v/>
      </c>
    </row>
    <row r="1219" ht="15" customHeight="1">
      <c r="A1219" s="29" t="inlineStr">
        <is>
          <t>3.4.1</t>
        </is>
      </c>
      <c r="B1219" s="29" t="inlineStr">
        <is>
          <t>99814</t>
        </is>
      </c>
      <c r="C1219" s="29" t="inlineStr">
        <is>
          <t>LIMPEZA DE SUPERFÍCIE COM JATO DE ALTA PRESSÃO. AF_04/2019</t>
        </is>
      </c>
      <c r="D1219" s="30" t="inlineStr">
        <is>
          <t>M2</t>
        </is>
      </c>
      <c r="E1219" s="31" t="n">
        <v>161.22</v>
      </c>
      <c r="F1219" s="32" t="n">
        <v>0.015</v>
      </c>
      <c r="G1219" s="32">
        <f>F1219*E1219</f>
        <v/>
      </c>
    </row>
    <row r="1220" ht="15" customHeight="1">
      <c r="A1220" s="29" t="inlineStr">
        <is>
          <t>3.5.1</t>
        </is>
      </c>
      <c r="B1220" s="29" t="inlineStr">
        <is>
          <t>99814</t>
        </is>
      </c>
      <c r="C1220" s="29" t="inlineStr">
        <is>
          <t>LIMPEZA DE SUPERFÍCIE COM JATO DE ALTA PRESSÃO. AF_04/2019</t>
        </is>
      </c>
      <c r="D1220" s="30" t="inlineStr">
        <is>
          <t>M2</t>
        </is>
      </c>
      <c r="E1220" s="31" t="n">
        <v>262.7</v>
      </c>
      <c r="F1220" s="32" t="n">
        <v>0.015</v>
      </c>
      <c r="G1220" s="32">
        <f>F1220*E1220</f>
        <v/>
      </c>
    </row>
    <row r="1221" ht="15" customHeight="1">
      <c r="A1221" s="29" t="inlineStr">
        <is>
          <t>4.2.3</t>
        </is>
      </c>
      <c r="B1221" s="29" t="inlineStr">
        <is>
          <t>99814</t>
        </is>
      </c>
      <c r="C1221" s="29" t="inlineStr">
        <is>
          <t>LIMPEZA DE SUPERFÍCIE COM JATO DE ALTA PRESSÃO. AF_04/2019</t>
        </is>
      </c>
      <c r="D1221" s="30" t="inlineStr">
        <is>
          <t>M2</t>
        </is>
      </c>
      <c r="E1221" s="31" t="n">
        <v>91.8</v>
      </c>
      <c r="F1221" s="32" t="n">
        <v>0.015</v>
      </c>
      <c r="G1221" s="32">
        <f>F1221*E1221</f>
        <v/>
      </c>
    </row>
    <row r="1222" ht="20.1" customHeight="1">
      <c r="A1222" s="29" t="inlineStr">
        <is>
          <t>4.3.3</t>
        </is>
      </c>
      <c r="B1222" s="29" t="inlineStr">
        <is>
          <t>PE.EST.99814.</t>
        </is>
      </c>
      <c r="C1222" s="29" t="inlineStr">
        <is>
          <t>LIMPEZA DE SUPERFÍCIE COM JATO DE ALTA PRESSÃO, EM HORÁRIO EXTRAORDINÁRIO_50%.</t>
        </is>
      </c>
      <c r="D1222" s="30" t="inlineStr">
        <is>
          <t>m²</t>
        </is>
      </c>
      <c r="E1222" s="31" t="n">
        <v>1721.67</v>
      </c>
      <c r="F1222" s="32" t="n">
        <v>0.015</v>
      </c>
      <c r="G1222" s="32">
        <f>F1222*E1222</f>
        <v/>
      </c>
    </row>
    <row r="1223" ht="15" customHeight="1">
      <c r="A1223" s="29" t="inlineStr">
        <is>
          <t>4.4.1</t>
        </is>
      </c>
      <c r="B1223" s="29" t="inlineStr">
        <is>
          <t>99814</t>
        </is>
      </c>
      <c r="C1223" s="29" t="inlineStr">
        <is>
          <t>LIMPEZA DE SUPERFÍCIE COM JATO DE ALTA PRESSÃO. AF_04/2019</t>
        </is>
      </c>
      <c r="D1223" s="30" t="inlineStr">
        <is>
          <t>M2</t>
        </is>
      </c>
      <c r="E1223" s="31" t="n">
        <v>408</v>
      </c>
      <c r="F1223" s="32" t="n">
        <v>0.015</v>
      </c>
      <c r="G1223" s="32">
        <f>F1223*E1223</f>
        <v/>
      </c>
    </row>
    <row r="1224" ht="15" customHeight="1">
      <c r="A1224" s="1" t="n"/>
      <c r="B1224" s="1" t="n"/>
      <c r="C1224" s="1" t="n"/>
      <c r="D1224" s="1" t="n"/>
      <c r="E1224" s="1" t="n"/>
      <c r="F1224" s="33" t="inlineStr">
        <is>
          <t>TOTAL:</t>
        </is>
      </c>
      <c r="G1224" s="34" t="n">
        <v>53.8866</v>
      </c>
    </row>
    <row r="1225" ht="24" customHeight="1">
      <c r="A1225" s="27" t="inlineStr">
        <is>
          <t>[ Serviço ]</t>
        </is>
      </c>
      <c r="B1225" s="27" t="inlineStr">
        <is>
          <t>99829</t>
        </is>
      </c>
      <c r="C1225" s="27" t="inlineStr">
        <is>
          <t>LAVADORA DE ALTA PRESSAO (LAVA-JATO) PARA AGUA FRIA, PRESSAO DE OPERACAO ENTRE 1400 E 1900 LIB/POL2, VAZAO MAXIMA ENTRE 400 E 700 L/H - DEPRECIAÇÃO. AF_05/2023</t>
        </is>
      </c>
      <c r="D1225" s="28" t="inlineStr">
        <is>
          <t>H</t>
        </is>
      </c>
      <c r="E1225" s="1" t="n"/>
      <c r="F1225" s="1" t="n"/>
      <c r="G1225" s="1" t="n"/>
    </row>
    <row r="1226" ht="20.1" customHeight="1">
      <c r="A1226" s="29" t="inlineStr">
        <is>
          <t>3.2.3</t>
        </is>
      </c>
      <c r="B1226" s="29" t="inlineStr">
        <is>
          <t>PE.EST.99814.</t>
        </is>
      </c>
      <c r="C1226" s="29" t="inlineStr">
        <is>
          <t>LIMPEZA DE SUPERFÍCIE COM JATO DE ALTA PRESSÃO, EM HORÁRIO EXTRAORDINÁRIO_50%.</t>
        </is>
      </c>
      <c r="D1226" s="30" t="inlineStr">
        <is>
          <t>m²</t>
        </is>
      </c>
      <c r="E1226" s="31" t="n">
        <v>95.05</v>
      </c>
      <c r="F1226" s="32" t="n">
        <v>0.015</v>
      </c>
      <c r="G1226" s="32">
        <f>F1226*E1226</f>
        <v/>
      </c>
    </row>
    <row r="1227" ht="20.1" customHeight="1">
      <c r="A1227" s="29" t="inlineStr">
        <is>
          <t>3.3.3</t>
        </is>
      </c>
      <c r="B1227" s="29" t="inlineStr">
        <is>
          <t>PE.EST.99814.</t>
        </is>
      </c>
      <c r="C1227" s="29" t="inlineStr">
        <is>
          <t>LIMPEZA DE SUPERFÍCIE COM JATO DE ALTA PRESSÃO, EM HORÁRIO EXTRAORDINÁRIO_50%.</t>
        </is>
      </c>
      <c r="D1227" s="30" t="inlineStr">
        <is>
          <t>m²</t>
        </is>
      </c>
      <c r="E1227" s="31" t="n">
        <v>852</v>
      </c>
      <c r="F1227" s="32" t="n">
        <v>0.015</v>
      </c>
      <c r="G1227" s="32">
        <f>F1227*E1227</f>
        <v/>
      </c>
    </row>
    <row r="1228" ht="15" customHeight="1">
      <c r="A1228" s="29" t="inlineStr">
        <is>
          <t>3.4.1</t>
        </is>
      </c>
      <c r="B1228" s="29" t="inlineStr">
        <is>
          <t>99814</t>
        </is>
      </c>
      <c r="C1228" s="29" t="inlineStr">
        <is>
          <t>LIMPEZA DE SUPERFÍCIE COM JATO DE ALTA PRESSÃO. AF_04/2019</t>
        </is>
      </c>
      <c r="D1228" s="30" t="inlineStr">
        <is>
          <t>M2</t>
        </is>
      </c>
      <c r="E1228" s="31" t="n">
        <v>161.22</v>
      </c>
      <c r="F1228" s="32" t="n">
        <v>0.015</v>
      </c>
      <c r="G1228" s="32">
        <f>F1228*E1228</f>
        <v/>
      </c>
    </row>
    <row r="1229" ht="15" customHeight="1">
      <c r="A1229" s="29" t="inlineStr">
        <is>
          <t>3.5.1</t>
        </is>
      </c>
      <c r="B1229" s="29" t="inlineStr">
        <is>
          <t>99814</t>
        </is>
      </c>
      <c r="C1229" s="29" t="inlineStr">
        <is>
          <t>LIMPEZA DE SUPERFÍCIE COM JATO DE ALTA PRESSÃO. AF_04/2019</t>
        </is>
      </c>
      <c r="D1229" s="30" t="inlineStr">
        <is>
          <t>M2</t>
        </is>
      </c>
      <c r="E1229" s="31" t="n">
        <v>262.7</v>
      </c>
      <c r="F1229" s="32" t="n">
        <v>0.015</v>
      </c>
      <c r="G1229" s="32">
        <f>F1229*E1229</f>
        <v/>
      </c>
    </row>
    <row r="1230" ht="15" customHeight="1">
      <c r="A1230" s="29" t="inlineStr">
        <is>
          <t>4.2.3</t>
        </is>
      </c>
      <c r="B1230" s="29" t="inlineStr">
        <is>
          <t>99814</t>
        </is>
      </c>
      <c r="C1230" s="29" t="inlineStr">
        <is>
          <t>LIMPEZA DE SUPERFÍCIE COM JATO DE ALTA PRESSÃO. AF_04/2019</t>
        </is>
      </c>
      <c r="D1230" s="30" t="inlineStr">
        <is>
          <t>M2</t>
        </is>
      </c>
      <c r="E1230" s="31" t="n">
        <v>91.8</v>
      </c>
      <c r="F1230" s="32" t="n">
        <v>0.015</v>
      </c>
      <c r="G1230" s="32">
        <f>F1230*E1230</f>
        <v/>
      </c>
    </row>
    <row r="1231" ht="20.1" customHeight="1">
      <c r="A1231" s="29" t="inlineStr">
        <is>
          <t>4.3.3</t>
        </is>
      </c>
      <c r="B1231" s="29" t="inlineStr">
        <is>
          <t>PE.EST.99814.</t>
        </is>
      </c>
      <c r="C1231" s="29" t="inlineStr">
        <is>
          <t>LIMPEZA DE SUPERFÍCIE COM JATO DE ALTA PRESSÃO, EM HORÁRIO EXTRAORDINÁRIO_50%.</t>
        </is>
      </c>
      <c r="D1231" s="30" t="inlineStr">
        <is>
          <t>m²</t>
        </is>
      </c>
      <c r="E1231" s="31" t="n">
        <v>1721.67</v>
      </c>
      <c r="F1231" s="32" t="n">
        <v>0.015</v>
      </c>
      <c r="G1231" s="32">
        <f>F1231*E1231</f>
        <v/>
      </c>
    </row>
    <row r="1232" ht="15" customHeight="1">
      <c r="A1232" s="29" t="inlineStr">
        <is>
          <t>4.4.1</t>
        </is>
      </c>
      <c r="B1232" s="29" t="inlineStr">
        <is>
          <t>99814</t>
        </is>
      </c>
      <c r="C1232" s="29" t="inlineStr">
        <is>
          <t>LIMPEZA DE SUPERFÍCIE COM JATO DE ALTA PRESSÃO. AF_04/2019</t>
        </is>
      </c>
      <c r="D1232" s="30" t="inlineStr">
        <is>
          <t>M2</t>
        </is>
      </c>
      <c r="E1232" s="31" t="n">
        <v>408</v>
      </c>
      <c r="F1232" s="32" t="n">
        <v>0.015</v>
      </c>
      <c r="G1232" s="32">
        <f>F1232*E1232</f>
        <v/>
      </c>
    </row>
    <row r="1233" ht="15" customHeight="1">
      <c r="A1233" s="1" t="n"/>
      <c r="B1233" s="1" t="n"/>
      <c r="C1233" s="1" t="n"/>
      <c r="D1233" s="1" t="n"/>
      <c r="E1233" s="1" t="n"/>
      <c r="F1233" s="33" t="inlineStr">
        <is>
          <t>TOTAL:</t>
        </is>
      </c>
      <c r="G1233" s="34" t="n">
        <v>53.8866</v>
      </c>
    </row>
    <row r="1234" ht="24" customHeight="1">
      <c r="A1234" s="27" t="inlineStr">
        <is>
          <t>[ Serviço ]</t>
        </is>
      </c>
      <c r="B1234" s="27" t="inlineStr">
        <is>
          <t>99830</t>
        </is>
      </c>
      <c r="C1234" s="27" t="inlineStr">
        <is>
          <t>LAVADORA DE ALTA PRESSAO (LAVA-JATO) PARA AGUA FRIA, PRESSAO DE OPERACAO ENTRE 1400 E 1900 LIB/POL2, VAZAO MAXIMA ENTRE 400 E 700 L/H - JUROS. AF_05/2023</t>
        </is>
      </c>
      <c r="D1234" s="28" t="inlineStr">
        <is>
          <t>H</t>
        </is>
      </c>
      <c r="E1234" s="1" t="n"/>
      <c r="F1234" s="1" t="n"/>
      <c r="G1234" s="1" t="n"/>
    </row>
    <row r="1235" ht="20.1" customHeight="1">
      <c r="A1235" s="29" t="inlineStr">
        <is>
          <t>3.2.3</t>
        </is>
      </c>
      <c r="B1235" s="29" t="inlineStr">
        <is>
          <t>PE.EST.99814.</t>
        </is>
      </c>
      <c r="C1235" s="29" t="inlineStr">
        <is>
          <t>LIMPEZA DE SUPERFÍCIE COM JATO DE ALTA PRESSÃO, EM HORÁRIO EXTRAORDINÁRIO_50%.</t>
        </is>
      </c>
      <c r="D1235" s="30" t="inlineStr">
        <is>
          <t>m²</t>
        </is>
      </c>
      <c r="E1235" s="31" t="n">
        <v>95.05</v>
      </c>
      <c r="F1235" s="32" t="n">
        <v>0.015</v>
      </c>
      <c r="G1235" s="32">
        <f>F1235*E1235</f>
        <v/>
      </c>
    </row>
    <row r="1236" ht="20.1" customHeight="1">
      <c r="A1236" s="29" t="inlineStr">
        <is>
          <t>3.3.3</t>
        </is>
      </c>
      <c r="B1236" s="29" t="inlineStr">
        <is>
          <t>PE.EST.99814.</t>
        </is>
      </c>
      <c r="C1236" s="29" t="inlineStr">
        <is>
          <t>LIMPEZA DE SUPERFÍCIE COM JATO DE ALTA PRESSÃO, EM HORÁRIO EXTRAORDINÁRIO_50%.</t>
        </is>
      </c>
      <c r="D1236" s="30" t="inlineStr">
        <is>
          <t>m²</t>
        </is>
      </c>
      <c r="E1236" s="31" t="n">
        <v>852</v>
      </c>
      <c r="F1236" s="32" t="n">
        <v>0.015</v>
      </c>
      <c r="G1236" s="32">
        <f>F1236*E1236</f>
        <v/>
      </c>
    </row>
    <row r="1237" ht="15" customHeight="1">
      <c r="A1237" s="29" t="inlineStr">
        <is>
          <t>3.4.1</t>
        </is>
      </c>
      <c r="B1237" s="29" t="inlineStr">
        <is>
          <t>99814</t>
        </is>
      </c>
      <c r="C1237" s="29" t="inlineStr">
        <is>
          <t>LIMPEZA DE SUPERFÍCIE COM JATO DE ALTA PRESSÃO. AF_04/2019</t>
        </is>
      </c>
      <c r="D1237" s="30" t="inlineStr">
        <is>
          <t>M2</t>
        </is>
      </c>
      <c r="E1237" s="31" t="n">
        <v>161.22</v>
      </c>
      <c r="F1237" s="32" t="n">
        <v>0.015</v>
      </c>
      <c r="G1237" s="32">
        <f>F1237*E1237</f>
        <v/>
      </c>
    </row>
    <row r="1238" ht="15" customHeight="1">
      <c r="A1238" s="29" t="inlineStr">
        <is>
          <t>3.5.1</t>
        </is>
      </c>
      <c r="B1238" s="29" t="inlineStr">
        <is>
          <t>99814</t>
        </is>
      </c>
      <c r="C1238" s="29" t="inlineStr">
        <is>
          <t>LIMPEZA DE SUPERFÍCIE COM JATO DE ALTA PRESSÃO. AF_04/2019</t>
        </is>
      </c>
      <c r="D1238" s="30" t="inlineStr">
        <is>
          <t>M2</t>
        </is>
      </c>
      <c r="E1238" s="31" t="n">
        <v>262.7</v>
      </c>
      <c r="F1238" s="32" t="n">
        <v>0.015</v>
      </c>
      <c r="G1238" s="32">
        <f>F1238*E1238</f>
        <v/>
      </c>
    </row>
    <row r="1239" ht="15" customHeight="1">
      <c r="A1239" s="29" t="inlineStr">
        <is>
          <t>4.2.3</t>
        </is>
      </c>
      <c r="B1239" s="29" t="inlineStr">
        <is>
          <t>99814</t>
        </is>
      </c>
      <c r="C1239" s="29" t="inlineStr">
        <is>
          <t>LIMPEZA DE SUPERFÍCIE COM JATO DE ALTA PRESSÃO. AF_04/2019</t>
        </is>
      </c>
      <c r="D1239" s="30" t="inlineStr">
        <is>
          <t>M2</t>
        </is>
      </c>
      <c r="E1239" s="31" t="n">
        <v>91.8</v>
      </c>
      <c r="F1239" s="32" t="n">
        <v>0.015</v>
      </c>
      <c r="G1239" s="32">
        <f>F1239*E1239</f>
        <v/>
      </c>
    </row>
    <row r="1240" ht="20.1" customHeight="1">
      <c r="A1240" s="29" t="inlineStr">
        <is>
          <t>4.3.3</t>
        </is>
      </c>
      <c r="B1240" s="29" t="inlineStr">
        <is>
          <t>PE.EST.99814.</t>
        </is>
      </c>
      <c r="C1240" s="29" t="inlineStr">
        <is>
          <t>LIMPEZA DE SUPERFÍCIE COM JATO DE ALTA PRESSÃO, EM HORÁRIO EXTRAORDINÁRIO_50%.</t>
        </is>
      </c>
      <c r="D1240" s="30" t="inlineStr">
        <is>
          <t>m²</t>
        </is>
      </c>
      <c r="E1240" s="31" t="n">
        <v>1721.67</v>
      </c>
      <c r="F1240" s="32" t="n">
        <v>0.015</v>
      </c>
      <c r="G1240" s="32">
        <f>F1240*E1240</f>
        <v/>
      </c>
    </row>
    <row r="1241" ht="15" customHeight="1">
      <c r="A1241" s="29" t="inlineStr">
        <is>
          <t>4.4.1</t>
        </is>
      </c>
      <c r="B1241" s="29" t="inlineStr">
        <is>
          <t>99814</t>
        </is>
      </c>
      <c r="C1241" s="29" t="inlineStr">
        <is>
          <t>LIMPEZA DE SUPERFÍCIE COM JATO DE ALTA PRESSÃO. AF_04/2019</t>
        </is>
      </c>
      <c r="D1241" s="30" t="inlineStr">
        <is>
          <t>M2</t>
        </is>
      </c>
      <c r="E1241" s="31" t="n">
        <v>408</v>
      </c>
      <c r="F1241" s="32" t="n">
        <v>0.015</v>
      </c>
      <c r="G1241" s="32">
        <f>F1241*E1241</f>
        <v/>
      </c>
    </row>
    <row r="1242" ht="15" customHeight="1">
      <c r="A1242" s="1" t="n"/>
      <c r="B1242" s="1" t="n"/>
      <c r="C1242" s="1" t="n"/>
      <c r="D1242" s="1" t="n"/>
      <c r="E1242" s="1" t="n"/>
      <c r="F1242" s="33" t="inlineStr">
        <is>
          <t>TOTAL:</t>
        </is>
      </c>
      <c r="G1242" s="34" t="n">
        <v>53.8866</v>
      </c>
    </row>
    <row r="1243" ht="24" customHeight="1">
      <c r="A1243" s="27" t="inlineStr">
        <is>
          <t>[ Serviço ]</t>
        </is>
      </c>
      <c r="B1243" s="27" t="inlineStr">
        <is>
          <t>99831</t>
        </is>
      </c>
      <c r="C1243" s="27" t="inlineStr">
        <is>
          <t>LAVADORA DE ALTA PRESSAO (LAVA-JATO) PARA AGUA FRIA, PRESSAO DE OPERACAO ENTRE 1400 E 1900 LIB/POL2, VAZAO MAXIMA ENTRE 400 E 700 L/H - MANUTENÇÃO. AF_05/2023</t>
        </is>
      </c>
      <c r="D1243" s="28" t="inlineStr">
        <is>
          <t>H</t>
        </is>
      </c>
      <c r="E1243" s="1" t="n"/>
      <c r="F1243" s="1" t="n"/>
      <c r="G1243" s="1" t="n"/>
    </row>
    <row r="1244" ht="20.1" customHeight="1">
      <c r="A1244" s="29" t="inlineStr">
        <is>
          <t>3.2.3</t>
        </is>
      </c>
      <c r="B1244" s="29" t="inlineStr">
        <is>
          <t>PE.EST.99814.</t>
        </is>
      </c>
      <c r="C1244" s="29" t="inlineStr">
        <is>
          <t>LIMPEZA DE SUPERFÍCIE COM JATO DE ALTA PRESSÃO, EM HORÁRIO EXTRAORDINÁRIO_50%.</t>
        </is>
      </c>
      <c r="D1244" s="30" t="inlineStr">
        <is>
          <t>m²</t>
        </is>
      </c>
      <c r="E1244" s="31" t="n">
        <v>95.05</v>
      </c>
      <c r="F1244" s="32" t="n">
        <v>0.015</v>
      </c>
      <c r="G1244" s="32">
        <f>F1244*E1244</f>
        <v/>
      </c>
    </row>
    <row r="1245" ht="20.1" customHeight="1">
      <c r="A1245" s="29" t="inlineStr">
        <is>
          <t>3.3.3</t>
        </is>
      </c>
      <c r="B1245" s="29" t="inlineStr">
        <is>
          <t>PE.EST.99814.</t>
        </is>
      </c>
      <c r="C1245" s="29" t="inlineStr">
        <is>
          <t>LIMPEZA DE SUPERFÍCIE COM JATO DE ALTA PRESSÃO, EM HORÁRIO EXTRAORDINÁRIO_50%.</t>
        </is>
      </c>
      <c r="D1245" s="30" t="inlineStr">
        <is>
          <t>m²</t>
        </is>
      </c>
      <c r="E1245" s="31" t="n">
        <v>852</v>
      </c>
      <c r="F1245" s="32" t="n">
        <v>0.015</v>
      </c>
      <c r="G1245" s="32">
        <f>F1245*E1245</f>
        <v/>
      </c>
    </row>
    <row r="1246" ht="15" customHeight="1">
      <c r="A1246" s="29" t="inlineStr">
        <is>
          <t>3.4.1</t>
        </is>
      </c>
      <c r="B1246" s="29" t="inlineStr">
        <is>
          <t>99814</t>
        </is>
      </c>
      <c r="C1246" s="29" t="inlineStr">
        <is>
          <t>LIMPEZA DE SUPERFÍCIE COM JATO DE ALTA PRESSÃO. AF_04/2019</t>
        </is>
      </c>
      <c r="D1246" s="30" t="inlineStr">
        <is>
          <t>M2</t>
        </is>
      </c>
      <c r="E1246" s="31" t="n">
        <v>161.22</v>
      </c>
      <c r="F1246" s="32" t="n">
        <v>0.015</v>
      </c>
      <c r="G1246" s="32">
        <f>F1246*E1246</f>
        <v/>
      </c>
    </row>
    <row r="1247" ht="15" customHeight="1">
      <c r="A1247" s="29" t="inlineStr">
        <is>
          <t>3.5.1</t>
        </is>
      </c>
      <c r="B1247" s="29" t="inlineStr">
        <is>
          <t>99814</t>
        </is>
      </c>
      <c r="C1247" s="29" t="inlineStr">
        <is>
          <t>LIMPEZA DE SUPERFÍCIE COM JATO DE ALTA PRESSÃO. AF_04/2019</t>
        </is>
      </c>
      <c r="D1247" s="30" t="inlineStr">
        <is>
          <t>M2</t>
        </is>
      </c>
      <c r="E1247" s="31" t="n">
        <v>262.7</v>
      </c>
      <c r="F1247" s="32" t="n">
        <v>0.015</v>
      </c>
      <c r="G1247" s="32">
        <f>F1247*E1247</f>
        <v/>
      </c>
    </row>
    <row r="1248" ht="15" customHeight="1">
      <c r="A1248" s="29" t="inlineStr">
        <is>
          <t>4.2.3</t>
        </is>
      </c>
      <c r="B1248" s="29" t="inlineStr">
        <is>
          <t>99814</t>
        </is>
      </c>
      <c r="C1248" s="29" t="inlineStr">
        <is>
          <t>LIMPEZA DE SUPERFÍCIE COM JATO DE ALTA PRESSÃO. AF_04/2019</t>
        </is>
      </c>
      <c r="D1248" s="30" t="inlineStr">
        <is>
          <t>M2</t>
        </is>
      </c>
      <c r="E1248" s="31" t="n">
        <v>91.8</v>
      </c>
      <c r="F1248" s="32" t="n">
        <v>0.015</v>
      </c>
      <c r="G1248" s="32">
        <f>F1248*E1248</f>
        <v/>
      </c>
    </row>
    <row r="1249" ht="20.1" customHeight="1">
      <c r="A1249" s="29" t="inlineStr">
        <is>
          <t>4.3.3</t>
        </is>
      </c>
      <c r="B1249" s="29" t="inlineStr">
        <is>
          <t>PE.EST.99814.</t>
        </is>
      </c>
      <c r="C1249" s="29" t="inlineStr">
        <is>
          <t>LIMPEZA DE SUPERFÍCIE COM JATO DE ALTA PRESSÃO, EM HORÁRIO EXTRAORDINÁRIO_50%.</t>
        </is>
      </c>
      <c r="D1249" s="30" t="inlineStr">
        <is>
          <t>m²</t>
        </is>
      </c>
      <c r="E1249" s="31" t="n">
        <v>1721.67</v>
      </c>
      <c r="F1249" s="32" t="n">
        <v>0.015</v>
      </c>
      <c r="G1249" s="32">
        <f>F1249*E1249</f>
        <v/>
      </c>
    </row>
    <row r="1250" ht="15" customHeight="1">
      <c r="A1250" s="29" t="inlineStr">
        <is>
          <t>4.4.1</t>
        </is>
      </c>
      <c r="B1250" s="29" t="inlineStr">
        <is>
          <t>99814</t>
        </is>
      </c>
      <c r="C1250" s="29" t="inlineStr">
        <is>
          <t>LIMPEZA DE SUPERFÍCIE COM JATO DE ALTA PRESSÃO. AF_04/2019</t>
        </is>
      </c>
      <c r="D1250" s="30" t="inlineStr">
        <is>
          <t>M2</t>
        </is>
      </c>
      <c r="E1250" s="31" t="n">
        <v>408</v>
      </c>
      <c r="F1250" s="32" t="n">
        <v>0.015</v>
      </c>
      <c r="G1250" s="32">
        <f>F1250*E1250</f>
        <v/>
      </c>
    </row>
    <row r="1251" ht="15" customHeight="1">
      <c r="A1251" s="1" t="n"/>
      <c r="B1251" s="1" t="n"/>
      <c r="C1251" s="1" t="n"/>
      <c r="D1251" s="1" t="n"/>
      <c r="E1251" s="1" t="n"/>
      <c r="F1251" s="33" t="inlineStr">
        <is>
          <t>TOTAL:</t>
        </is>
      </c>
      <c r="G1251" s="34" t="n">
        <v>53.8866</v>
      </c>
    </row>
    <row r="1252" ht="24" customHeight="1">
      <c r="A1252" s="27" t="inlineStr">
        <is>
          <t>[ Serviço ]</t>
        </is>
      </c>
      <c r="B1252" s="27" t="inlineStr">
        <is>
          <t>99832</t>
        </is>
      </c>
      <c r="C1252" s="27" t="inlineStr">
        <is>
          <t>LAVADORA DE ALTA PRESSAO (LAVA-JATO) PARA AGUA FRIA, PRESSAO DE OPERACAO ENTRE 1400 E 1900 LIB/POL2, VAZAO MAXIMA ENTRE 400 E 700 L/H - MATERIAIS NA OPERAÇÃO. AF_05/2023</t>
        </is>
      </c>
      <c r="D1252" s="28" t="inlineStr">
        <is>
          <t>H</t>
        </is>
      </c>
      <c r="E1252" s="1" t="n"/>
      <c r="F1252" s="1" t="n"/>
      <c r="G1252" s="1" t="n"/>
    </row>
    <row r="1253" ht="20.1" customHeight="1">
      <c r="A1253" s="29" t="inlineStr">
        <is>
          <t>3.2.3</t>
        </is>
      </c>
      <c r="B1253" s="29" t="inlineStr">
        <is>
          <t>PE.EST.99814.</t>
        </is>
      </c>
      <c r="C1253" s="29" t="inlineStr">
        <is>
          <t>LIMPEZA DE SUPERFÍCIE COM JATO DE ALTA PRESSÃO, EM HORÁRIO EXTRAORDINÁRIO_50%.</t>
        </is>
      </c>
      <c r="D1253" s="30" t="inlineStr">
        <is>
          <t>m²</t>
        </is>
      </c>
      <c r="E1253" s="31" t="n">
        <v>95.05</v>
      </c>
      <c r="F1253" s="32" t="n">
        <v>0.015</v>
      </c>
      <c r="G1253" s="32">
        <f>F1253*E1253</f>
        <v/>
      </c>
    </row>
    <row r="1254" ht="20.1" customHeight="1">
      <c r="A1254" s="29" t="inlineStr">
        <is>
          <t>3.3.3</t>
        </is>
      </c>
      <c r="B1254" s="29" t="inlineStr">
        <is>
          <t>PE.EST.99814.</t>
        </is>
      </c>
      <c r="C1254" s="29" t="inlineStr">
        <is>
          <t>LIMPEZA DE SUPERFÍCIE COM JATO DE ALTA PRESSÃO, EM HORÁRIO EXTRAORDINÁRIO_50%.</t>
        </is>
      </c>
      <c r="D1254" s="30" t="inlineStr">
        <is>
          <t>m²</t>
        </is>
      </c>
      <c r="E1254" s="31" t="n">
        <v>852</v>
      </c>
      <c r="F1254" s="32" t="n">
        <v>0.015</v>
      </c>
      <c r="G1254" s="32">
        <f>F1254*E1254</f>
        <v/>
      </c>
    </row>
    <row r="1255" ht="15" customHeight="1">
      <c r="A1255" s="29" t="inlineStr">
        <is>
          <t>3.4.1</t>
        </is>
      </c>
      <c r="B1255" s="29" t="inlineStr">
        <is>
          <t>99814</t>
        </is>
      </c>
      <c r="C1255" s="29" t="inlineStr">
        <is>
          <t>LIMPEZA DE SUPERFÍCIE COM JATO DE ALTA PRESSÃO. AF_04/2019</t>
        </is>
      </c>
      <c r="D1255" s="30" t="inlineStr">
        <is>
          <t>M2</t>
        </is>
      </c>
      <c r="E1255" s="31" t="n">
        <v>161.22</v>
      </c>
      <c r="F1255" s="32" t="n">
        <v>0.015</v>
      </c>
      <c r="G1255" s="32">
        <f>F1255*E1255</f>
        <v/>
      </c>
    </row>
    <row r="1256" ht="15" customHeight="1">
      <c r="A1256" s="29" t="inlineStr">
        <is>
          <t>3.5.1</t>
        </is>
      </c>
      <c r="B1256" s="29" t="inlineStr">
        <is>
          <t>99814</t>
        </is>
      </c>
      <c r="C1256" s="29" t="inlineStr">
        <is>
          <t>LIMPEZA DE SUPERFÍCIE COM JATO DE ALTA PRESSÃO. AF_04/2019</t>
        </is>
      </c>
      <c r="D1256" s="30" t="inlineStr">
        <is>
          <t>M2</t>
        </is>
      </c>
      <c r="E1256" s="31" t="n">
        <v>262.7</v>
      </c>
      <c r="F1256" s="32" t="n">
        <v>0.015</v>
      </c>
      <c r="G1256" s="32">
        <f>F1256*E1256</f>
        <v/>
      </c>
    </row>
    <row r="1257" ht="15" customHeight="1">
      <c r="A1257" s="29" t="inlineStr">
        <is>
          <t>4.2.3</t>
        </is>
      </c>
      <c r="B1257" s="29" t="inlineStr">
        <is>
          <t>99814</t>
        </is>
      </c>
      <c r="C1257" s="29" t="inlineStr">
        <is>
          <t>LIMPEZA DE SUPERFÍCIE COM JATO DE ALTA PRESSÃO. AF_04/2019</t>
        </is>
      </c>
      <c r="D1257" s="30" t="inlineStr">
        <is>
          <t>M2</t>
        </is>
      </c>
      <c r="E1257" s="31" t="n">
        <v>91.8</v>
      </c>
      <c r="F1257" s="32" t="n">
        <v>0.015</v>
      </c>
      <c r="G1257" s="32">
        <f>F1257*E1257</f>
        <v/>
      </c>
    </row>
    <row r="1258" ht="20.1" customHeight="1">
      <c r="A1258" s="29" t="inlineStr">
        <is>
          <t>4.3.3</t>
        </is>
      </c>
      <c r="B1258" s="29" t="inlineStr">
        <is>
          <t>PE.EST.99814.</t>
        </is>
      </c>
      <c r="C1258" s="29" t="inlineStr">
        <is>
          <t>LIMPEZA DE SUPERFÍCIE COM JATO DE ALTA PRESSÃO, EM HORÁRIO EXTRAORDINÁRIO_50%.</t>
        </is>
      </c>
      <c r="D1258" s="30" t="inlineStr">
        <is>
          <t>m²</t>
        </is>
      </c>
      <c r="E1258" s="31" t="n">
        <v>1721.67</v>
      </c>
      <c r="F1258" s="32" t="n">
        <v>0.015</v>
      </c>
      <c r="G1258" s="32">
        <f>F1258*E1258</f>
        <v/>
      </c>
    </row>
    <row r="1259" ht="15" customHeight="1">
      <c r="A1259" s="29" t="inlineStr">
        <is>
          <t>4.4.1</t>
        </is>
      </c>
      <c r="B1259" s="29" t="inlineStr">
        <is>
          <t>99814</t>
        </is>
      </c>
      <c r="C1259" s="29" t="inlineStr">
        <is>
          <t>LIMPEZA DE SUPERFÍCIE COM JATO DE ALTA PRESSÃO. AF_04/2019</t>
        </is>
      </c>
      <c r="D1259" s="30" t="inlineStr">
        <is>
          <t>M2</t>
        </is>
      </c>
      <c r="E1259" s="31" t="n">
        <v>408</v>
      </c>
      <c r="F1259" s="32" t="n">
        <v>0.015</v>
      </c>
      <c r="G1259" s="32">
        <f>F1259*E1259</f>
        <v/>
      </c>
    </row>
    <row r="1260" ht="15" customHeight="1">
      <c r="A1260" s="1" t="n"/>
      <c r="B1260" s="1" t="n"/>
      <c r="C1260" s="1" t="n"/>
      <c r="D1260" s="1" t="n"/>
      <c r="E1260" s="1" t="n"/>
      <c r="F1260" s="33" t="inlineStr">
        <is>
          <t>TOTAL:</t>
        </is>
      </c>
      <c r="G1260" s="34" t="n">
        <v>53.8866</v>
      </c>
    </row>
    <row r="1261" ht="15.95" customHeight="1">
      <c r="A1261" s="27" t="inlineStr">
        <is>
          <t>[ Serviço ]</t>
        </is>
      </c>
      <c r="B1261" s="27" t="inlineStr">
        <is>
          <t>86904</t>
        </is>
      </c>
      <c r="C1261" s="27" t="inlineStr">
        <is>
          <t>LAVATÓRIO LOUÇA BRANCA SUSPENSO, 29,5 X 39CM OU EQUIVALENTE, PADRÃO POPULAR - FORNECIMENTO E INSTALAÇÃO. AF_01/2020</t>
        </is>
      </c>
      <c r="D1261" s="28" t="inlineStr">
        <is>
          <t>UN</t>
        </is>
      </c>
      <c r="E1261" s="1" t="n"/>
      <c r="F1261" s="1" t="n"/>
      <c r="G1261" s="1" t="n"/>
    </row>
    <row r="1262" ht="27.95" customHeight="1">
      <c r="A1262" s="29" t="inlineStr">
        <is>
          <t>2.3</t>
        </is>
      </c>
      <c r="B1262" s="29" t="inlineStr">
        <is>
          <t>93210</t>
        </is>
      </c>
      <c r="C1262" s="29" t="inlineStr">
        <is>
          <t>EXECUÇÃO DE REFEITÓRIO EM CANTEIRO DE OBRA EM CHAPA DE MADEIRA COMPENSADA, NÃO INCLUSO MOBILIÁRIO E EQUIPAMENTOS. AF_02/2016</t>
        </is>
      </c>
      <c r="D1262" s="30" t="inlineStr">
        <is>
          <t>M2</t>
        </is>
      </c>
      <c r="E1262" s="31" t="n">
        <v>14</v>
      </c>
      <c r="F1262" s="32" t="n">
        <v>0.0268</v>
      </c>
      <c r="G1262" s="32">
        <f>F1262*E1262</f>
        <v/>
      </c>
    </row>
    <row r="1263" ht="15" customHeight="1">
      <c r="A1263" s="1" t="n"/>
      <c r="B1263" s="1" t="n"/>
      <c r="C1263" s="1" t="n"/>
      <c r="D1263" s="1" t="n"/>
      <c r="E1263" s="1" t="n"/>
      <c r="F1263" s="33" t="inlineStr">
        <is>
          <t>TOTAL:</t>
        </is>
      </c>
      <c r="G1263" s="34" t="n">
        <v>0.3752</v>
      </c>
    </row>
    <row r="1264" ht="32.1" customHeight="1">
      <c r="A1264" s="27" t="inlineStr">
        <is>
          <t>[ Serviço ]</t>
        </is>
      </c>
      <c r="B1264" s="27" t="inlineStr">
        <is>
          <t>86943</t>
        </is>
      </c>
      <c r="C1264" s="27" t="inlineStr">
        <is>
          <t>LAVATÓRIO LOUÇA BRANCA SUSPENSO, 29,5 X 39CM OU EQUIVALENTE, PADRÃO POPULAR, INCLUSO SIFÃO FLEXÍVEL EM PVC, VÁLVULA E ENGATE FLEXÍVEL 30CM EM PLÁSTICO E TORNEIRA CROMADA DE MESA, PADRÃO POPULAR - FORNECIMENTO E INSTALAÇÃO. AF_01/2020</t>
        </is>
      </c>
      <c r="D1264" s="28" t="inlineStr">
        <is>
          <t>UN</t>
        </is>
      </c>
      <c r="E1264" s="1" t="n"/>
      <c r="F1264" s="1" t="n"/>
      <c r="G1264" s="1" t="n"/>
    </row>
    <row r="1265" ht="27.95" customHeight="1">
      <c r="A1265" s="29" t="inlineStr">
        <is>
          <t>2.3</t>
        </is>
      </c>
      <c r="B1265" s="29" t="inlineStr">
        <is>
          <t>93210</t>
        </is>
      </c>
      <c r="C1265" s="29" t="inlineStr">
        <is>
          <t>EXECUÇÃO DE REFEITÓRIO EM CANTEIRO DE OBRA EM CHAPA DE MADEIRA COMPENSADA, NÃO INCLUSO MOBILIÁRIO E EQUIPAMENTOS. AF_02/2016</t>
        </is>
      </c>
      <c r="D1265" s="30" t="inlineStr">
        <is>
          <t>M2</t>
        </is>
      </c>
      <c r="E1265" s="31" t="n">
        <v>14</v>
      </c>
      <c r="F1265" s="32" t="n">
        <v>0.0268</v>
      </c>
      <c r="G1265" s="32">
        <f>F1265*E1265</f>
        <v/>
      </c>
    </row>
    <row r="1266" ht="15" customHeight="1">
      <c r="A1266" s="1" t="n"/>
      <c r="B1266" s="1" t="n"/>
      <c r="C1266" s="1" t="n"/>
      <c r="D1266" s="1" t="n"/>
      <c r="E1266" s="1" t="n"/>
      <c r="F1266" s="33" t="inlineStr">
        <is>
          <t>TOTAL:</t>
        </is>
      </c>
      <c r="G1266" s="34" t="n">
        <v>0.3752</v>
      </c>
    </row>
    <row r="1267" ht="24" customHeight="1">
      <c r="A1267" s="27" t="inlineStr">
        <is>
          <t>[ Serviço ]</t>
        </is>
      </c>
      <c r="B1267" s="27" t="inlineStr">
        <is>
          <t>97586</t>
        </is>
      </c>
      <c r="C1267" s="27" t="inlineStr">
        <is>
          <t>LUMINÁRIA TIPO CALHA, DE SOBREPOR, COM 2 LÂMPADAS TUBULARES FLUORESCENTES DE 36 W, COM REATOR DE PARTIDA RÁPIDA - FORNECIMENTO E INSTALAÇÃO. AF_02/2020</t>
        </is>
      </c>
      <c r="D1267" s="28" t="inlineStr">
        <is>
          <t>UN</t>
        </is>
      </c>
      <c r="E1267" s="1" t="n"/>
      <c r="F1267" s="1" t="n"/>
      <c r="G1267" s="1" t="n"/>
    </row>
    <row r="1268" ht="20.1" customHeight="1">
      <c r="A1268" s="29" t="inlineStr">
        <is>
          <t>2.2</t>
        </is>
      </c>
      <c r="B1268" s="29" t="inlineStr">
        <is>
          <t>93208</t>
        </is>
      </c>
      <c r="C1268" s="29" t="inlineStr">
        <is>
          <t>EXECUÇÃO DE ALMOXARIFADO EM CANTEIRO DE OBRA EM CHAPA DE MADEIRA COMPENSADA, INCLUSO PRATELEIRAS. AF_02/2016</t>
        </is>
      </c>
      <c r="D1268" s="30" t="inlineStr">
        <is>
          <t>M2</t>
        </is>
      </c>
      <c r="E1268" s="31" t="n">
        <v>30</v>
      </c>
      <c r="F1268" s="32" t="n">
        <v>0.1007</v>
      </c>
      <c r="G1268" s="32">
        <f>F1268*E1268</f>
        <v/>
      </c>
    </row>
    <row r="1269" ht="27.95" customHeight="1">
      <c r="A1269" s="29" t="inlineStr">
        <is>
          <t>2.3</t>
        </is>
      </c>
      <c r="B1269" s="29" t="inlineStr">
        <is>
          <t>93210</t>
        </is>
      </c>
      <c r="C1269" s="29" t="inlineStr">
        <is>
          <t>EXECUÇÃO DE REFEITÓRIO EM CANTEIRO DE OBRA EM CHAPA DE MADEIRA COMPENSADA, NÃO INCLUSO MOBILIÁRIO E EQUIPAMENTOS. AF_02/2016</t>
        </is>
      </c>
      <c r="D1269" s="30" t="inlineStr">
        <is>
          <t>M2</t>
        </is>
      </c>
      <c r="E1269" s="31" t="n">
        <v>14</v>
      </c>
      <c r="F1269" s="32" t="n">
        <v>0.1611</v>
      </c>
      <c r="G1269" s="32">
        <f>F1269*E1269</f>
        <v/>
      </c>
    </row>
    <row r="1270" ht="15" customHeight="1">
      <c r="A1270" s="1" t="n"/>
      <c r="B1270" s="1" t="n"/>
      <c r="C1270" s="1" t="n"/>
      <c r="D1270" s="1" t="n"/>
      <c r="E1270" s="1" t="n"/>
      <c r="F1270" s="33" t="inlineStr">
        <is>
          <t>TOTAL:</t>
        </is>
      </c>
      <c r="G1270" s="34" t="n">
        <v>5.2764</v>
      </c>
    </row>
    <row r="1271" ht="15.95" customHeight="1">
      <c r="A1271" s="27" t="inlineStr">
        <is>
          <t>[ Serviço ]</t>
        </is>
      </c>
      <c r="B1271" s="27" t="inlineStr">
        <is>
          <t>97593</t>
        </is>
      </c>
      <c r="C1271" s="27" t="inlineStr">
        <is>
          <t>LUMINÁRIA TIPO SPOT, DE SOBREPOR, COM 1 LÂMPADA FLUORESCENTE DE 15 W, SEM REATOR - FORNECIMENTO E INSTALAÇÃO. AF_02/2020</t>
        </is>
      </c>
      <c r="D1271" s="28" t="inlineStr">
        <is>
          <t>UN</t>
        </is>
      </c>
      <c r="E1271" s="1" t="n"/>
      <c r="F1271" s="1" t="n"/>
      <c r="G1271" s="1" t="n"/>
    </row>
    <row r="1272" ht="20.1" customHeight="1">
      <c r="A1272" s="29" t="inlineStr">
        <is>
          <t>2.2</t>
        </is>
      </c>
      <c r="B1272" s="29" t="inlineStr">
        <is>
          <t>93208</t>
        </is>
      </c>
      <c r="C1272" s="29" t="inlineStr">
        <is>
          <t>EXECUÇÃO DE ALMOXARIFADO EM CANTEIRO DE OBRA EM CHAPA DE MADEIRA COMPENSADA, INCLUSO PRATELEIRAS. AF_02/2016</t>
        </is>
      </c>
      <c r="D1272" s="30" t="inlineStr">
        <is>
          <t>M2</t>
        </is>
      </c>
      <c r="E1272" s="31" t="n">
        <v>30</v>
      </c>
      <c r="F1272" s="32" t="n">
        <v>0.0252</v>
      </c>
      <c r="G1272" s="32">
        <f>F1272*E1272</f>
        <v/>
      </c>
    </row>
    <row r="1273" ht="15" customHeight="1">
      <c r="A1273" s="1" t="n"/>
      <c r="B1273" s="1" t="n"/>
      <c r="C1273" s="1" t="n"/>
      <c r="D1273" s="1" t="n"/>
      <c r="E1273" s="1" t="n"/>
      <c r="F1273" s="33" t="inlineStr">
        <is>
          <t>TOTAL:</t>
        </is>
      </c>
      <c r="G1273" s="34" t="n">
        <v>0.756</v>
      </c>
    </row>
    <row r="1274" ht="24" customHeight="1">
      <c r="A1274" s="27" t="inlineStr">
        <is>
          <t>[ Serviço ]</t>
        </is>
      </c>
      <c r="B1274" s="27" t="inlineStr">
        <is>
          <t>91885</t>
        </is>
      </c>
      <c r="C1274" s="27" t="inlineStr">
        <is>
          <t>LUVA PARA ELETRODUTO, PVC, ROSCÁVEL, DN 32 MM (1"), PARA CIRCUITOS TERMINAIS, INSTALADA EM PAREDE - FORNECIMENTO E INSTALAÇÃO. AF_03/2023</t>
        </is>
      </c>
      <c r="D1274" s="28" t="inlineStr">
        <is>
          <t>UN</t>
        </is>
      </c>
      <c r="E1274" s="1" t="n"/>
      <c r="F1274" s="1" t="n"/>
      <c r="G1274" s="1" t="n"/>
    </row>
    <row r="1275" ht="27.95" customHeight="1">
      <c r="A1275" s="29" t="inlineStr">
        <is>
          <t>2.4</t>
        </is>
      </c>
      <c r="B1275" s="29" t="inlineStr">
        <is>
          <t>101493</t>
        </is>
      </c>
      <c r="C1275" s="29" t="inlineStr">
        <is>
          <t>ENTRADA DE ENERGIA ELÉTRICA, AÉREA, MONOFÁSICA, COM CAIXA DE EMBUTIR, CABO DE 10 MM2 E DISJUNTOR DIN 50A (NÃO INCLUSO O POSTE DE CONCRETO). AF_07/2020_PS</t>
        </is>
      </c>
      <c r="D1275" s="30" t="inlineStr">
        <is>
          <t>UN</t>
        </is>
      </c>
      <c r="E1275" s="31" t="n">
        <v>1</v>
      </c>
      <c r="F1275" s="32" t="n">
        <v>1</v>
      </c>
      <c r="G1275" s="32">
        <f>F1275*E1275</f>
        <v/>
      </c>
    </row>
    <row r="1276" ht="15" customHeight="1">
      <c r="A1276" s="1" t="n"/>
      <c r="B1276" s="1" t="n"/>
      <c r="C1276" s="1" t="n"/>
      <c r="D1276" s="1" t="n"/>
      <c r="E1276" s="1" t="n"/>
      <c r="F1276" s="33" t="inlineStr">
        <is>
          <t>TOTAL:</t>
        </is>
      </c>
      <c r="G1276" s="34" t="n">
        <v>1</v>
      </c>
    </row>
    <row r="1277" ht="15" customHeight="1">
      <c r="A1277" s="27" t="inlineStr">
        <is>
          <t>[ Serviço ]</t>
        </is>
      </c>
      <c r="B1277" s="27" t="inlineStr">
        <is>
          <t>88273</t>
        </is>
      </c>
      <c r="C1277" s="27" t="inlineStr">
        <is>
          <t>MARCENEIRO COM ENCARGOS COMPLEMENTARES</t>
        </is>
      </c>
      <c r="D1277" s="28" t="inlineStr">
        <is>
          <t>H</t>
        </is>
      </c>
      <c r="E1277" s="1" t="n"/>
      <c r="F1277" s="1" t="n"/>
      <c r="G1277" s="1" t="n"/>
    </row>
    <row r="1278" ht="15" customHeight="1">
      <c r="A1278" s="29" t="inlineStr">
        <is>
          <t>6.24</t>
        </is>
      </c>
      <c r="B1278" s="29" t="inlineStr">
        <is>
          <t>C2216</t>
        </is>
      </c>
      <c r="C1278" s="29" t="inlineStr">
        <is>
          <t>REVESTIMENTO C/LAMINADO MELAMÍNICO COLADO</t>
        </is>
      </c>
      <c r="D1278" s="30" t="inlineStr">
        <is>
          <t>M2</t>
        </is>
      </c>
      <c r="E1278" s="31" t="n">
        <v>45.45</v>
      </c>
      <c r="F1278" s="32" t="n">
        <v>0.18</v>
      </c>
      <c r="G1278" s="32">
        <f>F1278*E1278</f>
        <v/>
      </c>
    </row>
    <row r="1279" ht="15" customHeight="1">
      <c r="A1279" s="1" t="n"/>
      <c r="B1279" s="1" t="n"/>
      <c r="C1279" s="1" t="n"/>
      <c r="D1279" s="1" t="n"/>
      <c r="E1279" s="1" t="n"/>
      <c r="F1279" s="33" t="inlineStr">
        <is>
          <t>TOTAL:</t>
        </is>
      </c>
      <c r="G1279" s="34" t="n">
        <v>8.180999999999999</v>
      </c>
    </row>
    <row r="1280" ht="15" customHeight="1">
      <c r="A1280" s="27" t="inlineStr">
        <is>
          <t>[ Serviço ]</t>
        </is>
      </c>
      <c r="B1280" s="27" t="inlineStr">
        <is>
          <t>88274</t>
        </is>
      </c>
      <c r="C1280" s="27" t="inlineStr">
        <is>
          <t>MARMORISTA/GRANITEIRO COM ENCARGOS COMPLEMENTARES</t>
        </is>
      </c>
      <c r="D1280" s="28" t="inlineStr">
        <is>
          <t>H</t>
        </is>
      </c>
      <c r="E1280" s="1" t="n"/>
      <c r="F1280" s="1" t="n"/>
      <c r="G1280" s="1" t="n"/>
    </row>
    <row r="1281" ht="27.95" customHeight="1">
      <c r="A1281" s="29" t="inlineStr">
        <is>
          <t>6.15</t>
        </is>
      </c>
      <c r="B1281" s="29" t="inlineStr">
        <is>
          <t>86938</t>
        </is>
      </c>
      <c r="C1281" s="29" t="inlineStr">
        <is>
          <t>CUBA DE EMBUTIR OVAL EM LOUÇA BRANCA, 35 X 50CM OU EQUIVALENTE, INCLUSO VÁLVULA E SIFÃO TIPO GARRAFA EM METAL CROMADO - FORNECIMENTO E INSTALAÇÃO. AF_01/2020</t>
        </is>
      </c>
      <c r="D1281" s="30" t="inlineStr">
        <is>
          <t>UN</t>
        </is>
      </c>
      <c r="E1281" s="31" t="n">
        <v>30</v>
      </c>
      <c r="F1281" s="32" t="n">
        <v>0.8458</v>
      </c>
      <c r="G1281" s="32">
        <f>F1281*E1281</f>
        <v/>
      </c>
    </row>
    <row r="1282" ht="15" customHeight="1">
      <c r="A1282" s="1" t="n"/>
      <c r="B1282" s="1" t="n"/>
      <c r="C1282" s="1" t="n"/>
      <c r="D1282" s="1" t="n"/>
      <c r="E1282" s="1" t="n"/>
      <c r="F1282" s="33" t="inlineStr">
        <is>
          <t>TOTAL:</t>
        </is>
      </c>
      <c r="G1282" s="34" t="n">
        <v>25.374</v>
      </c>
    </row>
    <row r="1283" ht="15.95" customHeight="1">
      <c r="A1283" s="27" t="inlineStr">
        <is>
          <t>[ Serviço ]</t>
        </is>
      </c>
      <c r="B1283" s="27" t="inlineStr">
        <is>
          <t>102274</t>
        </is>
      </c>
      <c r="C1283" s="27" t="inlineStr">
        <is>
          <t>MARTELO DEMOLIDOR ELÉTRICO, COM POTÊNCIA DE 2.000 W, 1.000 IMPACTOS POR MINUTO, PESO DE 30 KG - CHI DIURNO. AF_01/2021</t>
        </is>
      </c>
      <c r="D1283" s="28" t="inlineStr">
        <is>
          <t>CHI</t>
        </is>
      </c>
      <c r="E1283" s="1" t="n"/>
      <c r="F1283" s="1" t="n"/>
      <c r="G1283" s="1" t="n"/>
    </row>
    <row r="1284" ht="27.95" customHeight="1">
      <c r="A1284" s="29" t="inlineStr">
        <is>
          <t>3.2.8</t>
        </is>
      </c>
      <c r="B1284" s="29" t="inlineStr">
        <is>
          <t>90439</t>
        </is>
      </c>
      <c r="C1284" s="29" t="inlineStr">
        <is>
          <t>FURO MECANIZADO EM CONCRETO, COM MARTELO DEMOLIDOR, PARA INSTALAÇÕES HIDRÁULICAS, DIÂMETROS MENORES OU IGUAIS A 40 MM. AF_09/2023</t>
        </is>
      </c>
      <c r="D1284" s="30" t="inlineStr">
        <is>
          <t>UN</t>
        </is>
      </c>
      <c r="E1284" s="31" t="n">
        <v>257.6</v>
      </c>
      <c r="F1284" s="32" t="n">
        <v>0.2084</v>
      </c>
      <c r="G1284" s="32">
        <f>F1284*E1284</f>
        <v/>
      </c>
    </row>
    <row r="1285" ht="27.95" customHeight="1">
      <c r="A1285" s="29" t="inlineStr">
        <is>
          <t>4.2.8</t>
        </is>
      </c>
      <c r="B1285" s="29" t="inlineStr">
        <is>
          <t>90439</t>
        </is>
      </c>
      <c r="C1285" s="29" t="inlineStr">
        <is>
          <t>FURO MECANIZADO EM CONCRETO, COM MARTELO DEMOLIDOR, PARA INSTALAÇÕES HIDRÁULICAS, DIÂMETROS MENORES OU IGUAIS A 40 MM. AF_09/2023</t>
        </is>
      </c>
      <c r="D1285" s="30" t="inlineStr">
        <is>
          <t>UN</t>
        </is>
      </c>
      <c r="E1285" s="31" t="n">
        <v>365.33</v>
      </c>
      <c r="F1285" s="32" t="n">
        <v>0.2084</v>
      </c>
      <c r="G1285" s="32">
        <f>F1285*E1285</f>
        <v/>
      </c>
    </row>
    <row r="1286" ht="15" customHeight="1">
      <c r="A1286" s="1" t="n"/>
      <c r="B1286" s="1" t="n"/>
      <c r="C1286" s="1" t="n"/>
      <c r="D1286" s="1" t="n"/>
      <c r="E1286" s="1" t="n"/>
      <c r="F1286" s="33" t="inlineStr">
        <is>
          <t>TOTAL:</t>
        </is>
      </c>
      <c r="G1286" s="34" t="n">
        <v>129.818612</v>
      </c>
    </row>
    <row r="1287" ht="15.95" customHeight="1">
      <c r="A1287" s="27" t="inlineStr">
        <is>
          <t>[ Serviço ]</t>
        </is>
      </c>
      <c r="B1287" s="27" t="inlineStr">
        <is>
          <t>102275</t>
        </is>
      </c>
      <c r="C1287" s="27" t="inlineStr">
        <is>
          <t>MARTELO DEMOLIDOR ELÉTRICO, COM POTÊNCIA DE 2.000 W, 1.000 IMPACTOS POR MINUTO, PESO DE 30 KG - CHP DIURNO. AF_01/2021</t>
        </is>
      </c>
      <c r="D1287" s="28" t="inlineStr">
        <is>
          <t>CHP</t>
        </is>
      </c>
      <c r="E1287" s="1" t="n"/>
      <c r="F1287" s="1" t="n"/>
      <c r="G1287" s="1" t="n"/>
    </row>
    <row r="1288" ht="27.95" customHeight="1">
      <c r="A1288" s="29" t="inlineStr">
        <is>
          <t>3.2.8</t>
        </is>
      </c>
      <c r="B1288" s="29" t="inlineStr">
        <is>
          <t>90439</t>
        </is>
      </c>
      <c r="C1288" s="29" t="inlineStr">
        <is>
          <t>FURO MECANIZADO EM CONCRETO, COM MARTELO DEMOLIDOR, PARA INSTALAÇÕES HIDRÁULICAS, DIÂMETROS MENORES OU IGUAIS A 40 MM. AF_09/2023</t>
        </is>
      </c>
      <c r="D1288" s="30" t="inlineStr">
        <is>
          <t>UN</t>
        </is>
      </c>
      <c r="E1288" s="31" t="n">
        <v>257.6</v>
      </c>
      <c r="F1288" s="32" t="n">
        <v>0.0853</v>
      </c>
      <c r="G1288" s="32">
        <f>F1288*E1288</f>
        <v/>
      </c>
    </row>
    <row r="1289" ht="27.95" customHeight="1">
      <c r="A1289" s="29" t="inlineStr">
        <is>
          <t>4.2.8</t>
        </is>
      </c>
      <c r="B1289" s="29" t="inlineStr">
        <is>
          <t>90439</t>
        </is>
      </c>
      <c r="C1289" s="29" t="inlineStr">
        <is>
          <t>FURO MECANIZADO EM CONCRETO, COM MARTELO DEMOLIDOR, PARA INSTALAÇÕES HIDRÁULICAS, DIÂMETROS MENORES OU IGUAIS A 40 MM. AF_09/2023</t>
        </is>
      </c>
      <c r="D1289" s="30" t="inlineStr">
        <is>
          <t>UN</t>
        </is>
      </c>
      <c r="E1289" s="31" t="n">
        <v>365.33</v>
      </c>
      <c r="F1289" s="32" t="n">
        <v>0.0853</v>
      </c>
      <c r="G1289" s="32">
        <f>F1289*E1289</f>
        <v/>
      </c>
    </row>
    <row r="1290" ht="15" customHeight="1">
      <c r="A1290" s="1" t="n"/>
      <c r="B1290" s="1" t="n"/>
      <c r="C1290" s="1" t="n"/>
      <c r="D1290" s="1" t="n"/>
      <c r="E1290" s="1" t="n"/>
      <c r="F1290" s="33" t="inlineStr">
        <is>
          <t>TOTAL:</t>
        </is>
      </c>
      <c r="G1290" s="34" t="n">
        <v>53.135929</v>
      </c>
    </row>
    <row r="1291" ht="15.95" customHeight="1">
      <c r="A1291" s="27" t="inlineStr">
        <is>
          <t>[ Serviço ]</t>
        </is>
      </c>
      <c r="B1291" s="27" t="inlineStr">
        <is>
          <t>102270</t>
        </is>
      </c>
      <c r="C1291" s="27" t="inlineStr">
        <is>
          <t>MARTELO DEMOLIDOR ELÉTRICO, COM POTÊNCIA DE 2.000 W, 1.000 IMPACTOS POR MINUTO, PESO DE 30 KG - DEPRECIAÇÃO. AF_01/2021</t>
        </is>
      </c>
      <c r="D1291" s="28" t="inlineStr">
        <is>
          <t>H</t>
        </is>
      </c>
      <c r="E1291" s="1" t="n"/>
      <c r="F1291" s="1" t="n"/>
      <c r="G1291" s="1" t="n"/>
    </row>
    <row r="1292" ht="27.95" customHeight="1">
      <c r="A1292" s="29" t="inlineStr">
        <is>
          <t>3.2.8</t>
        </is>
      </c>
      <c r="B1292" s="29" t="inlineStr">
        <is>
          <t>90439</t>
        </is>
      </c>
      <c r="C1292" s="29" t="inlineStr">
        <is>
          <t>FURO MECANIZADO EM CONCRETO, COM MARTELO DEMOLIDOR, PARA INSTALAÇÕES HIDRÁULICAS, DIÂMETROS MENORES OU IGUAIS A 40 MM. AF_09/2023</t>
        </is>
      </c>
      <c r="D1292" s="30" t="inlineStr">
        <is>
          <t>UN</t>
        </is>
      </c>
      <c r="E1292" s="31" t="n">
        <v>257.6</v>
      </c>
      <c r="F1292" s="32" t="n">
        <v>0.2937</v>
      </c>
      <c r="G1292" s="32">
        <f>F1292*E1292</f>
        <v/>
      </c>
    </row>
    <row r="1293" ht="27.95" customHeight="1">
      <c r="A1293" s="29" t="inlineStr">
        <is>
          <t>4.2.8</t>
        </is>
      </c>
      <c r="B1293" s="29" t="inlineStr">
        <is>
          <t>90439</t>
        </is>
      </c>
      <c r="C1293" s="29" t="inlineStr">
        <is>
          <t>FURO MECANIZADO EM CONCRETO, COM MARTELO DEMOLIDOR, PARA INSTALAÇÕES HIDRÁULICAS, DIÂMETROS MENORES OU IGUAIS A 40 MM. AF_09/2023</t>
        </is>
      </c>
      <c r="D1293" s="30" t="inlineStr">
        <is>
          <t>UN</t>
        </is>
      </c>
      <c r="E1293" s="31" t="n">
        <v>365.33</v>
      </c>
      <c r="F1293" s="32" t="n">
        <v>0.2937</v>
      </c>
      <c r="G1293" s="32">
        <f>F1293*E1293</f>
        <v/>
      </c>
    </row>
    <row r="1294" ht="15" customHeight="1">
      <c r="A1294" s="1" t="n"/>
      <c r="B1294" s="1" t="n"/>
      <c r="C1294" s="1" t="n"/>
      <c r="D1294" s="1" t="n"/>
      <c r="E1294" s="1" t="n"/>
      <c r="F1294" s="33" t="inlineStr">
        <is>
          <t>TOTAL:</t>
        </is>
      </c>
      <c r="G1294" s="34" t="n">
        <v>182.954541</v>
      </c>
    </row>
    <row r="1295" ht="15.95" customHeight="1">
      <c r="A1295" s="27" t="inlineStr">
        <is>
          <t>[ Serviço ]</t>
        </is>
      </c>
      <c r="B1295" s="27" t="inlineStr">
        <is>
          <t>102271</t>
        </is>
      </c>
      <c r="C1295" s="27" t="inlineStr">
        <is>
          <t>MARTELO DEMOLIDOR ELÉTRICO, COM POTÊNCIA DE 2.000 W, 1.000 IMPACTOS POR MINUTO, PESO DE 30 KG - JUROS. AF_01/2021</t>
        </is>
      </c>
      <c r="D1295" s="28" t="inlineStr">
        <is>
          <t>H</t>
        </is>
      </c>
      <c r="E1295" s="1" t="n"/>
      <c r="F1295" s="1" t="n"/>
      <c r="G1295" s="1" t="n"/>
    </row>
    <row r="1296" ht="27.95" customHeight="1">
      <c r="A1296" s="29" t="inlineStr">
        <is>
          <t>3.2.8</t>
        </is>
      </c>
      <c r="B1296" s="29" t="inlineStr">
        <is>
          <t>90439</t>
        </is>
      </c>
      <c r="C1296" s="29" t="inlineStr">
        <is>
          <t>FURO MECANIZADO EM CONCRETO, COM MARTELO DEMOLIDOR, PARA INSTALAÇÕES HIDRÁULICAS, DIÂMETROS MENORES OU IGUAIS A 40 MM. AF_09/2023</t>
        </is>
      </c>
      <c r="D1296" s="30" t="inlineStr">
        <is>
          <t>UN</t>
        </is>
      </c>
      <c r="E1296" s="31" t="n">
        <v>257.6</v>
      </c>
      <c r="F1296" s="32" t="n">
        <v>0.2937</v>
      </c>
      <c r="G1296" s="32">
        <f>F1296*E1296</f>
        <v/>
      </c>
    </row>
    <row r="1297" ht="27.95" customHeight="1">
      <c r="A1297" s="29" t="inlineStr">
        <is>
          <t>4.2.8</t>
        </is>
      </c>
      <c r="B1297" s="29" t="inlineStr">
        <is>
          <t>90439</t>
        </is>
      </c>
      <c r="C1297" s="29" t="inlineStr">
        <is>
          <t>FURO MECANIZADO EM CONCRETO, COM MARTELO DEMOLIDOR, PARA INSTALAÇÕES HIDRÁULICAS, DIÂMETROS MENORES OU IGUAIS A 40 MM. AF_09/2023</t>
        </is>
      </c>
      <c r="D1297" s="30" t="inlineStr">
        <is>
          <t>UN</t>
        </is>
      </c>
      <c r="E1297" s="31" t="n">
        <v>365.33</v>
      </c>
      <c r="F1297" s="32" t="n">
        <v>0.2937</v>
      </c>
      <c r="G1297" s="32">
        <f>F1297*E1297</f>
        <v/>
      </c>
    </row>
    <row r="1298" ht="15" customHeight="1">
      <c r="A1298" s="1" t="n"/>
      <c r="B1298" s="1" t="n"/>
      <c r="C1298" s="1" t="n"/>
      <c r="D1298" s="1" t="n"/>
      <c r="E1298" s="1" t="n"/>
      <c r="F1298" s="33" t="inlineStr">
        <is>
          <t>TOTAL:</t>
        </is>
      </c>
      <c r="G1298" s="34" t="n">
        <v>182.954541</v>
      </c>
    </row>
    <row r="1299" ht="15.95" customHeight="1">
      <c r="A1299" s="27" t="inlineStr">
        <is>
          <t>[ Serviço ]</t>
        </is>
      </c>
      <c r="B1299" s="27" t="inlineStr">
        <is>
          <t>102272</t>
        </is>
      </c>
      <c r="C1299" s="27" t="inlineStr">
        <is>
          <t>MARTELO DEMOLIDOR ELÉTRICO, COM POTÊNCIA DE 2.000 W, 1.000 IMPACTOS POR MINUTO, PESO DE 30 KG - MANUTENÇÃO. AF_01/2021</t>
        </is>
      </c>
      <c r="D1299" s="28" t="inlineStr">
        <is>
          <t>H</t>
        </is>
      </c>
      <c r="E1299" s="1" t="n"/>
      <c r="F1299" s="1" t="n"/>
      <c r="G1299" s="1" t="n"/>
    </row>
    <row r="1300" ht="27.95" customHeight="1">
      <c r="A1300" s="29" t="inlineStr">
        <is>
          <t>3.2.8</t>
        </is>
      </c>
      <c r="B1300" s="29" t="inlineStr">
        <is>
          <t>90439</t>
        </is>
      </c>
      <c r="C1300" s="29" t="inlineStr">
        <is>
          <t>FURO MECANIZADO EM CONCRETO, COM MARTELO DEMOLIDOR, PARA INSTALAÇÕES HIDRÁULICAS, DIÂMETROS MENORES OU IGUAIS A 40 MM. AF_09/2023</t>
        </is>
      </c>
      <c r="D1300" s="30" t="inlineStr">
        <is>
          <t>UN</t>
        </is>
      </c>
      <c r="E1300" s="31" t="n">
        <v>257.6</v>
      </c>
      <c r="F1300" s="32" t="n">
        <v>0.0853</v>
      </c>
      <c r="G1300" s="32">
        <f>F1300*E1300</f>
        <v/>
      </c>
    </row>
    <row r="1301" ht="27.95" customHeight="1">
      <c r="A1301" s="29" t="inlineStr">
        <is>
          <t>4.2.8</t>
        </is>
      </c>
      <c r="B1301" s="29" t="inlineStr">
        <is>
          <t>90439</t>
        </is>
      </c>
      <c r="C1301" s="29" t="inlineStr">
        <is>
          <t>FURO MECANIZADO EM CONCRETO, COM MARTELO DEMOLIDOR, PARA INSTALAÇÕES HIDRÁULICAS, DIÂMETROS MENORES OU IGUAIS A 40 MM. AF_09/2023</t>
        </is>
      </c>
      <c r="D1301" s="30" t="inlineStr">
        <is>
          <t>UN</t>
        </is>
      </c>
      <c r="E1301" s="31" t="n">
        <v>365.33</v>
      </c>
      <c r="F1301" s="32" t="n">
        <v>0.0853</v>
      </c>
      <c r="G1301" s="32">
        <f>F1301*E1301</f>
        <v/>
      </c>
    </row>
    <row r="1302" ht="15" customHeight="1">
      <c r="A1302" s="1" t="n"/>
      <c r="B1302" s="1" t="n"/>
      <c r="C1302" s="1" t="n"/>
      <c r="D1302" s="1" t="n"/>
      <c r="E1302" s="1" t="n"/>
      <c r="F1302" s="33" t="inlineStr">
        <is>
          <t>TOTAL:</t>
        </is>
      </c>
      <c r="G1302" s="34" t="n">
        <v>53.135929</v>
      </c>
    </row>
    <row r="1303" ht="24" customHeight="1">
      <c r="A1303" s="27" t="inlineStr">
        <is>
          <t>[ Serviço ]</t>
        </is>
      </c>
      <c r="B1303" s="27" t="inlineStr">
        <is>
          <t>102273</t>
        </is>
      </c>
      <c r="C1303" s="27" t="inlineStr">
        <is>
          <t>MARTELO DEMOLIDOR ELÉTRICO, COM POTÊNCIA DE 2.000 W, 1.000 IMPACTOS POR MINUTO, PESO DE 30 KG - MATERIAIS NA OPERAÇÃO. AF_01/2021</t>
        </is>
      </c>
      <c r="D1303" s="28" t="inlineStr">
        <is>
          <t>H</t>
        </is>
      </c>
      <c r="E1303" s="1" t="n"/>
      <c r="F1303" s="1" t="n"/>
      <c r="G1303" s="1" t="n"/>
    </row>
    <row r="1304" ht="27.95" customHeight="1">
      <c r="A1304" s="29" t="inlineStr">
        <is>
          <t>3.2.8</t>
        </is>
      </c>
      <c r="B1304" s="29" t="inlineStr">
        <is>
          <t>90439</t>
        </is>
      </c>
      <c r="C1304" s="29" t="inlineStr">
        <is>
          <t>FURO MECANIZADO EM CONCRETO, COM MARTELO DEMOLIDOR, PARA INSTALAÇÕES HIDRÁULICAS, DIÂMETROS MENORES OU IGUAIS A 40 MM. AF_09/2023</t>
        </is>
      </c>
      <c r="D1304" s="30" t="inlineStr">
        <is>
          <t>UN</t>
        </is>
      </c>
      <c r="E1304" s="31" t="n">
        <v>257.6</v>
      </c>
      <c r="F1304" s="32" t="n">
        <v>0.0853</v>
      </c>
      <c r="G1304" s="32">
        <f>F1304*E1304</f>
        <v/>
      </c>
    </row>
    <row r="1305" ht="27.95" customHeight="1">
      <c r="A1305" s="29" t="inlineStr">
        <is>
          <t>4.2.8</t>
        </is>
      </c>
      <c r="B1305" s="29" t="inlineStr">
        <is>
          <t>90439</t>
        </is>
      </c>
      <c r="C1305" s="29" t="inlineStr">
        <is>
          <t>FURO MECANIZADO EM CONCRETO, COM MARTELO DEMOLIDOR, PARA INSTALAÇÕES HIDRÁULICAS, DIÂMETROS MENORES OU IGUAIS A 40 MM. AF_09/2023</t>
        </is>
      </c>
      <c r="D1305" s="30" t="inlineStr">
        <is>
          <t>UN</t>
        </is>
      </c>
      <c r="E1305" s="31" t="n">
        <v>365.33</v>
      </c>
      <c r="F1305" s="32" t="n">
        <v>0.0853</v>
      </c>
      <c r="G1305" s="32">
        <f>F1305*E1305</f>
        <v/>
      </c>
    </row>
    <row r="1306" ht="15" customHeight="1">
      <c r="A1306" s="1" t="n"/>
      <c r="B1306" s="1" t="n"/>
      <c r="C1306" s="1" t="n"/>
      <c r="D1306" s="1" t="n"/>
      <c r="E1306" s="1" t="n"/>
      <c r="F1306" s="33" t="inlineStr">
        <is>
          <t>TOTAL:</t>
        </is>
      </c>
      <c r="G1306" s="34" t="n">
        <v>53.135929</v>
      </c>
    </row>
    <row r="1307" ht="15" customHeight="1">
      <c r="A1307" s="27" t="inlineStr">
        <is>
          <t>[ Serviço ]</t>
        </is>
      </c>
      <c r="B1307" s="27" t="inlineStr">
        <is>
          <t>90780</t>
        </is>
      </c>
      <c r="C1307" s="27" t="inlineStr">
        <is>
          <t>MESTRE DE OBRAS COM ENCARGOS COMPLEMENTARES</t>
        </is>
      </c>
      <c r="D1307" s="28" t="inlineStr">
        <is>
          <t>H</t>
        </is>
      </c>
      <c r="E1307" s="1" t="n"/>
      <c r="F1307" s="1" t="n"/>
      <c r="G1307" s="1" t="n"/>
    </row>
    <row r="1308" ht="20.1" customHeight="1">
      <c r="A1308" s="29" t="inlineStr">
        <is>
          <t>4.2.14</t>
        </is>
      </c>
      <c r="B1308" s="29" t="inlineStr">
        <is>
          <t>CP ADAP. 014</t>
        </is>
      </c>
      <c r="C1308" s="29" t="inlineStr">
        <is>
          <t>FIBRA DE CARBONO PARA REFORCO ESTRUTURAL -VIGAS</t>
        </is>
      </c>
      <c r="D1308" s="30" t="inlineStr">
        <is>
          <t>M2</t>
        </is>
      </c>
      <c r="E1308" s="31" t="n">
        <v>1.36</v>
      </c>
      <c r="F1308" s="32" t="n">
        <v>0.309</v>
      </c>
      <c r="G1308" s="32">
        <f>F1308*E1308</f>
        <v/>
      </c>
    </row>
    <row r="1309" ht="15" customHeight="1">
      <c r="A1309" s="1" t="n"/>
      <c r="B1309" s="1" t="n"/>
      <c r="C1309" s="1" t="n"/>
      <c r="D1309" s="1" t="n"/>
      <c r="E1309" s="1" t="n"/>
      <c r="F1309" s="33" t="inlineStr">
        <is>
          <t>TOTAL:</t>
        </is>
      </c>
      <c r="G1309" s="34" t="n">
        <v>0.42024</v>
      </c>
    </row>
    <row r="1310" ht="15.95" customHeight="1">
      <c r="A1310" s="27" t="inlineStr">
        <is>
          <t>[ Serviço ]</t>
        </is>
      </c>
      <c r="B1310" s="27" t="inlineStr">
        <is>
          <t>88278</t>
        </is>
      </c>
      <c r="C1310" s="27" t="inlineStr">
        <is>
          <t>MONTADOR DE ESTRUTURA METÁLICA COM ENCARGOS COMPLEMENTARES</t>
        </is>
      </c>
      <c r="D1310" s="28" t="inlineStr">
        <is>
          <t>H</t>
        </is>
      </c>
      <c r="E1310" s="1" t="n"/>
      <c r="F1310" s="1" t="n"/>
      <c r="G1310" s="1" t="n"/>
    </row>
    <row r="1311" ht="27.95" customHeight="1">
      <c r="A1311" s="29" t="inlineStr">
        <is>
          <t>3.1.2</t>
        </is>
      </c>
      <c r="B1311" s="29" t="inlineStr">
        <is>
          <t>97063</t>
        </is>
      </c>
      <c r="C1311" s="29" t="inlineStr">
        <is>
          <t>MONTAGEM E DESMONTAGEM DE ANDAIME MODULAR FACHADEIRO, COM PISO METÁLICO, PARA EDIFICAÇÕES COM MÚLTIPLOS PAVIMENTOS (EXCLUSIVE ANDAIME E LIMPEZA). AF_11/2017</t>
        </is>
      </c>
      <c r="D1311" s="30" t="inlineStr">
        <is>
          <t>M2</t>
        </is>
      </c>
      <c r="E1311" s="31" t="n">
        <v>889</v>
      </c>
      <c r="F1311" s="32" t="n">
        <v>0.5546</v>
      </c>
      <c r="G1311" s="32">
        <f>F1311*E1311</f>
        <v/>
      </c>
    </row>
    <row r="1312" ht="27.95" customHeight="1">
      <c r="A1312" s="29" t="inlineStr">
        <is>
          <t>4.1.2</t>
        </is>
      </c>
      <c r="B1312" s="29" t="inlineStr">
        <is>
          <t>97063</t>
        </is>
      </c>
      <c r="C1312" s="29" t="inlineStr">
        <is>
          <t>MONTAGEM E DESMONTAGEM DE ANDAIME MODULAR FACHADEIRO, COM PISO METÁLICO, PARA EDIFICAÇÕES COM MÚLTIPLOS PAVIMENTOS (EXCLUSIVE ANDAIME E LIMPEZA). AF_11/2017</t>
        </is>
      </c>
      <c r="D1312" s="30" t="inlineStr">
        <is>
          <t>M2</t>
        </is>
      </c>
      <c r="E1312" s="31" t="n">
        <v>1600.8</v>
      </c>
      <c r="F1312" s="32" t="n">
        <v>0.5546</v>
      </c>
      <c r="G1312" s="32">
        <f>F1312*E1312</f>
        <v/>
      </c>
    </row>
    <row r="1313" ht="20.1" customHeight="1">
      <c r="A1313" s="29" t="inlineStr">
        <is>
          <t>4.3.14</t>
        </is>
      </c>
      <c r="B1313" s="29" t="inlineStr">
        <is>
          <t>CP ADAP. 023</t>
        </is>
      </c>
      <c r="C1313" s="29" t="inlineStr">
        <is>
          <t>FORNECIMENTO E INSTALAÇÃO DE BRISES EM PVC E MONTANTES EM ALUMÍNIO</t>
        </is>
      </c>
      <c r="D1313" s="30" t="inlineStr">
        <is>
          <t>M2</t>
        </is>
      </c>
      <c r="E1313" s="31" t="n">
        <v>340</v>
      </c>
      <c r="F1313" s="32" t="n">
        <v>0.3</v>
      </c>
      <c r="G1313" s="32">
        <f>F1313*E1313</f>
        <v/>
      </c>
    </row>
    <row r="1314" ht="20.1" customHeight="1">
      <c r="A1314" s="29" t="inlineStr">
        <is>
          <t>6.10</t>
        </is>
      </c>
      <c r="B1314" s="29" t="inlineStr">
        <is>
          <t>97640</t>
        </is>
      </c>
      <c r="C1314" s="29" t="inlineStr">
        <is>
          <t>REMOÇÃO DE FORROS DE DRYWALL, PVC E FIBROMINERAL, DE FORMA MANUAL, SEM REAPROVEITAMENTO. AF_09/2023</t>
        </is>
      </c>
      <c r="D1314" s="30" t="inlineStr">
        <is>
          <t>M2</t>
        </is>
      </c>
      <c r="E1314" s="31" t="n">
        <v>123.31</v>
      </c>
      <c r="F1314" s="32" t="n">
        <v>0.0229</v>
      </c>
      <c r="G1314" s="32">
        <f>F1314*E1314</f>
        <v/>
      </c>
    </row>
    <row r="1315" ht="15" customHeight="1">
      <c r="A1315" s="29" t="inlineStr">
        <is>
          <t>6.11</t>
        </is>
      </c>
      <c r="B1315" s="29" t="inlineStr">
        <is>
          <t>120412</t>
        </is>
      </c>
      <c r="C1315" s="29" t="inlineStr">
        <is>
          <t>FORRO MODULAR DE PVC MAGIORE 625 x 1250mm VIPAL</t>
        </is>
      </c>
      <c r="D1315" s="30" t="inlineStr">
        <is>
          <t>M2</t>
        </is>
      </c>
      <c r="E1315" s="31" t="n">
        <v>123.31</v>
      </c>
      <c r="F1315" s="32" t="n">
        <v>0.6</v>
      </c>
      <c r="G1315" s="32">
        <f>F1315*E1315</f>
        <v/>
      </c>
    </row>
    <row r="1316" ht="15" customHeight="1">
      <c r="A1316" s="1" t="n"/>
      <c r="B1316" s="1" t="n"/>
      <c r="C1316" s="1" t="n"/>
      <c r="D1316" s="1" t="n"/>
      <c r="E1316" s="1" t="n"/>
      <c r="F1316" s="33" t="inlineStr">
        <is>
          <t>TOTAL:</t>
        </is>
      </c>
      <c r="G1316" s="34" t="n">
        <v>1559.652879</v>
      </c>
    </row>
    <row r="1317" ht="15" customHeight="1">
      <c r="A1317" s="27" t="inlineStr">
        <is>
          <t>[ Serviço ]</t>
        </is>
      </c>
      <c r="B1317" s="27" t="inlineStr">
        <is>
          <t>88281</t>
        </is>
      </c>
      <c r="C1317" s="27" t="inlineStr">
        <is>
          <t>MOTORISTA DE BASCULANTE COM ENCARGOS COMPLEMENTARES</t>
        </is>
      </c>
      <c r="D1317" s="28" t="inlineStr">
        <is>
          <t>H</t>
        </is>
      </c>
      <c r="E1317" s="1" t="n"/>
      <c r="F1317" s="1" t="n"/>
      <c r="G1317" s="1" t="n"/>
    </row>
    <row r="1318" ht="27.95" customHeight="1">
      <c r="A1318" s="29" t="inlineStr">
        <is>
          <t>7.3</t>
        </is>
      </c>
      <c r="B1318" s="29" t="inlineStr">
        <is>
          <t>100982</t>
        </is>
      </c>
      <c r="C1318" s="29" t="inlineStr">
        <is>
          <t>CARGA, MANOBRA E DESCARGA DE ENTULHO EM CAMINHÃO BASCULANTE 10 M³ - CARGA COM ESCAVADEIRA HIDRÁULICA (CAÇAMBA DE 0,80 M³ / 111 HP) E DESCARGA LIVRE (UNIDADE: M3). AF_07/2020</t>
        </is>
      </c>
      <c r="D1318" s="30" t="inlineStr">
        <is>
          <t>M3</t>
        </is>
      </c>
      <c r="E1318" s="31" t="n">
        <v>355.22</v>
      </c>
      <c r="F1318" s="32" t="n">
        <v>0.0336</v>
      </c>
      <c r="G1318" s="32">
        <f>F1318*E1318</f>
        <v/>
      </c>
    </row>
    <row r="1319" ht="15" customHeight="1">
      <c r="A1319" s="1" t="n"/>
      <c r="B1319" s="1" t="n"/>
      <c r="C1319" s="1" t="n"/>
      <c r="D1319" s="1" t="n"/>
      <c r="E1319" s="1" t="n"/>
      <c r="F1319" s="33" t="inlineStr">
        <is>
          <t>TOTAL:</t>
        </is>
      </c>
      <c r="G1319" s="34" t="n">
        <v>11.935392</v>
      </c>
    </row>
    <row r="1320" ht="15" customHeight="1">
      <c r="A1320" s="27" t="inlineStr">
        <is>
          <t>[ Serviço ]</t>
        </is>
      </c>
      <c r="B1320" s="27" t="inlineStr">
        <is>
          <t>88282</t>
        </is>
      </c>
      <c r="C1320" s="27" t="inlineStr">
        <is>
          <t>MOTORISTA DE CAMINHÃO COM ENCARGOS COMPLEMENTARES</t>
        </is>
      </c>
      <c r="D1320" s="28" t="inlineStr">
        <is>
          <t>H</t>
        </is>
      </c>
      <c r="E1320" s="1" t="n"/>
      <c r="F1320" s="1" t="n"/>
      <c r="G1320" s="1" t="n"/>
    </row>
    <row r="1321" ht="20.1" customHeight="1">
      <c r="A1321" s="29" t="inlineStr">
        <is>
          <t>2.2</t>
        </is>
      </c>
      <c r="B1321" s="29" t="inlineStr">
        <is>
          <t>93208</t>
        </is>
      </c>
      <c r="C1321" s="29" t="inlineStr">
        <is>
          <t>EXECUÇÃO DE ALMOXARIFADO EM CANTEIRO DE OBRA EM CHAPA DE MADEIRA COMPENSADA, INCLUSO PRATELEIRAS. AF_02/2016</t>
        </is>
      </c>
      <c r="D1321" s="30" t="inlineStr">
        <is>
          <t>M2</t>
        </is>
      </c>
      <c r="E1321" s="31" t="n">
        <v>30</v>
      </c>
      <c r="F1321" s="32" t="n">
        <v>4.02e-05</v>
      </c>
      <c r="G1321" s="32">
        <f>F1321*E1321</f>
        <v/>
      </c>
    </row>
    <row r="1322" ht="27.95" customHeight="1">
      <c r="A1322" s="29" t="inlineStr">
        <is>
          <t>2.3</t>
        </is>
      </c>
      <c r="B1322" s="29" t="inlineStr">
        <is>
          <t>93210</t>
        </is>
      </c>
      <c r="C1322" s="29" t="inlineStr">
        <is>
          <t>EXECUÇÃO DE REFEITÓRIO EM CANTEIRO DE OBRA EM CHAPA DE MADEIRA COMPENSADA, NÃO INCLUSO MOBILIÁRIO E EQUIPAMENTOS. AF_02/2016</t>
        </is>
      </c>
      <c r="D1322" s="30" t="inlineStr">
        <is>
          <t>M2</t>
        </is>
      </c>
      <c r="E1322" s="31" t="n">
        <v>14</v>
      </c>
      <c r="F1322" s="32" t="n">
        <v>6e-05</v>
      </c>
      <c r="G1322" s="32">
        <f>F1322*E1322</f>
        <v/>
      </c>
    </row>
    <row r="1323" ht="15" customHeight="1">
      <c r="A1323" s="1" t="n"/>
      <c r="B1323" s="1" t="n"/>
      <c r="C1323" s="1" t="n"/>
      <c r="D1323" s="1" t="n"/>
      <c r="E1323" s="1" t="n"/>
      <c r="F1323" s="33" t="inlineStr">
        <is>
          <t>TOTAL:</t>
        </is>
      </c>
      <c r="G1323" s="34" t="n">
        <v>0.002046</v>
      </c>
    </row>
    <row r="1324" ht="15" customHeight="1">
      <c r="A1324" s="27" t="inlineStr">
        <is>
          <t>[ Serviço ]</t>
        </is>
      </c>
      <c r="B1324" s="27" t="inlineStr">
        <is>
          <t>88286</t>
        </is>
      </c>
      <c r="C1324" s="27" t="inlineStr">
        <is>
          <t>MOTORISTA OPERADOR DE MUNCK COM ENCARGOS COMPLEMENTARES</t>
        </is>
      </c>
      <c r="D1324" s="28" t="inlineStr">
        <is>
          <t>H</t>
        </is>
      </c>
      <c r="E1324" s="1" t="n"/>
      <c r="F1324" s="1" t="n"/>
      <c r="G1324" s="1" t="n"/>
    </row>
    <row r="1325" ht="27.95" customHeight="1">
      <c r="A1325" s="29" t="inlineStr">
        <is>
          <t>2.4</t>
        </is>
      </c>
      <c r="B1325" s="29" t="inlineStr">
        <is>
          <t>101493</t>
        </is>
      </c>
      <c r="C1325" s="29" t="inlineStr">
        <is>
          <t>ENTRADA DE ENERGIA ELÉTRICA, AÉREA, MONOFÁSICA, COM CAIXA DE EMBUTIR, CABO DE 10 MM2 E DISJUNTOR DIN 50A (NÃO INCLUSO O POSTE DE CONCRETO). AF_07/2020_PS</t>
        </is>
      </c>
      <c r="D1325" s="30" t="inlineStr">
        <is>
          <t>UN</t>
        </is>
      </c>
      <c r="E1325" s="31" t="n">
        <v>1</v>
      </c>
      <c r="F1325" s="32" t="n">
        <v>0.077</v>
      </c>
      <c r="G1325" s="32">
        <f>F1325*E1325</f>
        <v/>
      </c>
    </row>
    <row r="1326" ht="15" customHeight="1">
      <c r="A1326" s="1" t="n"/>
      <c r="B1326" s="1" t="n"/>
      <c r="C1326" s="1" t="n"/>
      <c r="D1326" s="1" t="n"/>
      <c r="E1326" s="1" t="n"/>
      <c r="F1326" s="33" t="inlineStr">
        <is>
          <t>TOTAL:</t>
        </is>
      </c>
      <c r="G1326" s="34" t="n">
        <v>0.077</v>
      </c>
    </row>
    <row r="1327" ht="15.95" customHeight="1">
      <c r="A1327" s="27" t="inlineStr">
        <is>
          <t>[ Serviço ]</t>
        </is>
      </c>
      <c r="B1327" s="27" t="inlineStr">
        <is>
          <t>88377</t>
        </is>
      </c>
      <c r="C1327" s="27" t="inlineStr">
        <is>
          <t>OPERADOR DE BETONEIRA ESTACIONÁRIA/MISTURADOR COM ENCARGOS COMPLEMENTARES</t>
        </is>
      </c>
      <c r="D1327" s="28" t="inlineStr">
        <is>
          <t>H</t>
        </is>
      </c>
      <c r="E1327" s="1" t="n"/>
      <c r="F1327" s="1" t="n"/>
      <c r="G1327" s="1" t="n"/>
    </row>
    <row r="1328" ht="20.1" customHeight="1">
      <c r="A1328" s="29" t="inlineStr">
        <is>
          <t>2.2</t>
        </is>
      </c>
      <c r="B1328" s="29" t="inlineStr">
        <is>
          <t>93208</t>
        </is>
      </c>
      <c r="C1328" s="29" t="inlineStr">
        <is>
          <t>EXECUÇÃO DE ALMOXARIFADO EM CANTEIRO DE OBRA EM CHAPA DE MADEIRA COMPENSADA, INCLUSO PRATELEIRAS. AF_02/2016</t>
        </is>
      </c>
      <c r="D1328" s="30" t="inlineStr">
        <is>
          <t>M2</t>
        </is>
      </c>
      <c r="E1328" s="31" t="n">
        <v>30</v>
      </c>
      <c r="F1328" s="32" t="n">
        <v>0.1243665752</v>
      </c>
      <c r="G1328" s="32">
        <f>F1328*E1328</f>
        <v/>
      </c>
    </row>
    <row r="1329" ht="27.95" customHeight="1">
      <c r="A1329" s="29" t="inlineStr">
        <is>
          <t>2.3</t>
        </is>
      </c>
      <c r="B1329" s="29" t="inlineStr">
        <is>
          <t>93210</t>
        </is>
      </c>
      <c r="C1329" s="29" t="inlineStr">
        <is>
          <t>EXECUÇÃO DE REFEITÓRIO EM CANTEIRO DE OBRA EM CHAPA DE MADEIRA COMPENSADA, NÃO INCLUSO MOBILIÁRIO E EQUIPAMENTOS. AF_02/2016</t>
        </is>
      </c>
      <c r="D1329" s="30" t="inlineStr">
        <is>
          <t>M2</t>
        </is>
      </c>
      <c r="E1329" s="31" t="n">
        <v>14</v>
      </c>
      <c r="F1329" s="32" t="n">
        <v>0.146453806876</v>
      </c>
      <c r="G1329" s="32">
        <f>F1329*E1329</f>
        <v/>
      </c>
    </row>
    <row r="1330" ht="27.95" customHeight="1">
      <c r="A1330" s="29" t="inlineStr">
        <is>
          <t>3.3.4</t>
        </is>
      </c>
      <c r="B1330" s="29" t="inlineStr">
        <is>
          <t>87894</t>
        </is>
      </c>
      <c r="C1330" s="29" t="inlineStr">
        <is>
          <t>CHAPISCO APLICADO EM ALVENARIA (SEM PRESENÇA DE VÃOS) E ESTRUTURAS DE CONCRETO DE FACHADA, COM COLHER DE PEDREIRO. ARGAMASSA TRAÇO 1:3 COM PREPARO EM BETONEIRA 400L. AF_10/2022</t>
        </is>
      </c>
      <c r="D1330" s="30" t="inlineStr">
        <is>
          <t>M2</t>
        </is>
      </c>
      <c r="E1330" s="31" t="n">
        <v>44.77</v>
      </c>
      <c r="F1330" s="32" t="n">
        <v>0.015984</v>
      </c>
      <c r="G1330" s="32">
        <f>F1330*E1330</f>
        <v/>
      </c>
    </row>
    <row r="1331" ht="36" customHeight="1">
      <c r="A1331" s="29" t="inlineStr">
        <is>
          <t>3.3.5</t>
        </is>
      </c>
      <c r="B1331" s="29" t="inlineStr">
        <is>
          <t>104237</t>
        </is>
      </c>
      <c r="C1331" s="29" t="inlineStr">
        <is>
          <t>EMBOÇO OU MASSA ÚNICA EM ARGAMASSA TRAÇO 1:2:8, PREPARO MECÂNICA COM BETONEIRA 400 L, APLICADA MANUALMENTE EM PANOS DE FACHADA SEM PRESENÇA DE VÃOS, ESPESSURA DE 35 MM, ACESSO POR ANDAIME. AF_08/2022</t>
        </is>
      </c>
      <c r="D1331" s="30" t="inlineStr">
        <is>
          <t>M2</t>
        </is>
      </c>
      <c r="E1331" s="31" t="n">
        <v>44.77</v>
      </c>
      <c r="F1331" s="32" t="n">
        <v>0.17685</v>
      </c>
      <c r="G1331" s="32">
        <f>F1331*E1331</f>
        <v/>
      </c>
    </row>
    <row r="1332" ht="27.95" customHeight="1">
      <c r="A1332" s="29" t="inlineStr">
        <is>
          <t>4.3.4</t>
        </is>
      </c>
      <c r="B1332" s="29" t="inlineStr">
        <is>
          <t>87894</t>
        </is>
      </c>
      <c r="C1332" s="29" t="inlineStr">
        <is>
          <t>CHAPISCO APLICADO EM ALVENARIA (SEM PRESENÇA DE VÃOS) E ESTRUTURAS DE CONCRETO DE FACHADA, COM COLHER DE PEDREIRO. ARGAMASSA TRAÇO 1:3 COM PREPARO EM BETONEIRA 400L. AF_10/2022</t>
        </is>
      </c>
      <c r="D1332" s="30" t="inlineStr">
        <is>
          <t>M2</t>
        </is>
      </c>
      <c r="E1332" s="31" t="n">
        <v>1721.67</v>
      </c>
      <c r="F1332" s="32" t="n">
        <v>0.015984</v>
      </c>
      <c r="G1332" s="32">
        <f>F1332*E1332</f>
        <v/>
      </c>
    </row>
    <row r="1333" ht="36" customHeight="1">
      <c r="A1333" s="29" t="inlineStr">
        <is>
          <t>4.3.5</t>
        </is>
      </c>
      <c r="B1333" s="29" t="inlineStr">
        <is>
          <t>104237</t>
        </is>
      </c>
      <c r="C1333" s="29" t="inlineStr">
        <is>
          <t>EMBOÇO OU MASSA ÚNICA EM ARGAMASSA TRAÇO 1:2:8, PREPARO MECÂNICA COM BETONEIRA 400 L, APLICADA MANUALMENTE EM PANOS DE FACHADA SEM PRESENÇA DE VÃOS, ESPESSURA DE 35 MM, ACESSO POR ANDAIME. AF_08/2022</t>
        </is>
      </c>
      <c r="D1333" s="30" t="inlineStr">
        <is>
          <t>M2</t>
        </is>
      </c>
      <c r="E1333" s="31" t="n">
        <v>1721.67</v>
      </c>
      <c r="F1333" s="32" t="n">
        <v>0.17685</v>
      </c>
      <c r="G1333" s="32">
        <f>F1333*E1333</f>
        <v/>
      </c>
    </row>
    <row r="1334" ht="36" customHeight="1">
      <c r="A1334" s="29" t="inlineStr">
        <is>
          <t>4.4.2</t>
        </is>
      </c>
      <c r="B1334" s="29" t="inlineStr">
        <is>
          <t>87630</t>
        </is>
      </c>
      <c r="C1334" s="29" t="inlineStr">
        <is>
          <t>CONTRAPISO EM ARGAMASSA TRAÇO 1:4 (CIMENTO E AREIA), PREPARO MECÂNICO COM BETONEIRA 400 L, APLICADO EM ÁREAS SECAS SOBRE LAJE, ADERIDO, ACABAMENTO NÃO REFORÇADO, ESPESSURA 3CM. AF_07/2021</t>
        </is>
      </c>
      <c r="D1334" s="30" t="inlineStr">
        <is>
          <t>M2</t>
        </is>
      </c>
      <c r="E1334" s="31" t="n">
        <v>408</v>
      </c>
      <c r="F1334" s="32" t="n">
        <v>0.209035</v>
      </c>
      <c r="G1334" s="32">
        <f>F1334*E1334</f>
        <v/>
      </c>
    </row>
    <row r="1335" ht="36" customHeight="1">
      <c r="A1335" s="29" t="inlineStr">
        <is>
          <t>4.5.3</t>
        </is>
      </c>
      <c r="B1335" s="29" t="inlineStr">
        <is>
          <t>87630</t>
        </is>
      </c>
      <c r="C1335" s="29" t="inlineStr">
        <is>
          <t>CONTRAPISO EM ARGAMASSA TRAÇO 1:4 (CIMENTO E AREIA), PREPARO MECÂNICO COM BETONEIRA 400 L, APLICADO EM ÁREAS SECAS SOBRE LAJE, ADERIDO, ACABAMENTO NÃO REFORÇADO, ESPESSURA 3CM. AF_07/2021</t>
        </is>
      </c>
      <c r="D1335" s="30" t="inlineStr">
        <is>
          <t>M2</t>
        </is>
      </c>
      <c r="E1335" s="31" t="n">
        <v>229.45</v>
      </c>
      <c r="F1335" s="32" t="n">
        <v>0.209035</v>
      </c>
      <c r="G1335" s="32">
        <f>F1335*E1335</f>
        <v/>
      </c>
    </row>
    <row r="1336" ht="27.95" customHeight="1">
      <c r="A1336" s="29" t="inlineStr">
        <is>
          <t>4.6.6</t>
        </is>
      </c>
      <c r="B1336" s="29" t="inlineStr">
        <is>
          <t>103356</t>
        </is>
      </c>
      <c r="C1336" s="29" t="inlineStr">
        <is>
          <t>ALVENARIA DE VEDAÇÃO DE BLOCOS CERÂMICOS FURADOS NA HORIZONTAL DE 9X19X29 CM (ESPESSURA 9 CM) E ARGAMASSA DE ASSENTAMENTO COM PREPARO EM BETONEIRA. AF_12/2021</t>
        </is>
      </c>
      <c r="D1336" s="30" t="inlineStr">
        <is>
          <t>M2</t>
        </is>
      </c>
      <c r="E1336" s="31" t="n">
        <v>25</v>
      </c>
      <c r="F1336" s="32" t="n">
        <v>0.03465</v>
      </c>
      <c r="G1336" s="32">
        <f>F1336*E1336</f>
        <v/>
      </c>
    </row>
    <row r="1337" ht="27.95" customHeight="1">
      <c r="A1337" s="29" t="inlineStr">
        <is>
          <t>4.6.9</t>
        </is>
      </c>
      <c r="B1337" s="29" t="inlineStr">
        <is>
          <t>87894</t>
        </is>
      </c>
      <c r="C1337" s="29" t="inlineStr">
        <is>
          <t>CHAPISCO APLICADO EM ALVENARIA (SEM PRESENÇA DE VÃOS) E ESTRUTURAS DE CONCRETO DE FACHADA, COM COLHER DE PEDREIRO. ARGAMASSA TRAÇO 1:3 COM PREPARO EM BETONEIRA 400L. AF_10/2022</t>
        </is>
      </c>
      <c r="D1337" s="30" t="inlineStr">
        <is>
          <t>M2</t>
        </is>
      </c>
      <c r="E1337" s="31" t="n">
        <v>25</v>
      </c>
      <c r="F1337" s="32" t="n">
        <v>0.015984</v>
      </c>
      <c r="G1337" s="32">
        <f>F1337*E1337</f>
        <v/>
      </c>
    </row>
    <row r="1338" ht="36" customHeight="1">
      <c r="A1338" s="29" t="inlineStr">
        <is>
          <t>4.6.10</t>
        </is>
      </c>
      <c r="B1338" s="29" t="inlineStr">
        <is>
          <t>104237</t>
        </is>
      </c>
      <c r="C1338" s="29" t="inlineStr">
        <is>
          <t>EMBOÇO OU MASSA ÚNICA EM ARGAMASSA TRAÇO 1:2:8, PREPARO MECÂNICA COM BETONEIRA 400 L, APLICADA MANUALMENTE EM PANOS DE FACHADA SEM PRESENÇA DE VÃOS, ESPESSURA DE 35 MM, ACESSO POR ANDAIME. AF_08/2022</t>
        </is>
      </c>
      <c r="D1338" s="30" t="inlineStr">
        <is>
          <t>M2</t>
        </is>
      </c>
      <c r="E1338" s="31" t="n">
        <v>25</v>
      </c>
      <c r="F1338" s="32" t="n">
        <v>0.17685</v>
      </c>
      <c r="G1338" s="32">
        <f>F1338*E1338</f>
        <v/>
      </c>
    </row>
    <row r="1339" ht="20.1" customHeight="1">
      <c r="A1339" s="29" t="inlineStr">
        <is>
          <t>5.4</t>
        </is>
      </c>
      <c r="B1339" s="29" t="inlineStr">
        <is>
          <t>CP-95467-90315369</t>
        </is>
      </c>
      <c r="C1339" s="29" t="inlineStr">
        <is>
          <t>EMBASAMENTO C/PEDRA ARGAMASSADA UTILIZANDO ARG.CIM/AREIA 1:6 (M3)</t>
        </is>
      </c>
      <c r="D1339" s="30" t="inlineStr">
        <is>
          <t>M3</t>
        </is>
      </c>
      <c r="E1339" s="31" t="n">
        <v>9.9</v>
      </c>
      <c r="F1339" s="32" t="n">
        <v>1.392</v>
      </c>
      <c r="G1339" s="32">
        <f>F1339*E1339</f>
        <v/>
      </c>
    </row>
    <row r="1340" ht="20.1" customHeight="1">
      <c r="A1340" s="29" t="inlineStr">
        <is>
          <t>5.11</t>
        </is>
      </c>
      <c r="B1340" s="29" t="inlineStr">
        <is>
          <t>96556</t>
        </is>
      </c>
      <c r="C1340" s="29" t="inlineStr">
        <is>
          <t>CONCRETAGEM DE SAPATAS, FCK 30 MPA, COM USO DE JERICA ? LANÇAMENTO, ADENSAMENTO E ACABAMENTO. AF_06/2017</t>
        </is>
      </c>
      <c r="D1340" s="30" t="inlineStr">
        <is>
          <t>M3</t>
        </is>
      </c>
      <c r="E1340" s="31" t="n">
        <v>3.89</v>
      </c>
      <c r="F1340" s="32" t="n">
        <v>1.426</v>
      </c>
      <c r="G1340" s="32">
        <f>F1340*E1340</f>
        <v/>
      </c>
    </row>
    <row r="1341" ht="20.1" customHeight="1">
      <c r="A1341" s="29" t="inlineStr">
        <is>
          <t>5.12</t>
        </is>
      </c>
      <c r="B1341" s="29" t="inlineStr">
        <is>
          <t>93205</t>
        </is>
      </c>
      <c r="C1341" s="29" t="inlineStr">
        <is>
          <t>CINTA DE AMARRAÇÃO DE ALVENARIA MOLDADA IN LOCO COM UTILIZAÇÃO DE BLOCOS CANALETA. AF_03/2016</t>
        </is>
      </c>
      <c r="D1341" s="30" t="inlineStr">
        <is>
          <t>M</t>
        </is>
      </c>
      <c r="E1341" s="31" t="n">
        <v>220</v>
      </c>
      <c r="F1341" s="32" t="n">
        <v>0.02342866</v>
      </c>
      <c r="G1341" s="32">
        <f>F1341*E1341</f>
        <v/>
      </c>
    </row>
    <row r="1342" ht="27.95" customHeight="1">
      <c r="A1342" s="29" t="inlineStr">
        <is>
          <t>5.13</t>
        </is>
      </c>
      <c r="B1342" s="29" t="inlineStr">
        <is>
          <t>89470</t>
        </is>
      </c>
      <c r="C1342" s="29" t="inlineStr">
        <is>
          <t>ALVENARIA DE BLOCOS DE CONCRETO ESTRUTURAL 14X19X39 CM (ESPESSURA 14 CM), FBK = 4,5 MPA, UTILIZANDO COLHER DE PEDREIRO. AF_10/2022</t>
        </is>
      </c>
      <c r="D1342" s="30" t="inlineStr">
        <is>
          <t>M2</t>
        </is>
      </c>
      <c r="E1342" s="31" t="n">
        <v>242</v>
      </c>
      <c r="F1342" s="32" t="n">
        <v>0.07156800000000001</v>
      </c>
      <c r="G1342" s="32">
        <f>F1342*E1342</f>
        <v/>
      </c>
    </row>
    <row r="1343" ht="36" customHeight="1">
      <c r="A1343" s="29" t="inlineStr">
        <is>
          <t>6.4</t>
        </is>
      </c>
      <c r="B1343" s="29" t="inlineStr">
        <is>
          <t>87630</t>
        </is>
      </c>
      <c r="C1343" s="29" t="inlineStr">
        <is>
          <t>CONTRAPISO EM ARGAMASSA TRAÇO 1:4 (CIMENTO E AREIA), PREPARO MECÂNICO COM BETONEIRA 400 L, APLICADO EM ÁREAS SECAS SOBRE LAJE, ADERIDO, ACABAMENTO NÃO REFORÇADO, ESPESSURA 3CM. AF_07/2021</t>
        </is>
      </c>
      <c r="D1343" s="30" t="inlineStr">
        <is>
          <t>M2</t>
        </is>
      </c>
      <c r="E1343" s="31" t="n">
        <v>123.31</v>
      </c>
      <c r="F1343" s="32" t="n">
        <v>0.209035</v>
      </c>
      <c r="G1343" s="32">
        <f>F1343*E1343</f>
        <v/>
      </c>
    </row>
    <row r="1344" ht="15" customHeight="1">
      <c r="A1344" s="1" t="n"/>
      <c r="B1344" s="1" t="n"/>
      <c r="C1344" s="1" t="n"/>
      <c r="D1344" s="1" t="n"/>
      <c r="E1344" s="1" t="n"/>
      <c r="F1344" s="33" t="inlineStr">
        <is>
          <t>TOTAL:</t>
        </is>
      </c>
      <c r="G1344" s="34" t="n">
        <v>552.9253093122639</v>
      </c>
    </row>
    <row r="1345" ht="15" customHeight="1">
      <c r="A1345" s="27" t="inlineStr">
        <is>
          <t>[ Serviço ]</t>
        </is>
      </c>
      <c r="B1345" s="27" t="inlineStr">
        <is>
          <t>88294</t>
        </is>
      </c>
      <c r="C1345" s="27" t="inlineStr">
        <is>
          <t>OPERADOR DE ESCAVADEIRA COM ENCARGOS COMPLEMENTARES</t>
        </is>
      </c>
      <c r="D1345" s="28" t="inlineStr">
        <is>
          <t>H</t>
        </is>
      </c>
      <c r="E1345" s="1" t="n"/>
      <c r="F1345" s="1" t="n"/>
      <c r="G1345" s="1" t="n"/>
    </row>
    <row r="1346" ht="27.95" customHeight="1">
      <c r="A1346" s="29" t="inlineStr">
        <is>
          <t>2.3</t>
        </is>
      </c>
      <c r="B1346" s="29" t="inlineStr">
        <is>
          <t>93210</t>
        </is>
      </c>
      <c r="C1346" s="29" t="inlineStr">
        <is>
          <t>EXECUÇÃO DE REFEITÓRIO EM CANTEIRO DE OBRA EM CHAPA DE MADEIRA COMPENSADA, NÃO INCLUSO MOBILIÁRIO E EQUIPAMENTOS. AF_02/2016</t>
        </is>
      </c>
      <c r="D1346" s="30" t="inlineStr">
        <is>
          <t>M2</t>
        </is>
      </c>
      <c r="E1346" s="31" t="n">
        <v>14</v>
      </c>
      <c r="F1346" s="32" t="n">
        <v>0.0019698</v>
      </c>
      <c r="G1346" s="32">
        <f>F1346*E1346</f>
        <v/>
      </c>
    </row>
    <row r="1347" ht="27.95" customHeight="1">
      <c r="A1347" s="29" t="inlineStr">
        <is>
          <t>7.3</t>
        </is>
      </c>
      <c r="B1347" s="29" t="inlineStr">
        <is>
          <t>100982</t>
        </is>
      </c>
      <c r="C1347" s="29" t="inlineStr">
        <is>
          <t>CARGA, MANOBRA E DESCARGA DE ENTULHO EM CAMINHÃO BASCULANTE 10 M³ - CARGA COM ESCAVADEIRA HIDRÁULICA (CAÇAMBA DE 0,80 M³ / 111 HP) E DESCARGA LIVRE (UNIDADE: M3). AF_07/2020</t>
        </is>
      </c>
      <c r="D1347" s="30" t="inlineStr">
        <is>
          <t>M3</t>
        </is>
      </c>
      <c r="E1347" s="31" t="n">
        <v>355.22</v>
      </c>
      <c r="F1347" s="32" t="n">
        <v>0.0188</v>
      </c>
      <c r="G1347" s="32">
        <f>F1347*E1347</f>
        <v/>
      </c>
    </row>
    <row r="1348" ht="15" customHeight="1">
      <c r="A1348" s="1" t="n"/>
      <c r="B1348" s="1" t="n"/>
      <c r="C1348" s="1" t="n"/>
      <c r="D1348" s="1" t="n"/>
      <c r="E1348" s="1" t="n"/>
      <c r="F1348" s="33" t="inlineStr">
        <is>
          <t>TOTAL:</t>
        </is>
      </c>
      <c r="G1348" s="34" t="n">
        <v>6.7057132</v>
      </c>
    </row>
    <row r="1349" ht="15" customHeight="1">
      <c r="A1349" s="27" t="inlineStr">
        <is>
          <t>[ Serviço ]</t>
        </is>
      </c>
      <c r="B1349" s="27" t="inlineStr">
        <is>
          <t>88295</t>
        </is>
      </c>
      <c r="C1349" s="27" t="inlineStr">
        <is>
          <t>OPERADOR DE GUINCHO COM ENCARGOS COMPLEMENTARES</t>
        </is>
      </c>
      <c r="D1349" s="28" t="inlineStr">
        <is>
          <t>H</t>
        </is>
      </c>
      <c r="E1349" s="1" t="n"/>
      <c r="F1349" s="1" t="n"/>
      <c r="G1349" s="1" t="n"/>
    </row>
    <row r="1350" ht="20.1" customHeight="1">
      <c r="A1350" s="29" t="inlineStr">
        <is>
          <t>2.2</t>
        </is>
      </c>
      <c r="B1350" s="29" t="inlineStr">
        <is>
          <t>93208</t>
        </is>
      </c>
      <c r="C1350" s="29" t="inlineStr">
        <is>
          <t>EXECUÇÃO DE ALMOXARIFADO EM CANTEIRO DE OBRA EM CHAPA DE MADEIRA COMPENSADA, INCLUSO PRATELEIRAS. AF_02/2016</t>
        </is>
      </c>
      <c r="D1350" s="30" t="inlineStr">
        <is>
          <t>M2</t>
        </is>
      </c>
      <c r="E1350" s="31" t="n">
        <v>30</v>
      </c>
      <c r="F1350" s="32" t="n">
        <v>0.03397456</v>
      </c>
      <c r="G1350" s="32">
        <f>F1350*E1350</f>
        <v/>
      </c>
    </row>
    <row r="1351" ht="27.95" customHeight="1">
      <c r="A1351" s="29" t="inlineStr">
        <is>
          <t>2.3</t>
        </is>
      </c>
      <c r="B1351" s="29" t="inlineStr">
        <is>
          <t>93210</t>
        </is>
      </c>
      <c r="C1351" s="29" t="inlineStr">
        <is>
          <t>EXECUÇÃO DE REFEITÓRIO EM CANTEIRO DE OBRA EM CHAPA DE MADEIRA COMPENSADA, NÃO INCLUSO MOBILIÁRIO E EQUIPAMENTOS. AF_02/2016</t>
        </is>
      </c>
      <c r="D1351" s="30" t="inlineStr">
        <is>
          <t>M2</t>
        </is>
      </c>
      <c r="E1351" s="31" t="n">
        <v>14</v>
      </c>
      <c r="F1351" s="32" t="n">
        <v>0.0342436</v>
      </c>
      <c r="G1351" s="32">
        <f>F1351*E1351</f>
        <v/>
      </c>
    </row>
    <row r="1352" ht="20.1" customHeight="1">
      <c r="A1352" s="29" t="inlineStr">
        <is>
          <t>3.6.2</t>
        </is>
      </c>
      <c r="B1352" s="29" t="inlineStr">
        <is>
          <t>CP ADAP. 064</t>
        </is>
      </c>
      <c r="C1352" s="29" t="inlineStr">
        <is>
          <t>TELHAMENTO COM TELHA TERMO ACÚSTICA EM ALUMÍNIO ONDULADA COM 30MM DE PREENCHIMENTO / POLIURETANO RÍGIDO</t>
        </is>
      </c>
      <c r="D1352" s="30" t="inlineStr">
        <is>
          <t>M2</t>
        </is>
      </c>
      <c r="E1352" s="31" t="n">
        <v>856.28</v>
      </c>
      <c r="F1352" s="32" t="n">
        <v>0.0021</v>
      </c>
      <c r="G1352" s="32">
        <f>F1352*E1352</f>
        <v/>
      </c>
    </row>
    <row r="1353" ht="20.1" customHeight="1">
      <c r="A1353" s="29" t="inlineStr">
        <is>
          <t>3.6.4</t>
        </is>
      </c>
      <c r="B1353" s="29" t="inlineStr">
        <is>
          <t>CP ADAP. 054</t>
        </is>
      </c>
      <c r="C1353" s="29" t="inlineStr">
        <is>
          <t>RUFO EM CHAPA DE AÇO GALVANIZADO NÚMERO 24, CORTE DE 50 CM, INCLUSO TRANSPORTE VERTICAL</t>
        </is>
      </c>
      <c r="D1353" s="30" t="inlineStr">
        <is>
          <t>M</t>
        </is>
      </c>
      <c r="E1353" s="31" t="n">
        <v>57</v>
      </c>
      <c r="F1353" s="32" t="n">
        <v>0.0315</v>
      </c>
      <c r="G1353" s="32">
        <f>F1353*E1353</f>
        <v/>
      </c>
    </row>
    <row r="1354" ht="20.1" customHeight="1">
      <c r="A1354" s="29" t="inlineStr">
        <is>
          <t>4.7.2</t>
        </is>
      </c>
      <c r="B1354" s="29" t="inlineStr">
        <is>
          <t>CP ADAP. 064</t>
        </is>
      </c>
      <c r="C1354" s="29" t="inlineStr">
        <is>
          <t>TELHAMENTO COM TELHA TERMO ACÚSTICA EM ALUMÍNIO ONDULADA COM 30MM DE PREENCHIMENTO / POLIURETANO RÍGIDO</t>
        </is>
      </c>
      <c r="D1354" s="30" t="inlineStr">
        <is>
          <t>M2</t>
        </is>
      </c>
      <c r="E1354" s="31" t="n">
        <v>459</v>
      </c>
      <c r="F1354" s="32" t="n">
        <v>0.0021</v>
      </c>
      <c r="G1354" s="32">
        <f>F1354*E1354</f>
        <v/>
      </c>
    </row>
    <row r="1355" ht="20.1" customHeight="1">
      <c r="A1355" s="29" t="inlineStr">
        <is>
          <t>4.7.3</t>
        </is>
      </c>
      <c r="B1355" s="29" t="inlineStr">
        <is>
          <t>CP ADAP. 054</t>
        </is>
      </c>
      <c r="C1355" s="29" t="inlineStr">
        <is>
          <t>RUFO EM CHAPA DE AÇO GALVANIZADO NÚMERO 24, CORTE DE 50 CM, INCLUSO TRANSPORTE VERTICAL</t>
        </is>
      </c>
      <c r="D1355" s="30" t="inlineStr">
        <is>
          <t>M</t>
        </is>
      </c>
      <c r="E1355" s="31" t="n">
        <v>34</v>
      </c>
      <c r="F1355" s="32" t="n">
        <v>0.0315</v>
      </c>
      <c r="G1355" s="32">
        <f>F1355*E1355</f>
        <v/>
      </c>
    </row>
    <row r="1356" ht="20.1" customHeight="1">
      <c r="A1356" s="29" t="inlineStr">
        <is>
          <t>4.7.4</t>
        </is>
      </c>
      <c r="B1356" s="29" t="inlineStr">
        <is>
          <t>CP ADAP. 055</t>
        </is>
      </c>
      <c r="C1356" s="29" t="inlineStr">
        <is>
          <t>CUMEEIRA EM CHAPA DE AÇO GALVANIZADO NÚMERO 24, CORTE DE 100 CM, INCLUSO TRANSPORTE VERTICAL</t>
        </is>
      </c>
      <c r="D1356" s="30" t="inlineStr">
        <is>
          <t>M</t>
        </is>
      </c>
      <c r="E1356" s="31" t="n">
        <v>30</v>
      </c>
      <c r="F1356" s="32" t="n">
        <v>0.0315</v>
      </c>
      <c r="G1356" s="32">
        <f>F1356*E1356</f>
        <v/>
      </c>
    </row>
    <row r="1357" ht="15" customHeight="1">
      <c r="A1357" s="1" t="n"/>
      <c r="B1357" s="1" t="n"/>
      <c r="C1357" s="1" t="n"/>
      <c r="D1357" s="1" t="n"/>
      <c r="E1357" s="1" t="n"/>
      <c r="F1357" s="33" t="inlineStr">
        <is>
          <t>TOTAL:</t>
        </is>
      </c>
      <c r="G1357" s="34" t="n">
        <v>8.0722352</v>
      </c>
    </row>
    <row r="1358" ht="15" customHeight="1">
      <c r="A1358" s="27" t="inlineStr">
        <is>
          <t>[ Serviço ]</t>
        </is>
      </c>
      <c r="B1358" s="27" t="inlineStr">
        <is>
          <t>88296</t>
        </is>
      </c>
      <c r="C1358" s="27" t="inlineStr">
        <is>
          <t>OPERADOR DE GUINDASTE COM ENCARGOS COMPLEMENTARES</t>
        </is>
      </c>
      <c r="D1358" s="28" t="inlineStr">
        <is>
          <t>H</t>
        </is>
      </c>
      <c r="E1358" s="1" t="n"/>
      <c r="F1358" s="1" t="n"/>
      <c r="G1358" s="1" t="n"/>
    </row>
    <row r="1359" ht="27.95" customHeight="1">
      <c r="A1359" s="29" t="inlineStr">
        <is>
          <t>4.7.1</t>
        </is>
      </c>
      <c r="B1359" s="29" t="inlineStr">
        <is>
          <t>97649</t>
        </is>
      </c>
      <c r="C1359" s="29" t="inlineStr">
        <is>
          <t>REMOÇÃO DE TELHAS DE FIBROCIMENTO, METÁLICA E CERÂMICA, DE FORMA MECANIZADA, COM USO DE GUINDASTE, SEM REAPROVEITAMENTO. AF_09/2023</t>
        </is>
      </c>
      <c r="D1359" s="30" t="inlineStr">
        <is>
          <t>M2</t>
        </is>
      </c>
      <c r="E1359" s="31" t="n">
        <v>459</v>
      </c>
      <c r="F1359" s="32" t="n">
        <v>0.0037</v>
      </c>
      <c r="G1359" s="32">
        <f>F1359*E1359</f>
        <v/>
      </c>
    </row>
    <row r="1360" ht="15" customHeight="1">
      <c r="A1360" s="1" t="n"/>
      <c r="B1360" s="1" t="n"/>
      <c r="C1360" s="1" t="n"/>
      <c r="D1360" s="1" t="n"/>
      <c r="E1360" s="1" t="n"/>
      <c r="F1360" s="33" t="inlineStr">
        <is>
          <t>TOTAL:</t>
        </is>
      </c>
      <c r="G1360" s="34" t="n">
        <v>1.6983</v>
      </c>
    </row>
    <row r="1361" ht="15.95" customHeight="1">
      <c r="A1361" s="27" t="inlineStr">
        <is>
          <t>[ Serviço ]</t>
        </is>
      </c>
      <c r="B1361" s="27" t="inlineStr">
        <is>
          <t>88297</t>
        </is>
      </c>
      <c r="C1361" s="27" t="inlineStr">
        <is>
          <t>OPERADOR DE MÁQUINAS E EQUIPAMENTOS COM ENCARGOS COMPLEMENTARES</t>
        </is>
      </c>
      <c r="D1361" s="28" t="inlineStr">
        <is>
          <t>H</t>
        </is>
      </c>
      <c r="E1361" s="1" t="n"/>
      <c r="F1361" s="1" t="n"/>
      <c r="G1361" s="1" t="n"/>
    </row>
    <row r="1362" ht="20.1" customHeight="1">
      <c r="A1362" s="29" t="inlineStr">
        <is>
          <t>2.2</t>
        </is>
      </c>
      <c r="B1362" s="29" t="inlineStr">
        <is>
          <t>93208</t>
        </is>
      </c>
      <c r="C1362" s="29" t="inlineStr">
        <is>
          <t>EXECUÇÃO DE ALMOXARIFADO EM CANTEIRO DE OBRA EM CHAPA DE MADEIRA COMPENSADA, INCLUSO PRATELEIRAS. AF_02/2016</t>
        </is>
      </c>
      <c r="D1362" s="30" t="inlineStr">
        <is>
          <t>M2</t>
        </is>
      </c>
      <c r="E1362" s="31" t="n">
        <v>30</v>
      </c>
      <c r="F1362" s="32" t="n">
        <v>0.17153078</v>
      </c>
      <c r="G1362" s="32">
        <f>F1362*E1362</f>
        <v/>
      </c>
    </row>
    <row r="1363" ht="27.95" customHeight="1">
      <c r="A1363" s="29" t="inlineStr">
        <is>
          <t>2.3</t>
        </is>
      </c>
      <c r="B1363" s="29" t="inlineStr">
        <is>
          <t>93210</t>
        </is>
      </c>
      <c r="C1363" s="29" t="inlineStr">
        <is>
          <t>EXECUÇÃO DE REFEITÓRIO EM CANTEIRO DE OBRA EM CHAPA DE MADEIRA COMPENSADA, NÃO INCLUSO MOBILIÁRIO E EQUIPAMENTOS. AF_02/2016</t>
        </is>
      </c>
      <c r="D1363" s="30" t="inlineStr">
        <is>
          <t>M2</t>
        </is>
      </c>
      <c r="E1363" s="31" t="n">
        <v>14</v>
      </c>
      <c r="F1363" s="32" t="n">
        <v>0.068549493488</v>
      </c>
      <c r="G1363" s="32">
        <f>F1363*E1363</f>
        <v/>
      </c>
    </row>
    <row r="1364" ht="27.95" customHeight="1">
      <c r="A1364" s="29" t="inlineStr">
        <is>
          <t>4.2.6</t>
        </is>
      </c>
      <c r="B1364" s="29" t="inlineStr">
        <is>
          <t>92762</t>
        </is>
      </c>
      <c r="C1364" s="29" t="inlineStr">
        <is>
          <t>ARMAÇÃO DE PILAR OU VIGA DE ESTRUTURA CONVENCIONAL DE CONCRETO ARMADO UTILIZANDO AÇO CA-50 DE 10,0 MM - MONTAGEM. AF_06/2022</t>
        </is>
      </c>
      <c r="D1364" s="30" t="inlineStr">
        <is>
          <t>KG</t>
        </is>
      </c>
      <c r="E1364" s="31" t="n">
        <v>330.48</v>
      </c>
      <c r="F1364" s="32" t="n">
        <v>0.03339</v>
      </c>
      <c r="G1364" s="32">
        <f>F1364*E1364</f>
        <v/>
      </c>
    </row>
    <row r="1365" ht="27.95" customHeight="1">
      <c r="A1365" s="29" t="inlineStr">
        <is>
          <t>4.6.4</t>
        </is>
      </c>
      <c r="B1365" s="29" t="inlineStr">
        <is>
          <t>92762</t>
        </is>
      </c>
      <c r="C1365" s="29" t="inlineStr">
        <is>
          <t>MONTAGEM E DESMONTAGEM DE FÔRMA DE PILARES RETANGULARES E ESTRUTURAS SIMILARES, PÉ-DIREITO SIMPLES, EM CHAPA DE MADEIRA COMPENSADA PLASTIFICADA, 10 UTILIZAÇÕES. AF_09/2020</t>
        </is>
      </c>
      <c r="D1365" s="30" t="inlineStr">
        <is>
          <t>KG</t>
        </is>
      </c>
      <c r="E1365" s="31" t="n">
        <v>4</v>
      </c>
      <c r="F1365" s="32" t="n">
        <v>0.03339</v>
      </c>
      <c r="G1365" s="32">
        <f>F1365*E1365</f>
        <v/>
      </c>
    </row>
    <row r="1366" ht="27.95" customHeight="1">
      <c r="A1366" s="29" t="inlineStr">
        <is>
          <t>4.6.7</t>
        </is>
      </c>
      <c r="B1366" s="29" t="inlineStr">
        <is>
          <t>92455</t>
        </is>
      </c>
      <c r="C1366" s="29" t="inlineStr">
        <is>
          <t>MONTAGEM E DESMONTAGEM DE FÔRMA DE VIGA, ESCORAMENTO COM GARFO DE MADEIRA, PÉ-DIREITO SIMPLES, EM CHAPA DE MADEIRA RESINADA, 4 UTILIZAÇÕES. AF_09/2020</t>
        </is>
      </c>
      <c r="D1366" s="30" t="inlineStr">
        <is>
          <t>M2</t>
        </is>
      </c>
      <c r="E1366" s="31" t="n">
        <v>12</v>
      </c>
      <c r="F1366" s="32" t="n">
        <v>0.309008</v>
      </c>
      <c r="G1366" s="32">
        <f>F1366*E1366</f>
        <v/>
      </c>
    </row>
    <row r="1367" ht="27.95" customHeight="1">
      <c r="A1367" s="29" t="inlineStr">
        <is>
          <t>5.6</t>
        </is>
      </c>
      <c r="B1367" s="29" t="inlineStr">
        <is>
          <t>92762</t>
        </is>
      </c>
      <c r="C1367" s="29" t="inlineStr">
        <is>
          <t>ARMAÇÃO DE PILAR OU VIGA DE ESTRUTURA CONVENCIONAL DE CONCRETO ARMADO UTILIZANDO AÇO CA-50 DE 10,0 MM - MONTAGEM. AF_06/2022</t>
        </is>
      </c>
      <c r="D1367" s="30" t="inlineStr">
        <is>
          <t>KG</t>
        </is>
      </c>
      <c r="E1367" s="31" t="n">
        <v>426.35</v>
      </c>
      <c r="F1367" s="32" t="n">
        <v>0.03339</v>
      </c>
      <c r="G1367" s="32">
        <f>F1367*E1367</f>
        <v/>
      </c>
    </row>
    <row r="1368" ht="27.95" customHeight="1">
      <c r="A1368" s="29" t="inlineStr">
        <is>
          <t>5.8</t>
        </is>
      </c>
      <c r="B1368" s="29" t="inlineStr">
        <is>
          <t>92423</t>
        </is>
      </c>
      <c r="C1368" s="29" t="inlineStr">
        <is>
          <t>MONTAGEM E DESMONTAGEM DE FÔRMA DE PILARES RETANGULARES E ESTRUTURAS SIMILARES, PÉ-DIREITO SIMPLES, EM CHAPA DE MADEIRA COMPENSADA RESINADA, 6 UTILIZAÇÕES. AF_09/2020</t>
        </is>
      </c>
      <c r="D1368" s="30" t="inlineStr">
        <is>
          <t>M2</t>
        </is>
      </c>
      <c r="E1368" s="31" t="n">
        <v>72</v>
      </c>
      <c r="F1368" s="32" t="n">
        <v>0.059784</v>
      </c>
      <c r="G1368" s="32">
        <f>F1368*E1368</f>
        <v/>
      </c>
    </row>
    <row r="1369" ht="15" customHeight="1">
      <c r="A1369" s="1" t="n"/>
      <c r="B1369" s="1" t="n"/>
      <c r="C1369" s="1" t="n"/>
      <c r="D1369" s="1" t="n"/>
      <c r="E1369" s="1" t="n"/>
      <c r="F1369" s="33" t="inlineStr">
        <is>
          <t>TOTAL:</t>
        </is>
      </c>
      <c r="G1369" s="34" t="n">
        <v>39.522274008832</v>
      </c>
    </row>
    <row r="1370" ht="15.95" customHeight="1">
      <c r="A1370" s="27" t="inlineStr">
        <is>
          <t>[ Serviço ]</t>
        </is>
      </c>
      <c r="B1370" s="27" t="inlineStr">
        <is>
          <t>88298</t>
        </is>
      </c>
      <c r="C1370" s="27" t="inlineStr">
        <is>
          <t>OPERADOR DE MARTELETE OU MARTELETEIRO COM ENCARGOS COMPLEMENTARES</t>
        </is>
      </c>
      <c r="D1370" s="28" t="inlineStr">
        <is>
          <t>H</t>
        </is>
      </c>
      <c r="E1370" s="1" t="n"/>
      <c r="F1370" s="1" t="n"/>
      <c r="G1370" s="1" t="n"/>
    </row>
    <row r="1371" ht="27.95" customHeight="1">
      <c r="A1371" s="29" t="inlineStr">
        <is>
          <t>3.2.8</t>
        </is>
      </c>
      <c r="B1371" s="29" t="inlineStr">
        <is>
          <t>90439</t>
        </is>
      </c>
      <c r="C1371" s="29" t="inlineStr">
        <is>
          <t>FURO MECANIZADO EM CONCRETO, COM MARTELO DEMOLIDOR, PARA INSTALAÇÕES HIDRÁULICAS, DIÂMETROS MENORES OU IGUAIS A 40 MM. AF_09/2023</t>
        </is>
      </c>
      <c r="D1371" s="30" t="inlineStr">
        <is>
          <t>UN</t>
        </is>
      </c>
      <c r="E1371" s="31" t="n">
        <v>257.6</v>
      </c>
      <c r="F1371" s="32" t="n">
        <v>0.2937</v>
      </c>
      <c r="G1371" s="32">
        <f>F1371*E1371</f>
        <v/>
      </c>
    </row>
    <row r="1372" ht="27.95" customHeight="1">
      <c r="A1372" s="29" t="inlineStr">
        <is>
          <t>4.2.8</t>
        </is>
      </c>
      <c r="B1372" s="29" t="inlineStr">
        <is>
          <t>90439</t>
        </is>
      </c>
      <c r="C1372" s="29" t="inlineStr">
        <is>
          <t>FURO MECANIZADO EM CONCRETO, COM MARTELO DEMOLIDOR, PARA INSTALAÇÕES HIDRÁULICAS, DIÂMETROS MENORES OU IGUAIS A 40 MM. AF_09/2023</t>
        </is>
      </c>
      <c r="D1372" s="30" t="inlineStr">
        <is>
          <t>UN</t>
        </is>
      </c>
      <c r="E1372" s="31" t="n">
        <v>365.33</v>
      </c>
      <c r="F1372" s="32" t="n">
        <v>0.2937</v>
      </c>
      <c r="G1372" s="32">
        <f>F1372*E1372</f>
        <v/>
      </c>
    </row>
    <row r="1373" ht="15" customHeight="1">
      <c r="A1373" s="1" t="n"/>
      <c r="B1373" s="1" t="n"/>
      <c r="C1373" s="1" t="n"/>
      <c r="D1373" s="1" t="n"/>
      <c r="E1373" s="1" t="n"/>
      <c r="F1373" s="33" t="inlineStr">
        <is>
          <t>TOTAL:</t>
        </is>
      </c>
      <c r="G1373" s="34" t="n">
        <v>182.954541</v>
      </c>
    </row>
    <row r="1374" ht="15" customHeight="1">
      <c r="A1374" s="27" t="inlineStr">
        <is>
          <t>[ Serviço ]</t>
        </is>
      </c>
      <c r="B1374" s="27" t="inlineStr">
        <is>
          <t>88301</t>
        </is>
      </c>
      <c r="C1374" s="27" t="inlineStr">
        <is>
          <t>OPERADOR DE PÁ CARREGADEIRA COM ENCARGOS COMPLEMENTARES</t>
        </is>
      </c>
      <c r="D1374" s="28" t="inlineStr">
        <is>
          <t>H</t>
        </is>
      </c>
      <c r="E1374" s="1" t="n"/>
      <c r="F1374" s="1" t="n"/>
      <c r="G1374" s="1" t="n"/>
    </row>
    <row r="1375" ht="20.1" customHeight="1">
      <c r="A1375" s="29" t="inlineStr">
        <is>
          <t>3.2.10</t>
        </is>
      </c>
      <c r="B1375" s="29" t="inlineStr">
        <is>
          <t>97625</t>
        </is>
      </c>
      <c r="C1375" s="29" t="inlineStr">
        <is>
          <t>DEMOLIÇÃO DE ALVENARIA PARA QUALQUER TIPO DE BLOCO, DE FORMA MECANIZADA, SEM REAPROVEITAMENTO. AF_09/2023</t>
        </is>
      </c>
      <c r="D1375" s="30" t="inlineStr">
        <is>
          <t>M3</t>
        </is>
      </c>
      <c r="E1375" s="31" t="n">
        <v>6.84</v>
      </c>
      <c r="F1375" s="32" t="n">
        <v>0.3794</v>
      </c>
      <c r="G1375" s="32">
        <f>F1375*E1375</f>
        <v/>
      </c>
    </row>
    <row r="1376" ht="20.1" customHeight="1">
      <c r="A1376" s="29" t="inlineStr">
        <is>
          <t>4.2.10</t>
        </is>
      </c>
      <c r="B1376" s="29" t="inlineStr">
        <is>
          <t>97625</t>
        </is>
      </c>
      <c r="C1376" s="29" t="inlineStr">
        <is>
          <t>DEMOLIÇÃO DE ALVENARIA PARA QUALQUER TIPO DE BLOCO, DE FORMA MECANIZADA, SEM REAPROVEITAMENTO. AF_09/2023</t>
        </is>
      </c>
      <c r="D1376" s="30" t="inlineStr">
        <is>
          <t>M3</t>
        </is>
      </c>
      <c r="E1376" s="31" t="n">
        <v>1.8</v>
      </c>
      <c r="F1376" s="32" t="n">
        <v>0.3794</v>
      </c>
      <c r="G1376" s="32">
        <f>F1376*E1376</f>
        <v/>
      </c>
    </row>
    <row r="1377" ht="20.1" customHeight="1">
      <c r="A1377" s="29" t="inlineStr">
        <is>
          <t>4.6.1</t>
        </is>
      </c>
      <c r="B1377" s="29" t="inlineStr">
        <is>
          <t>97625</t>
        </is>
      </c>
      <c r="C1377" s="29" t="inlineStr">
        <is>
          <t>DEMOLIÇÃO DE ALVENARIA PARA QUALQUER TIPO DE BLOCO, DE FORMA MECANIZADA, SEM REAPROVEITAMENTO. AF_09/2023</t>
        </is>
      </c>
      <c r="D1377" s="30" t="inlineStr">
        <is>
          <t>M3</t>
        </is>
      </c>
      <c r="E1377" s="31" t="n">
        <v>5</v>
      </c>
      <c r="F1377" s="32" t="n">
        <v>0.3794</v>
      </c>
      <c r="G1377" s="32">
        <f>F1377*E1377</f>
        <v/>
      </c>
    </row>
    <row r="1378" ht="20.1" customHeight="1">
      <c r="A1378" s="29" t="inlineStr">
        <is>
          <t>5.1</t>
        </is>
      </c>
      <c r="B1378" s="29" t="inlineStr">
        <is>
          <t>97625</t>
        </is>
      </c>
      <c r="C1378" s="29" t="inlineStr">
        <is>
          <t>DEMOLIÇÃO DE ALVENARIA PARA QUALQUER TIPO DE BLOCO, DE FORMA MECANIZADA, SEM REAPROVEITAMENTO. AF_09/2023</t>
        </is>
      </c>
      <c r="D1378" s="30" t="inlineStr">
        <is>
          <t>M3</t>
        </is>
      </c>
      <c r="E1378" s="31" t="n">
        <v>39.6</v>
      </c>
      <c r="F1378" s="32" t="n">
        <v>0.3794</v>
      </c>
      <c r="G1378" s="32">
        <f>F1378*E1378</f>
        <v/>
      </c>
    </row>
    <row r="1379" ht="15" customHeight="1">
      <c r="A1379" s="1" t="n"/>
      <c r="B1379" s="1" t="n"/>
      <c r="C1379" s="1" t="n"/>
      <c r="D1379" s="1" t="n"/>
      <c r="E1379" s="1" t="n"/>
      <c r="F1379" s="33" t="inlineStr">
        <is>
          <t>TOTAL:</t>
        </is>
      </c>
      <c r="G1379" s="34" t="n">
        <v>20.199256</v>
      </c>
    </row>
    <row r="1380" ht="24" customHeight="1">
      <c r="A1380" s="27" t="inlineStr">
        <is>
          <t>[ Serviço ]</t>
        </is>
      </c>
      <c r="B1380" s="27" t="inlineStr">
        <is>
          <t>5942</t>
        </is>
      </c>
      <c r="C1380" s="27" t="inlineStr">
        <is>
          <t>PÁ CARREGADEIRA SOBRE RODAS, POTÊNCIA LÍQUIDA 128 HP, CAPACIDADE DA CAÇAMBA 1,7 A 2,8 M3, PESO OPERACIONAL 11632 KG - CHI DIURNO. AF_06/2014</t>
        </is>
      </c>
      <c r="D1380" s="28" t="inlineStr">
        <is>
          <t>CHI</t>
        </is>
      </c>
      <c r="E1380" s="1" t="n"/>
      <c r="F1380" s="1" t="n"/>
      <c r="G1380" s="1" t="n"/>
    </row>
    <row r="1381" ht="20.1" customHeight="1">
      <c r="A1381" s="29" t="inlineStr">
        <is>
          <t>3.2.10</t>
        </is>
      </c>
      <c r="B1381" s="29" t="inlineStr">
        <is>
          <t>97625</t>
        </is>
      </c>
      <c r="C1381" s="29" t="inlineStr">
        <is>
          <t>DEMOLIÇÃO DE ALVENARIA PARA QUALQUER TIPO DE BLOCO, DE FORMA MECANIZADA, SEM REAPROVEITAMENTO. AF_09/2023</t>
        </is>
      </c>
      <c r="D1381" s="30" t="inlineStr">
        <is>
          <t>M3</t>
        </is>
      </c>
      <c r="E1381" s="31" t="n">
        <v>6.84</v>
      </c>
      <c r="F1381" s="32" t="n">
        <v>0.1394</v>
      </c>
      <c r="G1381" s="32">
        <f>F1381*E1381</f>
        <v/>
      </c>
    </row>
    <row r="1382" ht="20.1" customHeight="1">
      <c r="A1382" s="29" t="inlineStr">
        <is>
          <t>4.2.10</t>
        </is>
      </c>
      <c r="B1382" s="29" t="inlineStr">
        <is>
          <t>97625</t>
        </is>
      </c>
      <c r="C1382" s="29" t="inlineStr">
        <is>
          <t>DEMOLIÇÃO DE ALVENARIA PARA QUALQUER TIPO DE BLOCO, DE FORMA MECANIZADA, SEM REAPROVEITAMENTO. AF_09/2023</t>
        </is>
      </c>
      <c r="D1382" s="30" t="inlineStr">
        <is>
          <t>M3</t>
        </is>
      </c>
      <c r="E1382" s="31" t="n">
        <v>1.8</v>
      </c>
      <c r="F1382" s="32" t="n">
        <v>0.1394</v>
      </c>
      <c r="G1382" s="32">
        <f>F1382*E1382</f>
        <v/>
      </c>
    </row>
    <row r="1383" ht="20.1" customHeight="1">
      <c r="A1383" s="29" t="inlineStr">
        <is>
          <t>4.6.1</t>
        </is>
      </c>
      <c r="B1383" s="29" t="inlineStr">
        <is>
          <t>97625</t>
        </is>
      </c>
      <c r="C1383" s="29" t="inlineStr">
        <is>
          <t>DEMOLIÇÃO DE ALVENARIA PARA QUALQUER TIPO DE BLOCO, DE FORMA MECANIZADA, SEM REAPROVEITAMENTO. AF_09/2023</t>
        </is>
      </c>
      <c r="D1383" s="30" t="inlineStr">
        <is>
          <t>M3</t>
        </is>
      </c>
      <c r="E1383" s="31" t="n">
        <v>5</v>
      </c>
      <c r="F1383" s="32" t="n">
        <v>0.1394</v>
      </c>
      <c r="G1383" s="32">
        <f>F1383*E1383</f>
        <v/>
      </c>
    </row>
    <row r="1384" ht="20.1" customHeight="1">
      <c r="A1384" s="29" t="inlineStr">
        <is>
          <t>5.1</t>
        </is>
      </c>
      <c r="B1384" s="29" t="inlineStr">
        <is>
          <t>97625</t>
        </is>
      </c>
      <c r="C1384" s="29" t="inlineStr">
        <is>
          <t>DEMOLIÇÃO DE ALVENARIA PARA QUALQUER TIPO DE BLOCO, DE FORMA MECANIZADA, SEM REAPROVEITAMENTO. AF_09/2023</t>
        </is>
      </c>
      <c r="D1384" s="30" t="inlineStr">
        <is>
          <t>M3</t>
        </is>
      </c>
      <c r="E1384" s="31" t="n">
        <v>39.6</v>
      </c>
      <c r="F1384" s="32" t="n">
        <v>0.1394</v>
      </c>
      <c r="G1384" s="32">
        <f>F1384*E1384</f>
        <v/>
      </c>
    </row>
    <row r="1385" ht="15" customHeight="1">
      <c r="A1385" s="1" t="n"/>
      <c r="B1385" s="1" t="n"/>
      <c r="C1385" s="1" t="n"/>
      <c r="D1385" s="1" t="n"/>
      <c r="E1385" s="1" t="n"/>
      <c r="F1385" s="33" t="inlineStr">
        <is>
          <t>TOTAL:</t>
        </is>
      </c>
      <c r="G1385" s="34" t="n">
        <v>7.421656</v>
      </c>
    </row>
    <row r="1386" ht="24" customHeight="1">
      <c r="A1386" s="27" t="inlineStr">
        <is>
          <t>[ Serviço ]</t>
        </is>
      </c>
      <c r="B1386" s="27" t="inlineStr">
        <is>
          <t>5940</t>
        </is>
      </c>
      <c r="C1386" s="27" t="inlineStr">
        <is>
          <t>PÁ CARREGADEIRA SOBRE RODAS, POTÊNCIA LÍQUIDA 128 HP, CAPACIDADE DA CAÇAMBA 1,7 A 2,8 M3, PESO OPERACIONAL 11632 KG - CHP DIURNO. AF_06/2014</t>
        </is>
      </c>
      <c r="D1386" s="28" t="inlineStr">
        <is>
          <t>CHP</t>
        </is>
      </c>
      <c r="E1386" s="1" t="n"/>
      <c r="F1386" s="1" t="n"/>
      <c r="G1386" s="1" t="n"/>
    </row>
    <row r="1387" ht="20.1" customHeight="1">
      <c r="A1387" s="29" t="inlineStr">
        <is>
          <t>3.2.10</t>
        </is>
      </c>
      <c r="B1387" s="29" t="inlineStr">
        <is>
          <t>97625</t>
        </is>
      </c>
      <c r="C1387" s="29" t="inlineStr">
        <is>
          <t>DEMOLIÇÃO DE ALVENARIA PARA QUALQUER TIPO DE BLOCO, DE FORMA MECANIZADA, SEM REAPROVEITAMENTO. AF_09/2023</t>
        </is>
      </c>
      <c r="D1387" s="30" t="inlineStr">
        <is>
          <t>M3</t>
        </is>
      </c>
      <c r="E1387" s="31" t="n">
        <v>6.84</v>
      </c>
      <c r="F1387" s="32" t="n">
        <v>0.24</v>
      </c>
      <c r="G1387" s="32">
        <f>F1387*E1387</f>
        <v/>
      </c>
    </row>
    <row r="1388" ht="20.1" customHeight="1">
      <c r="A1388" s="29" t="inlineStr">
        <is>
          <t>4.2.10</t>
        </is>
      </c>
      <c r="B1388" s="29" t="inlineStr">
        <is>
          <t>97625</t>
        </is>
      </c>
      <c r="C1388" s="29" t="inlineStr">
        <is>
          <t>DEMOLIÇÃO DE ALVENARIA PARA QUALQUER TIPO DE BLOCO, DE FORMA MECANIZADA, SEM REAPROVEITAMENTO. AF_09/2023</t>
        </is>
      </c>
      <c r="D1388" s="30" t="inlineStr">
        <is>
          <t>M3</t>
        </is>
      </c>
      <c r="E1388" s="31" t="n">
        <v>1.8</v>
      </c>
      <c r="F1388" s="32" t="n">
        <v>0.24</v>
      </c>
      <c r="G1388" s="32">
        <f>F1388*E1388</f>
        <v/>
      </c>
    </row>
    <row r="1389" ht="20.1" customHeight="1">
      <c r="A1389" s="29" t="inlineStr">
        <is>
          <t>4.6.1</t>
        </is>
      </c>
      <c r="B1389" s="29" t="inlineStr">
        <is>
          <t>97625</t>
        </is>
      </c>
      <c r="C1389" s="29" t="inlineStr">
        <is>
          <t>DEMOLIÇÃO DE ALVENARIA PARA QUALQUER TIPO DE BLOCO, DE FORMA MECANIZADA, SEM REAPROVEITAMENTO. AF_09/2023</t>
        </is>
      </c>
      <c r="D1389" s="30" t="inlineStr">
        <is>
          <t>M3</t>
        </is>
      </c>
      <c r="E1389" s="31" t="n">
        <v>5</v>
      </c>
      <c r="F1389" s="32" t="n">
        <v>0.24</v>
      </c>
      <c r="G1389" s="32">
        <f>F1389*E1389</f>
        <v/>
      </c>
    </row>
    <row r="1390" ht="20.1" customHeight="1">
      <c r="A1390" s="29" t="inlineStr">
        <is>
          <t>5.1</t>
        </is>
      </c>
      <c r="B1390" s="29" t="inlineStr">
        <is>
          <t>97625</t>
        </is>
      </c>
      <c r="C1390" s="29" t="inlineStr">
        <is>
          <t>DEMOLIÇÃO DE ALVENARIA PARA QUALQUER TIPO DE BLOCO, DE FORMA MECANIZADA, SEM REAPROVEITAMENTO. AF_09/2023</t>
        </is>
      </c>
      <c r="D1390" s="30" t="inlineStr">
        <is>
          <t>M3</t>
        </is>
      </c>
      <c r="E1390" s="31" t="n">
        <v>39.6</v>
      </c>
      <c r="F1390" s="32" t="n">
        <v>0.24</v>
      </c>
      <c r="G1390" s="32">
        <f>F1390*E1390</f>
        <v/>
      </c>
    </row>
    <row r="1391" ht="15" customHeight="1">
      <c r="A1391" s="1" t="n"/>
      <c r="B1391" s="1" t="n"/>
      <c r="C1391" s="1" t="n"/>
      <c r="D1391" s="1" t="n"/>
      <c r="E1391" s="1" t="n"/>
      <c r="F1391" s="33" t="inlineStr">
        <is>
          <t>TOTAL:</t>
        </is>
      </c>
      <c r="G1391" s="34" t="n">
        <v>12.7776</v>
      </c>
    </row>
    <row r="1392" ht="24" customHeight="1">
      <c r="A1392" s="27" t="inlineStr">
        <is>
          <t>[ Serviço ]</t>
        </is>
      </c>
      <c r="B1392" s="27" t="inlineStr">
        <is>
          <t>89128</t>
        </is>
      </c>
      <c r="C1392" s="27" t="inlineStr">
        <is>
          <t>PÁ CARREGADEIRA SOBRE RODAS, POTÊNCIA LÍQUIDA 128 HP, CAPACIDADE DA CAÇAMBA 1,7 A 2,8 M3, PESO OPERACIONAL 11632 KG - DEPRECIAÇÃO. AF_06/2014</t>
        </is>
      </c>
      <c r="D1392" s="28" t="inlineStr">
        <is>
          <t>H</t>
        </is>
      </c>
      <c r="E1392" s="1" t="n"/>
      <c r="F1392" s="1" t="n"/>
      <c r="G1392" s="1" t="n"/>
    </row>
    <row r="1393" ht="20.1" customHeight="1">
      <c r="A1393" s="29" t="inlineStr">
        <is>
          <t>3.2.10</t>
        </is>
      </c>
      <c r="B1393" s="29" t="inlineStr">
        <is>
          <t>97625</t>
        </is>
      </c>
      <c r="C1393" s="29" t="inlineStr">
        <is>
          <t>DEMOLIÇÃO DE ALVENARIA PARA QUALQUER TIPO DE BLOCO, DE FORMA MECANIZADA, SEM REAPROVEITAMENTO. AF_09/2023</t>
        </is>
      </c>
      <c r="D1393" s="30" t="inlineStr">
        <is>
          <t>M3</t>
        </is>
      </c>
      <c r="E1393" s="31" t="n">
        <v>6.84</v>
      </c>
      <c r="F1393" s="32" t="n">
        <v>0.3794</v>
      </c>
      <c r="G1393" s="32">
        <f>F1393*E1393</f>
        <v/>
      </c>
    </row>
    <row r="1394" ht="20.1" customHeight="1">
      <c r="A1394" s="29" t="inlineStr">
        <is>
          <t>4.2.10</t>
        </is>
      </c>
      <c r="B1394" s="29" t="inlineStr">
        <is>
          <t>97625</t>
        </is>
      </c>
      <c r="C1394" s="29" t="inlineStr">
        <is>
          <t>DEMOLIÇÃO DE ALVENARIA PARA QUALQUER TIPO DE BLOCO, DE FORMA MECANIZADA, SEM REAPROVEITAMENTO. AF_09/2023</t>
        </is>
      </c>
      <c r="D1394" s="30" t="inlineStr">
        <is>
          <t>M3</t>
        </is>
      </c>
      <c r="E1394" s="31" t="n">
        <v>1.8</v>
      </c>
      <c r="F1394" s="32" t="n">
        <v>0.3794</v>
      </c>
      <c r="G1394" s="32">
        <f>F1394*E1394</f>
        <v/>
      </c>
    </row>
    <row r="1395" ht="20.1" customHeight="1">
      <c r="A1395" s="29" t="inlineStr">
        <is>
          <t>4.6.1</t>
        </is>
      </c>
      <c r="B1395" s="29" t="inlineStr">
        <is>
          <t>97625</t>
        </is>
      </c>
      <c r="C1395" s="29" t="inlineStr">
        <is>
          <t>DEMOLIÇÃO DE ALVENARIA PARA QUALQUER TIPO DE BLOCO, DE FORMA MECANIZADA, SEM REAPROVEITAMENTO. AF_09/2023</t>
        </is>
      </c>
      <c r="D1395" s="30" t="inlineStr">
        <is>
          <t>M3</t>
        </is>
      </c>
      <c r="E1395" s="31" t="n">
        <v>5</v>
      </c>
      <c r="F1395" s="32" t="n">
        <v>0.3794</v>
      </c>
      <c r="G1395" s="32">
        <f>F1395*E1395</f>
        <v/>
      </c>
    </row>
    <row r="1396" ht="20.1" customHeight="1">
      <c r="A1396" s="29" t="inlineStr">
        <is>
          <t>5.1</t>
        </is>
      </c>
      <c r="B1396" s="29" t="inlineStr">
        <is>
          <t>97625</t>
        </is>
      </c>
      <c r="C1396" s="29" t="inlineStr">
        <is>
          <t>DEMOLIÇÃO DE ALVENARIA PARA QUALQUER TIPO DE BLOCO, DE FORMA MECANIZADA, SEM REAPROVEITAMENTO. AF_09/2023</t>
        </is>
      </c>
      <c r="D1396" s="30" t="inlineStr">
        <is>
          <t>M3</t>
        </is>
      </c>
      <c r="E1396" s="31" t="n">
        <v>39.6</v>
      </c>
      <c r="F1396" s="32" t="n">
        <v>0.3794</v>
      </c>
      <c r="G1396" s="32">
        <f>F1396*E1396</f>
        <v/>
      </c>
    </row>
    <row r="1397" ht="15" customHeight="1">
      <c r="A1397" s="1" t="n"/>
      <c r="B1397" s="1" t="n"/>
      <c r="C1397" s="1" t="n"/>
      <c r="D1397" s="1" t="n"/>
      <c r="E1397" s="1" t="n"/>
      <c r="F1397" s="33" t="inlineStr">
        <is>
          <t>TOTAL:</t>
        </is>
      </c>
      <c r="G1397" s="34" t="n">
        <v>20.199256</v>
      </c>
    </row>
    <row r="1398" ht="24" customHeight="1">
      <c r="A1398" s="27" t="inlineStr">
        <is>
          <t>[ Serviço ]</t>
        </is>
      </c>
      <c r="B1398" s="27" t="inlineStr">
        <is>
          <t>89129</t>
        </is>
      </c>
      <c r="C1398" s="27" t="inlineStr">
        <is>
          <t>PÁ CARREGADEIRA SOBRE RODAS, POTÊNCIA LÍQUIDA 128 HP, CAPACIDADE DA CAÇAMBA 1,7 A 2,8 M3, PESO OPERACIONAL 11632 KG - JUROS. AF_06/2014</t>
        </is>
      </c>
      <c r="D1398" s="28" t="inlineStr">
        <is>
          <t>H</t>
        </is>
      </c>
      <c r="E1398" s="1" t="n"/>
      <c r="F1398" s="1" t="n"/>
      <c r="G1398" s="1" t="n"/>
    </row>
    <row r="1399" ht="20.1" customHeight="1">
      <c r="A1399" s="29" t="inlineStr">
        <is>
          <t>3.2.10</t>
        </is>
      </c>
      <c r="B1399" s="29" t="inlineStr">
        <is>
          <t>97625</t>
        </is>
      </c>
      <c r="C1399" s="29" t="inlineStr">
        <is>
          <t>DEMOLIÇÃO DE ALVENARIA PARA QUALQUER TIPO DE BLOCO, DE FORMA MECANIZADA, SEM REAPROVEITAMENTO. AF_09/2023</t>
        </is>
      </c>
      <c r="D1399" s="30" t="inlineStr">
        <is>
          <t>M3</t>
        </is>
      </c>
      <c r="E1399" s="31" t="n">
        <v>6.84</v>
      </c>
      <c r="F1399" s="32" t="n">
        <v>0.3794</v>
      </c>
      <c r="G1399" s="32">
        <f>F1399*E1399</f>
        <v/>
      </c>
    </row>
    <row r="1400" ht="20.1" customHeight="1">
      <c r="A1400" s="29" t="inlineStr">
        <is>
          <t>4.2.10</t>
        </is>
      </c>
      <c r="B1400" s="29" t="inlineStr">
        <is>
          <t>97625</t>
        </is>
      </c>
      <c r="C1400" s="29" t="inlineStr">
        <is>
          <t>DEMOLIÇÃO DE ALVENARIA PARA QUALQUER TIPO DE BLOCO, DE FORMA MECANIZADA, SEM REAPROVEITAMENTO. AF_09/2023</t>
        </is>
      </c>
      <c r="D1400" s="30" t="inlineStr">
        <is>
          <t>M3</t>
        </is>
      </c>
      <c r="E1400" s="31" t="n">
        <v>1.8</v>
      </c>
      <c r="F1400" s="32" t="n">
        <v>0.3794</v>
      </c>
      <c r="G1400" s="32">
        <f>F1400*E1400</f>
        <v/>
      </c>
    </row>
    <row r="1401" ht="20.1" customHeight="1">
      <c r="A1401" s="29" t="inlineStr">
        <is>
          <t>4.6.1</t>
        </is>
      </c>
      <c r="B1401" s="29" t="inlineStr">
        <is>
          <t>97625</t>
        </is>
      </c>
      <c r="C1401" s="29" t="inlineStr">
        <is>
          <t>DEMOLIÇÃO DE ALVENARIA PARA QUALQUER TIPO DE BLOCO, DE FORMA MECANIZADA, SEM REAPROVEITAMENTO. AF_09/2023</t>
        </is>
      </c>
      <c r="D1401" s="30" t="inlineStr">
        <is>
          <t>M3</t>
        </is>
      </c>
      <c r="E1401" s="31" t="n">
        <v>5</v>
      </c>
      <c r="F1401" s="32" t="n">
        <v>0.3794</v>
      </c>
      <c r="G1401" s="32">
        <f>F1401*E1401</f>
        <v/>
      </c>
    </row>
    <row r="1402" ht="20.1" customHeight="1">
      <c r="A1402" s="29" t="inlineStr">
        <is>
          <t>5.1</t>
        </is>
      </c>
      <c r="B1402" s="29" t="inlineStr">
        <is>
          <t>97625</t>
        </is>
      </c>
      <c r="C1402" s="29" t="inlineStr">
        <is>
          <t>DEMOLIÇÃO DE ALVENARIA PARA QUALQUER TIPO DE BLOCO, DE FORMA MECANIZADA, SEM REAPROVEITAMENTO. AF_09/2023</t>
        </is>
      </c>
      <c r="D1402" s="30" t="inlineStr">
        <is>
          <t>M3</t>
        </is>
      </c>
      <c r="E1402" s="31" t="n">
        <v>39.6</v>
      </c>
      <c r="F1402" s="32" t="n">
        <v>0.3794</v>
      </c>
      <c r="G1402" s="32">
        <f>F1402*E1402</f>
        <v/>
      </c>
    </row>
    <row r="1403" ht="15" customHeight="1">
      <c r="A1403" s="1" t="n"/>
      <c r="B1403" s="1" t="n"/>
      <c r="C1403" s="1" t="n"/>
      <c r="D1403" s="1" t="n"/>
      <c r="E1403" s="1" t="n"/>
      <c r="F1403" s="33" t="inlineStr">
        <is>
          <t>TOTAL:</t>
        </is>
      </c>
      <c r="G1403" s="34" t="n">
        <v>20.199256</v>
      </c>
    </row>
    <row r="1404" ht="24" customHeight="1">
      <c r="A1404" s="27" t="inlineStr">
        <is>
          <t>[ Serviço ]</t>
        </is>
      </c>
      <c r="B1404" s="27" t="inlineStr">
        <is>
          <t>53857</t>
        </is>
      </c>
      <c r="C1404" s="27" t="inlineStr">
        <is>
          <t>PÁ CARREGADEIRA SOBRE RODAS, POTÊNCIA LÍQUIDA 128 HP, CAPACIDADE DA CAÇAMBA 1,7 A 2,8 M3, PESO OPERACIONAL 11632 KG - MANUTENÇÃO. AF_06/2014</t>
        </is>
      </c>
      <c r="D1404" s="28" t="inlineStr">
        <is>
          <t>H</t>
        </is>
      </c>
      <c r="E1404" s="1" t="n"/>
      <c r="F1404" s="1" t="n"/>
      <c r="G1404" s="1" t="n"/>
    </row>
    <row r="1405" ht="20.1" customHeight="1">
      <c r="A1405" s="29" t="inlineStr">
        <is>
          <t>3.2.10</t>
        </is>
      </c>
      <c r="B1405" s="29" t="inlineStr">
        <is>
          <t>97625</t>
        </is>
      </c>
      <c r="C1405" s="29" t="inlineStr">
        <is>
          <t>DEMOLIÇÃO DE ALVENARIA PARA QUALQUER TIPO DE BLOCO, DE FORMA MECANIZADA, SEM REAPROVEITAMENTO. AF_09/2023</t>
        </is>
      </c>
      <c r="D1405" s="30" t="inlineStr">
        <is>
          <t>M3</t>
        </is>
      </c>
      <c r="E1405" s="31" t="n">
        <v>6.84</v>
      </c>
      <c r="F1405" s="32" t="n">
        <v>0.24</v>
      </c>
      <c r="G1405" s="32">
        <f>F1405*E1405</f>
        <v/>
      </c>
    </row>
    <row r="1406" ht="20.1" customHeight="1">
      <c r="A1406" s="29" t="inlineStr">
        <is>
          <t>4.2.10</t>
        </is>
      </c>
      <c r="B1406" s="29" t="inlineStr">
        <is>
          <t>97625</t>
        </is>
      </c>
      <c r="C1406" s="29" t="inlineStr">
        <is>
          <t>DEMOLIÇÃO DE ALVENARIA PARA QUALQUER TIPO DE BLOCO, DE FORMA MECANIZADA, SEM REAPROVEITAMENTO. AF_09/2023</t>
        </is>
      </c>
      <c r="D1406" s="30" t="inlineStr">
        <is>
          <t>M3</t>
        </is>
      </c>
      <c r="E1406" s="31" t="n">
        <v>1.8</v>
      </c>
      <c r="F1406" s="32" t="n">
        <v>0.24</v>
      </c>
      <c r="G1406" s="32">
        <f>F1406*E1406</f>
        <v/>
      </c>
    </row>
    <row r="1407" ht="20.1" customHeight="1">
      <c r="A1407" s="29" t="inlineStr">
        <is>
          <t>4.6.1</t>
        </is>
      </c>
      <c r="B1407" s="29" t="inlineStr">
        <is>
          <t>97625</t>
        </is>
      </c>
      <c r="C1407" s="29" t="inlineStr">
        <is>
          <t>DEMOLIÇÃO DE ALVENARIA PARA QUALQUER TIPO DE BLOCO, DE FORMA MECANIZADA, SEM REAPROVEITAMENTO. AF_09/2023</t>
        </is>
      </c>
      <c r="D1407" s="30" t="inlineStr">
        <is>
          <t>M3</t>
        </is>
      </c>
      <c r="E1407" s="31" t="n">
        <v>5</v>
      </c>
      <c r="F1407" s="32" t="n">
        <v>0.24</v>
      </c>
      <c r="G1407" s="32">
        <f>F1407*E1407</f>
        <v/>
      </c>
    </row>
    <row r="1408" ht="20.1" customHeight="1">
      <c r="A1408" s="29" t="inlineStr">
        <is>
          <t>5.1</t>
        </is>
      </c>
      <c r="B1408" s="29" t="inlineStr">
        <is>
          <t>97625</t>
        </is>
      </c>
      <c r="C1408" s="29" t="inlineStr">
        <is>
          <t>DEMOLIÇÃO DE ALVENARIA PARA QUALQUER TIPO DE BLOCO, DE FORMA MECANIZADA, SEM REAPROVEITAMENTO. AF_09/2023</t>
        </is>
      </c>
      <c r="D1408" s="30" t="inlineStr">
        <is>
          <t>M3</t>
        </is>
      </c>
      <c r="E1408" s="31" t="n">
        <v>39.6</v>
      </c>
      <c r="F1408" s="32" t="n">
        <v>0.24</v>
      </c>
      <c r="G1408" s="32">
        <f>F1408*E1408</f>
        <v/>
      </c>
    </row>
    <row r="1409" ht="15" customHeight="1">
      <c r="A1409" s="1" t="n"/>
      <c r="B1409" s="1" t="n"/>
      <c r="C1409" s="1" t="n"/>
      <c r="D1409" s="1" t="n"/>
      <c r="E1409" s="1" t="n"/>
      <c r="F1409" s="33" t="inlineStr">
        <is>
          <t>TOTAL:</t>
        </is>
      </c>
      <c r="G1409" s="34" t="n">
        <v>12.7776</v>
      </c>
    </row>
    <row r="1410" ht="24" customHeight="1">
      <c r="A1410" s="27" t="inlineStr">
        <is>
          <t>[ Serviço ]</t>
        </is>
      </c>
      <c r="B1410" s="27" t="inlineStr">
        <is>
          <t>53858</t>
        </is>
      </c>
      <c r="C1410" s="27" t="inlineStr">
        <is>
          <t>PÁ CARREGADEIRA SOBRE RODAS, POTÊNCIA LÍQUIDA 128 HP, CAPACIDADE DA CAÇAMBA 1,7 A 2,8 M3, PESO OPERACIONAL 11632 KG - MATERIAIS NA OPERAÇÃO. AF_06/2014</t>
        </is>
      </c>
      <c r="D1410" s="28" t="inlineStr">
        <is>
          <t>H</t>
        </is>
      </c>
      <c r="E1410" s="1" t="n"/>
      <c r="F1410" s="1" t="n"/>
      <c r="G1410" s="1" t="n"/>
    </row>
    <row r="1411" ht="20.1" customHeight="1">
      <c r="A1411" s="29" t="inlineStr">
        <is>
          <t>3.2.10</t>
        </is>
      </c>
      <c r="B1411" s="29" t="inlineStr">
        <is>
          <t>97625</t>
        </is>
      </c>
      <c r="C1411" s="29" t="inlineStr">
        <is>
          <t>DEMOLIÇÃO DE ALVENARIA PARA QUALQUER TIPO DE BLOCO, DE FORMA MECANIZADA, SEM REAPROVEITAMENTO. AF_09/2023</t>
        </is>
      </c>
      <c r="D1411" s="30" t="inlineStr">
        <is>
          <t>M3</t>
        </is>
      </c>
      <c r="E1411" s="31" t="n">
        <v>6.84</v>
      </c>
      <c r="F1411" s="32" t="n">
        <v>0.24</v>
      </c>
      <c r="G1411" s="32">
        <f>F1411*E1411</f>
        <v/>
      </c>
    </row>
    <row r="1412" ht="20.1" customHeight="1">
      <c r="A1412" s="29" t="inlineStr">
        <is>
          <t>4.2.10</t>
        </is>
      </c>
      <c r="B1412" s="29" t="inlineStr">
        <is>
          <t>97625</t>
        </is>
      </c>
      <c r="C1412" s="29" t="inlineStr">
        <is>
          <t>DEMOLIÇÃO DE ALVENARIA PARA QUALQUER TIPO DE BLOCO, DE FORMA MECANIZADA, SEM REAPROVEITAMENTO. AF_09/2023</t>
        </is>
      </c>
      <c r="D1412" s="30" t="inlineStr">
        <is>
          <t>M3</t>
        </is>
      </c>
      <c r="E1412" s="31" t="n">
        <v>1.8</v>
      </c>
      <c r="F1412" s="32" t="n">
        <v>0.24</v>
      </c>
      <c r="G1412" s="32">
        <f>F1412*E1412</f>
        <v/>
      </c>
    </row>
    <row r="1413" ht="20.1" customHeight="1">
      <c r="A1413" s="29" t="inlineStr">
        <is>
          <t>4.6.1</t>
        </is>
      </c>
      <c r="B1413" s="29" t="inlineStr">
        <is>
          <t>97625</t>
        </is>
      </c>
      <c r="C1413" s="29" t="inlineStr">
        <is>
          <t>DEMOLIÇÃO DE ALVENARIA PARA QUALQUER TIPO DE BLOCO, DE FORMA MECANIZADA, SEM REAPROVEITAMENTO. AF_09/2023</t>
        </is>
      </c>
      <c r="D1413" s="30" t="inlineStr">
        <is>
          <t>M3</t>
        </is>
      </c>
      <c r="E1413" s="31" t="n">
        <v>5</v>
      </c>
      <c r="F1413" s="32" t="n">
        <v>0.24</v>
      </c>
      <c r="G1413" s="32">
        <f>F1413*E1413</f>
        <v/>
      </c>
    </row>
    <row r="1414" ht="20.1" customHeight="1">
      <c r="A1414" s="29" t="inlineStr">
        <is>
          <t>5.1</t>
        </is>
      </c>
      <c r="B1414" s="29" t="inlineStr">
        <is>
          <t>97625</t>
        </is>
      </c>
      <c r="C1414" s="29" t="inlineStr">
        <is>
          <t>DEMOLIÇÃO DE ALVENARIA PARA QUALQUER TIPO DE BLOCO, DE FORMA MECANIZADA, SEM REAPROVEITAMENTO. AF_09/2023</t>
        </is>
      </c>
      <c r="D1414" s="30" t="inlineStr">
        <is>
          <t>M3</t>
        </is>
      </c>
      <c r="E1414" s="31" t="n">
        <v>39.6</v>
      </c>
      <c r="F1414" s="32" t="n">
        <v>0.24</v>
      </c>
      <c r="G1414" s="32">
        <f>F1414*E1414</f>
        <v/>
      </c>
    </row>
    <row r="1415" ht="15" customHeight="1">
      <c r="A1415" s="1" t="n"/>
      <c r="B1415" s="1" t="n"/>
      <c r="C1415" s="1" t="n"/>
      <c r="D1415" s="1" t="n"/>
      <c r="E1415" s="1" t="n"/>
      <c r="F1415" s="33" t="inlineStr">
        <is>
          <t>TOTAL:</t>
        </is>
      </c>
      <c r="G1415" s="34" t="n">
        <v>12.7776</v>
      </c>
    </row>
    <row r="1416" ht="24" customHeight="1">
      <c r="A1416" s="27" t="inlineStr">
        <is>
          <t>[ Serviço ]</t>
        </is>
      </c>
      <c r="B1416" s="27" t="inlineStr">
        <is>
          <t>98445</t>
        </is>
      </c>
      <c r="C1416" s="27" t="inlineStr">
        <is>
          <t>PAREDE DE MADEIRA COMPENSADA PARA CONSTRUÇÃO TEMPORÁRIA EM CHAPA SIMPLES, EXTERNA, COM ÁREA LÍQUIDA MAIOR OU IGUAL A 6 M², COM VÃO. AF_03/2024</t>
        </is>
      </c>
      <c r="D1416" s="28" t="inlineStr">
        <is>
          <t>M2</t>
        </is>
      </c>
      <c r="E1416" s="1" t="n"/>
      <c r="F1416" s="1" t="n"/>
      <c r="G1416" s="1" t="n"/>
    </row>
    <row r="1417" ht="20.1" customHeight="1">
      <c r="A1417" s="29" t="inlineStr">
        <is>
          <t>2.2</t>
        </is>
      </c>
      <c r="B1417" s="29" t="inlineStr">
        <is>
          <t>93208</t>
        </is>
      </c>
      <c r="C1417" s="29" t="inlineStr">
        <is>
          <t>EXECUÇÃO DE ALMOXARIFADO EM CANTEIRO DE OBRA EM CHAPA DE MADEIRA COMPENSADA, INCLUSO PRATELEIRAS. AF_02/2016</t>
        </is>
      </c>
      <c r="D1417" s="30" t="inlineStr">
        <is>
          <t>M2</t>
        </is>
      </c>
      <c r="E1417" s="31" t="n">
        <v>30</v>
      </c>
      <c r="F1417" s="32" t="n">
        <v>0.5495</v>
      </c>
      <c r="G1417" s="32">
        <f>F1417*E1417</f>
        <v/>
      </c>
    </row>
    <row r="1418" ht="27.95" customHeight="1">
      <c r="A1418" s="29" t="inlineStr">
        <is>
          <t>2.3</t>
        </is>
      </c>
      <c r="B1418" s="29" t="inlineStr">
        <is>
          <t>93210</t>
        </is>
      </c>
      <c r="C1418" s="29" t="inlineStr">
        <is>
          <t>EXECUÇÃO DE REFEITÓRIO EM CANTEIRO DE OBRA EM CHAPA DE MADEIRA COMPENSADA, NÃO INCLUSO MOBILIÁRIO E EQUIPAMENTOS. AF_02/2016</t>
        </is>
      </c>
      <c r="D1418" s="30" t="inlineStr">
        <is>
          <t>M2</t>
        </is>
      </c>
      <c r="E1418" s="31" t="n">
        <v>14</v>
      </c>
      <c r="F1418" s="32" t="n">
        <v>0.2264</v>
      </c>
      <c r="G1418" s="32">
        <f>F1418*E1418</f>
        <v/>
      </c>
    </row>
    <row r="1419" ht="15" customHeight="1">
      <c r="A1419" s="1" t="n"/>
      <c r="B1419" s="1" t="n"/>
      <c r="C1419" s="1" t="n"/>
      <c r="D1419" s="1" t="n"/>
      <c r="E1419" s="1" t="n"/>
      <c r="F1419" s="33" t="inlineStr">
        <is>
          <t>TOTAL:</t>
        </is>
      </c>
      <c r="G1419" s="34" t="n">
        <v>19.6546</v>
      </c>
    </row>
    <row r="1420" ht="24" customHeight="1">
      <c r="A1420" s="27" t="inlineStr">
        <is>
          <t>[ Serviço ]</t>
        </is>
      </c>
      <c r="B1420" s="27" t="inlineStr">
        <is>
          <t>98446</t>
        </is>
      </c>
      <c r="C1420" s="27" t="inlineStr">
        <is>
          <t>PAREDE DE MADEIRA COMPENSADA PARA CONSTRUÇÃO TEMPORÁRIA EM CHAPA SIMPLES, EXTERNA, COM ÁREA LÍQUIDA MENOR QUE 6 M², COM VÃO. AF_03/2024</t>
        </is>
      </c>
      <c r="D1420" s="28" t="inlineStr">
        <is>
          <t>M2</t>
        </is>
      </c>
      <c r="E1420" s="1" t="n"/>
      <c r="F1420" s="1" t="n"/>
      <c r="G1420" s="1" t="n"/>
    </row>
    <row r="1421" ht="20.1" customHeight="1">
      <c r="A1421" s="29" t="inlineStr">
        <is>
          <t>2.2</t>
        </is>
      </c>
      <c r="B1421" s="29" t="inlineStr">
        <is>
          <t>93208</t>
        </is>
      </c>
      <c r="C1421" s="29" t="inlineStr">
        <is>
          <t>EXECUÇÃO DE ALMOXARIFADO EM CANTEIRO DE OBRA EM CHAPA DE MADEIRA COMPENSADA, INCLUSO PRATELEIRAS. AF_02/2016</t>
        </is>
      </c>
      <c r="D1421" s="30" t="inlineStr">
        <is>
          <t>M2</t>
        </is>
      </c>
      <c r="E1421" s="31" t="n">
        <v>30</v>
      </c>
      <c r="F1421" s="32" t="n">
        <v>0.4284</v>
      </c>
      <c r="G1421" s="32">
        <f>F1421*E1421</f>
        <v/>
      </c>
    </row>
    <row r="1422" ht="27.95" customHeight="1">
      <c r="A1422" s="29" t="inlineStr">
        <is>
          <t>2.3</t>
        </is>
      </c>
      <c r="B1422" s="29" t="inlineStr">
        <is>
          <t>93210</t>
        </is>
      </c>
      <c r="C1422" s="29" t="inlineStr">
        <is>
          <t>EXECUÇÃO DE REFEITÓRIO EM CANTEIRO DE OBRA EM CHAPA DE MADEIRA COMPENSADA, NÃO INCLUSO MOBILIÁRIO E EQUIPAMENTOS. AF_02/2016</t>
        </is>
      </c>
      <c r="D1422" s="30" t="inlineStr">
        <is>
          <t>M2</t>
        </is>
      </c>
      <c r="E1422" s="31" t="n">
        <v>14</v>
      </c>
      <c r="F1422" s="32" t="n">
        <v>0.1765</v>
      </c>
      <c r="G1422" s="32">
        <f>F1422*E1422</f>
        <v/>
      </c>
    </row>
    <row r="1423" ht="15" customHeight="1">
      <c r="A1423" s="1" t="n"/>
      <c r="B1423" s="1" t="n"/>
      <c r="C1423" s="1" t="n"/>
      <c r="D1423" s="1" t="n"/>
      <c r="E1423" s="1" t="n"/>
      <c r="F1423" s="33" t="inlineStr">
        <is>
          <t>TOTAL:</t>
        </is>
      </c>
      <c r="G1423" s="34" t="n">
        <v>15.323</v>
      </c>
    </row>
    <row r="1424" ht="24" customHeight="1">
      <c r="A1424" s="27" t="inlineStr">
        <is>
          <t>[ Serviço ]</t>
        </is>
      </c>
      <c r="B1424" s="27" t="inlineStr">
        <is>
          <t>98442</t>
        </is>
      </c>
      <c r="C1424" s="27" t="inlineStr">
        <is>
          <t>PAREDE DE MADEIRA COMPENSADA PARA CONSTRUÇÃO TEMPORÁRIA EM CHAPA SIMPLES, EXTERNA, COM ÁREA LÍQUIDA MENOR QUE 6 M², SEM VÃO. AF_05/2018</t>
        </is>
      </c>
      <c r="D1424" s="28" t="inlineStr">
        <is>
          <t>M2</t>
        </is>
      </c>
      <c r="E1424" s="1" t="n"/>
      <c r="F1424" s="1" t="n"/>
      <c r="G1424" s="1" t="n"/>
    </row>
    <row r="1425" ht="20.1" customHeight="1">
      <c r="A1425" s="29" t="inlineStr">
        <is>
          <t>2.2</t>
        </is>
      </c>
      <c r="B1425" s="29" t="inlineStr">
        <is>
          <t>93208</t>
        </is>
      </c>
      <c r="C1425" s="29" t="inlineStr">
        <is>
          <t>EXECUÇÃO DE ALMOXARIFADO EM CANTEIRO DE OBRA EM CHAPA DE MADEIRA COMPENSADA, INCLUSO PRATELEIRAS. AF_02/2016</t>
        </is>
      </c>
      <c r="D1425" s="30" t="inlineStr">
        <is>
          <t>M2</t>
        </is>
      </c>
      <c r="E1425" s="31" t="n">
        <v>30</v>
      </c>
      <c r="F1425" s="32" t="n">
        <v>0.4048</v>
      </c>
      <c r="G1425" s="32">
        <f>F1425*E1425</f>
        <v/>
      </c>
    </row>
    <row r="1426" ht="27.95" customHeight="1">
      <c r="A1426" s="29" t="inlineStr">
        <is>
          <t>2.3</t>
        </is>
      </c>
      <c r="B1426" s="29" t="inlineStr">
        <is>
          <t>93210</t>
        </is>
      </c>
      <c r="C1426" s="29" t="inlineStr">
        <is>
          <t>EXECUÇÃO DE REFEITÓRIO EM CANTEIRO DE OBRA EM CHAPA DE MADEIRA COMPENSADA, NÃO INCLUSO MOBILIÁRIO E EQUIPAMENTOS. AF_02/2016</t>
        </is>
      </c>
      <c r="D1426" s="30" t="inlineStr">
        <is>
          <t>M2</t>
        </is>
      </c>
      <c r="E1426" s="31" t="n">
        <v>14</v>
      </c>
      <c r="F1426" s="32" t="n">
        <v>0.1668</v>
      </c>
      <c r="G1426" s="32">
        <f>F1426*E1426</f>
        <v/>
      </c>
    </row>
    <row r="1427" ht="15" customHeight="1">
      <c r="A1427" s="1" t="n"/>
      <c r="B1427" s="1" t="n"/>
      <c r="C1427" s="1" t="n"/>
      <c r="D1427" s="1" t="n"/>
      <c r="E1427" s="1" t="n"/>
      <c r="F1427" s="33" t="inlineStr">
        <is>
          <t>TOTAL:</t>
        </is>
      </c>
      <c r="G1427" s="34" t="n">
        <v>14.4792</v>
      </c>
    </row>
    <row r="1428" ht="15.95" customHeight="1">
      <c r="A1428" s="27" t="inlineStr">
        <is>
          <t>[ Serviço ]</t>
        </is>
      </c>
      <c r="B1428" s="27" t="inlineStr">
        <is>
          <t>98441</t>
        </is>
      </c>
      <c r="C1428" s="27" t="inlineStr">
        <is>
          <t>PAREDE DE MADEIRA COMPENSADA PARA CONSTRUÇÃO TEMPORÁRIA EM CHAPA SIMPLES, EXTERNA, SEM VÃO. AF_03/2024</t>
        </is>
      </c>
      <c r="D1428" s="28" t="inlineStr">
        <is>
          <t>M2</t>
        </is>
      </c>
      <c r="E1428" s="1" t="n"/>
      <c r="F1428" s="1" t="n"/>
      <c r="G1428" s="1" t="n"/>
    </row>
    <row r="1429" ht="20.1" customHeight="1">
      <c r="A1429" s="29" t="inlineStr">
        <is>
          <t>2.2</t>
        </is>
      </c>
      <c r="B1429" s="29" t="inlineStr">
        <is>
          <t>93208</t>
        </is>
      </c>
      <c r="C1429" s="29" t="inlineStr">
        <is>
          <t>EXECUÇÃO DE ALMOXARIFADO EM CANTEIRO DE OBRA EM CHAPA DE MADEIRA COMPENSADA, INCLUSO PRATELEIRAS. AF_02/2016</t>
        </is>
      </c>
      <c r="D1429" s="30" t="inlineStr">
        <is>
          <t>M2</t>
        </is>
      </c>
      <c r="E1429" s="31" t="n">
        <v>30</v>
      </c>
      <c r="F1429" s="32" t="n">
        <v>0.3517</v>
      </c>
      <c r="G1429" s="32">
        <f>F1429*E1429</f>
        <v/>
      </c>
    </row>
    <row r="1430" ht="27.95" customHeight="1">
      <c r="A1430" s="29" t="inlineStr">
        <is>
          <t>2.3</t>
        </is>
      </c>
      <c r="B1430" s="29" t="inlineStr">
        <is>
          <t>93210</t>
        </is>
      </c>
      <c r="C1430" s="29" t="inlineStr">
        <is>
          <t>EXECUÇÃO DE REFEITÓRIO EM CANTEIRO DE OBRA EM CHAPA DE MADEIRA COMPENSADA, NÃO INCLUSO MOBILIÁRIO E EQUIPAMENTOS. AF_02/2016</t>
        </is>
      </c>
      <c r="D1430" s="30" t="inlineStr">
        <is>
          <t>M2</t>
        </is>
      </c>
      <c r="E1430" s="31" t="n">
        <v>14</v>
      </c>
      <c r="F1430" s="32" t="n">
        <v>0.1449</v>
      </c>
      <c r="G1430" s="32">
        <f>F1430*E1430</f>
        <v/>
      </c>
    </row>
    <row r="1431" ht="15" customHeight="1">
      <c r="A1431" s="1" t="n"/>
      <c r="B1431" s="1" t="n"/>
      <c r="C1431" s="1" t="n"/>
      <c r="D1431" s="1" t="n"/>
      <c r="E1431" s="1" t="n"/>
      <c r="F1431" s="33" t="inlineStr">
        <is>
          <t>TOTAL:</t>
        </is>
      </c>
      <c r="G1431" s="34" t="n">
        <v>12.5796</v>
      </c>
    </row>
    <row r="1432" ht="24" customHeight="1">
      <c r="A1432" s="27" t="inlineStr">
        <is>
          <t>[ Serviço ]</t>
        </is>
      </c>
      <c r="B1432" s="27" t="inlineStr">
        <is>
          <t>98447</t>
        </is>
      </c>
      <c r="C1432" s="27" t="inlineStr">
        <is>
          <t>PAREDE DE MADEIRA COMPENSADA PARA CONSTRUÇÃO TEMPORÁRIA EM CHAPA SIMPLES, INTERNA, COM ÁREA LÍQUIDA MAIOR OU IGUAL A 6 M², COM VÃO. AF_03/2024</t>
        </is>
      </c>
      <c r="D1432" s="28" t="inlineStr">
        <is>
          <t>M2</t>
        </is>
      </c>
      <c r="E1432" s="1" t="n"/>
      <c r="F1432" s="1" t="n"/>
      <c r="G1432" s="1" t="n"/>
    </row>
    <row r="1433" ht="20.1" customHeight="1">
      <c r="A1433" s="29" t="inlineStr">
        <is>
          <t>2.2</t>
        </is>
      </c>
      <c r="B1433" s="29" t="inlineStr">
        <is>
          <t>93208</t>
        </is>
      </c>
      <c r="C1433" s="29" t="inlineStr">
        <is>
          <t>EXECUÇÃO DE ALMOXARIFADO EM CANTEIRO DE OBRA EM CHAPA DE MADEIRA COMPENSADA, INCLUSO PRATELEIRAS. AF_02/2016</t>
        </is>
      </c>
      <c r="D1433" s="30" t="inlineStr">
        <is>
          <t>M2</t>
        </is>
      </c>
      <c r="E1433" s="31" t="n">
        <v>30</v>
      </c>
      <c r="F1433" s="32" t="n">
        <v>0.0439</v>
      </c>
      <c r="G1433" s="32">
        <f>F1433*E1433</f>
        <v/>
      </c>
    </row>
    <row r="1434" ht="15" customHeight="1">
      <c r="A1434" s="1" t="n"/>
      <c r="B1434" s="1" t="n"/>
      <c r="C1434" s="1" t="n"/>
      <c r="D1434" s="1" t="n"/>
      <c r="E1434" s="1" t="n"/>
      <c r="F1434" s="33" t="inlineStr">
        <is>
          <t>TOTAL:</t>
        </is>
      </c>
      <c r="G1434" s="34" t="n">
        <v>1.317</v>
      </c>
    </row>
    <row r="1435" ht="24" customHeight="1">
      <c r="A1435" s="27" t="inlineStr">
        <is>
          <t>[ Serviço ]</t>
        </is>
      </c>
      <c r="B1435" s="27" t="inlineStr">
        <is>
          <t>98448</t>
        </is>
      </c>
      <c r="C1435" s="27" t="inlineStr">
        <is>
          <t>PAREDE DE MADEIRA COMPENSADA PARA CONSTRUÇÃO TEMPORÁRIA EM CHAPA SIMPLES, INTERNA, COM ÁREA LÍQUIDA MENOR QUE 6 M², COM VÃO. AF_03/2024</t>
        </is>
      </c>
      <c r="D1435" s="28" t="inlineStr">
        <is>
          <t>M2</t>
        </is>
      </c>
      <c r="E1435" s="1" t="n"/>
      <c r="F1435" s="1" t="n"/>
      <c r="G1435" s="1" t="n"/>
    </row>
    <row r="1436" ht="20.1" customHeight="1">
      <c r="A1436" s="29" t="inlineStr">
        <is>
          <t>2.2</t>
        </is>
      </c>
      <c r="B1436" s="29" t="inlineStr">
        <is>
          <t>93208</t>
        </is>
      </c>
      <c r="C1436" s="29" t="inlineStr">
        <is>
          <t>EXECUÇÃO DE ALMOXARIFADO EM CANTEIRO DE OBRA EM CHAPA DE MADEIRA COMPENSADA, INCLUSO PRATELEIRAS. AF_02/2016</t>
        </is>
      </c>
      <c r="D1436" s="30" t="inlineStr">
        <is>
          <t>M2</t>
        </is>
      </c>
      <c r="E1436" s="31" t="n">
        <v>30</v>
      </c>
      <c r="F1436" s="32" t="n">
        <v>0.0342</v>
      </c>
      <c r="G1436" s="32">
        <f>F1436*E1436</f>
        <v/>
      </c>
    </row>
    <row r="1437" ht="15" customHeight="1">
      <c r="A1437" s="1" t="n"/>
      <c r="B1437" s="1" t="n"/>
      <c r="C1437" s="1" t="n"/>
      <c r="D1437" s="1" t="n"/>
      <c r="E1437" s="1" t="n"/>
      <c r="F1437" s="33" t="inlineStr">
        <is>
          <t>TOTAL:</t>
        </is>
      </c>
      <c r="G1437" s="34" t="n">
        <v>1.026</v>
      </c>
    </row>
    <row r="1438" ht="24" customHeight="1">
      <c r="A1438" s="27" t="inlineStr">
        <is>
          <t>[ Serviço ]</t>
        </is>
      </c>
      <c r="B1438" s="27" t="inlineStr">
        <is>
          <t>98444</t>
        </is>
      </c>
      <c r="C1438" s="27" t="inlineStr">
        <is>
          <t>PAREDE DE MADEIRA COMPENSADA PARA CONSTRUÇÃO TEMPORÁRIA EM CHAPA SIMPLES, INTERNA, COM ÁREA LÍQUIDA MENOR QUE 6 M², SEM VÃO. AF_05/2018</t>
        </is>
      </c>
      <c r="D1438" s="28" t="inlineStr">
        <is>
          <t>M2</t>
        </is>
      </c>
      <c r="E1438" s="1" t="n"/>
      <c r="F1438" s="1" t="n"/>
      <c r="G1438" s="1" t="n"/>
    </row>
    <row r="1439" ht="20.1" customHeight="1">
      <c r="A1439" s="29" t="inlineStr">
        <is>
          <t>2.2</t>
        </is>
      </c>
      <c r="B1439" s="29" t="inlineStr">
        <is>
          <t>93208</t>
        </is>
      </c>
      <c r="C1439" s="29" t="inlineStr">
        <is>
          <t>EXECUÇÃO DE ALMOXARIFADO EM CANTEIRO DE OBRA EM CHAPA DE MADEIRA COMPENSADA, INCLUSO PRATELEIRAS. AF_02/2016</t>
        </is>
      </c>
      <c r="D1439" s="30" t="inlineStr">
        <is>
          <t>M2</t>
        </is>
      </c>
      <c r="E1439" s="31" t="n">
        <v>30</v>
      </c>
      <c r="F1439" s="32" t="n">
        <v>0.0323</v>
      </c>
      <c r="G1439" s="32">
        <f>F1439*E1439</f>
        <v/>
      </c>
    </row>
    <row r="1440" ht="15" customHeight="1">
      <c r="A1440" s="1" t="n"/>
      <c r="B1440" s="1" t="n"/>
      <c r="C1440" s="1" t="n"/>
      <c r="D1440" s="1" t="n"/>
      <c r="E1440" s="1" t="n"/>
      <c r="F1440" s="33" t="inlineStr">
        <is>
          <t>TOTAL:</t>
        </is>
      </c>
      <c r="G1440" s="34" t="n">
        <v>0.969</v>
      </c>
    </row>
    <row r="1441" ht="15.95" customHeight="1">
      <c r="A1441" s="27" t="inlineStr">
        <is>
          <t>[ Serviço ]</t>
        </is>
      </c>
      <c r="B1441" s="27" t="inlineStr">
        <is>
          <t>98443</t>
        </is>
      </c>
      <c r="C1441" s="27" t="inlineStr">
        <is>
          <t>PAREDE DE MADEIRA COMPENSADA PARA CONSTRUÇÃO TEMPORÁRIA EM CHAPA SIMPLES, INTERNA, SEM VÃO. AF_03/2024</t>
        </is>
      </c>
      <c r="D1441" s="28" t="inlineStr">
        <is>
          <t>M2</t>
        </is>
      </c>
      <c r="E1441" s="1" t="n"/>
      <c r="F1441" s="1" t="n"/>
      <c r="G1441" s="1" t="n"/>
    </row>
    <row r="1442" ht="20.1" customHeight="1">
      <c r="A1442" s="29" t="inlineStr">
        <is>
          <t>2.2</t>
        </is>
      </c>
      <c r="B1442" s="29" t="inlineStr">
        <is>
          <t>93208</t>
        </is>
      </c>
      <c r="C1442" s="29" t="inlineStr">
        <is>
          <t>EXECUÇÃO DE ALMOXARIFADO EM CANTEIRO DE OBRA EM CHAPA DE MADEIRA COMPENSADA, INCLUSO PRATELEIRAS. AF_02/2016</t>
        </is>
      </c>
      <c r="D1442" s="30" t="inlineStr">
        <is>
          <t>M2</t>
        </is>
      </c>
      <c r="E1442" s="31" t="n">
        <v>30</v>
      </c>
      <c r="F1442" s="32" t="n">
        <v>0.0281</v>
      </c>
      <c r="G1442" s="32">
        <f>F1442*E1442</f>
        <v/>
      </c>
    </row>
    <row r="1443" ht="15" customHeight="1">
      <c r="A1443" s="1" t="n"/>
      <c r="B1443" s="1" t="n"/>
      <c r="C1443" s="1" t="n"/>
      <c r="D1443" s="1" t="n"/>
      <c r="E1443" s="1" t="n"/>
      <c r="F1443" s="33" t="inlineStr">
        <is>
          <t>TOTAL:</t>
        </is>
      </c>
      <c r="G1443" s="34" t="n">
        <v>0.843</v>
      </c>
    </row>
    <row r="1444" ht="15.95" customHeight="1">
      <c r="A1444" s="27" t="inlineStr">
        <is>
          <t>[ Serviço ]</t>
        </is>
      </c>
      <c r="B1444" s="27" t="inlineStr">
        <is>
          <t>97735</t>
        </is>
      </c>
      <c r="C1444" s="27" t="inlineStr">
        <is>
          <t>PEÇA RETANGULAR PRÉ-MOLDADA, VOLUME DE CONCRETO DE 30 A 100 LITROS, TAXA DE AÇO APROXIMADA DE 30KG/M³. AF_03/2024</t>
        </is>
      </c>
      <c r="D1444" s="28" t="inlineStr">
        <is>
          <t>M3</t>
        </is>
      </c>
      <c r="E1444" s="1" t="n"/>
      <c r="F1444" s="1" t="n"/>
      <c r="G1444" s="1" t="n"/>
    </row>
    <row r="1445" ht="27.95" customHeight="1">
      <c r="A1445" s="29" t="inlineStr">
        <is>
          <t>2.3</t>
        </is>
      </c>
      <c r="B1445" s="29" t="inlineStr">
        <is>
          <t>93210</t>
        </is>
      </c>
      <c r="C1445" s="29" t="inlineStr">
        <is>
          <t>EXECUÇÃO DE REFEITÓRIO EM CANTEIRO DE OBRA EM CHAPA DE MADEIRA COMPENSADA, NÃO INCLUSO MOBILIÁRIO E EQUIPAMENTOS. AF_02/2016</t>
        </is>
      </c>
      <c r="D1445" s="30" t="inlineStr">
        <is>
          <t>M2</t>
        </is>
      </c>
      <c r="E1445" s="31" t="n">
        <v>14</v>
      </c>
      <c r="F1445" s="32" t="n">
        <v>0.00120064</v>
      </c>
      <c r="G1445" s="32">
        <f>F1445*E1445</f>
        <v/>
      </c>
    </row>
    <row r="1446" ht="15" customHeight="1">
      <c r="A1446" s="1" t="n"/>
      <c r="B1446" s="1" t="n"/>
      <c r="C1446" s="1" t="n"/>
      <c r="D1446" s="1" t="n"/>
      <c r="E1446" s="1" t="n"/>
      <c r="F1446" s="33" t="inlineStr">
        <is>
          <t>TOTAL:</t>
        </is>
      </c>
      <c r="G1446" s="34" t="n">
        <v>0.01680896</v>
      </c>
    </row>
    <row r="1447" ht="15" customHeight="1">
      <c r="A1447" s="27" t="inlineStr">
        <is>
          <t>[ Serviço ]</t>
        </is>
      </c>
      <c r="B1447" s="27" t="inlineStr">
        <is>
          <t>88309</t>
        </is>
      </c>
      <c r="C1447" s="27" t="inlineStr">
        <is>
          <t>PEDREIRO COM ENCARGOS COMPLEMENTARES</t>
        </is>
      </c>
      <c r="D1447" s="28" t="inlineStr">
        <is>
          <t>H</t>
        </is>
      </c>
      <c r="E1447" s="1" t="n"/>
      <c r="F1447" s="1" t="n"/>
      <c r="G1447" s="1" t="n"/>
    </row>
    <row r="1448" ht="20.1" customHeight="1">
      <c r="A1448" s="29" t="inlineStr">
        <is>
          <t>2.2</t>
        </is>
      </c>
      <c r="B1448" s="29" t="inlineStr">
        <is>
          <t>93208</t>
        </is>
      </c>
      <c r="C1448" s="29" t="inlineStr">
        <is>
          <t>EXECUÇÃO DE ALMOXARIFADO EM CANTEIRO DE OBRA EM CHAPA DE MADEIRA COMPENSADA, INCLUSO PRATELEIRAS. AF_02/2016</t>
        </is>
      </c>
      <c r="D1448" s="30" t="inlineStr">
        <is>
          <t>M2</t>
        </is>
      </c>
      <c r="E1448" s="31" t="n">
        <v>30</v>
      </c>
      <c r="F1448" s="32" t="n">
        <v>1.04177572</v>
      </c>
      <c r="G1448" s="32">
        <f>F1448*E1448</f>
        <v/>
      </c>
    </row>
    <row r="1449" ht="27.95" customHeight="1">
      <c r="A1449" s="29" t="inlineStr">
        <is>
          <t>2.3</t>
        </is>
      </c>
      <c r="B1449" s="29" t="inlineStr">
        <is>
          <t>93210</t>
        </is>
      </c>
      <c r="C1449" s="29" t="inlineStr">
        <is>
          <t>EXECUÇÃO DE REFEITÓRIO EM CANTEIRO DE OBRA EM CHAPA DE MADEIRA COMPENSADA, NÃO INCLUSO MOBILIÁRIO E EQUIPAMENTOS. AF_02/2016</t>
        </is>
      </c>
      <c r="D1449" s="30" t="inlineStr">
        <is>
          <t>M2</t>
        </is>
      </c>
      <c r="E1449" s="31" t="n">
        <v>14</v>
      </c>
      <c r="F1449" s="32" t="n">
        <v>0.9333809032</v>
      </c>
      <c r="G1449" s="32">
        <f>F1449*E1449</f>
        <v/>
      </c>
    </row>
    <row r="1450" ht="20.1" customHeight="1">
      <c r="A1450" s="29" t="inlineStr">
        <is>
          <t>3.2.4</t>
        </is>
      </c>
      <c r="B1450" s="29" t="inlineStr">
        <is>
          <t>CP ADAP. 009</t>
        </is>
      </c>
      <c r="C1450" s="29" t="inlineStr">
        <is>
          <t>PINTURA PROTEÇÃO C/INIBIDOR MIGRATÓRIO CORROSÃO, 2 DEMÃOS - M2</t>
        </is>
      </c>
      <c r="D1450" s="30" t="inlineStr">
        <is>
          <t>M2</t>
        </is>
      </c>
      <c r="E1450" s="31" t="n">
        <v>95.05</v>
      </c>
      <c r="F1450" s="32" t="n">
        <v>0.4</v>
      </c>
      <c r="G1450" s="32">
        <f>F1450*E1450</f>
        <v/>
      </c>
    </row>
    <row r="1451" ht="20.1" customHeight="1">
      <c r="A1451" s="29" t="inlineStr">
        <is>
          <t>3.2.5</t>
        </is>
      </c>
      <c r="B1451" s="29" t="inlineStr">
        <is>
          <t>CP ADAP. 007</t>
        </is>
      </c>
      <c r="C1451" s="29" t="inlineStr">
        <is>
          <t>APLICAÇÃO DE ADESIVO ESTRUTURAL - KG</t>
        </is>
      </c>
      <c r="D1451" s="30" t="inlineStr">
        <is>
          <t>KG</t>
        </is>
      </c>
      <c r="E1451" s="31" t="n">
        <v>95.05</v>
      </c>
      <c r="F1451" s="32" t="n">
        <v>0.4</v>
      </c>
      <c r="G1451" s="32">
        <f>F1451*E1451</f>
        <v/>
      </c>
    </row>
    <row r="1452" ht="20.1" customHeight="1">
      <c r="A1452" s="29" t="inlineStr">
        <is>
          <t>3.2.7</t>
        </is>
      </c>
      <c r="B1452" s="29" t="inlineStr">
        <is>
          <t>CP ADAP. 005</t>
        </is>
      </c>
      <c r="C1452" s="29" t="inlineStr">
        <is>
          <t>RECUPERAÇÃO CONCRETO COM ARGAMASSA POLIMÉRICA ESP.=25MM</t>
        </is>
      </c>
      <c r="D1452" s="30" t="inlineStr">
        <is>
          <t>M2</t>
        </is>
      </c>
      <c r="E1452" s="31" t="n">
        <v>95.05</v>
      </c>
      <c r="F1452" s="32" t="n">
        <v>1.5</v>
      </c>
      <c r="G1452" s="32">
        <f>F1452*E1452</f>
        <v/>
      </c>
    </row>
    <row r="1453" ht="20.1" customHeight="1">
      <c r="A1453" s="29" t="inlineStr">
        <is>
          <t>3.2.9</t>
        </is>
      </c>
      <c r="B1453" s="29" t="inlineStr">
        <is>
          <t>CP ADAP. 001</t>
        </is>
      </c>
      <c r="C1453" s="29" t="inlineStr">
        <is>
          <t>SELAGEM DE FISSURAS COM INJEÇÃO DE RESINA EPÓXI</t>
        </is>
      </c>
      <c r="D1453" s="30" t="inlineStr">
        <is>
          <t>KG</t>
        </is>
      </c>
      <c r="E1453" s="31" t="n">
        <v>21.25</v>
      </c>
      <c r="F1453" s="32" t="n">
        <v>1</v>
      </c>
      <c r="G1453" s="32">
        <f>F1453*E1453</f>
        <v/>
      </c>
    </row>
    <row r="1454" ht="20.1" customHeight="1">
      <c r="A1454" s="29" t="inlineStr">
        <is>
          <t>3.3.2</t>
        </is>
      </c>
      <c r="B1454" s="29" t="inlineStr">
        <is>
          <t>97631</t>
        </is>
      </c>
      <c r="C1454" s="29" t="inlineStr">
        <is>
          <t>DEMOLIÇÃO DE ARGAMASSAS, DE FORMA MANUAL, SEM REAPROVEITAMENTO. AF_09/2023</t>
        </is>
      </c>
      <c r="D1454" s="30" t="inlineStr">
        <is>
          <t>M2</t>
        </is>
      </c>
      <c r="E1454" s="31" t="n">
        <v>44.77</v>
      </c>
      <c r="F1454" s="32" t="n">
        <v>0.1151</v>
      </c>
      <c r="G1454" s="32">
        <f>F1454*E1454</f>
        <v/>
      </c>
    </row>
    <row r="1455" ht="27.95" customHeight="1">
      <c r="A1455" s="29" t="inlineStr">
        <is>
          <t>3.3.4</t>
        </is>
      </c>
      <c r="B1455" s="29" t="inlineStr">
        <is>
          <t>87894</t>
        </is>
      </c>
      <c r="C1455" s="29" t="inlineStr">
        <is>
          <t>CHAPISCO APLICADO EM ALVENARIA (SEM PRESENÇA DE VÃOS) E ESTRUTURAS DE CONCRETO DE FACHADA, COM COLHER DE PEDREIRO. ARGAMASSA TRAÇO 1:3 COM PREPARO EM BETONEIRA 400L. AF_10/2022</t>
        </is>
      </c>
      <c r="D1455" s="30" t="inlineStr">
        <is>
          <t>M2</t>
        </is>
      </c>
      <c r="E1455" s="31" t="n">
        <v>44.77</v>
      </c>
      <c r="F1455" s="32" t="n">
        <v>0.1394</v>
      </c>
      <c r="G1455" s="32">
        <f>F1455*E1455</f>
        <v/>
      </c>
    </row>
    <row r="1456" ht="36" customHeight="1">
      <c r="A1456" s="29" t="inlineStr">
        <is>
          <t>3.3.5</t>
        </is>
      </c>
      <c r="B1456" s="29" t="inlineStr">
        <is>
          <t>104237</t>
        </is>
      </c>
      <c r="C1456" s="29" t="inlineStr">
        <is>
          <t>EMBOÇO OU MASSA ÚNICA EM ARGAMASSA TRAÇO 1:2:8, PREPARO MECÂNICA COM BETONEIRA 400 L, APLICADA MANUALMENTE EM PANOS DE FACHADA SEM PRESENÇA DE VÃOS, ESPESSURA DE 35 MM, ACESSO POR ANDAIME. AF_08/2022</t>
        </is>
      </c>
      <c r="D1456" s="30" t="inlineStr">
        <is>
          <t>M2</t>
        </is>
      </c>
      <c r="E1456" s="31" t="n">
        <v>44.77</v>
      </c>
      <c r="F1456" s="32" t="n">
        <v>0.532</v>
      </c>
      <c r="G1456" s="32">
        <f>F1456*E1456</f>
        <v/>
      </c>
    </row>
    <row r="1457" ht="20.1" customHeight="1">
      <c r="A1457" s="29" t="inlineStr">
        <is>
          <t>3.3.6</t>
        </is>
      </c>
      <c r="B1457" s="29" t="inlineStr">
        <is>
          <t>CP ADAP. 031</t>
        </is>
      </c>
      <c r="C1457" s="29" t="inlineStr">
        <is>
          <t>APLICAÇÃO DE JUNTA DE DILATAÇÃO ELÁSTICA PARA CONCRETO (FUGENBAND)</t>
        </is>
      </c>
      <c r="D1457" s="30" t="inlineStr">
        <is>
          <t>M</t>
        </is>
      </c>
      <c r="E1457" s="31" t="n">
        <v>234</v>
      </c>
      <c r="F1457" s="32" t="n">
        <v>0.417</v>
      </c>
      <c r="G1457" s="32">
        <f>F1457*E1457</f>
        <v/>
      </c>
    </row>
    <row r="1458" ht="15" customHeight="1">
      <c r="A1458" s="29" t="inlineStr">
        <is>
          <t>3.3.10</t>
        </is>
      </c>
      <c r="B1458" s="29" t="inlineStr">
        <is>
          <t>S08637</t>
        </is>
      </c>
      <c r="C1458" s="29" t="inlineStr">
        <is>
          <t>Chapim de concreto pré-moldado</t>
        </is>
      </c>
      <c r="D1458" s="30" t="inlineStr">
        <is>
          <t>m</t>
        </is>
      </c>
      <c r="E1458" s="31" t="n">
        <v>142</v>
      </c>
      <c r="F1458" s="32" t="n">
        <v>0.0072</v>
      </c>
      <c r="G1458" s="32">
        <f>F1458*E1458</f>
        <v/>
      </c>
    </row>
    <row r="1459" ht="15" customHeight="1">
      <c r="A1459" s="29" t="inlineStr">
        <is>
          <t>3.5.2</t>
        </is>
      </c>
      <c r="B1459" s="29" t="inlineStr">
        <is>
          <t>S07218</t>
        </is>
      </c>
      <c r="C1459" s="29" t="inlineStr">
        <is>
          <t>Remoção de impermeabilização com manta asfaltica</t>
        </is>
      </c>
      <c r="D1459" s="30" t="inlineStr">
        <is>
          <t>m2</t>
        </is>
      </c>
      <c r="E1459" s="31" t="n">
        <v>262.7</v>
      </c>
      <c r="F1459" s="32" t="n">
        <v>0.1</v>
      </c>
      <c r="G1459" s="32">
        <f>F1459*E1459</f>
        <v/>
      </c>
    </row>
    <row r="1460" ht="27.95" customHeight="1">
      <c r="A1460" s="29" t="inlineStr">
        <is>
          <t>3.5.3</t>
        </is>
      </c>
      <c r="B1460" s="29" t="inlineStr">
        <is>
          <t>87682</t>
        </is>
      </c>
      <c r="C1460" s="29" t="inlineStr">
        <is>
          <t>CONTRAPISO EM ARGAMASSA TRAÇO 1:4 (CIMENTO E AREIA), PREPARO MANUAL, APLICADO EM ÁREAS SECAS SOBRE LAJE, NÃO ADERIDO, ACABAMENTO NÃO REFORÇADO, ESPESSURA 4CM. AF_07/2021</t>
        </is>
      </c>
      <c r="D1460" s="30" t="inlineStr">
        <is>
          <t>M2</t>
        </is>
      </c>
      <c r="E1460" s="31" t="n">
        <v>142</v>
      </c>
      <c r="F1460" s="32" t="n">
        <v>0.248</v>
      </c>
      <c r="G1460" s="32">
        <f>F1460*E1460</f>
        <v/>
      </c>
    </row>
    <row r="1461" ht="15" customHeight="1">
      <c r="A1461" s="29" t="inlineStr">
        <is>
          <t>3.5.5</t>
        </is>
      </c>
      <c r="B1461" s="29" t="inlineStr">
        <is>
          <t>S08637</t>
        </is>
      </c>
      <c r="C1461" s="29" t="inlineStr">
        <is>
          <t>Chapim de concreto pré-moldado</t>
        </is>
      </c>
      <c r="D1461" s="30" t="inlineStr">
        <is>
          <t>m</t>
        </is>
      </c>
      <c r="E1461" s="31" t="n">
        <v>71</v>
      </c>
      <c r="F1461" s="32" t="n">
        <v>0.0072</v>
      </c>
      <c r="G1461" s="32">
        <f>F1461*E1461</f>
        <v/>
      </c>
    </row>
    <row r="1462" ht="20.1" customHeight="1">
      <c r="A1462" s="29" t="inlineStr">
        <is>
          <t>4.2.4</t>
        </is>
      </c>
      <c r="B1462" s="29" t="inlineStr">
        <is>
          <t>CP ADAP. 009</t>
        </is>
      </c>
      <c r="C1462" s="29" t="inlineStr">
        <is>
          <t>PINTURA PROTEÇÃO C/INIBIDOR MIGRATÓRIO CORROSÃO, 2 DEMÃOS - M2</t>
        </is>
      </c>
      <c r="D1462" s="30" t="inlineStr">
        <is>
          <t>M2</t>
        </is>
      </c>
      <c r="E1462" s="31" t="n">
        <v>91.8</v>
      </c>
      <c r="F1462" s="32" t="n">
        <v>0.4</v>
      </c>
      <c r="G1462" s="32">
        <f>F1462*E1462</f>
        <v/>
      </c>
    </row>
    <row r="1463" ht="20.1" customHeight="1">
      <c r="A1463" s="29" t="inlineStr">
        <is>
          <t>4.2.5</t>
        </is>
      </c>
      <c r="B1463" s="29" t="inlineStr">
        <is>
          <t>CP ADAP. 007</t>
        </is>
      </c>
      <c r="C1463" s="29" t="inlineStr">
        <is>
          <t>APLICAÇÃO DE ADESIVO ESTRUTURAL - KG</t>
        </is>
      </c>
      <c r="D1463" s="30" t="inlineStr">
        <is>
          <t>KG</t>
        </is>
      </c>
      <c r="E1463" s="31" t="n">
        <v>91.8</v>
      </c>
      <c r="F1463" s="32" t="n">
        <v>0.4</v>
      </c>
      <c r="G1463" s="32">
        <f>F1463*E1463</f>
        <v/>
      </c>
    </row>
    <row r="1464" ht="20.1" customHeight="1">
      <c r="A1464" s="29" t="inlineStr">
        <is>
          <t>4.2.7</t>
        </is>
      </c>
      <c r="B1464" s="29" t="inlineStr">
        <is>
          <t>CP ADAP. 005</t>
        </is>
      </c>
      <c r="C1464" s="29" t="inlineStr">
        <is>
          <t>RECUPERAÇÃO CONCRETO COM ARGAMASSA POLIMÉRICA ESP.=25MM</t>
        </is>
      </c>
      <c r="D1464" s="30" t="inlineStr">
        <is>
          <t>M2</t>
        </is>
      </c>
      <c r="E1464" s="31" t="n">
        <v>91.8</v>
      </c>
      <c r="F1464" s="32" t="n">
        <v>1.5</v>
      </c>
      <c r="G1464" s="32">
        <f>F1464*E1464</f>
        <v/>
      </c>
    </row>
    <row r="1465" ht="20.1" customHeight="1">
      <c r="A1465" s="29" t="inlineStr">
        <is>
          <t>4.2.9</t>
        </is>
      </c>
      <c r="B1465" s="29" t="inlineStr">
        <is>
          <t>CP ADAP. 001</t>
        </is>
      </c>
      <c r="C1465" s="29" t="inlineStr">
        <is>
          <t>SELAGEM DE FISSURAS COM INJEÇÃO DE RESINA EPÓXI</t>
        </is>
      </c>
      <c r="D1465" s="30" t="inlineStr">
        <is>
          <t>KG</t>
        </is>
      </c>
      <c r="E1465" s="31" t="n">
        <v>30.14</v>
      </c>
      <c r="F1465" s="32" t="n">
        <v>1</v>
      </c>
      <c r="G1465" s="32">
        <f>F1465*E1465</f>
        <v/>
      </c>
    </row>
    <row r="1466" ht="27.95" customHeight="1">
      <c r="A1466" s="29" t="inlineStr">
        <is>
          <t>4.2.13</t>
        </is>
      </c>
      <c r="B1466" s="29" t="inlineStr">
        <is>
          <t>103337</t>
        </is>
      </c>
      <c r="C1466" s="29" t="inlineStr">
        <is>
          <t>ALVENARIA DE VEDAÇÃO DE BLOCOS VAZADOS DE CONCRETO APARENTE DE 9X19X39 CM (ESPESSURA 9 CM) E ARGAMASSA DE ASSENTAMENTO COM PREPARO MANUAL. AF_12/2021</t>
        </is>
      </c>
      <c r="D1466" s="30" t="inlineStr">
        <is>
          <t>M2</t>
        </is>
      </c>
      <c r="E1466" s="31" t="n">
        <v>9</v>
      </c>
      <c r="F1466" s="32" t="n">
        <v>0.95</v>
      </c>
      <c r="G1466" s="32">
        <f>F1466*E1466</f>
        <v/>
      </c>
    </row>
    <row r="1467" ht="20.1" customHeight="1">
      <c r="A1467" s="29" t="inlineStr">
        <is>
          <t>4.2.14</t>
        </is>
      </c>
      <c r="B1467" s="29" t="inlineStr">
        <is>
          <t>CP ADAP. 014</t>
        </is>
      </c>
      <c r="C1467" s="29" t="inlineStr">
        <is>
          <t>FIBRA DE CARBONO PARA REFORCO ESTRUTURAL -VIGAS</t>
        </is>
      </c>
      <c r="D1467" s="30" t="inlineStr">
        <is>
          <t>M2</t>
        </is>
      </c>
      <c r="E1467" s="31" t="n">
        <v>1.36</v>
      </c>
      <c r="F1467" s="32" t="n">
        <v>2.732</v>
      </c>
      <c r="G1467" s="32">
        <f>F1467*E1467</f>
        <v/>
      </c>
    </row>
    <row r="1468" ht="20.1" customHeight="1">
      <c r="A1468" s="29" t="inlineStr">
        <is>
          <t>4.2.15</t>
        </is>
      </c>
      <c r="B1468" s="29" t="inlineStr">
        <is>
          <t>87878</t>
        </is>
      </c>
      <c r="C1468" s="29" t="inlineStr">
        <is>
          <t>CHAPISCO APLICADO EM ALVENARIAS E ESTRUTURAS DE CONCRETO INTERNAS (Recomposição das paredes e lajes internas)</t>
        </is>
      </c>
      <c r="D1468" s="30" t="inlineStr">
        <is>
          <t>M2</t>
        </is>
      </c>
      <c r="E1468" s="31" t="n">
        <v>17.4</v>
      </c>
      <c r="F1468" s="32" t="n">
        <v>0.06809999999999999</v>
      </c>
      <c r="G1468" s="32">
        <f>F1468*E1468</f>
        <v/>
      </c>
    </row>
    <row r="1469" ht="20.1" customHeight="1">
      <c r="A1469" s="29" t="inlineStr">
        <is>
          <t>4.2.16</t>
        </is>
      </c>
      <c r="B1469" s="29" t="inlineStr">
        <is>
          <t>C3408</t>
        </is>
      </c>
      <c r="C1469" s="29" t="inlineStr">
        <is>
          <t>REBOCO C/ ARGAMASSA DE CIMENTO E AREIA S/ PENEIRAR, TRAÇO 1:3 (Recomposição das paredes e lajes internas)</t>
        </is>
      </c>
      <c r="D1469" s="30" t="inlineStr">
        <is>
          <t>M2</t>
        </is>
      </c>
      <c r="E1469" s="31" t="n">
        <v>17.4</v>
      </c>
      <c r="F1469" s="32" t="n">
        <v>0.6</v>
      </c>
      <c r="G1469" s="32">
        <f>F1469*E1469</f>
        <v/>
      </c>
    </row>
    <row r="1470" ht="20.1" customHeight="1">
      <c r="A1470" s="29" t="inlineStr">
        <is>
          <t>4.3.2</t>
        </is>
      </c>
      <c r="B1470" s="29" t="inlineStr">
        <is>
          <t>97631</t>
        </is>
      </c>
      <c r="C1470" s="29" t="inlineStr">
        <is>
          <t>DEMOLIÇÃO DE ARGAMASSAS, DE FORMA MANUAL, SEM REAPROVEITAMENTO. AF_09/2023</t>
        </is>
      </c>
      <c r="D1470" s="30" t="inlineStr">
        <is>
          <t>M2</t>
        </is>
      </c>
      <c r="E1470" s="31" t="n">
        <v>1721.67</v>
      </c>
      <c r="F1470" s="32" t="n">
        <v>0.1151</v>
      </c>
      <c r="G1470" s="32">
        <f>F1470*E1470</f>
        <v/>
      </c>
    </row>
    <row r="1471" ht="27.95" customHeight="1">
      <c r="A1471" s="29" t="inlineStr">
        <is>
          <t>4.3.4</t>
        </is>
      </c>
      <c r="B1471" s="29" t="inlineStr">
        <is>
          <t>87894</t>
        </is>
      </c>
      <c r="C1471" s="29" t="inlineStr">
        <is>
          <t>CHAPISCO APLICADO EM ALVENARIA (SEM PRESENÇA DE VÃOS) E ESTRUTURAS DE CONCRETO DE FACHADA, COM COLHER DE PEDREIRO. ARGAMASSA TRAÇO 1:3 COM PREPARO EM BETONEIRA 400L. AF_10/2022</t>
        </is>
      </c>
      <c r="D1471" s="30" t="inlineStr">
        <is>
          <t>M2</t>
        </is>
      </c>
      <c r="E1471" s="31" t="n">
        <v>1721.67</v>
      </c>
      <c r="F1471" s="32" t="n">
        <v>0.1394</v>
      </c>
      <c r="G1471" s="32">
        <f>F1471*E1471</f>
        <v/>
      </c>
    </row>
    <row r="1472" ht="36" customHeight="1">
      <c r="A1472" s="29" t="inlineStr">
        <is>
          <t>4.3.5</t>
        </is>
      </c>
      <c r="B1472" s="29" t="inlineStr">
        <is>
          <t>104237</t>
        </is>
      </c>
      <c r="C1472" s="29" t="inlineStr">
        <is>
          <t>EMBOÇO OU MASSA ÚNICA EM ARGAMASSA TRAÇO 1:2:8, PREPARO MECÂNICA COM BETONEIRA 400 L, APLICADA MANUALMENTE EM PANOS DE FACHADA SEM PRESENÇA DE VÃOS, ESPESSURA DE 35 MM, ACESSO POR ANDAIME. AF_08/2022</t>
        </is>
      </c>
      <c r="D1472" s="30" t="inlineStr">
        <is>
          <t>M2</t>
        </is>
      </c>
      <c r="E1472" s="31" t="n">
        <v>1721.67</v>
      </c>
      <c r="F1472" s="32" t="n">
        <v>0.532</v>
      </c>
      <c r="G1472" s="32">
        <f>F1472*E1472</f>
        <v/>
      </c>
    </row>
    <row r="1473" ht="15" customHeight="1">
      <c r="A1473" s="29" t="inlineStr">
        <is>
          <t>4.3.12</t>
        </is>
      </c>
      <c r="B1473" s="29" t="inlineStr">
        <is>
          <t>S08637</t>
        </is>
      </c>
      <c r="C1473" s="29" t="inlineStr">
        <is>
          <t>Chapim de concreto pré-moldado</t>
        </is>
      </c>
      <c r="D1473" s="30" t="inlineStr">
        <is>
          <t>m</t>
        </is>
      </c>
      <c r="E1473" s="31" t="n">
        <v>190</v>
      </c>
      <c r="F1473" s="32" t="n">
        <v>0.0072</v>
      </c>
      <c r="G1473" s="32">
        <f>F1473*E1473</f>
        <v/>
      </c>
    </row>
    <row r="1474" ht="36" customHeight="1">
      <c r="A1474" s="29" t="inlineStr">
        <is>
          <t>4.4.2</t>
        </is>
      </c>
      <c r="B1474" s="29" t="inlineStr">
        <is>
          <t>87630</t>
        </is>
      </c>
      <c r="C1474" s="29" t="inlineStr">
        <is>
          <t>CONTRAPISO EM ARGAMASSA TRAÇO 1:4 (CIMENTO E AREIA), PREPARO MECÂNICO COM BETONEIRA 400 L, APLICADO EM ÁREAS SECAS SOBRE LAJE, ADERIDO, ACABAMENTO NÃO REFORÇADO, ESPESSURA 3CM. AF_07/2021</t>
        </is>
      </c>
      <c r="D1474" s="30" t="inlineStr">
        <is>
          <t>M2</t>
        </is>
      </c>
      <c r="E1474" s="31" t="n">
        <v>408</v>
      </c>
      <c r="F1474" s="32" t="n">
        <v>0.245</v>
      </c>
      <c r="G1474" s="32">
        <f>F1474*E1474</f>
        <v/>
      </c>
    </row>
    <row r="1475" ht="20.1" customHeight="1">
      <c r="A1475" s="29" t="inlineStr">
        <is>
          <t>4.5.1</t>
        </is>
      </c>
      <c r="B1475" s="29" t="inlineStr">
        <is>
          <t>CP ADAP. 011</t>
        </is>
      </c>
      <c r="C1475" s="29" t="inlineStr">
        <is>
          <t>DEMOLIÇÃO DE PISO CIMENTADO SOBRE LASTRO DE CONCRETO</t>
        </is>
      </c>
      <c r="D1475" s="30" t="inlineStr">
        <is>
          <t>M2</t>
        </is>
      </c>
      <c r="E1475" s="31" t="n">
        <v>229.45</v>
      </c>
      <c r="F1475" s="32" t="n">
        <v>0.13</v>
      </c>
      <c r="G1475" s="32">
        <f>F1475*E1475</f>
        <v/>
      </c>
    </row>
    <row r="1476" ht="20.1" customHeight="1">
      <c r="A1476" s="29" t="inlineStr">
        <is>
          <t>4.5.2</t>
        </is>
      </c>
      <c r="B1476" s="29" t="inlineStr">
        <is>
          <t>97631</t>
        </is>
      </c>
      <c r="C1476" s="29" t="inlineStr">
        <is>
          <t>DEMOLIÇÃO DE ARGAMASSAS, DE FORMA MANUAL, SEM REAPROVEITAMENTO. AF_09/2023</t>
        </is>
      </c>
      <c r="D1476" s="30" t="inlineStr">
        <is>
          <t>M2</t>
        </is>
      </c>
      <c r="E1476" s="31" t="n">
        <v>46.46</v>
      </c>
      <c r="F1476" s="32" t="n">
        <v>0.1151</v>
      </c>
      <c r="G1476" s="32">
        <f>F1476*E1476</f>
        <v/>
      </c>
    </row>
    <row r="1477" ht="36" customHeight="1">
      <c r="A1477" s="29" t="inlineStr">
        <is>
          <t>4.5.3</t>
        </is>
      </c>
      <c r="B1477" s="29" t="inlineStr">
        <is>
          <t>87630</t>
        </is>
      </c>
      <c r="C1477" s="29" t="inlineStr">
        <is>
          <t>CONTRAPISO EM ARGAMASSA TRAÇO 1:4 (CIMENTO E AREIA), PREPARO MECÂNICO COM BETONEIRA 400 L, APLICADO EM ÁREAS SECAS SOBRE LAJE, ADERIDO, ACABAMENTO NÃO REFORÇADO, ESPESSURA 3CM. AF_07/2021</t>
        </is>
      </c>
      <c r="D1477" s="30" t="inlineStr">
        <is>
          <t>M2</t>
        </is>
      </c>
      <c r="E1477" s="31" t="n">
        <v>229.45</v>
      </c>
      <c r="F1477" s="32" t="n">
        <v>0.245</v>
      </c>
      <c r="G1477" s="32">
        <f>F1477*E1477</f>
        <v/>
      </c>
    </row>
    <row r="1478" ht="20.1" customHeight="1">
      <c r="A1478" s="29" t="inlineStr">
        <is>
          <t>4.5.5</t>
        </is>
      </c>
      <c r="B1478" s="29" t="inlineStr">
        <is>
          <t>98567</t>
        </is>
      </c>
      <c r="C1478" s="29" t="inlineStr">
        <is>
          <t>PROTEÇÃO MECÂNICA DE SUPERFICIE HORIZONTAL COM ARGAMASSA DE CIMENTO E AREIA, TRAÇO 1:3, E=4CM. AF_09/2023</t>
        </is>
      </c>
      <c r="D1478" s="30" t="inlineStr">
        <is>
          <t>M2</t>
        </is>
      </c>
      <c r="E1478" s="31" t="n">
        <v>229.45</v>
      </c>
      <c r="F1478" s="32" t="n">
        <v>0.9282</v>
      </c>
      <c r="G1478" s="32">
        <f>F1478*E1478</f>
        <v/>
      </c>
    </row>
    <row r="1479" ht="20.1" customHeight="1">
      <c r="A1479" s="29" t="inlineStr">
        <is>
          <t>4.5.6</t>
        </is>
      </c>
      <c r="B1479" s="29" t="inlineStr">
        <is>
          <t>98564</t>
        </is>
      </c>
      <c r="C1479" s="29" t="inlineStr">
        <is>
          <t>PROTEÇÃO MECÂNICA DE SUPERFÍCIE VERTICAL COM ARGAMASSA DE CIMENTO E AREIA, TRAÇO 1:3, E=2CM. AF_09/2023</t>
        </is>
      </c>
      <c r="D1479" s="30" t="inlineStr">
        <is>
          <t>M2</t>
        </is>
      </c>
      <c r="E1479" s="31" t="n">
        <v>46.46</v>
      </c>
      <c r="F1479" s="32" t="n">
        <v>0.5154</v>
      </c>
      <c r="G1479" s="32">
        <f>F1479*E1479</f>
        <v/>
      </c>
    </row>
    <row r="1480" ht="20.1" customHeight="1">
      <c r="A1480" s="29" t="inlineStr">
        <is>
          <t>4.6.2</t>
        </is>
      </c>
      <c r="B1480" s="29" t="inlineStr">
        <is>
          <t>97626</t>
        </is>
      </c>
      <c r="C1480" s="29" t="inlineStr">
        <is>
          <t>DEMOLIÇÃO DE PILARES E VIGAS EM CONCRETO ARMADO, DE FORMA MANUAL, SEM REAPROVEITAMENTO. AF_09/2023</t>
        </is>
      </c>
      <c r="D1480" s="30" t="inlineStr">
        <is>
          <t>M3</t>
        </is>
      </c>
      <c r="E1480" s="31" t="n">
        <v>0.25</v>
      </c>
      <c r="F1480" s="32" t="n">
        <v>3.5586</v>
      </c>
      <c r="G1480" s="32">
        <f>F1480*E1480</f>
        <v/>
      </c>
    </row>
    <row r="1481" ht="20.1" customHeight="1">
      <c r="A1481" s="29" t="inlineStr">
        <is>
          <t>4.6.5</t>
        </is>
      </c>
      <c r="B1481" s="29" t="inlineStr">
        <is>
          <t>103669</t>
        </is>
      </c>
      <c r="C1481" s="29" t="inlineStr">
        <is>
          <t>CONCRETAGEM DE PILARES, FCK = 25 MPA, COM USO DE BALDES - LANÇAMENTO, ADENSAMENTO E ACABAMENTO. AF_02/2022</t>
        </is>
      </c>
      <c r="D1481" s="30" t="inlineStr">
        <is>
          <t>M3</t>
        </is>
      </c>
      <c r="E1481" s="31" t="n">
        <v>0.25</v>
      </c>
      <c r="F1481" s="32" t="n">
        <v>2.459</v>
      </c>
      <c r="G1481" s="32">
        <f>F1481*E1481</f>
        <v/>
      </c>
    </row>
    <row r="1482" ht="27.95" customHeight="1">
      <c r="A1482" s="29" t="inlineStr">
        <is>
          <t>4.6.6</t>
        </is>
      </c>
      <c r="B1482" s="29" t="inlineStr">
        <is>
          <t>103356</t>
        </is>
      </c>
      <c r="C1482" s="29" t="inlineStr">
        <is>
          <t>ALVENARIA DE VEDAÇÃO DE BLOCOS CERÂMICOS FURADOS NA HORIZONTAL DE 9X19X29 CM (ESPESSURA 9 CM) E ARGAMASSA DE ASSENTAMENTO COM PREPARO EM BETONEIRA. AF_12/2021</t>
        </is>
      </c>
      <c r="D1482" s="30" t="inlineStr">
        <is>
          <t>M2</t>
        </is>
      </c>
      <c r="E1482" s="31" t="n">
        <v>25</v>
      </c>
      <c r="F1482" s="32" t="n">
        <v>0.77</v>
      </c>
      <c r="G1482" s="32">
        <f>F1482*E1482</f>
        <v/>
      </c>
    </row>
    <row r="1483" ht="27.95" customHeight="1">
      <c r="A1483" s="29" t="inlineStr">
        <is>
          <t>4.6.8</t>
        </is>
      </c>
      <c r="B1483" s="29" t="inlineStr">
        <is>
          <t>103683</t>
        </is>
      </c>
      <c r="C1483" s="29" t="inlineStr">
        <is>
          <t>CONCRETAGEM DE VIGAS E LAJES, FCK=25 MPA, PARA QUALQUER TIPO DE LAJE COM BALDES EM EDIFICAÇÃO DE MULTIPAVIMENTOS ATÉ 04 ANDARES - LANÇAMENTO, ADENSAMENTO E ACABAMENTO. AF_02/2022</t>
        </is>
      </c>
      <c r="D1483" s="30" t="inlineStr">
        <is>
          <t>M3</t>
        </is>
      </c>
      <c r="E1483" s="31" t="n">
        <v>0.5600000000000001</v>
      </c>
      <c r="F1483" s="32" t="n">
        <v>6.857</v>
      </c>
      <c r="G1483" s="32">
        <f>F1483*E1483</f>
        <v/>
      </c>
    </row>
    <row r="1484" ht="27.95" customHeight="1">
      <c r="A1484" s="29" t="inlineStr">
        <is>
          <t>4.6.9</t>
        </is>
      </c>
      <c r="B1484" s="29" t="inlineStr">
        <is>
          <t>87894</t>
        </is>
      </c>
      <c r="C1484" s="29" t="inlineStr">
        <is>
          <t>CHAPISCO APLICADO EM ALVENARIA (SEM PRESENÇA DE VÃOS) E ESTRUTURAS DE CONCRETO DE FACHADA, COM COLHER DE PEDREIRO. ARGAMASSA TRAÇO 1:3 COM PREPARO EM BETONEIRA 400L. AF_10/2022</t>
        </is>
      </c>
      <c r="D1484" s="30" t="inlineStr">
        <is>
          <t>M2</t>
        </is>
      </c>
      <c r="E1484" s="31" t="n">
        <v>25</v>
      </c>
      <c r="F1484" s="32" t="n">
        <v>0.1394</v>
      </c>
      <c r="G1484" s="32">
        <f>F1484*E1484</f>
        <v/>
      </c>
    </row>
    <row r="1485" ht="36" customHeight="1">
      <c r="A1485" s="29" t="inlineStr">
        <is>
          <t>4.6.10</t>
        </is>
      </c>
      <c r="B1485" s="29" t="inlineStr">
        <is>
          <t>104237</t>
        </is>
      </c>
      <c r="C1485" s="29" t="inlineStr">
        <is>
          <t>EMBOÇO OU MASSA ÚNICA EM ARGAMASSA TRAÇO 1:2:8, PREPARO MECÂNICA COM BETONEIRA 400 L, APLICADA MANUALMENTE EM PANOS DE FACHADA SEM PRESENÇA DE VÃOS, ESPESSURA DE 35 MM, ACESSO POR ANDAIME. AF_08/2022</t>
        </is>
      </c>
      <c r="D1485" s="30" t="inlineStr">
        <is>
          <t>M2</t>
        </is>
      </c>
      <c r="E1485" s="31" t="n">
        <v>25</v>
      </c>
      <c r="F1485" s="32" t="n">
        <v>0.532</v>
      </c>
      <c r="G1485" s="32">
        <f>F1485*E1485</f>
        <v/>
      </c>
    </row>
    <row r="1486" ht="20.1" customHeight="1">
      <c r="A1486" s="29" t="inlineStr">
        <is>
          <t>5.3</t>
        </is>
      </c>
      <c r="B1486" s="29" t="inlineStr">
        <is>
          <t>96527</t>
        </is>
      </c>
      <c r="C1486" s="29" t="inlineStr">
        <is>
          <t>ESCAVAÇÃO MANUAL DE VALA PARA VIGA BALDRAME (INCLUINDO ESCAVAÇÃO PARA COLOCAÇÃO DE FÔRMAS). AF_06/2017</t>
        </is>
      </c>
      <c r="D1486" s="30" t="inlineStr">
        <is>
          <t>M3</t>
        </is>
      </c>
      <c r="E1486" s="31" t="n">
        <v>9.9</v>
      </c>
      <c r="F1486" s="32" t="n">
        <v>1.459</v>
      </c>
      <c r="G1486" s="32">
        <f>F1486*E1486</f>
        <v/>
      </c>
    </row>
    <row r="1487" ht="20.1" customHeight="1">
      <c r="A1487" s="29" t="inlineStr">
        <is>
          <t>5.4</t>
        </is>
      </c>
      <c r="B1487" s="29" t="inlineStr">
        <is>
          <t>CP-95467-90315369</t>
        </is>
      </c>
      <c r="C1487" s="29" t="inlineStr">
        <is>
          <t>EMBASAMENTO C/PEDRA ARGAMASSADA UTILIZANDO ARG.CIM/AREIA 1:6 (M3)</t>
        </is>
      </c>
      <c r="D1487" s="30" t="inlineStr">
        <is>
          <t>M3</t>
        </is>
      </c>
      <c r="E1487" s="31" t="n">
        <v>9.9</v>
      </c>
      <c r="F1487" s="32" t="n">
        <v>6</v>
      </c>
      <c r="G1487" s="32">
        <f>F1487*E1487</f>
        <v/>
      </c>
    </row>
    <row r="1488" ht="20.1" customHeight="1">
      <c r="A1488" s="29" t="inlineStr">
        <is>
          <t>5.10</t>
        </is>
      </c>
      <c r="B1488" s="29" t="inlineStr">
        <is>
          <t>103669</t>
        </is>
      </c>
      <c r="C1488" s="29" t="inlineStr">
        <is>
          <t>CONCRETAGEM DE PILARES, FCK = 25 MPA, COM USO DE BALDES - LANÇAMENTO, ADENSAMENTO E ACABAMENTO. AF_02/2022</t>
        </is>
      </c>
      <c r="D1488" s="30" t="inlineStr">
        <is>
          <t>M3</t>
        </is>
      </c>
      <c r="E1488" s="31" t="n">
        <v>3.38</v>
      </c>
      <c r="F1488" s="32" t="n">
        <v>2.459</v>
      </c>
      <c r="G1488" s="32">
        <f>F1488*E1488</f>
        <v/>
      </c>
    </row>
    <row r="1489" ht="20.1" customHeight="1">
      <c r="A1489" s="29" t="inlineStr">
        <is>
          <t>5.11</t>
        </is>
      </c>
      <c r="B1489" s="29" t="inlineStr">
        <is>
          <t>96556</t>
        </is>
      </c>
      <c r="C1489" s="29" t="inlineStr">
        <is>
          <t>CONCRETAGEM DE SAPATAS, FCK 30 MPA, COM USO DE JERICA ? LANÇAMENTO, ADENSAMENTO E ACABAMENTO. AF_06/2017</t>
        </is>
      </c>
      <c r="D1489" s="30" t="inlineStr">
        <is>
          <t>M3</t>
        </is>
      </c>
      <c r="E1489" s="31" t="n">
        <v>3.89</v>
      </c>
      <c r="F1489" s="32" t="n">
        <v>4.906</v>
      </c>
      <c r="G1489" s="32">
        <f>F1489*E1489</f>
        <v/>
      </c>
    </row>
    <row r="1490" ht="20.1" customHeight="1">
      <c r="A1490" s="29" t="inlineStr">
        <is>
          <t>5.12</t>
        </is>
      </c>
      <c r="B1490" s="29" t="inlineStr">
        <is>
          <t>93205</t>
        </is>
      </c>
      <c r="C1490" s="29" t="inlineStr">
        <is>
          <t>CINTA DE AMARRAÇÃO DE ALVENARIA MOLDADA IN LOCO COM UTILIZAÇÃO DE BLOCOS CANALETA. AF_03/2016</t>
        </is>
      </c>
      <c r="D1490" s="30" t="inlineStr">
        <is>
          <t>M</t>
        </is>
      </c>
      <c r="E1490" s="31" t="n">
        <v>220</v>
      </c>
      <c r="F1490" s="32" t="n">
        <v>0.253</v>
      </c>
      <c r="G1490" s="32">
        <f>F1490*E1490</f>
        <v/>
      </c>
    </row>
    <row r="1491" ht="27.95" customHeight="1">
      <c r="A1491" s="29" t="inlineStr">
        <is>
          <t>5.13</t>
        </is>
      </c>
      <c r="B1491" s="29" t="inlineStr">
        <is>
          <t>89470</t>
        </is>
      </c>
      <c r="C1491" s="29" t="inlineStr">
        <is>
          <t>ALVENARIA DE BLOCOS DE CONCRETO ESTRUTURAL 14X19X39 CM (ESPESSURA 14 CM), FBK = 4,5 MPA, UTILIZANDO COLHER DE PEDREIRO. AF_10/2022</t>
        </is>
      </c>
      <c r="D1491" s="30" t="inlineStr">
        <is>
          <t>M2</t>
        </is>
      </c>
      <c r="E1491" s="31" t="n">
        <v>242</v>
      </c>
      <c r="F1491" s="32" t="n">
        <v>0.62</v>
      </c>
      <c r="G1491" s="32">
        <f>F1491*E1491</f>
        <v/>
      </c>
    </row>
    <row r="1492" ht="15" customHeight="1">
      <c r="A1492" s="29" t="inlineStr">
        <is>
          <t>5.14</t>
        </is>
      </c>
      <c r="B1492" s="29" t="inlineStr">
        <is>
          <t>S08637</t>
        </is>
      </c>
      <c r="C1492" s="29" t="inlineStr">
        <is>
          <t>Chapim de concreto pré-moldado</t>
        </is>
      </c>
      <c r="D1492" s="30" t="inlineStr">
        <is>
          <t>m</t>
        </is>
      </c>
      <c r="E1492" s="31" t="n">
        <v>110</v>
      </c>
      <c r="F1492" s="32" t="n">
        <v>0.0072</v>
      </c>
      <c r="G1492" s="32">
        <f>F1492*E1492</f>
        <v/>
      </c>
    </row>
    <row r="1493" ht="20.1" customHeight="1">
      <c r="A1493" s="29" t="inlineStr">
        <is>
          <t>5.15</t>
        </is>
      </c>
      <c r="B1493" s="29" t="inlineStr">
        <is>
          <t>CP ADAP. 024</t>
        </is>
      </c>
      <c r="C1493" s="29" t="inlineStr">
        <is>
          <t>REMOÇÃO / RECOMPOSIÇÃO DE CERCA ELÉTRICA</t>
        </is>
      </c>
      <c r="D1493" s="30" t="inlineStr">
        <is>
          <t>M</t>
        </is>
      </c>
      <c r="E1493" s="31" t="n">
        <v>110</v>
      </c>
      <c r="F1493" s="32" t="n">
        <v>0.45</v>
      </c>
      <c r="G1493" s="32">
        <f>F1493*E1493</f>
        <v/>
      </c>
    </row>
    <row r="1494" ht="20.1" customHeight="1">
      <c r="A1494" s="29" t="inlineStr">
        <is>
          <t>6.2</t>
        </is>
      </c>
      <c r="B1494" s="29" t="inlineStr">
        <is>
          <t>CP ADAP. 025</t>
        </is>
      </c>
      <c r="C1494" s="29" t="inlineStr">
        <is>
          <t>REMOÇÃO DE DIVISÓRIA DE GRANITO</t>
        </is>
      </c>
      <c r="D1494" s="30" t="inlineStr">
        <is>
          <t>M2</t>
        </is>
      </c>
      <c r="E1494" s="31" t="n">
        <v>106.02</v>
      </c>
      <c r="F1494" s="32" t="n">
        <v>0.07000000000000001</v>
      </c>
      <c r="G1494" s="32">
        <f>F1494*E1494</f>
        <v/>
      </c>
    </row>
    <row r="1495" ht="20.1" customHeight="1">
      <c r="A1495" s="29" t="inlineStr">
        <is>
          <t>6.3</t>
        </is>
      </c>
      <c r="B1495" s="29" t="inlineStr">
        <is>
          <t>CP ADAP. 011</t>
        </is>
      </c>
      <c r="C1495" s="29" t="inlineStr">
        <is>
          <t>DEMOLIÇÃO DE PISO CIMENTADO SOBRE LASTRO DE CONCRETO</t>
        </is>
      </c>
      <c r="D1495" s="30" t="inlineStr">
        <is>
          <t>M2</t>
        </is>
      </c>
      <c r="E1495" s="31" t="n">
        <v>123.31</v>
      </c>
      <c r="F1495" s="32" t="n">
        <v>0.13</v>
      </c>
      <c r="G1495" s="32">
        <f>F1495*E1495</f>
        <v/>
      </c>
    </row>
    <row r="1496" ht="36" customHeight="1">
      <c r="A1496" s="29" t="inlineStr">
        <is>
          <t>6.4</t>
        </is>
      </c>
      <c r="B1496" s="29" t="inlineStr">
        <is>
          <t>87630</t>
        </is>
      </c>
      <c r="C1496" s="29" t="inlineStr">
        <is>
          <t>CONTRAPISO EM ARGAMASSA TRAÇO 1:4 (CIMENTO E AREIA), PREPARO MECÂNICO COM BETONEIRA 400 L, APLICADO EM ÁREAS SECAS SOBRE LAJE, ADERIDO, ACABAMENTO NÃO REFORÇADO, ESPESSURA 3CM. AF_07/2021</t>
        </is>
      </c>
      <c r="D1496" s="30" t="inlineStr">
        <is>
          <t>M2</t>
        </is>
      </c>
      <c r="E1496" s="31" t="n">
        <v>123.31</v>
      </c>
      <c r="F1496" s="32" t="n">
        <v>0.245</v>
      </c>
      <c r="G1496" s="32">
        <f>F1496*E1496</f>
        <v/>
      </c>
    </row>
    <row r="1497" ht="20.1" customHeight="1">
      <c r="A1497" s="29" t="inlineStr">
        <is>
          <t>6.6</t>
        </is>
      </c>
      <c r="B1497" s="29" t="inlineStr">
        <is>
          <t>98565</t>
        </is>
      </c>
      <c r="C1497" s="29" t="inlineStr">
        <is>
          <t>PROTEÇÃO MECÂNICA DE SUPERFICIE HORIZONTAL COM ARGAMASSA DE CIMENTO E AREIA, TRAÇO 1:3, E=3CM. AF_09/2023</t>
        </is>
      </c>
      <c r="D1497" s="30" t="inlineStr">
        <is>
          <t>M2</t>
        </is>
      </c>
      <c r="E1497" s="31" t="n">
        <v>123.31</v>
      </c>
      <c r="F1497" s="32" t="n">
        <v>0.6912</v>
      </c>
      <c r="G1497" s="32">
        <f>F1497*E1497</f>
        <v/>
      </c>
    </row>
    <row r="1498" ht="20.1" customHeight="1">
      <c r="A1498" s="29" t="inlineStr">
        <is>
          <t>6.7</t>
        </is>
      </c>
      <c r="B1498" s="29" t="inlineStr">
        <is>
          <t>98564</t>
        </is>
      </c>
      <c r="C1498" s="29" t="inlineStr">
        <is>
          <t>PROTEÇÃO MECÂNICA DE SUPERFÍCIE VERTICAL COM ARGAMASSA DE CIMENTO E AREIA, TRAÇO 1:3, E=2CM. AF_09/2023</t>
        </is>
      </c>
      <c r="D1498" s="30" t="inlineStr">
        <is>
          <t>M2</t>
        </is>
      </c>
      <c r="E1498" s="31" t="n">
        <v>55.18</v>
      </c>
      <c r="F1498" s="32" t="n">
        <v>0.5154</v>
      </c>
      <c r="G1498" s="32">
        <f>F1498*E1498</f>
        <v/>
      </c>
    </row>
    <row r="1499" ht="20.1" customHeight="1">
      <c r="A1499" s="29" t="inlineStr">
        <is>
          <t>6.21</t>
        </is>
      </c>
      <c r="B1499" s="29" t="inlineStr">
        <is>
          <t>91338</t>
        </is>
      </c>
      <c r="C1499" s="29" t="inlineStr">
        <is>
          <t>PORTA DE ALUMÍNIO DE ABRIR COM LAMBRI, COM GUARNIÇÃO, FIXAÇÃO COM PARAFUSOS - FORNECIMENTO E INSTALAÇÃO. AF_12/2019</t>
        </is>
      </c>
      <c r="D1499" s="30" t="inlineStr">
        <is>
          <t>M2</t>
        </is>
      </c>
      <c r="E1499" s="31" t="n">
        <v>29.92</v>
      </c>
      <c r="F1499" s="32" t="n">
        <v>0.3563</v>
      </c>
      <c r="G1499" s="32">
        <f>F1499*E1499</f>
        <v/>
      </c>
    </row>
    <row r="1500" ht="15" customHeight="1">
      <c r="A1500" s="29" t="inlineStr">
        <is>
          <t>6.27</t>
        </is>
      </c>
      <c r="B1500" s="29" t="inlineStr">
        <is>
          <t>S09718</t>
        </is>
      </c>
      <c r="C1500" s="29" t="inlineStr">
        <is>
          <t>Espelho de cristal 4mm com moldura de alumínio</t>
        </is>
      </c>
      <c r="D1500" s="30" t="inlineStr">
        <is>
          <t>m2</t>
        </is>
      </c>
      <c r="E1500" s="31" t="n">
        <v>29.8</v>
      </c>
      <c r="F1500" s="32" t="n">
        <v>0.3</v>
      </c>
      <c r="G1500" s="32">
        <f>F1500*E1500</f>
        <v/>
      </c>
    </row>
    <row r="1501" ht="15" customHeight="1">
      <c r="A1501" s="1" t="n"/>
      <c r="B1501" s="1" t="n"/>
      <c r="C1501" s="1" t="n"/>
      <c r="D1501" s="1" t="n"/>
      <c r="E1501" s="1" t="n"/>
      <c r="F1501" s="33" t="inlineStr">
        <is>
          <t>TOTAL:</t>
        </is>
      </c>
      <c r="G1501" s="34" t="n">
        <v>3114.4449642448</v>
      </c>
    </row>
    <row r="1502" ht="15" customHeight="1">
      <c r="A1502" s="27" t="inlineStr">
        <is>
          <t>[ Serviço ]</t>
        </is>
      </c>
      <c r="B1502" s="27" t="inlineStr">
        <is>
          <t>88310</t>
        </is>
      </c>
      <c r="C1502" s="27" t="inlineStr">
        <is>
          <t>PINTOR COM ENCARGOS COMPLEMENTARES</t>
        </is>
      </c>
      <c r="D1502" s="28" t="inlineStr">
        <is>
          <t>H</t>
        </is>
      </c>
      <c r="E1502" s="1" t="n"/>
      <c r="F1502" s="1" t="n"/>
      <c r="G1502" s="1" t="n"/>
    </row>
    <row r="1503" ht="20.1" customHeight="1">
      <c r="A1503" s="29" t="inlineStr">
        <is>
          <t>2.1</t>
        </is>
      </c>
      <c r="B1503" s="29" t="inlineStr">
        <is>
          <t>103689</t>
        </is>
      </c>
      <c r="C1503" s="29" t="inlineStr">
        <is>
          <t>FORNECIMENTO E INSTALAÇÃO DE PLACA DE OBRA COM CHAPA GALVANIZADA E ESTRUTURA DE MADEIRA. AF_03/2022_PS</t>
        </is>
      </c>
      <c r="D1503" s="30" t="inlineStr">
        <is>
          <t>M2</t>
        </is>
      </c>
      <c r="E1503" s="31" t="n">
        <v>2.88</v>
      </c>
      <c r="F1503" s="32" t="n">
        <v>0.22645</v>
      </c>
      <c r="G1503" s="32">
        <f>F1503*E1503</f>
        <v/>
      </c>
    </row>
    <row r="1504" ht="20.1" customHeight="1">
      <c r="A1504" s="29" t="inlineStr">
        <is>
          <t>2.2</t>
        </is>
      </c>
      <c r="B1504" s="29" t="inlineStr">
        <is>
          <t>93208</t>
        </is>
      </c>
      <c r="C1504" s="29" t="inlineStr">
        <is>
          <t>EXECUÇÃO DE ALMOXARIFADO EM CANTEIRO DE OBRA EM CHAPA DE MADEIRA COMPENSADA, INCLUSO PRATELEIRAS. AF_02/2016</t>
        </is>
      </c>
      <c r="D1504" s="30" t="inlineStr">
        <is>
          <t>M2</t>
        </is>
      </c>
      <c r="E1504" s="31" t="n">
        <v>30</v>
      </c>
      <c r="F1504" s="32" t="n">
        <v>0.61092367</v>
      </c>
      <c r="G1504" s="32">
        <f>F1504*E1504</f>
        <v/>
      </c>
    </row>
    <row r="1505" ht="27.95" customHeight="1">
      <c r="A1505" s="29" t="inlineStr">
        <is>
          <t>2.3</t>
        </is>
      </c>
      <c r="B1505" s="29" t="inlineStr">
        <is>
          <t>93210</t>
        </is>
      </c>
      <c r="C1505" s="29" t="inlineStr">
        <is>
          <t>EXECUÇÃO DE REFEITÓRIO EM CANTEIRO DE OBRA EM CHAPA DE MADEIRA COMPENSADA, NÃO INCLUSO MOBILIÁRIO E EQUIPAMENTOS. AF_02/2016</t>
        </is>
      </c>
      <c r="D1505" s="30" t="inlineStr">
        <is>
          <t>M2</t>
        </is>
      </c>
      <c r="E1505" s="31" t="n">
        <v>14</v>
      </c>
      <c r="F1505" s="32" t="n">
        <v>0.23311883</v>
      </c>
      <c r="G1505" s="32">
        <f>F1505*E1505</f>
        <v/>
      </c>
    </row>
    <row r="1506" ht="20.1" customHeight="1">
      <c r="A1506" s="29" t="inlineStr">
        <is>
          <t>4.3.10</t>
        </is>
      </c>
      <c r="B1506" s="29" t="inlineStr">
        <is>
          <t>88485</t>
        </is>
      </c>
      <c r="C1506" s="29" t="inlineStr">
        <is>
          <t>FUNDO SELADOR ACRÍLICO, APLICAÇÃO MANUAL EM PAREDE, UMA DEMÃO. AF_04/2023</t>
        </is>
      </c>
      <c r="D1506" s="30" t="inlineStr">
        <is>
          <t>M2</t>
        </is>
      </c>
      <c r="E1506" s="31" t="n">
        <v>58.29</v>
      </c>
      <c r="F1506" s="32" t="n">
        <v>0.06660000000000001</v>
      </c>
      <c r="G1506" s="32">
        <f>F1506*E1506</f>
        <v/>
      </c>
    </row>
    <row r="1507" ht="20.1" customHeight="1">
      <c r="A1507" s="29" t="inlineStr">
        <is>
          <t>4.3.11</t>
        </is>
      </c>
      <c r="B1507" s="29" t="inlineStr">
        <is>
          <t>88423</t>
        </is>
      </c>
      <c r="C1507" s="29" t="inlineStr">
        <is>
          <t>APLICAÇÃO MANUAL DE PINTURA COM TINTA TEXTURIZADA ACRÍLICA EM PAREDES EXTERNAS DE CASAS, UMA COR. AF_06/2014</t>
        </is>
      </c>
      <c r="D1507" s="30" t="inlineStr">
        <is>
          <t>M2</t>
        </is>
      </c>
      <c r="E1507" s="31" t="n">
        <v>58.29</v>
      </c>
      <c r="F1507" s="32" t="n">
        <v>0.176</v>
      </c>
      <c r="G1507" s="32">
        <f>F1507*E1507</f>
        <v/>
      </c>
    </row>
    <row r="1508" ht="20.1" customHeight="1">
      <c r="A1508" s="29" t="inlineStr">
        <is>
          <t>4.6.11</t>
        </is>
      </c>
      <c r="B1508" s="29" t="inlineStr">
        <is>
          <t>88415</t>
        </is>
      </c>
      <c r="C1508" s="29" t="inlineStr">
        <is>
          <t>APLICAÇÃO MANUAL DE FUNDO SELADOR ACRÍLICO EM PAREDES EXTERNAS DE CASAS. AF_06/2014</t>
        </is>
      </c>
      <c r="D1508" s="30" t="inlineStr">
        <is>
          <t>M2</t>
        </is>
      </c>
      <c r="E1508" s="31" t="n">
        <v>168</v>
      </c>
      <c r="F1508" s="32" t="n">
        <v>0.054</v>
      </c>
      <c r="G1508" s="32">
        <f>F1508*E1508</f>
        <v/>
      </c>
    </row>
    <row r="1509" ht="20.1" customHeight="1">
      <c r="A1509" s="29" t="inlineStr">
        <is>
          <t>4.6.12</t>
        </is>
      </c>
      <c r="B1509" s="29" t="inlineStr">
        <is>
          <t>88423</t>
        </is>
      </c>
      <c r="C1509" s="29" t="inlineStr">
        <is>
          <t>APLICAÇÃO MANUAL DE PINTURA COM TINTA TEXTURIZADA ACRÍLICA EM PAREDES EXTERNAS DE CASAS, UMA COR. AF_06/2014</t>
        </is>
      </c>
      <c r="D1509" s="30" t="inlineStr">
        <is>
          <t>M2</t>
        </is>
      </c>
      <c r="E1509" s="31" t="n">
        <v>168</v>
      </c>
      <c r="F1509" s="32" t="n">
        <v>0.176</v>
      </c>
      <c r="G1509" s="32">
        <f>F1509*E1509</f>
        <v/>
      </c>
    </row>
    <row r="1510" ht="15" customHeight="1">
      <c r="A1510" s="1" t="n"/>
      <c r="B1510" s="1" t="n"/>
      <c r="C1510" s="1" t="n"/>
      <c r="D1510" s="1" t="n"/>
      <c r="E1510" s="1" t="n"/>
      <c r="F1510" s="33" t="inlineStr">
        <is>
          <t>TOTAL:</t>
        </is>
      </c>
      <c r="G1510" s="34" t="n">
        <v>75.02470372000001</v>
      </c>
    </row>
    <row r="1511" ht="15.95" customHeight="1">
      <c r="A1511" s="27" t="inlineStr">
        <is>
          <t>[ Serviço ]</t>
        </is>
      </c>
      <c r="B1511" s="27" t="inlineStr">
        <is>
          <t>S02285</t>
        </is>
      </c>
      <c r="C1511" s="27" t="inlineStr">
        <is>
          <t>Pintura de acabamento com aplicação de 02 demãos de tinta PVA latex para interiores - cores convencionais - Rev 03</t>
        </is>
      </c>
      <c r="D1511" s="28" t="inlineStr">
        <is>
          <t>m2</t>
        </is>
      </c>
      <c r="E1511" s="1" t="n"/>
      <c r="F1511" s="1" t="n"/>
      <c r="G1511" s="1" t="n"/>
    </row>
    <row r="1512" ht="27.95" customHeight="1">
      <c r="A1512" s="29" t="inlineStr">
        <is>
          <t>4.2.17</t>
        </is>
      </c>
      <c r="B1512" s="29" t="inlineStr">
        <is>
          <t>S02291</t>
        </is>
      </c>
      <c r="C1512" s="29" t="inlineStr">
        <is>
          <t>Pintura para interiores, sobre paredes ou tetos, com lixamento, aplicação de 01 demão de líquido selador, 02 demãos de massa corrida e 02 demãos de tinta pva latex convencional para interiores (Recomposição das paredes e lajes internas)</t>
        </is>
      </c>
      <c r="D1512" s="30" t="inlineStr">
        <is>
          <t>m2</t>
        </is>
      </c>
      <c r="E1512" s="31" t="n">
        <v>17.4</v>
      </c>
      <c r="F1512" s="32" t="n">
        <v>1</v>
      </c>
      <c r="G1512" s="32">
        <f>F1512*E1512</f>
        <v/>
      </c>
    </row>
    <row r="1513" ht="15" customHeight="1">
      <c r="A1513" s="1" t="n"/>
      <c r="B1513" s="1" t="n"/>
      <c r="C1513" s="1" t="n"/>
      <c r="D1513" s="1" t="n"/>
      <c r="E1513" s="1" t="n"/>
      <c r="F1513" s="33" t="inlineStr">
        <is>
          <t>TOTAL:</t>
        </is>
      </c>
      <c r="G1513" s="34" t="n">
        <v>17.4</v>
      </c>
    </row>
    <row r="1514" ht="15" customHeight="1">
      <c r="A1514" s="27" t="inlineStr">
        <is>
          <t>[ Serviço ]</t>
        </is>
      </c>
      <c r="B1514" s="27" t="inlineStr">
        <is>
          <t>102234</t>
        </is>
      </c>
      <c r="C1514" s="27" t="inlineStr">
        <is>
          <t>PINTURA IMUNIZANTE PARA MADEIRA, 2 DEMÃOS. AF_01/2021</t>
        </is>
      </c>
      <c r="D1514" s="28" t="inlineStr">
        <is>
          <t>M2</t>
        </is>
      </c>
      <c r="E1514" s="1" t="n"/>
      <c r="F1514" s="1" t="n"/>
      <c r="G1514" s="1" t="n"/>
    </row>
    <row r="1515" ht="20.1" customHeight="1">
      <c r="A1515" s="29" t="inlineStr">
        <is>
          <t>2.1</t>
        </is>
      </c>
      <c r="B1515" s="29" t="inlineStr">
        <is>
          <t>103689</t>
        </is>
      </c>
      <c r="C1515" s="29" t="inlineStr">
        <is>
          <t>FORNECIMENTO E INSTALAÇÃO DE PLACA DE OBRA COM CHAPA GALVANIZADA E ESTRUTURA DE MADEIRA. AF_03/2022_PS</t>
        </is>
      </c>
      <c r="D1515" s="30" t="inlineStr">
        <is>
          <t>M2</t>
        </is>
      </c>
      <c r="E1515" s="31" t="n">
        <v>2.88</v>
      </c>
      <c r="F1515" s="32" t="n">
        <v>0.5</v>
      </c>
      <c r="G1515" s="32">
        <f>F1515*E1515</f>
        <v/>
      </c>
    </row>
    <row r="1516" ht="15" customHeight="1">
      <c r="A1516" s="1" t="n"/>
      <c r="B1516" s="1" t="n"/>
      <c r="C1516" s="1" t="n"/>
      <c r="D1516" s="1" t="n"/>
      <c r="E1516" s="1" t="n"/>
      <c r="F1516" s="33" t="inlineStr">
        <is>
          <t>TOTAL:</t>
        </is>
      </c>
      <c r="G1516" s="34" t="n">
        <v>1.44</v>
      </c>
    </row>
    <row r="1517" ht="15.95" customHeight="1">
      <c r="A1517" s="27" t="inlineStr">
        <is>
          <t>[ Serviço ]</t>
        </is>
      </c>
      <c r="B1517" s="27" t="inlineStr">
        <is>
          <t>88489</t>
        </is>
      </c>
      <c r="C1517" s="27" t="inlineStr">
        <is>
          <t>PINTURA LÁTEX ACRÍLICA PREMIUM, APLICAÇÃO MANUAL EM PAREDES, DUAS DEMÃOS. AF_04/2023</t>
        </is>
      </c>
      <c r="D1517" s="28" t="inlineStr">
        <is>
          <t>M2</t>
        </is>
      </c>
      <c r="E1517" s="1" t="n"/>
      <c r="F1517" s="1" t="n"/>
      <c r="G1517" s="1" t="n"/>
    </row>
    <row r="1518" ht="20.1" customHeight="1">
      <c r="A1518" s="29" t="inlineStr">
        <is>
          <t>2.2</t>
        </is>
      </c>
      <c r="B1518" s="29" t="inlineStr">
        <is>
          <t>93208</t>
        </is>
      </c>
      <c r="C1518" s="29" t="inlineStr">
        <is>
          <t>EXECUÇÃO DE ALMOXARIFADO EM CANTEIRO DE OBRA EM CHAPA DE MADEIRA COMPENSADA, INCLUSO PRATELEIRAS. AF_02/2016</t>
        </is>
      </c>
      <c r="D1518" s="30" t="inlineStr">
        <is>
          <t>M2</t>
        </is>
      </c>
      <c r="E1518" s="31" t="n">
        <v>30</v>
      </c>
      <c r="F1518" s="32" t="n">
        <v>3.7457</v>
      </c>
      <c r="G1518" s="32">
        <f>F1518*E1518</f>
        <v/>
      </c>
    </row>
    <row r="1519" ht="27.95" customHeight="1">
      <c r="A1519" s="29" t="inlineStr">
        <is>
          <t>2.3</t>
        </is>
      </c>
      <c r="B1519" s="29" t="inlineStr">
        <is>
          <t>93210</t>
        </is>
      </c>
      <c r="C1519" s="29" t="inlineStr">
        <is>
          <t>EXECUÇÃO DE REFEITÓRIO EM CANTEIRO DE OBRA EM CHAPA DE MADEIRA COMPENSADA, NÃO INCLUSO MOBILIÁRIO E EQUIPAMENTOS. AF_02/2016</t>
        </is>
      </c>
      <c r="D1519" s="30" t="inlineStr">
        <is>
          <t>M2</t>
        </is>
      </c>
      <c r="E1519" s="31" t="n">
        <v>14</v>
      </c>
      <c r="F1519" s="32" t="n">
        <v>1.4293</v>
      </c>
      <c r="G1519" s="32">
        <f>F1519*E1519</f>
        <v/>
      </c>
    </row>
    <row r="1520" ht="15" customHeight="1">
      <c r="A1520" s="1" t="n"/>
      <c r="B1520" s="1" t="n"/>
      <c r="C1520" s="1" t="n"/>
      <c r="D1520" s="1" t="n"/>
      <c r="E1520" s="1" t="n"/>
      <c r="F1520" s="33" t="inlineStr">
        <is>
          <t>TOTAL:</t>
        </is>
      </c>
      <c r="G1520" s="34" t="n">
        <v>132.3812</v>
      </c>
    </row>
    <row r="1521" ht="24" customHeight="1">
      <c r="A1521" s="27" t="inlineStr">
        <is>
          <t>[ Serviço ]</t>
        </is>
      </c>
      <c r="B1521" s="27" t="inlineStr">
        <is>
          <t>89957</t>
        </is>
      </c>
      <c r="C1521" s="27" t="inlineStr">
        <is>
          <t>PONTO DE CONSUMO TERMINAL DE ÁGUA FRIA (SUBRAMAL) COM TUBULAÇÃO DE PVC, DN 25 MM, INSTALADO EM RAMAL DE ÁGUA, INCLUSOS RASGO E CHUMBAMENTO EM ALVENARIA. AF_12/2014</t>
        </is>
      </c>
      <c r="D1521" s="28" t="inlineStr">
        <is>
          <t>UN</t>
        </is>
      </c>
      <c r="E1521" s="1" t="n"/>
      <c r="F1521" s="1" t="n"/>
      <c r="G1521" s="1" t="n"/>
    </row>
    <row r="1522" ht="27.95" customHeight="1">
      <c r="A1522" s="29" t="inlineStr">
        <is>
          <t>2.3</t>
        </is>
      </c>
      <c r="B1522" s="29" t="inlineStr">
        <is>
          <t>93210</t>
        </is>
      </c>
      <c r="C1522" s="29" t="inlineStr">
        <is>
          <t>EXECUÇÃO DE REFEITÓRIO EM CANTEIRO DE OBRA EM CHAPA DE MADEIRA COMPENSADA, NÃO INCLUSO MOBILIÁRIO E EQUIPAMENTOS. AF_02/2016</t>
        </is>
      </c>
      <c r="D1522" s="30" t="inlineStr">
        <is>
          <t>M2</t>
        </is>
      </c>
      <c r="E1522" s="31" t="n">
        <v>14</v>
      </c>
      <c r="F1522" s="32" t="n">
        <v>0.0537</v>
      </c>
      <c r="G1522" s="32">
        <f>F1522*E1522</f>
        <v/>
      </c>
    </row>
    <row r="1523" ht="15" customHeight="1">
      <c r="A1523" s="1" t="n"/>
      <c r="B1523" s="1" t="n"/>
      <c r="C1523" s="1" t="n"/>
      <c r="D1523" s="1" t="n"/>
      <c r="E1523" s="1" t="n"/>
      <c r="F1523" s="33" t="inlineStr">
        <is>
          <t>TOTAL:</t>
        </is>
      </c>
      <c r="G1523" s="34" t="n">
        <v>0.7518</v>
      </c>
    </row>
    <row r="1524" ht="24" customHeight="1">
      <c r="A1524" s="27" t="inlineStr">
        <is>
          <t>[ Serviço ]</t>
        </is>
      </c>
      <c r="B1524" s="27" t="inlineStr">
        <is>
          <t>90822</t>
        </is>
      </c>
      <c r="C1524" s="27" t="inlineStr">
        <is>
          <t>PORTA DE MADEIRA PARA PINTURA, SEMI-OCA (LEVE OU MÉDIA), 80X210CM, ESPESSURA DE 3,5CM, INCLUSO DOBRADIÇAS - FORNECIMENTO E INSTALAÇÃO. AF_12/2019</t>
        </is>
      </c>
      <c r="D1524" s="28" t="inlineStr">
        <is>
          <t>UN</t>
        </is>
      </c>
      <c r="E1524" s="1" t="n"/>
      <c r="F1524" s="1" t="n"/>
      <c r="G1524" s="1" t="n"/>
    </row>
    <row r="1525" ht="27.95" customHeight="1">
      <c r="A1525" s="29" t="inlineStr">
        <is>
          <t>2.3</t>
        </is>
      </c>
      <c r="B1525" s="29" t="inlineStr">
        <is>
          <t>93210</t>
        </is>
      </c>
      <c r="C1525" s="29" t="inlineStr">
        <is>
          <t>EXECUÇÃO DE REFEITÓRIO EM CANTEIRO DE OBRA EM CHAPA DE MADEIRA COMPENSADA, NÃO INCLUSO MOBILIÁRIO E EQUIPAMENTOS. AF_02/2016</t>
        </is>
      </c>
      <c r="D1525" s="30" t="inlineStr">
        <is>
          <t>M2</t>
        </is>
      </c>
      <c r="E1525" s="31" t="n">
        <v>14</v>
      </c>
      <c r="F1525" s="32" t="n">
        <v>0.0268</v>
      </c>
      <c r="G1525" s="32">
        <f>F1525*E1525</f>
        <v/>
      </c>
    </row>
    <row r="1526" ht="15" customHeight="1">
      <c r="A1526" s="1" t="n"/>
      <c r="B1526" s="1" t="n"/>
      <c r="C1526" s="1" t="n"/>
      <c r="D1526" s="1" t="n"/>
      <c r="E1526" s="1" t="n"/>
      <c r="F1526" s="33" t="inlineStr">
        <is>
          <t>TOTAL:</t>
        </is>
      </c>
      <c r="G1526" s="34" t="n">
        <v>0.3752</v>
      </c>
    </row>
    <row r="1527" ht="15.95" customHeight="1">
      <c r="A1527" s="27" t="inlineStr">
        <is>
          <t>[ Serviço ]</t>
        </is>
      </c>
      <c r="B1527" s="27" t="inlineStr">
        <is>
          <t>91341</t>
        </is>
      </c>
      <c r="C1527" s="27" t="inlineStr">
        <is>
          <t>PORTA EM ALUMÍNIO DE ABRIR TIPO VENEZIANA COM GUARNIÇÃO, FIXAÇÃO COM PARAFUSOS - FORNECIMENTO E INSTALAÇÃO. AF_12/2019</t>
        </is>
      </c>
      <c r="D1527" s="28" t="inlineStr">
        <is>
          <t>M2</t>
        </is>
      </c>
      <c r="E1527" s="1" t="n"/>
      <c r="F1527" s="1" t="n"/>
      <c r="G1527" s="1" t="n"/>
    </row>
    <row r="1528" ht="20.1" customHeight="1">
      <c r="A1528" s="29" t="inlineStr">
        <is>
          <t>2.2</t>
        </is>
      </c>
      <c r="B1528" s="29" t="inlineStr">
        <is>
          <t>93208</t>
        </is>
      </c>
      <c r="C1528" s="29" t="inlineStr">
        <is>
          <t>EXECUÇÃO DE ALMOXARIFADO EM CANTEIRO DE OBRA EM CHAPA DE MADEIRA COMPENSADA, INCLUSO PRATELEIRAS. AF_02/2016</t>
        </is>
      </c>
      <c r="D1528" s="30" t="inlineStr">
        <is>
          <t>M2</t>
        </is>
      </c>
      <c r="E1528" s="31" t="n">
        <v>30</v>
      </c>
      <c r="F1528" s="32" t="n">
        <v>0.0634</v>
      </c>
      <c r="G1528" s="32">
        <f>F1528*E1528</f>
        <v/>
      </c>
    </row>
    <row r="1529" ht="15" customHeight="1">
      <c r="A1529" s="1" t="n"/>
      <c r="B1529" s="1" t="n"/>
      <c r="C1529" s="1" t="n"/>
      <c r="D1529" s="1" t="n"/>
      <c r="E1529" s="1" t="n"/>
      <c r="F1529" s="33" t="inlineStr">
        <is>
          <t>TOTAL:</t>
        </is>
      </c>
      <c r="G1529" s="34" t="n">
        <v>1.902</v>
      </c>
    </row>
    <row r="1530" ht="15.95" customHeight="1">
      <c r="A1530" s="27" t="inlineStr">
        <is>
          <t>[ Serviço ]</t>
        </is>
      </c>
      <c r="B1530" s="27" t="inlineStr">
        <is>
          <t>101616</t>
        </is>
      </c>
      <c r="C1530" s="27" t="inlineStr">
        <is>
          <t>PREPARO DE FUNDO DE VALA COM LARGURA MENOR QUE 1,5 M (ACERTO DO SOLO NATURAL). AF_08/2020</t>
        </is>
      </c>
      <c r="D1530" s="28" t="inlineStr">
        <is>
          <t>M2</t>
        </is>
      </c>
      <c r="E1530" s="1" t="n"/>
      <c r="F1530" s="1" t="n"/>
      <c r="G1530" s="1" t="n"/>
    </row>
    <row r="1531" ht="27.95" customHeight="1">
      <c r="A1531" s="29" t="inlineStr">
        <is>
          <t>2.3</t>
        </is>
      </c>
      <c r="B1531" s="29" t="inlineStr">
        <is>
          <t>93210</t>
        </is>
      </c>
      <c r="C1531" s="29" t="inlineStr">
        <is>
          <t>EXECUÇÃO DE REFEITÓRIO EM CANTEIRO DE OBRA EM CHAPA DE MADEIRA COMPENSADA, NÃO INCLUSO MOBILIÁRIO E EQUIPAMENTOS. AF_02/2016</t>
        </is>
      </c>
      <c r="D1531" s="30" t="inlineStr">
        <is>
          <t>M2</t>
        </is>
      </c>
      <c r="E1531" s="31" t="n">
        <v>14</v>
      </c>
      <c r="F1531" s="32" t="n">
        <v>0.021708</v>
      </c>
      <c r="G1531" s="32">
        <f>F1531*E1531</f>
        <v/>
      </c>
    </row>
    <row r="1532" ht="15" customHeight="1">
      <c r="A1532" s="1" t="n"/>
      <c r="B1532" s="1" t="n"/>
      <c r="C1532" s="1" t="n"/>
      <c r="D1532" s="1" t="n"/>
      <c r="E1532" s="1" t="n"/>
      <c r="F1532" s="33" t="inlineStr">
        <is>
          <t>TOTAL:</t>
        </is>
      </c>
      <c r="G1532" s="34" t="n">
        <v>0.303912</v>
      </c>
    </row>
    <row r="1533" ht="15.95" customHeight="1">
      <c r="A1533" s="27" t="inlineStr">
        <is>
          <t>[ Serviço ]</t>
        </is>
      </c>
      <c r="B1533" s="27" t="inlineStr">
        <is>
          <t>101618</t>
        </is>
      </c>
      <c r="C1533" s="27" t="inlineStr">
        <is>
          <t>PREPARO DE FUNDO DE VALA COM LARGURA MENOR QUE 1,5 M, COM CAMADA DE AREIA, LANÇAMENTO MANUAL. AF_08/2020</t>
        </is>
      </c>
      <c r="D1533" s="28" t="inlineStr">
        <is>
          <t>M3</t>
        </is>
      </c>
      <c r="E1533" s="1" t="n"/>
      <c r="F1533" s="1" t="n"/>
      <c r="G1533" s="1" t="n"/>
    </row>
    <row r="1534" ht="27.95" customHeight="1">
      <c r="A1534" s="29" t="inlineStr">
        <is>
          <t>2.3</t>
        </is>
      </c>
      <c r="B1534" s="29" t="inlineStr">
        <is>
          <t>93210</t>
        </is>
      </c>
      <c r="C1534" s="29" t="inlineStr">
        <is>
          <t>EXECUÇÃO DE REFEITÓRIO EM CANTEIRO DE OBRA EM CHAPA DE MADEIRA COMPENSADA, NÃO INCLUSO MOBILIÁRIO E EQUIPAMENTOS. AF_02/2016</t>
        </is>
      </c>
      <c r="D1534" s="30" t="inlineStr">
        <is>
          <t>M2</t>
        </is>
      </c>
      <c r="E1534" s="31" t="n">
        <v>14</v>
      </c>
      <c r="F1534" s="32" t="n">
        <v>0.00051456</v>
      </c>
      <c r="G1534" s="32">
        <f>F1534*E1534</f>
        <v/>
      </c>
    </row>
    <row r="1535" ht="15" customHeight="1">
      <c r="A1535" s="1" t="n"/>
      <c r="B1535" s="1" t="n"/>
      <c r="C1535" s="1" t="n"/>
      <c r="D1535" s="1" t="n"/>
      <c r="E1535" s="1" t="n"/>
      <c r="F1535" s="33" t="inlineStr">
        <is>
          <t>TOTAL:</t>
        </is>
      </c>
      <c r="G1535" s="34" t="n">
        <v>0.00720384</v>
      </c>
    </row>
    <row r="1536" ht="15.95" customHeight="1">
      <c r="A1536" s="27" t="inlineStr">
        <is>
          <t>[ Serviço ]</t>
        </is>
      </c>
      <c r="B1536" s="27" t="inlineStr">
        <is>
          <t>S02281</t>
        </is>
      </c>
      <c r="C1536" s="27" t="inlineStr">
        <is>
          <t>Preparo de superfície com lixamento e aplicação de 01 demão de líquido selador</t>
        </is>
      </c>
      <c r="D1536" s="28" t="inlineStr">
        <is>
          <t>m2</t>
        </is>
      </c>
      <c r="E1536" s="1" t="n"/>
      <c r="F1536" s="1" t="n"/>
      <c r="G1536" s="1" t="n"/>
    </row>
    <row r="1537" ht="27.95" customHeight="1">
      <c r="A1537" s="29" t="inlineStr">
        <is>
          <t>4.2.17</t>
        </is>
      </c>
      <c r="B1537" s="29" t="inlineStr">
        <is>
          <t>S02291</t>
        </is>
      </c>
      <c r="C1537" s="29" t="inlineStr">
        <is>
          <t>Pintura para interiores, sobre paredes ou tetos, com lixamento, aplicação de 01 demão de líquido selador, 02 demãos de massa corrida e 02 demãos de tinta pva latex convencional para interiores (Recomposição das paredes e lajes internas)</t>
        </is>
      </c>
      <c r="D1537" s="30" t="inlineStr">
        <is>
          <t>m2</t>
        </is>
      </c>
      <c r="E1537" s="31" t="n">
        <v>17.4</v>
      </c>
      <c r="F1537" s="32" t="n">
        <v>1</v>
      </c>
      <c r="G1537" s="32">
        <f>F1537*E1537</f>
        <v/>
      </c>
    </row>
    <row r="1538" ht="15" customHeight="1">
      <c r="A1538" s="1" t="n"/>
      <c r="B1538" s="1" t="n"/>
      <c r="C1538" s="1" t="n"/>
      <c r="D1538" s="1" t="n"/>
      <c r="E1538" s="1" t="n"/>
      <c r="F1538" s="33" t="inlineStr">
        <is>
          <t>TOTAL:</t>
        </is>
      </c>
      <c r="G1538" s="34" t="n">
        <v>17.4</v>
      </c>
    </row>
    <row r="1539" ht="15" customHeight="1">
      <c r="A1539" s="27" t="inlineStr">
        <is>
          <t>[ Serviço ]</t>
        </is>
      </c>
      <c r="B1539" s="27" t="inlineStr">
        <is>
          <t>SBC033022.</t>
        </is>
      </c>
      <c r="C1539" s="27" t="inlineStr">
        <is>
          <t>PROJETO - COMPLEMENTARES/PERSPECTIVAS DA OBRA</t>
        </is>
      </c>
      <c r="D1539" s="28" t="inlineStr">
        <is>
          <t>M2</t>
        </is>
      </c>
      <c r="E1539" s="1" t="n"/>
      <c r="F1539" s="1" t="n"/>
      <c r="G1539" s="1" t="n"/>
    </row>
    <row r="1540" ht="27.95" customHeight="1">
      <c r="A1540" s="29" t="inlineStr">
        <is>
          <t>1.8</t>
        </is>
      </c>
      <c r="B1540" s="29" t="inlineStr">
        <is>
          <t>CP ADAP - SUDECAP 62.24.14</t>
        </is>
      </c>
      <c r="C1540" s="29" t="inlineStr">
        <is>
          <t>RELATÓRIO TÉCNICO DE PLANEJAMENTO DE EXECUÇÃO DE OBRAS - MÉDIO PORTE</t>
        </is>
      </c>
      <c r="D1540" s="30" t="inlineStr">
        <is>
          <t>UN.</t>
        </is>
      </c>
      <c r="E1540" s="31" t="n">
        <v>1</v>
      </c>
      <c r="F1540" s="32" t="n">
        <v>250</v>
      </c>
      <c r="G1540" s="32">
        <f>F1540*E1540</f>
        <v/>
      </c>
    </row>
    <row r="1541" ht="15" customHeight="1">
      <c r="A1541" s="1" t="n"/>
      <c r="B1541" s="1" t="n"/>
      <c r="C1541" s="1" t="n"/>
      <c r="D1541" s="1" t="n"/>
      <c r="E1541" s="1" t="n"/>
      <c r="F1541" s="33" t="inlineStr">
        <is>
          <t>TOTAL:</t>
        </is>
      </c>
      <c r="G1541" s="34" t="n">
        <v>250</v>
      </c>
    </row>
    <row r="1542" ht="15" customHeight="1">
      <c r="A1542" s="27" t="inlineStr">
        <is>
          <t>[ Serviço ]</t>
        </is>
      </c>
      <c r="B1542" s="27" t="inlineStr">
        <is>
          <t>SBC000285</t>
        </is>
      </c>
      <c r="C1542" s="27" t="inlineStr">
        <is>
          <t>PROJETO DE CANTEIRO DE OBRAS E SERVICOS</t>
        </is>
      </c>
      <c r="D1542" s="28" t="inlineStr">
        <is>
          <t>M2</t>
        </is>
      </c>
      <c r="E1542" s="1" t="n"/>
      <c r="F1542" s="1" t="n"/>
      <c r="G1542" s="1" t="n"/>
    </row>
    <row r="1543" ht="27.95" customHeight="1">
      <c r="A1543" s="29" t="inlineStr">
        <is>
          <t>1.8</t>
        </is>
      </c>
      <c r="B1543" s="29" t="inlineStr">
        <is>
          <t>CP ADAP - SUDECAP 62.24.14</t>
        </is>
      </c>
      <c r="C1543" s="29" t="inlineStr">
        <is>
          <t>RELATÓRIO TÉCNICO DE PLANEJAMENTO DE EXECUÇÃO DE OBRAS - MÉDIO PORTE</t>
        </is>
      </c>
      <c r="D1543" s="30" t="inlineStr">
        <is>
          <t>UN.</t>
        </is>
      </c>
      <c r="E1543" s="31" t="n">
        <v>1</v>
      </c>
      <c r="F1543" s="32" t="n">
        <v>67.98999999999999</v>
      </c>
      <c r="G1543" s="32">
        <f>F1543*E1543</f>
        <v/>
      </c>
    </row>
    <row r="1544" ht="15" customHeight="1">
      <c r="A1544" s="1" t="n"/>
      <c r="B1544" s="1" t="n"/>
      <c r="C1544" s="1" t="n"/>
      <c r="D1544" s="1" t="n"/>
      <c r="E1544" s="1" t="n"/>
      <c r="F1544" s="33" t="inlineStr">
        <is>
          <t>TOTAL:</t>
        </is>
      </c>
      <c r="G1544" s="34" t="n">
        <v>67.98999999999999</v>
      </c>
    </row>
    <row r="1545" ht="24" customHeight="1">
      <c r="A1545" s="27" t="inlineStr">
        <is>
          <t>[ Serviço ]</t>
        </is>
      </c>
      <c r="B1545" s="27" t="inlineStr">
        <is>
          <t>101876</t>
        </is>
      </c>
      <c r="C1545" s="27" t="inlineStr">
        <is>
          <t>QUADRO DE DISTRIBUIÇÃO DE ENERGIA EM PVC, DE EMBUTIR, SEM BARRAMENTO, PARA 6 DISJUNTORES - FORNECIMENTO E INSTALAÇÃO. AF_10/2020</t>
        </is>
      </c>
      <c r="D1545" s="28" t="inlineStr">
        <is>
          <t>UN</t>
        </is>
      </c>
      <c r="E1545" s="1" t="n"/>
      <c r="F1545" s="1" t="n"/>
      <c r="G1545" s="1" t="n"/>
    </row>
    <row r="1546" ht="20.1" customHeight="1">
      <c r="A1546" s="29" t="inlineStr">
        <is>
          <t>2.2</t>
        </is>
      </c>
      <c r="B1546" s="29" t="inlineStr">
        <is>
          <t>93208</t>
        </is>
      </c>
      <c r="C1546" s="29" t="inlineStr">
        <is>
          <t>EXECUÇÃO DE ALMOXARIFADO EM CANTEIRO DE OBRA EM CHAPA DE MADEIRA COMPENSADA, INCLUSO PRATELEIRAS. AF_02/2016</t>
        </is>
      </c>
      <c r="D1546" s="30" t="inlineStr">
        <is>
          <t>M2</t>
        </is>
      </c>
      <c r="E1546" s="31" t="n">
        <v>30</v>
      </c>
      <c r="F1546" s="32" t="n">
        <v>0.0252</v>
      </c>
      <c r="G1546" s="32">
        <f>F1546*E1546</f>
        <v/>
      </c>
    </row>
    <row r="1547" ht="27.95" customHeight="1">
      <c r="A1547" s="29" t="inlineStr">
        <is>
          <t>2.3</t>
        </is>
      </c>
      <c r="B1547" s="29" t="inlineStr">
        <is>
          <t>93210</t>
        </is>
      </c>
      <c r="C1547" s="29" t="inlineStr">
        <is>
          <t>EXECUÇÃO DE REFEITÓRIO EM CANTEIRO DE OBRA EM CHAPA DE MADEIRA COMPENSADA, NÃO INCLUSO MOBILIÁRIO E EQUIPAMENTOS. AF_02/2016</t>
        </is>
      </c>
      <c r="D1547" s="30" t="inlineStr">
        <is>
          <t>M2</t>
        </is>
      </c>
      <c r="E1547" s="31" t="n">
        <v>14</v>
      </c>
      <c r="F1547" s="32" t="n">
        <v>0.0268</v>
      </c>
      <c r="G1547" s="32">
        <f>F1547*E1547</f>
        <v/>
      </c>
    </row>
    <row r="1548" ht="15" customHeight="1">
      <c r="A1548" s="1" t="n"/>
      <c r="B1548" s="1" t="n"/>
      <c r="C1548" s="1" t="n"/>
      <c r="D1548" s="1" t="n"/>
      <c r="E1548" s="1" t="n"/>
      <c r="F1548" s="33" t="inlineStr">
        <is>
          <t>TOTAL:</t>
        </is>
      </c>
      <c r="G1548" s="34" t="n">
        <v>1.1312</v>
      </c>
    </row>
    <row r="1549" ht="24" customHeight="1">
      <c r="A1549" s="27" t="inlineStr">
        <is>
          <t>[ Serviço ]</t>
        </is>
      </c>
      <c r="B1549" s="27" t="inlineStr">
        <is>
          <t>90443</t>
        </is>
      </c>
      <c r="C1549" s="27" t="inlineStr">
        <is>
          <t>RASGO LINEAR MANUAL EM ALVENARIA, PARA RAMAIS/ DISTRIBUIÇÃO DE INSTALAÇÕES HIDRÁULICAS, DIÂMETROS MENORES OU IGUAIS A 40 MM. AF_09/2023</t>
        </is>
      </c>
      <c r="D1549" s="28" t="inlineStr">
        <is>
          <t>M</t>
        </is>
      </c>
      <c r="E1549" s="1" t="n"/>
      <c r="F1549" s="1" t="n"/>
      <c r="G1549" s="1" t="n"/>
    </row>
    <row r="1550" ht="27.95" customHeight="1">
      <c r="A1550" s="29" t="inlineStr">
        <is>
          <t>2.3</t>
        </is>
      </c>
      <c r="B1550" s="29" t="inlineStr">
        <is>
          <t>93210</t>
        </is>
      </c>
      <c r="C1550" s="29" t="inlineStr">
        <is>
          <t>EXECUÇÃO DE REFEITÓRIO EM CANTEIRO DE OBRA EM CHAPA DE MADEIRA COMPENSADA, NÃO INCLUSO MOBILIÁRIO E EQUIPAMENTOS. AF_02/2016</t>
        </is>
      </c>
      <c r="D1550" s="30" t="inlineStr">
        <is>
          <t>M2</t>
        </is>
      </c>
      <c r="E1550" s="31" t="n">
        <v>14</v>
      </c>
      <c r="F1550" s="32" t="n">
        <v>0.114918</v>
      </c>
      <c r="G1550" s="32">
        <f>F1550*E1550</f>
        <v/>
      </c>
    </row>
    <row r="1551" ht="15" customHeight="1">
      <c r="A1551" s="1" t="n"/>
      <c r="B1551" s="1" t="n"/>
      <c r="C1551" s="1" t="n"/>
      <c r="D1551" s="1" t="n"/>
      <c r="E1551" s="1" t="n"/>
      <c r="F1551" s="33" t="inlineStr">
        <is>
          <t>TOTAL:</t>
        </is>
      </c>
      <c r="G1551" s="34" t="n">
        <v>1.608852</v>
      </c>
    </row>
    <row r="1552" ht="15.95" customHeight="1">
      <c r="A1552" s="27" t="inlineStr">
        <is>
          <t>[ Serviço ]</t>
        </is>
      </c>
      <c r="B1552" s="27" t="inlineStr">
        <is>
          <t>93382</t>
        </is>
      </c>
      <c r="C1552" s="27" t="inlineStr">
        <is>
          <t>REATERRO MANUAL DE VALAS, COM COMPACTADOR DE SOLOS DE PERCUSSÃO. AF_08/2023</t>
        </is>
      </c>
      <c r="D1552" s="28" t="inlineStr">
        <is>
          <t>M3</t>
        </is>
      </c>
      <c r="E1552" s="1" t="n"/>
      <c r="F1552" s="1" t="n"/>
      <c r="G1552" s="1" t="n"/>
    </row>
    <row r="1553" ht="20.1" customHeight="1">
      <c r="A1553" s="29" t="inlineStr">
        <is>
          <t>2.2</t>
        </is>
      </c>
      <c r="B1553" s="29" t="inlineStr">
        <is>
          <t>93208</t>
        </is>
      </c>
      <c r="C1553" s="29" t="inlineStr">
        <is>
          <t>EXECUÇÃO DE ALMOXARIFADO EM CANTEIRO DE OBRA EM CHAPA DE MADEIRA COMPENSADA, INCLUSO PRATELEIRAS. AF_02/2016</t>
        </is>
      </c>
      <c r="D1553" s="30" t="inlineStr">
        <is>
          <t>M2</t>
        </is>
      </c>
      <c r="E1553" s="31" t="n">
        <v>30</v>
      </c>
      <c r="F1553" s="32" t="n">
        <v>0.0067</v>
      </c>
      <c r="G1553" s="32">
        <f>F1553*E1553</f>
        <v/>
      </c>
    </row>
    <row r="1554" ht="27.95" customHeight="1">
      <c r="A1554" s="29" t="inlineStr">
        <is>
          <t>2.3</t>
        </is>
      </c>
      <c r="B1554" s="29" t="inlineStr">
        <is>
          <t>93210</t>
        </is>
      </c>
      <c r="C1554" s="29" t="inlineStr">
        <is>
          <t>EXECUÇÃO DE REFEITÓRIO EM CANTEIRO DE OBRA EM CHAPA DE MADEIRA COMPENSADA, NÃO INCLUSO MOBILIÁRIO E EQUIPAMENTOS. AF_02/2016</t>
        </is>
      </c>
      <c r="D1554" s="30" t="inlineStr">
        <is>
          <t>M2</t>
        </is>
      </c>
      <c r="E1554" s="31" t="n">
        <v>14</v>
      </c>
      <c r="F1554" s="32" t="n">
        <v>0.01</v>
      </c>
      <c r="G1554" s="32">
        <f>F1554*E1554</f>
        <v/>
      </c>
    </row>
    <row r="1555" ht="15" customHeight="1">
      <c r="A1555" s="1" t="n"/>
      <c r="B1555" s="1" t="n"/>
      <c r="C1555" s="1" t="n"/>
      <c r="D1555" s="1" t="n"/>
      <c r="E1555" s="1" t="n"/>
      <c r="F1555" s="33" t="inlineStr">
        <is>
          <t>TOTAL:</t>
        </is>
      </c>
      <c r="G1555" s="34" t="n">
        <v>0.341</v>
      </c>
    </row>
    <row r="1556" ht="32.1" customHeight="1">
      <c r="A1556" s="27" t="inlineStr">
        <is>
          <t>[ Serviço ]</t>
        </is>
      </c>
      <c r="B1556" s="27" t="inlineStr">
        <is>
          <t>5679</t>
        </is>
      </c>
      <c r="C1556" s="27" t="inlineStr">
        <is>
          <t>RETROESCAVADEIRA SOBRE RODAS COM CARREGADEIRA, TRAÇÃO 4X4, POTÊNCIA LÍQ. 88 HP, CAÇAMBA CARREG. CAP. MÍN. 1 M3, CAÇAMBA RETRO CAP. 0,26 M3, PESO OPERACIONAL MÍN. 6.674 KG, PROFUNDIDADE ESCAVAÇÃO MÁX. 4,37 M - CHI DIURNO. AF_06/2014</t>
        </is>
      </c>
      <c r="D1556" s="28" t="inlineStr">
        <is>
          <t>CHI</t>
        </is>
      </c>
      <c r="E1556" s="1" t="n"/>
      <c r="F1556" s="1" t="n"/>
      <c r="G1556" s="1" t="n"/>
    </row>
    <row r="1557" ht="27.95" customHeight="1">
      <c r="A1557" s="29" t="inlineStr">
        <is>
          <t>2.3</t>
        </is>
      </c>
      <c r="B1557" s="29" t="inlineStr">
        <is>
          <t>93210</t>
        </is>
      </c>
      <c r="C1557" s="29" t="inlineStr">
        <is>
          <t>EXECUÇÃO DE REFEITÓRIO EM CANTEIRO DE OBRA EM CHAPA DE MADEIRA COMPENSADA, NÃO INCLUSO MOBILIÁRIO E EQUIPAMENTOS. AF_02/2016</t>
        </is>
      </c>
      <c r="D1557" s="30" t="inlineStr">
        <is>
          <t>M2</t>
        </is>
      </c>
      <c r="E1557" s="31" t="n">
        <v>14</v>
      </c>
      <c r="F1557" s="32" t="n">
        <v>0.00132124</v>
      </c>
      <c r="G1557" s="32">
        <f>F1557*E1557</f>
        <v/>
      </c>
    </row>
    <row r="1558" ht="15" customHeight="1">
      <c r="A1558" s="1" t="n"/>
      <c r="B1558" s="1" t="n"/>
      <c r="C1558" s="1" t="n"/>
      <c r="D1558" s="1" t="n"/>
      <c r="E1558" s="1" t="n"/>
      <c r="F1558" s="33" t="inlineStr">
        <is>
          <t>TOTAL:</t>
        </is>
      </c>
      <c r="G1558" s="34" t="n">
        <v>0.01849736</v>
      </c>
    </row>
    <row r="1559" ht="32.1" customHeight="1">
      <c r="A1559" s="27" t="inlineStr">
        <is>
          <t>[ Serviço ]</t>
        </is>
      </c>
      <c r="B1559" s="27" t="inlineStr">
        <is>
          <t>5678</t>
        </is>
      </c>
      <c r="C1559" s="27" t="inlineStr">
        <is>
          <t>RETROESCAVADEIRA SOBRE RODAS COM CARREGADEIRA, TRAÇÃO 4X4, POTÊNCIA LÍQ. 88 HP, CAÇAMBA CARREG. CAP. MÍN. 1 M3, CAÇAMBA RETRO CAP. 0,26 M3, PESO OPERACIONAL MÍN. 6.674 KG, PROFUNDIDADE ESCAVAÇÃO MÁX. 4,37 M - CHP DIURNO. AF_06/2014</t>
        </is>
      </c>
      <c r="D1559" s="28" t="inlineStr">
        <is>
          <t>CHP</t>
        </is>
      </c>
      <c r="E1559" s="1" t="n"/>
      <c r="F1559" s="1" t="n"/>
      <c r="G1559" s="1" t="n"/>
    </row>
    <row r="1560" ht="27.95" customHeight="1">
      <c r="A1560" s="29" t="inlineStr">
        <is>
          <t>2.3</t>
        </is>
      </c>
      <c r="B1560" s="29" t="inlineStr">
        <is>
          <t>93210</t>
        </is>
      </c>
      <c r="C1560" s="29" t="inlineStr">
        <is>
          <t>EXECUÇÃO DE REFEITÓRIO EM CANTEIRO DE OBRA EM CHAPA DE MADEIRA COMPENSADA, NÃO INCLUSO MOBILIÁRIO E EQUIPAMENTOS. AF_02/2016</t>
        </is>
      </c>
      <c r="D1560" s="30" t="inlineStr">
        <is>
          <t>M2</t>
        </is>
      </c>
      <c r="E1560" s="31" t="n">
        <v>14</v>
      </c>
      <c r="F1560" s="32" t="n">
        <v>0.00064856</v>
      </c>
      <c r="G1560" s="32">
        <f>F1560*E1560</f>
        <v/>
      </c>
    </row>
    <row r="1561" ht="15" customHeight="1">
      <c r="A1561" s="1" t="n"/>
      <c r="B1561" s="1" t="n"/>
      <c r="C1561" s="1" t="n"/>
      <c r="D1561" s="1" t="n"/>
      <c r="E1561" s="1" t="n"/>
      <c r="F1561" s="33" t="inlineStr">
        <is>
          <t>TOTAL:</t>
        </is>
      </c>
      <c r="G1561" s="34" t="n">
        <v>0.00907984</v>
      </c>
    </row>
    <row r="1562" ht="32.1" customHeight="1">
      <c r="A1562" s="27" t="inlineStr">
        <is>
          <t>[ Serviço ]</t>
        </is>
      </c>
      <c r="B1562" s="27" t="inlineStr">
        <is>
          <t>88857</t>
        </is>
      </c>
      <c r="C1562" s="27" t="inlineStr">
        <is>
          <t>RETROESCAVADEIRA SOBRE RODAS COM CARREGADEIRA, TRAÇÃO 4X4, POTÊNCIA LÍQ. 88 HP, CAÇAMBA CARREG. CAP. MÍN. 1 M3, CAÇAMBA RETRO CAP. 0,26 M3, PESO OPERACIONAL MÍN. 6.674 KG, PROFUNDIDADE ESCAVAÇÃO MÁX. 4,37 M - DEPRECIAÇÃO. AF_06/2014</t>
        </is>
      </c>
      <c r="D1562" s="28" t="inlineStr">
        <is>
          <t>H</t>
        </is>
      </c>
      <c r="E1562" s="1" t="n"/>
      <c r="F1562" s="1" t="n"/>
      <c r="G1562" s="1" t="n"/>
    </row>
    <row r="1563" ht="27.95" customHeight="1">
      <c r="A1563" s="29" t="inlineStr">
        <is>
          <t>2.3</t>
        </is>
      </c>
      <c r="B1563" s="29" t="inlineStr">
        <is>
          <t>93210</t>
        </is>
      </c>
      <c r="C1563" s="29" t="inlineStr">
        <is>
          <t>EXECUÇÃO DE REFEITÓRIO EM CANTEIRO DE OBRA EM CHAPA DE MADEIRA COMPENSADA, NÃO INCLUSO MOBILIÁRIO E EQUIPAMENTOS. AF_02/2016</t>
        </is>
      </c>
      <c r="D1563" s="30" t="inlineStr">
        <is>
          <t>M2</t>
        </is>
      </c>
      <c r="E1563" s="31" t="n">
        <v>14</v>
      </c>
      <c r="F1563" s="32" t="n">
        <v>0.0019698</v>
      </c>
      <c r="G1563" s="32">
        <f>F1563*E1563</f>
        <v/>
      </c>
    </row>
    <row r="1564" ht="15" customHeight="1">
      <c r="A1564" s="1" t="n"/>
      <c r="B1564" s="1" t="n"/>
      <c r="C1564" s="1" t="n"/>
      <c r="D1564" s="1" t="n"/>
      <c r="E1564" s="1" t="n"/>
      <c r="F1564" s="33" t="inlineStr">
        <is>
          <t>TOTAL:</t>
        </is>
      </c>
      <c r="G1564" s="34" t="n">
        <v>0.0275772</v>
      </c>
    </row>
    <row r="1565" ht="32.1" customHeight="1">
      <c r="A1565" s="27" t="inlineStr">
        <is>
          <t>[ Serviço ]</t>
        </is>
      </c>
      <c r="B1565" s="27" t="inlineStr">
        <is>
          <t>88858</t>
        </is>
      </c>
      <c r="C1565" s="27" t="inlineStr">
        <is>
          <t>RETROESCAVADEIRA SOBRE RODAS COM CARREGADEIRA, TRAÇÃO 4X4, POTÊNCIA LÍQ. 88 HP, CAÇAMBA CARREG. CAP. MÍN. 1 M3, CAÇAMBA RETRO CAP. 0,26 M3, PESO OPERACIONAL MÍN. 6.674 KG, PROFUNDIDADE ESCAVAÇÃO MÁX. 4,37 M - JUROS. AF_06/2014</t>
        </is>
      </c>
      <c r="D1565" s="28" t="inlineStr">
        <is>
          <t>H</t>
        </is>
      </c>
      <c r="E1565" s="1" t="n"/>
      <c r="F1565" s="1" t="n"/>
      <c r="G1565" s="1" t="n"/>
    </row>
    <row r="1566" ht="27.95" customHeight="1">
      <c r="A1566" s="29" t="inlineStr">
        <is>
          <t>2.3</t>
        </is>
      </c>
      <c r="B1566" s="29" t="inlineStr">
        <is>
          <t>93210</t>
        </is>
      </c>
      <c r="C1566" s="29" t="inlineStr">
        <is>
          <t>EXECUÇÃO DE REFEITÓRIO EM CANTEIRO DE OBRA EM CHAPA DE MADEIRA COMPENSADA, NÃO INCLUSO MOBILIÁRIO E EQUIPAMENTOS. AF_02/2016</t>
        </is>
      </c>
      <c r="D1566" s="30" t="inlineStr">
        <is>
          <t>M2</t>
        </is>
      </c>
      <c r="E1566" s="31" t="n">
        <v>14</v>
      </c>
      <c r="F1566" s="32" t="n">
        <v>0.0019698</v>
      </c>
      <c r="G1566" s="32">
        <f>F1566*E1566</f>
        <v/>
      </c>
    </row>
    <row r="1567" ht="15" customHeight="1">
      <c r="A1567" s="1" t="n"/>
      <c r="B1567" s="1" t="n"/>
      <c r="C1567" s="1" t="n"/>
      <c r="D1567" s="1" t="n"/>
      <c r="E1567" s="1" t="n"/>
      <c r="F1567" s="33" t="inlineStr">
        <is>
          <t>TOTAL:</t>
        </is>
      </c>
      <c r="G1567" s="34" t="n">
        <v>0.0275772</v>
      </c>
    </row>
    <row r="1568" ht="32.1" customHeight="1">
      <c r="A1568" s="27" t="inlineStr">
        <is>
          <t>[ Serviço ]</t>
        </is>
      </c>
      <c r="B1568" s="27" t="inlineStr">
        <is>
          <t>5664</t>
        </is>
      </c>
      <c r="C1568" s="27" t="inlineStr">
        <is>
          <t>RETROESCAVADEIRA SOBRE RODAS COM CARREGADEIRA, TRAÇÃO 4X4, POTÊNCIA LÍQ. 88 HP, CAÇAMBA CARREG. CAP. MÍN. 1 M3, CAÇAMBA RETRO CAP. 0,26 M3, PESO OPERACIONAL MÍN. 6.674 KG, PROFUNDIDADE ESCAVAÇÃO MÁX. 4,37 M - MANUTENÇÃO. AF_06/2014</t>
        </is>
      </c>
      <c r="D1568" s="28" t="inlineStr">
        <is>
          <t>H</t>
        </is>
      </c>
      <c r="E1568" s="1" t="n"/>
      <c r="F1568" s="1" t="n"/>
      <c r="G1568" s="1" t="n"/>
    </row>
    <row r="1569" ht="27.95" customHeight="1">
      <c r="A1569" s="29" t="inlineStr">
        <is>
          <t>2.3</t>
        </is>
      </c>
      <c r="B1569" s="29" t="inlineStr">
        <is>
          <t>93210</t>
        </is>
      </c>
      <c r="C1569" s="29" t="inlineStr">
        <is>
          <t>EXECUÇÃO DE REFEITÓRIO EM CANTEIRO DE OBRA EM CHAPA DE MADEIRA COMPENSADA, NÃO INCLUSO MOBILIÁRIO E EQUIPAMENTOS. AF_02/2016</t>
        </is>
      </c>
      <c r="D1569" s="30" t="inlineStr">
        <is>
          <t>M2</t>
        </is>
      </c>
      <c r="E1569" s="31" t="n">
        <v>14</v>
      </c>
      <c r="F1569" s="32" t="n">
        <v>0.00064856</v>
      </c>
      <c r="G1569" s="32">
        <f>F1569*E1569</f>
        <v/>
      </c>
    </row>
    <row r="1570" ht="15" customHeight="1">
      <c r="A1570" s="1" t="n"/>
      <c r="B1570" s="1" t="n"/>
      <c r="C1570" s="1" t="n"/>
      <c r="D1570" s="1" t="n"/>
      <c r="E1570" s="1" t="n"/>
      <c r="F1570" s="33" t="inlineStr">
        <is>
          <t>TOTAL:</t>
        </is>
      </c>
      <c r="G1570" s="34" t="n">
        <v>0.00907984</v>
      </c>
    </row>
    <row r="1571" ht="32.1" customHeight="1">
      <c r="A1571" s="27" t="inlineStr">
        <is>
          <t>[ Serviço ]</t>
        </is>
      </c>
      <c r="B1571" s="27" t="inlineStr">
        <is>
          <t>53786</t>
        </is>
      </c>
      <c r="C1571" s="27" t="inlineStr">
        <is>
          <t>RETROESCAVADEIRA SOBRE RODAS COM CARREGADEIRA, TRAÇÃO 4X4, POTÊNCIA LÍQ. 88 HP, CAÇAMBA CARREG. CAP. MÍN. 1 M3, CAÇAMBA RETRO CAP. 0,26 M3, PESO OPERACIONAL MÍN. 6.674 KG, PROFUNDIDADE ESCAVAÇÃO MÁX. 4,37 M - MATERIAIS NA OPERAÇÃO. AF_06/2014</t>
        </is>
      </c>
      <c r="D1571" s="28" t="inlineStr">
        <is>
          <t>H</t>
        </is>
      </c>
      <c r="E1571" s="1" t="n"/>
      <c r="F1571" s="1" t="n"/>
      <c r="G1571" s="1" t="n"/>
    </row>
    <row r="1572" ht="27.95" customHeight="1">
      <c r="A1572" s="29" t="inlineStr">
        <is>
          <t>2.3</t>
        </is>
      </c>
      <c r="B1572" s="29" t="inlineStr">
        <is>
          <t>93210</t>
        </is>
      </c>
      <c r="C1572" s="29" t="inlineStr">
        <is>
          <t>EXECUÇÃO DE REFEITÓRIO EM CANTEIRO DE OBRA EM CHAPA DE MADEIRA COMPENSADA, NÃO INCLUSO MOBILIÁRIO E EQUIPAMENTOS. AF_02/2016</t>
        </is>
      </c>
      <c r="D1572" s="30" t="inlineStr">
        <is>
          <t>M2</t>
        </is>
      </c>
      <c r="E1572" s="31" t="n">
        <v>14</v>
      </c>
      <c r="F1572" s="32" t="n">
        <v>0.00064856</v>
      </c>
      <c r="G1572" s="32">
        <f>F1572*E1572</f>
        <v/>
      </c>
    </row>
    <row r="1573" ht="15" customHeight="1">
      <c r="A1573" s="1" t="n"/>
      <c r="B1573" s="1" t="n"/>
      <c r="C1573" s="1" t="n"/>
      <c r="D1573" s="1" t="n"/>
      <c r="E1573" s="1" t="n"/>
      <c r="F1573" s="33" t="inlineStr">
        <is>
          <t>TOTAL:</t>
        </is>
      </c>
      <c r="G1573" s="34" t="n">
        <v>0.00907984</v>
      </c>
    </row>
    <row r="1574" ht="15.95" customHeight="1">
      <c r="A1574" s="27" t="inlineStr">
        <is>
          <t>[ Serviço ]</t>
        </is>
      </c>
      <c r="B1574" s="27" t="inlineStr">
        <is>
          <t>91693</t>
        </is>
      </c>
      <c r="C1574" s="27" t="inlineStr">
        <is>
          <t>SERRA CIRCULAR DE BANCADA COM MOTOR ELÉTRICO POTÊNCIA DE 5HP, COM COIFA PARA DISCO 10" - CHI DIURNO. AF_08/2015</t>
        </is>
      </c>
      <c r="D1574" s="28" t="inlineStr">
        <is>
          <t>CHI</t>
        </is>
      </c>
      <c r="E1574" s="1" t="n"/>
      <c r="F1574" s="1" t="n"/>
      <c r="G1574" s="1" t="n"/>
    </row>
    <row r="1575" ht="20.1" customHeight="1">
      <c r="A1575" s="29" t="inlineStr">
        <is>
          <t>2.2</t>
        </is>
      </c>
      <c r="B1575" s="29" t="inlineStr">
        <is>
          <t>93208</t>
        </is>
      </c>
      <c r="C1575" s="29" t="inlineStr">
        <is>
          <t>EXECUÇÃO DE ALMOXARIFADO EM CANTEIRO DE OBRA EM CHAPA DE MADEIRA COMPENSADA, INCLUSO PRATELEIRAS. AF_02/2016</t>
        </is>
      </c>
      <c r="D1575" s="30" t="inlineStr">
        <is>
          <t>M2</t>
        </is>
      </c>
      <c r="E1575" s="31" t="n">
        <v>30</v>
      </c>
      <c r="F1575" s="32" t="n">
        <v>0.1370094</v>
      </c>
      <c r="G1575" s="32">
        <f>F1575*E1575</f>
        <v/>
      </c>
    </row>
    <row r="1576" ht="27.95" customHeight="1">
      <c r="A1576" s="29" t="inlineStr">
        <is>
          <t>2.3</t>
        </is>
      </c>
      <c r="B1576" s="29" t="inlineStr">
        <is>
          <t>93210</t>
        </is>
      </c>
      <c r="C1576" s="29" t="inlineStr">
        <is>
          <t>EXECUÇÃO DE REFEITÓRIO EM CANTEIRO DE OBRA EM CHAPA DE MADEIRA COMPENSADA, NÃO INCLUSO MOBILIÁRIO E EQUIPAMENTOS. AF_02/2016</t>
        </is>
      </c>
      <c r="D1576" s="30" t="inlineStr">
        <is>
          <t>M2</t>
        </is>
      </c>
      <c r="E1576" s="31" t="n">
        <v>14</v>
      </c>
      <c r="F1576" s="32" t="n">
        <v>0.053205810464</v>
      </c>
      <c r="G1576" s="32">
        <f>F1576*E1576</f>
        <v/>
      </c>
    </row>
    <row r="1577" ht="27.95" customHeight="1">
      <c r="A1577" s="29" t="inlineStr">
        <is>
          <t>4.2.6</t>
        </is>
      </c>
      <c r="B1577" s="29" t="inlineStr">
        <is>
          <t>92762</t>
        </is>
      </c>
      <c r="C1577" s="29" t="inlineStr">
        <is>
          <t>ARMAÇÃO DE PILAR OU VIGA DE ESTRUTURA CONVENCIONAL DE CONCRETO ARMADO UTILIZANDO AÇO CA-50 DE 10,0 MM - MONTAGEM. AF_06/2022</t>
        </is>
      </c>
      <c r="D1577" s="30" t="inlineStr">
        <is>
          <t>KG</t>
        </is>
      </c>
      <c r="E1577" s="31" t="n">
        <v>330.48</v>
      </c>
      <c r="F1577" s="32" t="n">
        <v>0.026775</v>
      </c>
      <c r="G1577" s="32">
        <f>F1577*E1577</f>
        <v/>
      </c>
    </row>
    <row r="1578" ht="27.95" customHeight="1">
      <c r="A1578" s="29" t="inlineStr">
        <is>
          <t>4.6.4</t>
        </is>
      </c>
      <c r="B1578" s="29" t="inlineStr">
        <is>
          <t>92762</t>
        </is>
      </c>
      <c r="C1578" s="29" t="inlineStr">
        <is>
          <t>MONTAGEM E DESMONTAGEM DE FÔRMA DE PILARES RETANGULARES E ESTRUTURAS SIMILARES, PÉ-DIREITO SIMPLES, EM CHAPA DE MADEIRA COMPENSADA PLASTIFICADA, 10 UTILIZAÇÕES. AF_09/2020</t>
        </is>
      </c>
      <c r="D1578" s="30" t="inlineStr">
        <is>
          <t>KG</t>
        </is>
      </c>
      <c r="E1578" s="31" t="n">
        <v>4</v>
      </c>
      <c r="F1578" s="32" t="n">
        <v>0.026775</v>
      </c>
      <c r="G1578" s="32">
        <f>F1578*E1578</f>
        <v/>
      </c>
    </row>
    <row r="1579" ht="27.95" customHeight="1">
      <c r="A1579" s="29" t="inlineStr">
        <is>
          <t>4.6.7</t>
        </is>
      </c>
      <c r="B1579" s="29" t="inlineStr">
        <is>
          <t>92455</t>
        </is>
      </c>
      <c r="C1579" s="29" t="inlineStr">
        <is>
          <t>MONTAGEM E DESMONTAGEM DE FÔRMA DE VIGA, ESCORAMENTO COM GARFO DE MADEIRA, PÉ-DIREITO SIMPLES, EM CHAPA DE MADEIRA RESINADA, 4 UTILIZAÇÕES. AF_09/2020</t>
        </is>
      </c>
      <c r="D1579" s="30" t="inlineStr">
        <is>
          <t>M2</t>
        </is>
      </c>
      <c r="E1579" s="31" t="n">
        <v>12</v>
      </c>
      <c r="F1579" s="32" t="n">
        <v>0.25027</v>
      </c>
      <c r="G1579" s="32">
        <f>F1579*E1579</f>
        <v/>
      </c>
    </row>
    <row r="1580" ht="27.95" customHeight="1">
      <c r="A1580" s="29" t="inlineStr">
        <is>
          <t>5.6</t>
        </is>
      </c>
      <c r="B1580" s="29" t="inlineStr">
        <is>
          <t>92762</t>
        </is>
      </c>
      <c r="C1580" s="29" t="inlineStr">
        <is>
          <t>ARMAÇÃO DE PILAR OU VIGA DE ESTRUTURA CONVENCIONAL DE CONCRETO ARMADO UTILIZANDO AÇO CA-50 DE 10,0 MM - MONTAGEM. AF_06/2022</t>
        </is>
      </c>
      <c r="D1580" s="30" t="inlineStr">
        <is>
          <t>KG</t>
        </is>
      </c>
      <c r="E1580" s="31" t="n">
        <v>426.35</v>
      </c>
      <c r="F1580" s="32" t="n">
        <v>0.026775</v>
      </c>
      <c r="G1580" s="32">
        <f>F1580*E1580</f>
        <v/>
      </c>
    </row>
    <row r="1581" ht="27.95" customHeight="1">
      <c r="A1581" s="29" t="inlineStr">
        <is>
          <t>5.8</t>
        </is>
      </c>
      <c r="B1581" s="29" t="inlineStr">
        <is>
          <t>92423</t>
        </is>
      </c>
      <c r="C1581" s="29" t="inlineStr">
        <is>
          <t>MONTAGEM E DESMONTAGEM DE FÔRMA DE PILARES RETANGULARES E ESTRUTURAS SIMILARES, PÉ-DIREITO SIMPLES, EM CHAPA DE MADEIRA COMPENSADA RESINADA, 6 UTILIZAÇÕES. AF_09/2020</t>
        </is>
      </c>
      <c r="D1581" s="30" t="inlineStr">
        <is>
          <t>M2</t>
        </is>
      </c>
      <c r="E1581" s="31" t="n">
        <v>72</v>
      </c>
      <c r="F1581" s="32" t="n">
        <v>0.04794</v>
      </c>
      <c r="G1581" s="32">
        <f>F1581*E1581</f>
        <v/>
      </c>
    </row>
    <row r="1582" ht="15" customHeight="1">
      <c r="A1582" s="1" t="n"/>
      <c r="B1582" s="1" t="n"/>
      <c r="C1582" s="1" t="n"/>
      <c r="D1582" s="1" t="n"/>
      <c r="E1582" s="1" t="n"/>
      <c r="F1582" s="33" t="inlineStr">
        <is>
          <t>TOTAL:</t>
        </is>
      </c>
      <c r="G1582" s="34" t="n">
        <v>31.681306596496</v>
      </c>
    </row>
    <row r="1583" ht="15.95" customHeight="1">
      <c r="A1583" s="27" t="inlineStr">
        <is>
          <t>[ Serviço ]</t>
        </is>
      </c>
      <c r="B1583" s="27" t="inlineStr">
        <is>
          <t>91692</t>
        </is>
      </c>
      <c r="C1583" s="27" t="inlineStr">
        <is>
          <t>SERRA CIRCULAR DE BANCADA COM MOTOR ELÉTRICO POTÊNCIA DE 5HP, COM COIFA PARA DISCO 10" - CHP DIURNO. AF_08/2015</t>
        </is>
      </c>
      <c r="D1583" s="28" t="inlineStr">
        <is>
          <t>CHP</t>
        </is>
      </c>
      <c r="E1583" s="1" t="n"/>
      <c r="F1583" s="1" t="n"/>
      <c r="G1583" s="1" t="n"/>
    </row>
    <row r="1584" ht="20.1" customHeight="1">
      <c r="A1584" s="29" t="inlineStr">
        <is>
          <t>2.2</t>
        </is>
      </c>
      <c r="B1584" s="29" t="inlineStr">
        <is>
          <t>93208</t>
        </is>
      </c>
      <c r="C1584" s="29" t="inlineStr">
        <is>
          <t>EXECUÇÃO DE ALMOXARIFADO EM CANTEIRO DE OBRA EM CHAPA DE MADEIRA COMPENSADA, INCLUSO PRATELEIRAS. AF_02/2016</t>
        </is>
      </c>
      <c r="D1584" s="30" t="inlineStr">
        <is>
          <t>M2</t>
        </is>
      </c>
      <c r="E1584" s="31" t="n">
        <v>30</v>
      </c>
      <c r="F1584" s="32" t="n">
        <v>0.03320684</v>
      </c>
      <c r="G1584" s="32">
        <f>F1584*E1584</f>
        <v/>
      </c>
    </row>
    <row r="1585" ht="27.95" customHeight="1">
      <c r="A1585" s="29" t="inlineStr">
        <is>
          <t>2.3</t>
        </is>
      </c>
      <c r="B1585" s="29" t="inlineStr">
        <is>
          <t>93210</t>
        </is>
      </c>
      <c r="C1585" s="29" t="inlineStr">
        <is>
          <t>EXECUÇÃO DE REFEITÓRIO EM CANTEIRO DE OBRA EM CHAPA DE MADEIRA COMPENSADA, NÃO INCLUSO MOBILIÁRIO E EQUIPAMENTOS. AF_02/2016</t>
        </is>
      </c>
      <c r="D1585" s="30" t="inlineStr">
        <is>
          <t>M2</t>
        </is>
      </c>
      <c r="E1585" s="31" t="n">
        <v>14</v>
      </c>
      <c r="F1585" s="32" t="n">
        <v>0.01315417032</v>
      </c>
      <c r="G1585" s="32">
        <f>F1585*E1585</f>
        <v/>
      </c>
    </row>
    <row r="1586" ht="27.95" customHeight="1">
      <c r="A1586" s="29" t="inlineStr">
        <is>
          <t>4.2.6</t>
        </is>
      </c>
      <c r="B1586" s="29" t="inlineStr">
        <is>
          <t>92762</t>
        </is>
      </c>
      <c r="C1586" s="29" t="inlineStr">
        <is>
          <t>ARMAÇÃO DE PILAR OU VIGA DE ESTRUTURA CONVENCIONAL DE CONCRETO ARMADO UTILIZANDO AÇO CA-50 DE 10,0 MM - MONTAGEM. AF_06/2022</t>
        </is>
      </c>
      <c r="D1586" s="30" t="inlineStr">
        <is>
          <t>KG</t>
        </is>
      </c>
      <c r="E1586" s="31" t="n">
        <v>330.48</v>
      </c>
      <c r="F1586" s="32" t="n">
        <v>0.006615</v>
      </c>
      <c r="G1586" s="32">
        <f>F1586*E1586</f>
        <v/>
      </c>
    </row>
    <row r="1587" ht="27.95" customHeight="1">
      <c r="A1587" s="29" t="inlineStr">
        <is>
          <t>4.6.4</t>
        </is>
      </c>
      <c r="B1587" s="29" t="inlineStr">
        <is>
          <t>92762</t>
        </is>
      </c>
      <c r="C1587" s="29" t="inlineStr">
        <is>
          <t>MONTAGEM E DESMONTAGEM DE FÔRMA DE PILARES RETANGULARES E ESTRUTURAS SIMILARES, PÉ-DIREITO SIMPLES, EM CHAPA DE MADEIRA COMPENSADA PLASTIFICADA, 10 UTILIZAÇÕES. AF_09/2020</t>
        </is>
      </c>
      <c r="D1587" s="30" t="inlineStr">
        <is>
          <t>KG</t>
        </is>
      </c>
      <c r="E1587" s="31" t="n">
        <v>4</v>
      </c>
      <c r="F1587" s="32" t="n">
        <v>0.006615</v>
      </c>
      <c r="G1587" s="32">
        <f>F1587*E1587</f>
        <v/>
      </c>
    </row>
    <row r="1588" ht="27.95" customHeight="1">
      <c r="A1588" s="29" t="inlineStr">
        <is>
          <t>4.6.7</t>
        </is>
      </c>
      <c r="B1588" s="29" t="inlineStr">
        <is>
          <t>92455</t>
        </is>
      </c>
      <c r="C1588" s="29" t="inlineStr">
        <is>
          <t>MONTAGEM E DESMONTAGEM DE FÔRMA DE VIGA, ESCORAMENTO COM GARFO DE MADEIRA, PÉ-DIREITO SIMPLES, EM CHAPA DE MADEIRA RESINADA, 4 UTILIZAÇÕES. AF_09/2020</t>
        </is>
      </c>
      <c r="D1588" s="30" t="inlineStr">
        <is>
          <t>M2</t>
        </is>
      </c>
      <c r="E1588" s="31" t="n">
        <v>12</v>
      </c>
      <c r="F1588" s="32" t="n">
        <v>0.058738</v>
      </c>
      <c r="G1588" s="32">
        <f>F1588*E1588</f>
        <v/>
      </c>
    </row>
    <row r="1589" ht="27.95" customHeight="1">
      <c r="A1589" s="29" t="inlineStr">
        <is>
          <t>5.6</t>
        </is>
      </c>
      <c r="B1589" s="29" t="inlineStr">
        <is>
          <t>92762</t>
        </is>
      </c>
      <c r="C1589" s="29" t="inlineStr">
        <is>
          <t>ARMAÇÃO DE PILAR OU VIGA DE ESTRUTURA CONVENCIONAL DE CONCRETO ARMADO UTILIZANDO AÇO CA-50 DE 10,0 MM - MONTAGEM. AF_06/2022</t>
        </is>
      </c>
      <c r="D1589" s="30" t="inlineStr">
        <is>
          <t>KG</t>
        </is>
      </c>
      <c r="E1589" s="31" t="n">
        <v>426.35</v>
      </c>
      <c r="F1589" s="32" t="n">
        <v>0.006615</v>
      </c>
      <c r="G1589" s="32">
        <f>F1589*E1589</f>
        <v/>
      </c>
    </row>
    <row r="1590" ht="27.95" customHeight="1">
      <c r="A1590" s="29" t="inlineStr">
        <is>
          <t>5.8</t>
        </is>
      </c>
      <c r="B1590" s="29" t="inlineStr">
        <is>
          <t>92423</t>
        </is>
      </c>
      <c r="C1590" s="29" t="inlineStr">
        <is>
          <t>MONTAGEM E DESMONTAGEM DE FÔRMA DE PILARES RETANGULARES E ESTRUTURAS SIMILARES, PÉ-DIREITO SIMPLES, EM CHAPA DE MADEIRA COMPENSADA RESINADA, 6 UTILIZAÇÕES. AF_09/2020</t>
        </is>
      </c>
      <c r="D1590" s="30" t="inlineStr">
        <is>
          <t>M2</t>
        </is>
      </c>
      <c r="E1590" s="31" t="n">
        <v>72</v>
      </c>
      <c r="F1590" s="32" t="n">
        <v>0.011844</v>
      </c>
      <c r="G1590" s="32">
        <f>F1590*E1590</f>
        <v/>
      </c>
    </row>
    <row r="1591" ht="15" customHeight="1">
      <c r="A1591" s="1" t="n"/>
      <c r="B1591" s="1" t="n"/>
      <c r="C1591" s="1" t="n"/>
      <c r="D1591" s="1" t="n"/>
      <c r="E1591" s="1" t="n"/>
      <c r="F1591" s="33" t="inlineStr">
        <is>
          <t>TOTAL:</t>
        </is>
      </c>
      <c r="G1591" s="34" t="n">
        <v>7.77087803448</v>
      </c>
    </row>
    <row r="1592" ht="15.95" customHeight="1">
      <c r="A1592" s="27" t="inlineStr">
        <is>
          <t>[ Serviço ]</t>
        </is>
      </c>
      <c r="B1592" s="27" t="inlineStr">
        <is>
          <t>91688</t>
        </is>
      </c>
      <c r="C1592" s="27" t="inlineStr">
        <is>
          <t>SERRA CIRCULAR DE BANCADA COM MOTOR ELÉTRICO POTÊNCIA DE 5HP, COM COIFA PARA DISCO 10" - DEPRECIAÇÃO. AF_08/2015</t>
        </is>
      </c>
      <c r="D1592" s="28" t="inlineStr">
        <is>
          <t>H</t>
        </is>
      </c>
      <c r="E1592" s="1" t="n"/>
      <c r="F1592" s="1" t="n"/>
      <c r="G1592" s="1" t="n"/>
    </row>
    <row r="1593" ht="20.1" customHeight="1">
      <c r="A1593" s="29" t="inlineStr">
        <is>
          <t>2.2</t>
        </is>
      </c>
      <c r="B1593" s="29" t="inlineStr">
        <is>
          <t>93208</t>
        </is>
      </c>
      <c r="C1593" s="29" t="inlineStr">
        <is>
          <t>EXECUÇÃO DE ALMOXARIFADO EM CANTEIRO DE OBRA EM CHAPA DE MADEIRA COMPENSADA, INCLUSO PRATELEIRAS. AF_02/2016</t>
        </is>
      </c>
      <c r="D1593" s="30" t="inlineStr">
        <is>
          <t>M2</t>
        </is>
      </c>
      <c r="E1593" s="31" t="n">
        <v>30</v>
      </c>
      <c r="F1593" s="32" t="n">
        <v>0.17021624</v>
      </c>
      <c r="G1593" s="32">
        <f>F1593*E1593</f>
        <v/>
      </c>
    </row>
    <row r="1594" ht="27.95" customHeight="1">
      <c r="A1594" s="29" t="inlineStr">
        <is>
          <t>2.3</t>
        </is>
      </c>
      <c r="B1594" s="29" t="inlineStr">
        <is>
          <t>93210</t>
        </is>
      </c>
      <c r="C1594" s="29" t="inlineStr">
        <is>
          <t>EXECUÇÃO DE REFEITÓRIO EM CANTEIRO DE OBRA EM CHAPA DE MADEIRA COMPENSADA, NÃO INCLUSO MOBILIÁRIO E EQUIPAMENTOS. AF_02/2016</t>
        </is>
      </c>
      <c r="D1594" s="30" t="inlineStr">
        <is>
          <t>M2</t>
        </is>
      </c>
      <c r="E1594" s="31" t="n">
        <v>14</v>
      </c>
      <c r="F1594" s="32" t="n">
        <v>0.066359980784</v>
      </c>
      <c r="G1594" s="32">
        <f>F1594*E1594</f>
        <v/>
      </c>
    </row>
    <row r="1595" ht="27.95" customHeight="1">
      <c r="A1595" s="29" t="inlineStr">
        <is>
          <t>4.2.6</t>
        </is>
      </c>
      <c r="B1595" s="29" t="inlineStr">
        <is>
          <t>92762</t>
        </is>
      </c>
      <c r="C1595" s="29" t="inlineStr">
        <is>
          <t>ARMAÇÃO DE PILAR OU VIGA DE ESTRUTURA CONVENCIONAL DE CONCRETO ARMADO UTILIZANDO AÇO CA-50 DE 10,0 MM - MONTAGEM. AF_06/2022</t>
        </is>
      </c>
      <c r="D1595" s="30" t="inlineStr">
        <is>
          <t>KG</t>
        </is>
      </c>
      <c r="E1595" s="31" t="n">
        <v>330.48</v>
      </c>
      <c r="F1595" s="32" t="n">
        <v>0.03339</v>
      </c>
      <c r="G1595" s="32">
        <f>F1595*E1595</f>
        <v/>
      </c>
    </row>
    <row r="1596" ht="27.95" customHeight="1">
      <c r="A1596" s="29" t="inlineStr">
        <is>
          <t>4.6.4</t>
        </is>
      </c>
      <c r="B1596" s="29" t="inlineStr">
        <is>
          <t>92762</t>
        </is>
      </c>
      <c r="C1596" s="29" t="inlineStr">
        <is>
          <t>MONTAGEM E DESMONTAGEM DE FÔRMA DE PILARES RETANGULARES E ESTRUTURAS SIMILARES, PÉ-DIREITO SIMPLES, EM CHAPA DE MADEIRA COMPENSADA PLASTIFICADA, 10 UTILIZAÇÕES. AF_09/2020</t>
        </is>
      </c>
      <c r="D1596" s="30" t="inlineStr">
        <is>
          <t>KG</t>
        </is>
      </c>
      <c r="E1596" s="31" t="n">
        <v>4</v>
      </c>
      <c r="F1596" s="32" t="n">
        <v>0.03339</v>
      </c>
      <c r="G1596" s="32">
        <f>F1596*E1596</f>
        <v/>
      </c>
    </row>
    <row r="1597" ht="27.95" customHeight="1">
      <c r="A1597" s="29" t="inlineStr">
        <is>
          <t>4.6.7</t>
        </is>
      </c>
      <c r="B1597" s="29" t="inlineStr">
        <is>
          <t>92455</t>
        </is>
      </c>
      <c r="C1597" s="29" t="inlineStr">
        <is>
          <t>MONTAGEM E DESMONTAGEM DE FÔRMA DE VIGA, ESCORAMENTO COM GARFO DE MADEIRA, PÉ-DIREITO SIMPLES, EM CHAPA DE MADEIRA RESINADA, 4 UTILIZAÇÕES. AF_09/2020</t>
        </is>
      </c>
      <c r="D1597" s="30" t="inlineStr">
        <is>
          <t>M2</t>
        </is>
      </c>
      <c r="E1597" s="31" t="n">
        <v>12</v>
      </c>
      <c r="F1597" s="32" t="n">
        <v>0.309008</v>
      </c>
      <c r="G1597" s="32">
        <f>F1597*E1597</f>
        <v/>
      </c>
    </row>
    <row r="1598" ht="27.95" customHeight="1">
      <c r="A1598" s="29" t="inlineStr">
        <is>
          <t>5.6</t>
        </is>
      </c>
      <c r="B1598" s="29" t="inlineStr">
        <is>
          <t>92762</t>
        </is>
      </c>
      <c r="C1598" s="29" t="inlineStr">
        <is>
          <t>ARMAÇÃO DE PILAR OU VIGA DE ESTRUTURA CONVENCIONAL DE CONCRETO ARMADO UTILIZANDO AÇO CA-50 DE 10,0 MM - MONTAGEM. AF_06/2022</t>
        </is>
      </c>
      <c r="D1598" s="30" t="inlineStr">
        <is>
          <t>KG</t>
        </is>
      </c>
      <c r="E1598" s="31" t="n">
        <v>426.35</v>
      </c>
      <c r="F1598" s="32" t="n">
        <v>0.03339</v>
      </c>
      <c r="G1598" s="32">
        <f>F1598*E1598</f>
        <v/>
      </c>
    </row>
    <row r="1599" ht="27.95" customHeight="1">
      <c r="A1599" s="29" t="inlineStr">
        <is>
          <t>5.8</t>
        </is>
      </c>
      <c r="B1599" s="29" t="inlineStr">
        <is>
          <t>92423</t>
        </is>
      </c>
      <c r="C1599" s="29" t="inlineStr">
        <is>
          <t>MONTAGEM E DESMONTAGEM DE FÔRMA DE PILARES RETANGULARES E ESTRUTURAS SIMILARES, PÉ-DIREITO SIMPLES, EM CHAPA DE MADEIRA COMPENSADA RESINADA, 6 UTILIZAÇÕES. AF_09/2020</t>
        </is>
      </c>
      <c r="D1599" s="30" t="inlineStr">
        <is>
          <t>M2</t>
        </is>
      </c>
      <c r="E1599" s="31" t="n">
        <v>72</v>
      </c>
      <c r="F1599" s="32" t="n">
        <v>0.059784</v>
      </c>
      <c r="G1599" s="32">
        <f>F1599*E1599</f>
        <v/>
      </c>
    </row>
    <row r="1600" ht="15" customHeight="1">
      <c r="A1600" s="1" t="n"/>
      <c r="B1600" s="1" t="n"/>
      <c r="C1600" s="1" t="n"/>
      <c r="D1600" s="1" t="n"/>
      <c r="E1600" s="1" t="n"/>
      <c r="F1600" s="33" t="inlineStr">
        <is>
          <t>TOTAL:</t>
        </is>
      </c>
      <c r="G1600" s="34" t="n">
        <v>39.452184630976</v>
      </c>
    </row>
    <row r="1601" ht="15.95" customHeight="1">
      <c r="A1601" s="27" t="inlineStr">
        <is>
          <t>[ Serviço ]</t>
        </is>
      </c>
      <c r="B1601" s="27" t="inlineStr">
        <is>
          <t>91689</t>
        </is>
      </c>
      <c r="C1601" s="27" t="inlineStr">
        <is>
          <t>SERRA CIRCULAR DE BANCADA COM MOTOR ELÉTRICO POTÊNCIA DE 5HP, COM COIFA PARA DISCO 10" - JUROS. AF_08/2015</t>
        </is>
      </c>
      <c r="D1601" s="28" t="inlineStr">
        <is>
          <t>H</t>
        </is>
      </c>
      <c r="E1601" s="1" t="n"/>
      <c r="F1601" s="1" t="n"/>
      <c r="G1601" s="1" t="n"/>
    </row>
    <row r="1602" ht="20.1" customHeight="1">
      <c r="A1602" s="29" t="inlineStr">
        <is>
          <t>2.2</t>
        </is>
      </c>
      <c r="B1602" s="29" t="inlineStr">
        <is>
          <t>93208</t>
        </is>
      </c>
      <c r="C1602" s="29" t="inlineStr">
        <is>
          <t>EXECUÇÃO DE ALMOXARIFADO EM CANTEIRO DE OBRA EM CHAPA DE MADEIRA COMPENSADA, INCLUSO PRATELEIRAS. AF_02/2016</t>
        </is>
      </c>
      <c r="D1602" s="30" t="inlineStr">
        <is>
          <t>M2</t>
        </is>
      </c>
      <c r="E1602" s="31" t="n">
        <v>30</v>
      </c>
      <c r="F1602" s="32" t="n">
        <v>0.17021624</v>
      </c>
      <c r="G1602" s="32">
        <f>F1602*E1602</f>
        <v/>
      </c>
    </row>
    <row r="1603" ht="27.95" customHeight="1">
      <c r="A1603" s="29" t="inlineStr">
        <is>
          <t>2.3</t>
        </is>
      </c>
      <c r="B1603" s="29" t="inlineStr">
        <is>
          <t>93210</t>
        </is>
      </c>
      <c r="C1603" s="29" t="inlineStr">
        <is>
          <t>EXECUÇÃO DE REFEITÓRIO EM CANTEIRO DE OBRA EM CHAPA DE MADEIRA COMPENSADA, NÃO INCLUSO MOBILIÁRIO E EQUIPAMENTOS. AF_02/2016</t>
        </is>
      </c>
      <c r="D1603" s="30" t="inlineStr">
        <is>
          <t>M2</t>
        </is>
      </c>
      <c r="E1603" s="31" t="n">
        <v>14</v>
      </c>
      <c r="F1603" s="32" t="n">
        <v>0.066359980784</v>
      </c>
      <c r="G1603" s="32">
        <f>F1603*E1603</f>
        <v/>
      </c>
    </row>
    <row r="1604" ht="27.95" customHeight="1">
      <c r="A1604" s="29" t="inlineStr">
        <is>
          <t>4.2.6</t>
        </is>
      </c>
      <c r="B1604" s="29" t="inlineStr">
        <is>
          <t>92762</t>
        </is>
      </c>
      <c r="C1604" s="29" t="inlineStr">
        <is>
          <t>ARMAÇÃO DE PILAR OU VIGA DE ESTRUTURA CONVENCIONAL DE CONCRETO ARMADO UTILIZANDO AÇO CA-50 DE 10,0 MM - MONTAGEM. AF_06/2022</t>
        </is>
      </c>
      <c r="D1604" s="30" t="inlineStr">
        <is>
          <t>KG</t>
        </is>
      </c>
      <c r="E1604" s="31" t="n">
        <v>330.48</v>
      </c>
      <c r="F1604" s="32" t="n">
        <v>0.03339</v>
      </c>
      <c r="G1604" s="32">
        <f>F1604*E1604</f>
        <v/>
      </c>
    </row>
    <row r="1605" ht="27.95" customHeight="1">
      <c r="A1605" s="29" t="inlineStr">
        <is>
          <t>4.6.4</t>
        </is>
      </c>
      <c r="B1605" s="29" t="inlineStr">
        <is>
          <t>92762</t>
        </is>
      </c>
      <c r="C1605" s="29" t="inlineStr">
        <is>
          <t>MONTAGEM E DESMONTAGEM DE FÔRMA DE PILARES RETANGULARES E ESTRUTURAS SIMILARES, PÉ-DIREITO SIMPLES, EM CHAPA DE MADEIRA COMPENSADA PLASTIFICADA, 10 UTILIZAÇÕES. AF_09/2020</t>
        </is>
      </c>
      <c r="D1605" s="30" t="inlineStr">
        <is>
          <t>KG</t>
        </is>
      </c>
      <c r="E1605" s="31" t="n">
        <v>4</v>
      </c>
      <c r="F1605" s="32" t="n">
        <v>0.03339</v>
      </c>
      <c r="G1605" s="32">
        <f>F1605*E1605</f>
        <v/>
      </c>
    </row>
    <row r="1606" ht="27.95" customHeight="1">
      <c r="A1606" s="29" t="inlineStr">
        <is>
          <t>4.6.7</t>
        </is>
      </c>
      <c r="B1606" s="29" t="inlineStr">
        <is>
          <t>92455</t>
        </is>
      </c>
      <c r="C1606" s="29" t="inlineStr">
        <is>
          <t>MONTAGEM E DESMONTAGEM DE FÔRMA DE VIGA, ESCORAMENTO COM GARFO DE MADEIRA, PÉ-DIREITO SIMPLES, EM CHAPA DE MADEIRA RESINADA, 4 UTILIZAÇÕES. AF_09/2020</t>
        </is>
      </c>
      <c r="D1606" s="30" t="inlineStr">
        <is>
          <t>M2</t>
        </is>
      </c>
      <c r="E1606" s="31" t="n">
        <v>12</v>
      </c>
      <c r="F1606" s="32" t="n">
        <v>0.309008</v>
      </c>
      <c r="G1606" s="32">
        <f>F1606*E1606</f>
        <v/>
      </c>
    </row>
    <row r="1607" ht="27.95" customHeight="1">
      <c r="A1607" s="29" t="inlineStr">
        <is>
          <t>5.6</t>
        </is>
      </c>
      <c r="B1607" s="29" t="inlineStr">
        <is>
          <t>92762</t>
        </is>
      </c>
      <c r="C1607" s="29" t="inlineStr">
        <is>
          <t>ARMAÇÃO DE PILAR OU VIGA DE ESTRUTURA CONVENCIONAL DE CONCRETO ARMADO UTILIZANDO AÇO CA-50 DE 10,0 MM - MONTAGEM. AF_06/2022</t>
        </is>
      </c>
      <c r="D1607" s="30" t="inlineStr">
        <is>
          <t>KG</t>
        </is>
      </c>
      <c r="E1607" s="31" t="n">
        <v>426.35</v>
      </c>
      <c r="F1607" s="32" t="n">
        <v>0.03339</v>
      </c>
      <c r="G1607" s="32">
        <f>F1607*E1607</f>
        <v/>
      </c>
    </row>
    <row r="1608" ht="27.95" customHeight="1">
      <c r="A1608" s="29" t="inlineStr">
        <is>
          <t>5.8</t>
        </is>
      </c>
      <c r="B1608" s="29" t="inlineStr">
        <is>
          <t>92423</t>
        </is>
      </c>
      <c r="C1608" s="29" t="inlineStr">
        <is>
          <t>MONTAGEM E DESMONTAGEM DE FÔRMA DE PILARES RETANGULARES E ESTRUTURAS SIMILARES, PÉ-DIREITO SIMPLES, EM CHAPA DE MADEIRA COMPENSADA RESINADA, 6 UTILIZAÇÕES. AF_09/2020</t>
        </is>
      </c>
      <c r="D1608" s="30" t="inlineStr">
        <is>
          <t>M2</t>
        </is>
      </c>
      <c r="E1608" s="31" t="n">
        <v>72</v>
      </c>
      <c r="F1608" s="32" t="n">
        <v>0.059784</v>
      </c>
      <c r="G1608" s="32">
        <f>F1608*E1608</f>
        <v/>
      </c>
    </row>
    <row r="1609" ht="15" customHeight="1">
      <c r="A1609" s="1" t="n"/>
      <c r="B1609" s="1" t="n"/>
      <c r="C1609" s="1" t="n"/>
      <c r="D1609" s="1" t="n"/>
      <c r="E1609" s="1" t="n"/>
      <c r="F1609" s="33" t="inlineStr">
        <is>
          <t>TOTAL:</t>
        </is>
      </c>
      <c r="G1609" s="34" t="n">
        <v>39.452184630976</v>
      </c>
    </row>
    <row r="1610" ht="15.95" customHeight="1">
      <c r="A1610" s="27" t="inlineStr">
        <is>
          <t>[ Serviço ]</t>
        </is>
      </c>
      <c r="B1610" s="27" t="inlineStr">
        <is>
          <t>91690</t>
        </is>
      </c>
      <c r="C1610" s="27" t="inlineStr">
        <is>
          <t>SERRA CIRCULAR DE BANCADA COM MOTOR ELÉTRICO POTÊNCIA DE 5HP, COM COIFA PARA DISCO 10" - MANUTENÇÃO. AF_08/2015</t>
        </is>
      </c>
      <c r="D1610" s="28" t="inlineStr">
        <is>
          <t>H</t>
        </is>
      </c>
      <c r="E1610" s="1" t="n"/>
      <c r="F1610" s="1" t="n"/>
      <c r="G1610" s="1" t="n"/>
    </row>
    <row r="1611" ht="20.1" customHeight="1">
      <c r="A1611" s="29" t="inlineStr">
        <is>
          <t>2.2</t>
        </is>
      </c>
      <c r="B1611" s="29" t="inlineStr">
        <is>
          <t>93208</t>
        </is>
      </c>
      <c r="C1611" s="29" t="inlineStr">
        <is>
          <t>EXECUÇÃO DE ALMOXARIFADO EM CANTEIRO DE OBRA EM CHAPA DE MADEIRA COMPENSADA, INCLUSO PRATELEIRAS. AF_02/2016</t>
        </is>
      </c>
      <c r="D1611" s="30" t="inlineStr">
        <is>
          <t>M2</t>
        </is>
      </c>
      <c r="E1611" s="31" t="n">
        <v>30</v>
      </c>
      <c r="F1611" s="32" t="n">
        <v>0.03320684</v>
      </c>
      <c r="G1611" s="32">
        <f>F1611*E1611</f>
        <v/>
      </c>
    </row>
    <row r="1612" ht="27.95" customHeight="1">
      <c r="A1612" s="29" t="inlineStr">
        <is>
          <t>2.3</t>
        </is>
      </c>
      <c r="B1612" s="29" t="inlineStr">
        <is>
          <t>93210</t>
        </is>
      </c>
      <c r="C1612" s="29" t="inlineStr">
        <is>
          <t>EXECUÇÃO DE REFEITÓRIO EM CANTEIRO DE OBRA EM CHAPA DE MADEIRA COMPENSADA, NÃO INCLUSO MOBILIÁRIO E EQUIPAMENTOS. AF_02/2016</t>
        </is>
      </c>
      <c r="D1612" s="30" t="inlineStr">
        <is>
          <t>M2</t>
        </is>
      </c>
      <c r="E1612" s="31" t="n">
        <v>14</v>
      </c>
      <c r="F1612" s="32" t="n">
        <v>0.01315417032</v>
      </c>
      <c r="G1612" s="32">
        <f>F1612*E1612</f>
        <v/>
      </c>
    </row>
    <row r="1613" ht="27.95" customHeight="1">
      <c r="A1613" s="29" t="inlineStr">
        <is>
          <t>4.2.6</t>
        </is>
      </c>
      <c r="B1613" s="29" t="inlineStr">
        <is>
          <t>92762</t>
        </is>
      </c>
      <c r="C1613" s="29" t="inlineStr">
        <is>
          <t>ARMAÇÃO DE PILAR OU VIGA DE ESTRUTURA CONVENCIONAL DE CONCRETO ARMADO UTILIZANDO AÇO CA-50 DE 10,0 MM - MONTAGEM. AF_06/2022</t>
        </is>
      </c>
      <c r="D1613" s="30" t="inlineStr">
        <is>
          <t>KG</t>
        </is>
      </c>
      <c r="E1613" s="31" t="n">
        <v>330.48</v>
      </c>
      <c r="F1613" s="32" t="n">
        <v>0.006615</v>
      </c>
      <c r="G1613" s="32">
        <f>F1613*E1613</f>
        <v/>
      </c>
    </row>
    <row r="1614" ht="27.95" customHeight="1">
      <c r="A1614" s="29" t="inlineStr">
        <is>
          <t>4.6.4</t>
        </is>
      </c>
      <c r="B1614" s="29" t="inlineStr">
        <is>
          <t>92762</t>
        </is>
      </c>
      <c r="C1614" s="29" t="inlineStr">
        <is>
          <t>MONTAGEM E DESMONTAGEM DE FÔRMA DE PILARES RETANGULARES E ESTRUTURAS SIMILARES, PÉ-DIREITO SIMPLES, EM CHAPA DE MADEIRA COMPENSADA PLASTIFICADA, 10 UTILIZAÇÕES. AF_09/2020</t>
        </is>
      </c>
      <c r="D1614" s="30" t="inlineStr">
        <is>
          <t>KG</t>
        </is>
      </c>
      <c r="E1614" s="31" t="n">
        <v>4</v>
      </c>
      <c r="F1614" s="32" t="n">
        <v>0.006615</v>
      </c>
      <c r="G1614" s="32">
        <f>F1614*E1614</f>
        <v/>
      </c>
    </row>
    <row r="1615" ht="27.95" customHeight="1">
      <c r="A1615" s="29" t="inlineStr">
        <is>
          <t>4.6.7</t>
        </is>
      </c>
      <c r="B1615" s="29" t="inlineStr">
        <is>
          <t>92455</t>
        </is>
      </c>
      <c r="C1615" s="29" t="inlineStr">
        <is>
          <t>MONTAGEM E DESMONTAGEM DE FÔRMA DE VIGA, ESCORAMENTO COM GARFO DE MADEIRA, PÉ-DIREITO SIMPLES, EM CHAPA DE MADEIRA RESINADA, 4 UTILIZAÇÕES. AF_09/2020</t>
        </is>
      </c>
      <c r="D1615" s="30" t="inlineStr">
        <is>
          <t>M2</t>
        </is>
      </c>
      <c r="E1615" s="31" t="n">
        <v>12</v>
      </c>
      <c r="F1615" s="32" t="n">
        <v>0.058738</v>
      </c>
      <c r="G1615" s="32">
        <f>F1615*E1615</f>
        <v/>
      </c>
    </row>
    <row r="1616" ht="27.95" customHeight="1">
      <c r="A1616" s="29" t="inlineStr">
        <is>
          <t>5.6</t>
        </is>
      </c>
      <c r="B1616" s="29" t="inlineStr">
        <is>
          <t>92762</t>
        </is>
      </c>
      <c r="C1616" s="29" t="inlineStr">
        <is>
          <t>ARMAÇÃO DE PILAR OU VIGA DE ESTRUTURA CONVENCIONAL DE CONCRETO ARMADO UTILIZANDO AÇO CA-50 DE 10,0 MM - MONTAGEM. AF_06/2022</t>
        </is>
      </c>
      <c r="D1616" s="30" t="inlineStr">
        <is>
          <t>KG</t>
        </is>
      </c>
      <c r="E1616" s="31" t="n">
        <v>426.35</v>
      </c>
      <c r="F1616" s="32" t="n">
        <v>0.006615</v>
      </c>
      <c r="G1616" s="32">
        <f>F1616*E1616</f>
        <v/>
      </c>
    </row>
    <row r="1617" ht="27.95" customHeight="1">
      <c r="A1617" s="29" t="inlineStr">
        <is>
          <t>5.8</t>
        </is>
      </c>
      <c r="B1617" s="29" t="inlineStr">
        <is>
          <t>92423</t>
        </is>
      </c>
      <c r="C1617" s="29" t="inlineStr">
        <is>
          <t>MONTAGEM E DESMONTAGEM DE FÔRMA DE PILARES RETANGULARES E ESTRUTURAS SIMILARES, PÉ-DIREITO SIMPLES, EM CHAPA DE MADEIRA COMPENSADA RESINADA, 6 UTILIZAÇÕES. AF_09/2020</t>
        </is>
      </c>
      <c r="D1617" s="30" t="inlineStr">
        <is>
          <t>M2</t>
        </is>
      </c>
      <c r="E1617" s="31" t="n">
        <v>72</v>
      </c>
      <c r="F1617" s="32" t="n">
        <v>0.011844</v>
      </c>
      <c r="G1617" s="32">
        <f>F1617*E1617</f>
        <v/>
      </c>
    </row>
    <row r="1618" ht="15" customHeight="1">
      <c r="A1618" s="1" t="n"/>
      <c r="B1618" s="1" t="n"/>
      <c r="C1618" s="1" t="n"/>
      <c r="D1618" s="1" t="n"/>
      <c r="E1618" s="1" t="n"/>
      <c r="F1618" s="33" t="inlineStr">
        <is>
          <t>TOTAL:</t>
        </is>
      </c>
      <c r="G1618" s="34" t="n">
        <v>7.77087803448</v>
      </c>
    </row>
    <row r="1619" ht="15.95" customHeight="1">
      <c r="A1619" s="27" t="inlineStr">
        <is>
          <t>[ Serviço ]</t>
        </is>
      </c>
      <c r="B1619" s="27" t="inlineStr">
        <is>
          <t>91691</t>
        </is>
      </c>
      <c r="C1619" s="27" t="inlineStr">
        <is>
          <t>SERRA CIRCULAR DE BANCADA COM MOTOR ELÉTRICO POTÊNCIA DE 5HP, COM COIFA PARA DISCO 10" - MATERIAIS NA OPERAÇÃO. AF_08/2015</t>
        </is>
      </c>
      <c r="D1619" s="28" t="inlineStr">
        <is>
          <t>H</t>
        </is>
      </c>
      <c r="E1619" s="1" t="n"/>
      <c r="F1619" s="1" t="n"/>
      <c r="G1619" s="1" t="n"/>
    </row>
    <row r="1620" ht="20.1" customHeight="1">
      <c r="A1620" s="29" t="inlineStr">
        <is>
          <t>2.2</t>
        </is>
      </c>
      <c r="B1620" s="29" t="inlineStr">
        <is>
          <t>93208</t>
        </is>
      </c>
      <c r="C1620" s="29" t="inlineStr">
        <is>
          <t>EXECUÇÃO DE ALMOXARIFADO EM CANTEIRO DE OBRA EM CHAPA DE MADEIRA COMPENSADA, INCLUSO PRATELEIRAS. AF_02/2016</t>
        </is>
      </c>
      <c r="D1620" s="30" t="inlineStr">
        <is>
          <t>M2</t>
        </is>
      </c>
      <c r="E1620" s="31" t="n">
        <v>30</v>
      </c>
      <c r="F1620" s="32" t="n">
        <v>0.03320684</v>
      </c>
      <c r="G1620" s="32">
        <f>F1620*E1620</f>
        <v/>
      </c>
    </row>
    <row r="1621" ht="27.95" customHeight="1">
      <c r="A1621" s="29" t="inlineStr">
        <is>
          <t>2.3</t>
        </is>
      </c>
      <c r="B1621" s="29" t="inlineStr">
        <is>
          <t>93210</t>
        </is>
      </c>
      <c r="C1621" s="29" t="inlineStr">
        <is>
          <t>EXECUÇÃO DE REFEITÓRIO EM CANTEIRO DE OBRA EM CHAPA DE MADEIRA COMPENSADA, NÃO INCLUSO MOBILIÁRIO E EQUIPAMENTOS. AF_02/2016</t>
        </is>
      </c>
      <c r="D1621" s="30" t="inlineStr">
        <is>
          <t>M2</t>
        </is>
      </c>
      <c r="E1621" s="31" t="n">
        <v>14</v>
      </c>
      <c r="F1621" s="32" t="n">
        <v>0.01315417032</v>
      </c>
      <c r="G1621" s="32">
        <f>F1621*E1621</f>
        <v/>
      </c>
    </row>
    <row r="1622" ht="27.95" customHeight="1">
      <c r="A1622" s="29" t="inlineStr">
        <is>
          <t>4.2.6</t>
        </is>
      </c>
      <c r="B1622" s="29" t="inlineStr">
        <is>
          <t>92762</t>
        </is>
      </c>
      <c r="C1622" s="29" t="inlineStr">
        <is>
          <t>ARMAÇÃO DE PILAR OU VIGA DE ESTRUTURA CONVENCIONAL DE CONCRETO ARMADO UTILIZANDO AÇO CA-50 DE 10,0 MM - MONTAGEM. AF_06/2022</t>
        </is>
      </c>
      <c r="D1622" s="30" t="inlineStr">
        <is>
          <t>KG</t>
        </is>
      </c>
      <c r="E1622" s="31" t="n">
        <v>330.48</v>
      </c>
      <c r="F1622" s="32" t="n">
        <v>0.006615</v>
      </c>
      <c r="G1622" s="32">
        <f>F1622*E1622</f>
        <v/>
      </c>
    </row>
    <row r="1623" ht="27.95" customHeight="1">
      <c r="A1623" s="29" t="inlineStr">
        <is>
          <t>4.6.4</t>
        </is>
      </c>
      <c r="B1623" s="29" t="inlineStr">
        <is>
          <t>92762</t>
        </is>
      </c>
      <c r="C1623" s="29" t="inlineStr">
        <is>
          <t>MONTAGEM E DESMONTAGEM DE FÔRMA DE PILARES RETANGULARES E ESTRUTURAS SIMILARES, PÉ-DIREITO SIMPLES, EM CHAPA DE MADEIRA COMPENSADA PLASTIFICADA, 10 UTILIZAÇÕES. AF_09/2020</t>
        </is>
      </c>
      <c r="D1623" s="30" t="inlineStr">
        <is>
          <t>KG</t>
        </is>
      </c>
      <c r="E1623" s="31" t="n">
        <v>4</v>
      </c>
      <c r="F1623" s="32" t="n">
        <v>0.006615</v>
      </c>
      <c r="G1623" s="32">
        <f>F1623*E1623</f>
        <v/>
      </c>
    </row>
    <row r="1624" ht="27.95" customHeight="1">
      <c r="A1624" s="29" t="inlineStr">
        <is>
          <t>4.6.7</t>
        </is>
      </c>
      <c r="B1624" s="29" t="inlineStr">
        <is>
          <t>92455</t>
        </is>
      </c>
      <c r="C1624" s="29" t="inlineStr">
        <is>
          <t>MONTAGEM E DESMONTAGEM DE FÔRMA DE VIGA, ESCORAMENTO COM GARFO DE MADEIRA, PÉ-DIREITO SIMPLES, EM CHAPA DE MADEIRA RESINADA, 4 UTILIZAÇÕES. AF_09/2020</t>
        </is>
      </c>
      <c r="D1624" s="30" t="inlineStr">
        <is>
          <t>M2</t>
        </is>
      </c>
      <c r="E1624" s="31" t="n">
        <v>12</v>
      </c>
      <c r="F1624" s="32" t="n">
        <v>0.058738</v>
      </c>
      <c r="G1624" s="32">
        <f>F1624*E1624</f>
        <v/>
      </c>
    </row>
    <row r="1625" ht="27.95" customHeight="1">
      <c r="A1625" s="29" t="inlineStr">
        <is>
          <t>5.6</t>
        </is>
      </c>
      <c r="B1625" s="29" t="inlineStr">
        <is>
          <t>92762</t>
        </is>
      </c>
      <c r="C1625" s="29" t="inlineStr">
        <is>
          <t>ARMAÇÃO DE PILAR OU VIGA DE ESTRUTURA CONVENCIONAL DE CONCRETO ARMADO UTILIZANDO AÇO CA-50 DE 10,0 MM - MONTAGEM. AF_06/2022</t>
        </is>
      </c>
      <c r="D1625" s="30" t="inlineStr">
        <is>
          <t>KG</t>
        </is>
      </c>
      <c r="E1625" s="31" t="n">
        <v>426.35</v>
      </c>
      <c r="F1625" s="32" t="n">
        <v>0.006615</v>
      </c>
      <c r="G1625" s="32">
        <f>F1625*E1625</f>
        <v/>
      </c>
    </row>
    <row r="1626" ht="27.95" customHeight="1">
      <c r="A1626" s="29" t="inlineStr">
        <is>
          <t>5.8</t>
        </is>
      </c>
      <c r="B1626" s="29" t="inlineStr">
        <is>
          <t>92423</t>
        </is>
      </c>
      <c r="C1626" s="29" t="inlineStr">
        <is>
          <t>MONTAGEM E DESMONTAGEM DE FÔRMA DE PILARES RETANGULARES E ESTRUTURAS SIMILARES, PÉ-DIREITO SIMPLES, EM CHAPA DE MADEIRA COMPENSADA RESINADA, 6 UTILIZAÇÕES. AF_09/2020</t>
        </is>
      </c>
      <c r="D1626" s="30" t="inlineStr">
        <is>
          <t>M2</t>
        </is>
      </c>
      <c r="E1626" s="31" t="n">
        <v>72</v>
      </c>
      <c r="F1626" s="32" t="n">
        <v>0.011844</v>
      </c>
      <c r="G1626" s="32">
        <f>F1626*E1626</f>
        <v/>
      </c>
    </row>
    <row r="1627" ht="15" customHeight="1">
      <c r="A1627" s="1" t="n"/>
      <c r="B1627" s="1" t="n"/>
      <c r="C1627" s="1" t="n"/>
      <c r="D1627" s="1" t="n"/>
      <c r="E1627" s="1" t="n"/>
      <c r="F1627" s="33" t="inlineStr">
        <is>
          <t>TOTAL:</t>
        </is>
      </c>
      <c r="G1627" s="34" t="n">
        <v>7.77087803448</v>
      </c>
    </row>
    <row r="1628" ht="15" customHeight="1">
      <c r="A1628" s="27" t="inlineStr">
        <is>
          <t>[ Serviço ]</t>
        </is>
      </c>
      <c r="B1628" s="27" t="inlineStr">
        <is>
          <t>88316</t>
        </is>
      </c>
      <c r="C1628" s="27" t="inlineStr">
        <is>
          <t>SERVENTE COM ENCARGOS COMPLEMENTARES</t>
        </is>
      </c>
      <c r="D1628" s="28" t="inlineStr">
        <is>
          <t>H</t>
        </is>
      </c>
      <c r="E1628" s="1" t="n"/>
      <c r="F1628" s="1" t="n"/>
      <c r="G1628" s="1" t="n"/>
    </row>
    <row r="1629" ht="20.1" customHeight="1">
      <c r="A1629" s="29" t="inlineStr">
        <is>
          <t>2.1</t>
        </is>
      </c>
      <c r="B1629" s="29" t="inlineStr">
        <is>
          <t>103689</t>
        </is>
      </c>
      <c r="C1629" s="29" t="inlineStr">
        <is>
          <t>FORNECIMENTO E INSTALAÇÃO DE PLACA DE OBRA COM CHAPA GALVANIZADA E ESTRUTURA DE MADEIRA. AF_03/2022_PS</t>
        </is>
      </c>
      <c r="D1629" s="30" t="inlineStr">
        <is>
          <t>M2</t>
        </is>
      </c>
      <c r="E1629" s="31" t="n">
        <v>2.88</v>
      </c>
      <c r="F1629" s="32" t="n">
        <v>1.1186</v>
      </c>
      <c r="G1629" s="32">
        <f>F1629*E1629</f>
        <v/>
      </c>
    </row>
    <row r="1630" ht="20.1" customHeight="1">
      <c r="A1630" s="29" t="inlineStr">
        <is>
          <t>2.2</t>
        </is>
      </c>
      <c r="B1630" s="29" t="inlineStr">
        <is>
          <t>93208</t>
        </is>
      </c>
      <c r="C1630" s="29" t="inlineStr">
        <is>
          <t>EXECUÇÃO DE ALMOXARIFADO EM CANTEIRO DE OBRA EM CHAPA DE MADEIRA COMPENSADA, INCLUSO PRATELEIRAS. AF_02/2016</t>
        </is>
      </c>
      <c r="D1630" s="30" t="inlineStr">
        <is>
          <t>M2</t>
        </is>
      </c>
      <c r="E1630" s="31" t="n">
        <v>30</v>
      </c>
      <c r="F1630" s="32" t="n">
        <v>1.203404479368</v>
      </c>
      <c r="G1630" s="32">
        <f>F1630*E1630</f>
        <v/>
      </c>
    </row>
    <row r="1631" ht="27.95" customHeight="1">
      <c r="A1631" s="29" t="inlineStr">
        <is>
          <t>2.3</t>
        </is>
      </c>
      <c r="B1631" s="29" t="inlineStr">
        <is>
          <t>93210</t>
        </is>
      </c>
      <c r="C1631" s="29" t="inlineStr">
        <is>
          <t>EXECUÇÃO DE REFEITÓRIO EM CANTEIRO DE OBRA EM CHAPA DE MADEIRA COMPENSADA, NÃO INCLUSO MOBILIÁRIO E EQUIPAMENTOS. AF_02/2016</t>
        </is>
      </c>
      <c r="D1631" s="30" t="inlineStr">
        <is>
          <t>M2</t>
        </is>
      </c>
      <c r="E1631" s="31" t="n">
        <v>14</v>
      </c>
      <c r="F1631" s="32" t="n">
        <v>1.1518595994144</v>
      </c>
      <c r="G1631" s="32">
        <f>F1631*E1631</f>
        <v/>
      </c>
    </row>
    <row r="1632" ht="27.95" customHeight="1">
      <c r="A1632" s="29" t="inlineStr">
        <is>
          <t>2.4</t>
        </is>
      </c>
      <c r="B1632" s="29" t="inlineStr">
        <is>
          <t>101493</t>
        </is>
      </c>
      <c r="C1632" s="29" t="inlineStr">
        <is>
          <t>ENTRADA DE ENERGIA ELÉTRICA, AÉREA, MONOFÁSICA, COM CAIXA DE EMBUTIR, CABO DE 10 MM2 E DISJUNTOR DIN 50A (NÃO INCLUSO O POSTE DE CONCRETO). AF_07/2020_PS</t>
        </is>
      </c>
      <c r="D1632" s="30" t="inlineStr">
        <is>
          <t>UN</t>
        </is>
      </c>
      <c r="E1632" s="31" t="n">
        <v>1</v>
      </c>
      <c r="F1632" s="32" t="n">
        <v>0.08984</v>
      </c>
      <c r="G1632" s="32">
        <f>F1632*E1632</f>
        <v/>
      </c>
    </row>
    <row r="1633" ht="20.1" customHeight="1">
      <c r="A1633" s="29" t="inlineStr">
        <is>
          <t>2.5</t>
        </is>
      </c>
      <c r="B1633" s="29" t="inlineStr">
        <is>
          <t>CP ADAP. 002</t>
        </is>
      </c>
      <c r="C1633" s="29" t="inlineStr">
        <is>
          <t>INSTALAÇÕES PROVISÓRIAS DE ÁGUA</t>
        </is>
      </c>
      <c r="D1633" s="30" t="inlineStr">
        <is>
          <t>UN</t>
        </is>
      </c>
      <c r="E1633" s="31" t="n">
        <v>1</v>
      </c>
      <c r="F1633" s="32" t="n">
        <v>8.119999999999999</v>
      </c>
      <c r="G1633" s="32">
        <f>F1633*E1633</f>
        <v/>
      </c>
    </row>
    <row r="1634" ht="27.95" customHeight="1">
      <c r="A1634" s="29" t="inlineStr">
        <is>
          <t>3.1.2</t>
        </is>
      </c>
      <c r="B1634" s="29" t="inlineStr">
        <is>
          <t>97063</t>
        </is>
      </c>
      <c r="C1634" s="29" t="inlineStr">
        <is>
          <t>MONTAGEM E DESMONTAGEM DE ANDAIME MODULAR FACHADEIRO, COM PISO METÁLICO, PARA EDIFICAÇÕES COM MÚLTIPLOS PAVIMENTOS (EXCLUSIVE ANDAIME E LIMPEZA). AF_11/2017</t>
        </is>
      </c>
      <c r="D1634" s="30" t="inlineStr">
        <is>
          <t>M2</t>
        </is>
      </c>
      <c r="E1634" s="31" t="n">
        <v>889</v>
      </c>
      <c r="F1634" s="32" t="n">
        <v>0.20819414</v>
      </c>
      <c r="G1634" s="32">
        <f>F1634*E1634</f>
        <v/>
      </c>
    </row>
    <row r="1635" ht="20.1" customHeight="1">
      <c r="A1635" s="29" t="inlineStr">
        <is>
          <t>3.2.1</t>
        </is>
      </c>
      <c r="B1635" s="29" t="inlineStr">
        <is>
          <t>CP ADAP. 010</t>
        </is>
      </c>
      <c r="C1635" s="29" t="inlineStr">
        <is>
          <t>APICOAMENTO EM CONCRETO/PREPARO DA SUPERFÍCIE</t>
        </is>
      </c>
      <c r="D1635" s="30" t="inlineStr">
        <is>
          <t>M2</t>
        </is>
      </c>
      <c r="E1635" s="31" t="n">
        <v>95.05</v>
      </c>
      <c r="F1635" s="32" t="n">
        <v>2</v>
      </c>
      <c r="G1635" s="32">
        <f>F1635*E1635</f>
        <v/>
      </c>
    </row>
    <row r="1636" ht="20.1" customHeight="1">
      <c r="A1636" s="29" t="inlineStr">
        <is>
          <t>3.2.2</t>
        </is>
      </c>
      <c r="B1636" s="29" t="inlineStr">
        <is>
          <t>CP ADAP. 004</t>
        </is>
      </c>
      <c r="C1636" s="29" t="inlineStr">
        <is>
          <t>LIMPEZA DE SUPERFÍCIE C/ ESCOVA DE AÇO</t>
        </is>
      </c>
      <c r="D1636" s="30" t="inlineStr">
        <is>
          <t>M2</t>
        </is>
      </c>
      <c r="E1636" s="31" t="n">
        <v>95.05</v>
      </c>
      <c r="F1636" s="32" t="n">
        <v>0.4</v>
      </c>
      <c r="G1636" s="32">
        <f>F1636*E1636</f>
        <v/>
      </c>
    </row>
    <row r="1637" ht="20.1" customHeight="1">
      <c r="A1637" s="29" t="inlineStr">
        <is>
          <t>3.2.4</t>
        </is>
      </c>
      <c r="B1637" s="29" t="inlineStr">
        <is>
          <t>CP ADAP. 009</t>
        </is>
      </c>
      <c r="C1637" s="29" t="inlineStr">
        <is>
          <t>PINTURA PROTEÇÃO C/INIBIDOR MIGRATÓRIO CORROSÃO, 2 DEMÃOS - M2</t>
        </is>
      </c>
      <c r="D1637" s="30" t="inlineStr">
        <is>
          <t>M2</t>
        </is>
      </c>
      <c r="E1637" s="31" t="n">
        <v>95.05</v>
      </c>
      <c r="F1637" s="32" t="n">
        <v>0.2</v>
      </c>
      <c r="G1637" s="32">
        <f>F1637*E1637</f>
        <v/>
      </c>
    </row>
    <row r="1638" ht="20.1" customHeight="1">
      <c r="A1638" s="29" t="inlineStr">
        <is>
          <t>3.2.5</t>
        </is>
      </c>
      <c r="B1638" s="29" t="inlineStr">
        <is>
          <t>CP ADAP. 007</t>
        </is>
      </c>
      <c r="C1638" s="29" t="inlineStr">
        <is>
          <t>APLICAÇÃO DE ADESIVO ESTRUTURAL - KG</t>
        </is>
      </c>
      <c r="D1638" s="30" t="inlineStr">
        <is>
          <t>KG</t>
        </is>
      </c>
      <c r="E1638" s="31" t="n">
        <v>95.05</v>
      </c>
      <c r="F1638" s="32" t="n">
        <v>0.2</v>
      </c>
      <c r="G1638" s="32">
        <f>F1638*E1638</f>
        <v/>
      </c>
    </row>
    <row r="1639" ht="20.1" customHeight="1">
      <c r="A1639" s="29" t="inlineStr">
        <is>
          <t>3.2.7</t>
        </is>
      </c>
      <c r="B1639" s="29" t="inlineStr">
        <is>
          <t>CP ADAP. 005</t>
        </is>
      </c>
      <c r="C1639" s="29" t="inlineStr">
        <is>
          <t>RECUPERAÇÃO CONCRETO COM ARGAMASSA POLIMÉRICA ESP.=25MM</t>
        </is>
      </c>
      <c r="D1639" s="30" t="inlineStr">
        <is>
          <t>M2</t>
        </is>
      </c>
      <c r="E1639" s="31" t="n">
        <v>95.05</v>
      </c>
      <c r="F1639" s="32" t="n">
        <v>4</v>
      </c>
      <c r="G1639" s="32">
        <f>F1639*E1639</f>
        <v/>
      </c>
    </row>
    <row r="1640" ht="20.1" customHeight="1">
      <c r="A1640" s="29" t="inlineStr">
        <is>
          <t>3.2.9</t>
        </is>
      </c>
      <c r="B1640" s="29" t="inlineStr">
        <is>
          <t>CP ADAP. 001</t>
        </is>
      </c>
      <c r="C1640" s="29" t="inlineStr">
        <is>
          <t>SELAGEM DE FISSURAS COM INJEÇÃO DE RESINA EPÓXI</t>
        </is>
      </c>
      <c r="D1640" s="30" t="inlineStr">
        <is>
          <t>KG</t>
        </is>
      </c>
      <c r="E1640" s="31" t="n">
        <v>21.25</v>
      </c>
      <c r="F1640" s="32" t="n">
        <v>5</v>
      </c>
      <c r="G1640" s="32">
        <f>F1640*E1640</f>
        <v/>
      </c>
    </row>
    <row r="1641" ht="20.1" customHeight="1">
      <c r="A1641" s="29" t="inlineStr">
        <is>
          <t>3.3.1</t>
        </is>
      </c>
      <c r="B1641" s="29" t="inlineStr">
        <is>
          <t>97633</t>
        </is>
      </c>
      <c r="C1641" s="29" t="inlineStr">
        <is>
          <t>DEMOLIÇÃO DE REVESTIMENTO CERÂMICO, DE FORMA MANUAL, SEM REAPROVEITAMENTO. AF_09/2023</t>
        </is>
      </c>
      <c r="D1641" s="30" t="inlineStr">
        <is>
          <t>M2</t>
        </is>
      </c>
      <c r="E1641" s="31" t="n">
        <v>44.77</v>
      </c>
      <c r="F1641" s="32" t="n">
        <v>0.774</v>
      </c>
      <c r="G1641" s="32">
        <f>F1641*E1641</f>
        <v/>
      </c>
    </row>
    <row r="1642" ht="20.1" customHeight="1">
      <c r="A1642" s="29" t="inlineStr">
        <is>
          <t>3.3.2</t>
        </is>
      </c>
      <c r="B1642" s="29" t="inlineStr">
        <is>
          <t>97631</t>
        </is>
      </c>
      <c r="C1642" s="29" t="inlineStr">
        <is>
          <t>DEMOLIÇÃO DE ARGAMASSAS, DE FORMA MANUAL, SEM REAPROVEITAMENTO. AF_09/2023</t>
        </is>
      </c>
      <c r="D1642" s="30" t="inlineStr">
        <is>
          <t>M2</t>
        </is>
      </c>
      <c r="E1642" s="31" t="n">
        <v>44.77</v>
      </c>
      <c r="F1642" s="32" t="n">
        <v>0.3872</v>
      </c>
      <c r="G1642" s="32">
        <f>F1642*E1642</f>
        <v/>
      </c>
    </row>
    <row r="1643" ht="27.95" customHeight="1">
      <c r="A1643" s="29" t="inlineStr">
        <is>
          <t>3.3.4</t>
        </is>
      </c>
      <c r="B1643" s="29" t="inlineStr">
        <is>
          <t>87894</t>
        </is>
      </c>
      <c r="C1643" s="29" t="inlineStr">
        <is>
          <t>CHAPISCO APLICADO EM ALVENARIA (SEM PRESENÇA DE VÃOS) E ESTRUTURAS DE CONCRETO DE FACHADA, COM COLHER DE PEDREIRO. ARGAMASSA TRAÇO 1:3 COM PREPARO EM BETONEIRA 400L. AF_10/2022</t>
        </is>
      </c>
      <c r="D1643" s="30" t="inlineStr">
        <is>
          <t>M2</t>
        </is>
      </c>
      <c r="E1643" s="31" t="n">
        <v>44.77</v>
      </c>
      <c r="F1643" s="32" t="n">
        <v>0.0465</v>
      </c>
      <c r="G1643" s="32">
        <f>F1643*E1643</f>
        <v/>
      </c>
    </row>
    <row r="1644" ht="36" customHeight="1">
      <c r="A1644" s="29" t="inlineStr">
        <is>
          <t>3.3.5</t>
        </is>
      </c>
      <c r="B1644" s="29" t="inlineStr">
        <is>
          <t>104237</t>
        </is>
      </c>
      <c r="C1644" s="29" t="inlineStr">
        <is>
          <t>EMBOÇO OU MASSA ÚNICA EM ARGAMASSA TRAÇO 1:2:8, PREPARO MECÂNICA COM BETONEIRA 400 L, APLICADA MANUALMENTE EM PANOS DE FACHADA SEM PRESENÇA DE VÃOS, ESPESSURA DE 35 MM, ACESSO POR ANDAIME. AF_08/2022</t>
        </is>
      </c>
      <c r="D1644" s="30" t="inlineStr">
        <is>
          <t>M2</t>
        </is>
      </c>
      <c r="E1644" s="31" t="n">
        <v>44.77</v>
      </c>
      <c r="F1644" s="32" t="n">
        <v>0.532</v>
      </c>
      <c r="G1644" s="32">
        <f>F1644*E1644</f>
        <v/>
      </c>
    </row>
    <row r="1645" ht="20.1" customHeight="1">
      <c r="A1645" s="29" t="inlineStr">
        <is>
          <t>3.3.6</t>
        </is>
      </c>
      <c r="B1645" s="29" t="inlineStr">
        <is>
          <t>CP ADAP. 031</t>
        </is>
      </c>
      <c r="C1645" s="29" t="inlineStr">
        <is>
          <t>APLICAÇÃO DE JUNTA DE DILATAÇÃO ELÁSTICA PARA CONCRETO (FUGENBAND)</t>
        </is>
      </c>
      <c r="D1645" s="30" t="inlineStr">
        <is>
          <t>M</t>
        </is>
      </c>
      <c r="E1645" s="31" t="n">
        <v>234</v>
      </c>
      <c r="F1645" s="32" t="n">
        <v>0.417</v>
      </c>
      <c r="G1645" s="32">
        <f>F1645*E1645</f>
        <v/>
      </c>
    </row>
    <row r="1646" ht="20.1" customHeight="1">
      <c r="A1646" s="29" t="inlineStr">
        <is>
          <t>3.3.7</t>
        </is>
      </c>
      <c r="B1646" s="29" t="inlineStr">
        <is>
          <t>CP ADAP. 036</t>
        </is>
      </c>
      <c r="C1646" s="29" t="inlineStr">
        <is>
          <t>REVESTIMENTO CERÂMICO 5 X 5, COR AZUL DANÚBIO FOSCO (GALPÃO DMA)</t>
        </is>
      </c>
      <c r="D1646" s="30" t="inlineStr">
        <is>
          <t>M2</t>
        </is>
      </c>
      <c r="E1646" s="31" t="n">
        <v>42.68</v>
      </c>
      <c r="F1646" s="32" t="n">
        <v>0.578</v>
      </c>
      <c r="G1646" s="32">
        <f>F1646*E1646</f>
        <v/>
      </c>
    </row>
    <row r="1647" ht="20.1" customHeight="1">
      <c r="A1647" s="29" t="inlineStr">
        <is>
          <t>3.3.8</t>
        </is>
      </c>
      <c r="B1647" s="29" t="inlineStr">
        <is>
          <t>CP ADAP. 037</t>
        </is>
      </c>
      <c r="C1647" s="29" t="inlineStr">
        <is>
          <t>REVESTIMENTO CERÂMINO 5 X 5 CM, COR PRETO BERLIN (GALPÃO DMA)</t>
        </is>
      </c>
      <c r="D1647" s="30" t="inlineStr">
        <is>
          <t>M2</t>
        </is>
      </c>
      <c r="E1647" s="31" t="n">
        <v>2.09</v>
      </c>
      <c r="F1647" s="32" t="n">
        <v>0.578</v>
      </c>
      <c r="G1647" s="32">
        <f>F1647*E1647</f>
        <v/>
      </c>
    </row>
    <row r="1648" ht="20.1" customHeight="1">
      <c r="A1648" s="29" t="inlineStr">
        <is>
          <t>3.3.9</t>
        </is>
      </c>
      <c r="B1648" s="29" t="inlineStr">
        <is>
          <t>CP ADAP. 018</t>
        </is>
      </c>
      <c r="C1648" s="29" t="inlineStr">
        <is>
          <t>REJUNTAMENTO P/CERÂMICA C/ EPOXI (PAREDE/PISO)</t>
        </is>
      </c>
      <c r="D1648" s="30" t="inlineStr">
        <is>
          <t>M2</t>
        </is>
      </c>
      <c r="E1648" s="31" t="n">
        <v>852</v>
      </c>
      <c r="F1648" s="32" t="n">
        <v>0.23</v>
      </c>
      <c r="G1648" s="32">
        <f>F1648*E1648</f>
        <v/>
      </c>
    </row>
    <row r="1649" ht="15" customHeight="1">
      <c r="A1649" s="29" t="inlineStr">
        <is>
          <t>3.3.10</t>
        </is>
      </c>
      <c r="B1649" s="29" t="inlineStr">
        <is>
          <t>S08637</t>
        </is>
      </c>
      <c r="C1649" s="29" t="inlineStr">
        <is>
          <t>Chapim de concreto pré-moldado</t>
        </is>
      </c>
      <c r="D1649" s="30" t="inlineStr">
        <is>
          <t>m</t>
        </is>
      </c>
      <c r="E1649" s="31" t="n">
        <v>142</v>
      </c>
      <c r="F1649" s="32" t="n">
        <v>0.14895</v>
      </c>
      <c r="G1649" s="32">
        <f>F1649*E1649</f>
        <v/>
      </c>
    </row>
    <row r="1650" ht="15" customHeight="1">
      <c r="A1650" s="29" t="inlineStr">
        <is>
          <t>3.4.1</t>
        </is>
      </c>
      <c r="B1650" s="29" t="inlineStr">
        <is>
          <t>99814</t>
        </is>
      </c>
      <c r="C1650" s="29" t="inlineStr">
        <is>
          <t>LIMPEZA DE SUPERFÍCIE COM JATO DE ALTA PRESSÃO. AF_04/2019</t>
        </is>
      </c>
      <c r="D1650" s="30" t="inlineStr">
        <is>
          <t>M2</t>
        </is>
      </c>
      <c r="E1650" s="31" t="n">
        <v>161.22</v>
      </c>
      <c r="F1650" s="32" t="n">
        <v>0.089</v>
      </c>
      <c r="G1650" s="32">
        <f>F1650*E1650</f>
        <v/>
      </c>
    </row>
    <row r="1651" ht="15" customHeight="1">
      <c r="A1651" s="29" t="inlineStr">
        <is>
          <t>3.5.1</t>
        </is>
      </c>
      <c r="B1651" s="29" t="inlineStr">
        <is>
          <t>99814</t>
        </is>
      </c>
      <c r="C1651" s="29" t="inlineStr">
        <is>
          <t>LIMPEZA DE SUPERFÍCIE COM JATO DE ALTA PRESSÃO. AF_04/2019</t>
        </is>
      </c>
      <c r="D1651" s="30" t="inlineStr">
        <is>
          <t>M2</t>
        </is>
      </c>
      <c r="E1651" s="31" t="n">
        <v>262.7</v>
      </c>
      <c r="F1651" s="32" t="n">
        <v>0.089</v>
      </c>
      <c r="G1651" s="32">
        <f>F1651*E1651</f>
        <v/>
      </c>
    </row>
    <row r="1652" ht="15" customHeight="1">
      <c r="A1652" s="29" t="inlineStr">
        <is>
          <t>3.5.2</t>
        </is>
      </c>
      <c r="B1652" s="29" t="inlineStr">
        <is>
          <t>S07218</t>
        </is>
      </c>
      <c r="C1652" s="29" t="inlineStr">
        <is>
          <t>Remoção de impermeabilização com manta asfaltica</t>
        </is>
      </c>
      <c r="D1652" s="30" t="inlineStr">
        <is>
          <t>m2</t>
        </is>
      </c>
      <c r="E1652" s="31" t="n">
        <v>262.7</v>
      </c>
      <c r="F1652" s="32" t="n">
        <v>0.26</v>
      </c>
      <c r="G1652" s="32">
        <f>F1652*E1652</f>
        <v/>
      </c>
    </row>
    <row r="1653" ht="27.95" customHeight="1">
      <c r="A1653" s="29" t="inlineStr">
        <is>
          <t>3.5.3</t>
        </is>
      </c>
      <c r="B1653" s="29" t="inlineStr">
        <is>
          <t>87682</t>
        </is>
      </c>
      <c r="C1653" s="29" t="inlineStr">
        <is>
          <t>CONTRAPISO EM ARGAMASSA TRAÇO 1:4 (CIMENTO E AREIA), PREPARO MANUAL, APLICADO EM ÁREAS SECAS SOBRE LAJE, NÃO ADERIDO, ACABAMENTO NÃO REFORÇADO, ESPESSURA 4CM. AF_07/2021</t>
        </is>
      </c>
      <c r="D1653" s="30" t="inlineStr">
        <is>
          <t>M2</t>
        </is>
      </c>
      <c r="E1653" s="31" t="n">
        <v>142</v>
      </c>
      <c r="F1653" s="32" t="n">
        <v>0.70806</v>
      </c>
      <c r="G1653" s="32">
        <f>F1653*E1653</f>
        <v/>
      </c>
    </row>
    <row r="1654" ht="15" customHeight="1">
      <c r="A1654" s="29" t="inlineStr">
        <is>
          <t>3.5.5</t>
        </is>
      </c>
      <c r="B1654" s="29" t="inlineStr">
        <is>
          <t>S08637</t>
        </is>
      </c>
      <c r="C1654" s="29" t="inlineStr">
        <is>
          <t>Chapim de concreto pré-moldado</t>
        </is>
      </c>
      <c r="D1654" s="30" t="inlineStr">
        <is>
          <t>m</t>
        </is>
      </c>
      <c r="E1654" s="31" t="n">
        <v>71</v>
      </c>
      <c r="F1654" s="32" t="n">
        <v>0.14895</v>
      </c>
      <c r="G1654" s="32">
        <f>F1654*E1654</f>
        <v/>
      </c>
    </row>
    <row r="1655" ht="20.1" customHeight="1">
      <c r="A1655" s="29" t="inlineStr">
        <is>
          <t>3.6.1</t>
        </is>
      </c>
      <c r="B1655" s="29" t="inlineStr">
        <is>
          <t>97647</t>
        </is>
      </c>
      <c r="C1655" s="29" t="inlineStr">
        <is>
          <t>REMOÇÃO DE TELHAS DE FIBROCIMENTO METÁLICA E CERÂMICA, DE FORMA MANUAL, SEM REAPROVEITAMENTO. AF_09/2023</t>
        </is>
      </c>
      <c r="D1655" s="30" t="inlineStr">
        <is>
          <t>M2</t>
        </is>
      </c>
      <c r="E1655" s="31" t="n">
        <v>1217</v>
      </c>
      <c r="F1655" s="32" t="n">
        <v>0.1153</v>
      </c>
      <c r="G1655" s="32">
        <f>F1655*E1655</f>
        <v/>
      </c>
    </row>
    <row r="1656" ht="20.1" customHeight="1">
      <c r="A1656" s="29" t="inlineStr">
        <is>
          <t>3.6.2</t>
        </is>
      </c>
      <c r="B1656" s="29" t="inlineStr">
        <is>
          <t>CP ADAP. 064</t>
        </is>
      </c>
      <c r="C1656" s="29" t="inlineStr">
        <is>
          <t>TELHAMENTO COM TELHA TERMO ACÚSTICA EM ALUMÍNIO ONDULADA COM 30MM DE PREENCHIMENTO / POLIURETANO RÍGIDO</t>
        </is>
      </c>
      <c r="D1656" s="30" t="inlineStr">
        <is>
          <t>M2</t>
        </is>
      </c>
      <c r="E1656" s="31" t="n">
        <v>856.28</v>
      </c>
      <c r="F1656" s="32" t="n">
        <v>0.062</v>
      </c>
      <c r="G1656" s="32">
        <f>F1656*E1656</f>
        <v/>
      </c>
    </row>
    <row r="1657" ht="20.1" customHeight="1">
      <c r="A1657" s="29" t="inlineStr">
        <is>
          <t>3.6.4</t>
        </is>
      </c>
      <c r="B1657" s="29" t="inlineStr">
        <is>
          <t>CP ADAP. 054</t>
        </is>
      </c>
      <c r="C1657" s="29" t="inlineStr">
        <is>
          <t>RUFO EM CHAPA DE AÇO GALVANIZADO NÚMERO 24, CORTE DE 50 CM, INCLUSO TRANSPORTE VERTICAL</t>
        </is>
      </c>
      <c r="D1657" s="30" t="inlineStr">
        <is>
          <t>M</t>
        </is>
      </c>
      <c r="E1657" s="31" t="n">
        <v>57</v>
      </c>
      <c r="F1657" s="32" t="n">
        <v>0.207</v>
      </c>
      <c r="G1657" s="32">
        <f>F1657*E1657</f>
        <v/>
      </c>
    </row>
    <row r="1658" ht="27.95" customHeight="1">
      <c r="A1658" s="29" t="inlineStr">
        <is>
          <t>4.1.2</t>
        </is>
      </c>
      <c r="B1658" s="29" t="inlineStr">
        <is>
          <t>97063</t>
        </is>
      </c>
      <c r="C1658" s="29" t="inlineStr">
        <is>
          <t>MONTAGEM E DESMONTAGEM DE ANDAIME MODULAR FACHADEIRO, COM PISO METÁLICO, PARA EDIFICAÇÕES COM MÚLTIPLOS PAVIMENTOS (EXCLUSIVE ANDAIME E LIMPEZA). AF_11/2017</t>
        </is>
      </c>
      <c r="D1658" s="30" t="inlineStr">
        <is>
          <t>M2</t>
        </is>
      </c>
      <c r="E1658" s="31" t="n">
        <v>1600.8</v>
      </c>
      <c r="F1658" s="32" t="n">
        <v>0.20819414</v>
      </c>
      <c r="G1658" s="32">
        <f>F1658*E1658</f>
        <v/>
      </c>
    </row>
    <row r="1659" ht="20.1" customHeight="1">
      <c r="A1659" s="29" t="inlineStr">
        <is>
          <t>4.2.1</t>
        </is>
      </c>
      <c r="B1659" s="29" t="inlineStr">
        <is>
          <t>CP ADAP. 010</t>
        </is>
      </c>
      <c r="C1659" s="29" t="inlineStr">
        <is>
          <t>APICOAMENTO EM CONCRETO/PREPARO DA SUPERFÍCIE</t>
        </is>
      </c>
      <c r="D1659" s="30" t="inlineStr">
        <is>
          <t>M2</t>
        </is>
      </c>
      <c r="E1659" s="31" t="n">
        <v>91.8</v>
      </c>
      <c r="F1659" s="32" t="n">
        <v>2</v>
      </c>
      <c r="G1659" s="32">
        <f>F1659*E1659</f>
        <v/>
      </c>
    </row>
    <row r="1660" ht="20.1" customHeight="1">
      <c r="A1660" s="29" t="inlineStr">
        <is>
          <t>4.2.2</t>
        </is>
      </c>
      <c r="B1660" s="29" t="inlineStr">
        <is>
          <t>CP ADAP. 004</t>
        </is>
      </c>
      <c r="C1660" s="29" t="inlineStr">
        <is>
          <t>LIMPEZA DE SUPERFÍCIE C/ ESCOVA DE AÇO</t>
        </is>
      </c>
      <c r="D1660" s="30" t="inlineStr">
        <is>
          <t>M2</t>
        </is>
      </c>
      <c r="E1660" s="31" t="n">
        <v>91.8</v>
      </c>
      <c r="F1660" s="32" t="n">
        <v>0.4</v>
      </c>
      <c r="G1660" s="32">
        <f>F1660*E1660</f>
        <v/>
      </c>
    </row>
    <row r="1661" ht="15" customHeight="1">
      <c r="A1661" s="29" t="inlineStr">
        <is>
          <t>4.2.3</t>
        </is>
      </c>
      <c r="B1661" s="29" t="inlineStr">
        <is>
          <t>99814</t>
        </is>
      </c>
      <c r="C1661" s="29" t="inlineStr">
        <is>
          <t>LIMPEZA DE SUPERFÍCIE COM JATO DE ALTA PRESSÃO. AF_04/2019</t>
        </is>
      </c>
      <c r="D1661" s="30" t="inlineStr">
        <is>
          <t>M2</t>
        </is>
      </c>
      <c r="E1661" s="31" t="n">
        <v>91.8</v>
      </c>
      <c r="F1661" s="32" t="n">
        <v>0.089</v>
      </c>
      <c r="G1661" s="32">
        <f>F1661*E1661</f>
        <v/>
      </c>
    </row>
    <row r="1662" ht="20.1" customHeight="1">
      <c r="A1662" s="29" t="inlineStr">
        <is>
          <t>4.2.4</t>
        </is>
      </c>
      <c r="B1662" s="29" t="inlineStr">
        <is>
          <t>CP ADAP. 009</t>
        </is>
      </c>
      <c r="C1662" s="29" t="inlineStr">
        <is>
          <t>PINTURA PROTEÇÃO C/INIBIDOR MIGRATÓRIO CORROSÃO, 2 DEMÃOS - M2</t>
        </is>
      </c>
      <c r="D1662" s="30" t="inlineStr">
        <is>
          <t>M2</t>
        </is>
      </c>
      <c r="E1662" s="31" t="n">
        <v>91.8</v>
      </c>
      <c r="F1662" s="32" t="n">
        <v>0.2</v>
      </c>
      <c r="G1662" s="32">
        <f>F1662*E1662</f>
        <v/>
      </c>
    </row>
    <row r="1663" ht="20.1" customHeight="1">
      <c r="A1663" s="29" t="inlineStr">
        <is>
          <t>4.2.5</t>
        </is>
      </c>
      <c r="B1663" s="29" t="inlineStr">
        <is>
          <t>CP ADAP. 007</t>
        </is>
      </c>
      <c r="C1663" s="29" t="inlineStr">
        <is>
          <t>APLICAÇÃO DE ADESIVO ESTRUTURAL - KG</t>
        </is>
      </c>
      <c r="D1663" s="30" t="inlineStr">
        <is>
          <t>KG</t>
        </is>
      </c>
      <c r="E1663" s="31" t="n">
        <v>91.8</v>
      </c>
      <c r="F1663" s="32" t="n">
        <v>0.2</v>
      </c>
      <c r="G1663" s="32">
        <f>F1663*E1663</f>
        <v/>
      </c>
    </row>
    <row r="1664" ht="20.1" customHeight="1">
      <c r="A1664" s="29" t="inlineStr">
        <is>
          <t>4.2.7</t>
        </is>
      </c>
      <c r="B1664" s="29" t="inlineStr">
        <is>
          <t>CP ADAP. 005</t>
        </is>
      </c>
      <c r="C1664" s="29" t="inlineStr">
        <is>
          <t>RECUPERAÇÃO CONCRETO COM ARGAMASSA POLIMÉRICA ESP.=25MM</t>
        </is>
      </c>
      <c r="D1664" s="30" t="inlineStr">
        <is>
          <t>M2</t>
        </is>
      </c>
      <c r="E1664" s="31" t="n">
        <v>91.8</v>
      </c>
      <c r="F1664" s="32" t="n">
        <v>4</v>
      </c>
      <c r="G1664" s="32">
        <f>F1664*E1664</f>
        <v/>
      </c>
    </row>
    <row r="1665" ht="20.1" customHeight="1">
      <c r="A1665" s="29" t="inlineStr">
        <is>
          <t>4.2.9</t>
        </is>
      </c>
      <c r="B1665" s="29" t="inlineStr">
        <is>
          <t>CP ADAP. 001</t>
        </is>
      </c>
      <c r="C1665" s="29" t="inlineStr">
        <is>
          <t>SELAGEM DE FISSURAS COM INJEÇÃO DE RESINA EPÓXI</t>
        </is>
      </c>
      <c r="D1665" s="30" t="inlineStr">
        <is>
          <t>KG</t>
        </is>
      </c>
      <c r="E1665" s="31" t="n">
        <v>30.14</v>
      </c>
      <c r="F1665" s="32" t="n">
        <v>5</v>
      </c>
      <c r="G1665" s="32">
        <f>F1665*E1665</f>
        <v/>
      </c>
    </row>
    <row r="1666" ht="27.95" customHeight="1">
      <c r="A1666" s="29" t="inlineStr">
        <is>
          <t>4.2.13</t>
        </is>
      </c>
      <c r="B1666" s="29" t="inlineStr">
        <is>
          <t>103337</t>
        </is>
      </c>
      <c r="C1666" s="29" t="inlineStr">
        <is>
          <t>ALVENARIA DE VEDAÇÃO DE BLOCOS VAZADOS DE CONCRETO APARENTE DE 9X19X39 CM (ESPESSURA 9 CM) E ARGAMASSA DE ASSENTAMENTO COM PREPARO MANUAL. AF_12/2021</t>
        </is>
      </c>
      <c r="D1666" s="30" t="inlineStr">
        <is>
          <t>M2</t>
        </is>
      </c>
      <c r="E1666" s="31" t="n">
        <v>9</v>
      </c>
      <c r="F1666" s="32" t="n">
        <v>0.57157</v>
      </c>
      <c r="G1666" s="32">
        <f>F1666*E1666</f>
        <v/>
      </c>
    </row>
    <row r="1667" ht="20.1" customHeight="1">
      <c r="A1667" s="29" t="inlineStr">
        <is>
          <t>4.2.14</t>
        </is>
      </c>
      <c r="B1667" s="29" t="inlineStr">
        <is>
          <t>CP ADAP. 014</t>
        </is>
      </c>
      <c r="C1667" s="29" t="inlineStr">
        <is>
          <t>FIBRA DE CARBONO PARA REFORCO ESTRUTURAL -VIGAS</t>
        </is>
      </c>
      <c r="D1667" s="30" t="inlineStr">
        <is>
          <t>M2</t>
        </is>
      </c>
      <c r="E1667" s="31" t="n">
        <v>1.36</v>
      </c>
      <c r="F1667" s="32" t="n">
        <v>3.299</v>
      </c>
      <c r="G1667" s="32">
        <f>F1667*E1667</f>
        <v/>
      </c>
    </row>
    <row r="1668" ht="20.1" customHeight="1">
      <c r="A1668" s="29" t="inlineStr">
        <is>
          <t>4.2.15</t>
        </is>
      </c>
      <c r="B1668" s="29" t="inlineStr">
        <is>
          <t>87878</t>
        </is>
      </c>
      <c r="C1668" s="29" t="inlineStr">
        <is>
          <t>CHAPISCO APLICADO EM ALVENARIAS E ESTRUTURAS DE CONCRETO INTERNAS (Recomposição das paredes e lajes internas)</t>
        </is>
      </c>
      <c r="D1668" s="30" t="inlineStr">
        <is>
          <t>M2</t>
        </is>
      </c>
      <c r="E1668" s="31" t="n">
        <v>17.4</v>
      </c>
      <c r="F1668" s="32" t="n">
        <v>0.066274</v>
      </c>
      <c r="G1668" s="32">
        <f>F1668*E1668</f>
        <v/>
      </c>
    </row>
    <row r="1669" ht="20.1" customHeight="1">
      <c r="A1669" s="29" t="inlineStr">
        <is>
          <t>4.2.16</t>
        </is>
      </c>
      <c r="B1669" s="29" t="inlineStr">
        <is>
          <t>C3408</t>
        </is>
      </c>
      <c r="C1669" s="29" t="inlineStr">
        <is>
          <t>REBOCO C/ ARGAMASSA DE CIMENTO E AREIA S/ PENEIRAR, TRAÇO 1:3 (Recomposição das paredes e lajes internas)</t>
        </is>
      </c>
      <c r="D1669" s="30" t="inlineStr">
        <is>
          <t>M2</t>
        </is>
      </c>
      <c r="E1669" s="31" t="n">
        <v>17.4</v>
      </c>
      <c r="F1669" s="32" t="n">
        <v>0.6</v>
      </c>
      <c r="G1669" s="32">
        <f>F1669*E1669</f>
        <v/>
      </c>
    </row>
    <row r="1670" ht="20.1" customHeight="1">
      <c r="A1670" s="29" t="inlineStr">
        <is>
          <t>4.3.1</t>
        </is>
      </c>
      <c r="B1670" s="29" t="inlineStr">
        <is>
          <t>97633</t>
        </is>
      </c>
      <c r="C1670" s="29" t="inlineStr">
        <is>
          <t>DEMOLIÇÃO DE REVESTIMENTO CERÂMICO, DE FORMA MANUAL, SEM REAPROVEITAMENTO. AF_09/2023</t>
        </is>
      </c>
      <c r="D1670" s="30" t="inlineStr">
        <is>
          <t>M2</t>
        </is>
      </c>
      <c r="E1670" s="31" t="n">
        <v>1721.67</v>
      </c>
      <c r="F1670" s="32" t="n">
        <v>0.774</v>
      </c>
      <c r="G1670" s="32">
        <f>F1670*E1670</f>
        <v/>
      </c>
    </row>
    <row r="1671" ht="20.1" customHeight="1">
      <c r="A1671" s="29" t="inlineStr">
        <is>
          <t>4.3.2</t>
        </is>
      </c>
      <c r="B1671" s="29" t="inlineStr">
        <is>
          <t>97631</t>
        </is>
      </c>
      <c r="C1671" s="29" t="inlineStr">
        <is>
          <t>DEMOLIÇÃO DE ARGAMASSAS, DE FORMA MANUAL, SEM REAPROVEITAMENTO. AF_09/2023</t>
        </is>
      </c>
      <c r="D1671" s="30" t="inlineStr">
        <is>
          <t>M2</t>
        </is>
      </c>
      <c r="E1671" s="31" t="n">
        <v>1721.67</v>
      </c>
      <c r="F1671" s="32" t="n">
        <v>0.3872</v>
      </c>
      <c r="G1671" s="32">
        <f>F1671*E1671</f>
        <v/>
      </c>
    </row>
    <row r="1672" ht="27.95" customHeight="1">
      <c r="A1672" s="29" t="inlineStr">
        <is>
          <t>4.3.4</t>
        </is>
      </c>
      <c r="B1672" s="29" t="inlineStr">
        <is>
          <t>87894</t>
        </is>
      </c>
      <c r="C1672" s="29" t="inlineStr">
        <is>
          <t>CHAPISCO APLICADO EM ALVENARIA (SEM PRESENÇA DE VÃOS) E ESTRUTURAS DE CONCRETO DE FACHADA, COM COLHER DE PEDREIRO. ARGAMASSA TRAÇO 1:3 COM PREPARO EM BETONEIRA 400L. AF_10/2022</t>
        </is>
      </c>
      <c r="D1672" s="30" t="inlineStr">
        <is>
          <t>M2</t>
        </is>
      </c>
      <c r="E1672" s="31" t="n">
        <v>1721.67</v>
      </c>
      <c r="F1672" s="32" t="n">
        <v>0.0465</v>
      </c>
      <c r="G1672" s="32">
        <f>F1672*E1672</f>
        <v/>
      </c>
    </row>
    <row r="1673" ht="36" customHeight="1">
      <c r="A1673" s="29" t="inlineStr">
        <is>
          <t>4.3.5</t>
        </is>
      </c>
      <c r="B1673" s="29" t="inlineStr">
        <is>
          <t>104237</t>
        </is>
      </c>
      <c r="C1673" s="29" t="inlineStr">
        <is>
          <t>EMBOÇO OU MASSA ÚNICA EM ARGAMASSA TRAÇO 1:2:8, PREPARO MECÂNICA COM BETONEIRA 400 L, APLICADA MANUALMENTE EM PANOS DE FACHADA SEM PRESENÇA DE VÃOS, ESPESSURA DE 35 MM, ACESSO POR ANDAIME. AF_08/2022</t>
        </is>
      </c>
      <c r="D1673" s="30" t="inlineStr">
        <is>
          <t>M2</t>
        </is>
      </c>
      <c r="E1673" s="31" t="n">
        <v>1721.67</v>
      </c>
      <c r="F1673" s="32" t="n">
        <v>0.532</v>
      </c>
      <c r="G1673" s="32">
        <f>F1673*E1673</f>
        <v/>
      </c>
    </row>
    <row r="1674" ht="20.1" customHeight="1">
      <c r="A1674" s="29" t="inlineStr">
        <is>
          <t>4.3.6</t>
        </is>
      </c>
      <c r="B1674" s="29" t="inlineStr">
        <is>
          <t>CP ADAP. 027</t>
        </is>
      </c>
      <c r="C1674" s="29" t="inlineStr">
        <is>
          <t>REVESTIMENTO CERÂMICO 10x10CM, COR AZUL ESCURO (Fachadas Norte/Sul/Leste/Oeste)</t>
        </is>
      </c>
      <c r="D1674" s="30" t="inlineStr">
        <is>
          <t>M2</t>
        </is>
      </c>
      <c r="E1674" s="31" t="n">
        <v>1269.65</v>
      </c>
      <c r="F1674" s="32" t="n">
        <v>0.578</v>
      </c>
      <c r="G1674" s="32">
        <f>F1674*E1674</f>
        <v/>
      </c>
    </row>
    <row r="1675" ht="20.1" customHeight="1">
      <c r="A1675" s="29" t="inlineStr">
        <is>
          <t>4.3.7</t>
        </is>
      </c>
      <c r="B1675" s="29" t="inlineStr">
        <is>
          <t>CP ADAP. 028</t>
        </is>
      </c>
      <c r="C1675" s="29" t="inlineStr">
        <is>
          <t>REVESTIMENTO CERÂMICO 10x10CM, COR BRANCA (Fachadas Norte/Sul)</t>
        </is>
      </c>
      <c r="D1675" s="30" t="inlineStr">
        <is>
          <t>M2</t>
        </is>
      </c>
      <c r="E1675" s="31" t="n">
        <v>168.7</v>
      </c>
      <c r="F1675" s="32" t="n">
        <v>0.578</v>
      </c>
      <c r="G1675" s="32">
        <f>F1675*E1675</f>
        <v/>
      </c>
    </row>
    <row r="1676" ht="20.1" customHeight="1">
      <c r="A1676" s="29" t="inlineStr">
        <is>
          <t>4.3.8</t>
        </is>
      </c>
      <c r="B1676" s="29" t="inlineStr">
        <is>
          <t>CP ADAP. 029</t>
        </is>
      </c>
      <c r="C1676" s="29" t="inlineStr">
        <is>
          <t>REVESTIMENTO CERÂMICO 10x10CM, COR CINZA ESCURO (FACHADAS Norte/Sul/Leste/Oeste)</t>
        </is>
      </c>
      <c r="D1676" s="30" t="inlineStr">
        <is>
          <t>M2</t>
        </is>
      </c>
      <c r="E1676" s="31" t="n">
        <v>283.3</v>
      </c>
      <c r="F1676" s="32" t="n">
        <v>0.578</v>
      </c>
      <c r="G1676" s="32">
        <f>F1676*E1676</f>
        <v/>
      </c>
    </row>
    <row r="1677" ht="20.1" customHeight="1">
      <c r="A1677" s="29" t="inlineStr">
        <is>
          <t>4.3.9</t>
        </is>
      </c>
      <c r="B1677" s="29" t="inlineStr">
        <is>
          <t>CP ADAP. 018</t>
        </is>
      </c>
      <c r="C1677" s="29" t="inlineStr">
        <is>
          <t>REJUNTAMENTO P/CERÂMICA C/ EPOXI (PAREDE/PISO)</t>
        </is>
      </c>
      <c r="D1677" s="30" t="inlineStr">
        <is>
          <t>M2</t>
        </is>
      </c>
      <c r="E1677" s="31" t="n">
        <v>1721.67</v>
      </c>
      <c r="F1677" s="32" t="n">
        <v>0.23</v>
      </c>
      <c r="G1677" s="32">
        <f>F1677*E1677</f>
        <v/>
      </c>
    </row>
    <row r="1678" ht="20.1" customHeight="1">
      <c r="A1678" s="29" t="inlineStr">
        <is>
          <t>4.3.10</t>
        </is>
      </c>
      <c r="B1678" s="29" t="inlineStr">
        <is>
          <t>88485</t>
        </is>
      </c>
      <c r="C1678" s="29" t="inlineStr">
        <is>
          <t>FUNDO SELADOR ACRÍLICO, APLICAÇÃO MANUAL EM PAREDE, UMA DEMÃO. AF_04/2023</t>
        </is>
      </c>
      <c r="D1678" s="30" t="inlineStr">
        <is>
          <t>M2</t>
        </is>
      </c>
      <c r="E1678" s="31" t="n">
        <v>58.29</v>
      </c>
      <c r="F1678" s="32" t="n">
        <v>0.0222</v>
      </c>
      <c r="G1678" s="32">
        <f>F1678*E1678</f>
        <v/>
      </c>
    </row>
    <row r="1679" ht="20.1" customHeight="1">
      <c r="A1679" s="29" t="inlineStr">
        <is>
          <t>4.3.11</t>
        </is>
      </c>
      <c r="B1679" s="29" t="inlineStr">
        <is>
          <t>88423</t>
        </is>
      </c>
      <c r="C1679" s="29" t="inlineStr">
        <is>
          <t>APLICAÇÃO MANUAL DE PINTURA COM TINTA TEXTURIZADA ACRÍLICA EM PAREDES EXTERNAS DE CASAS, UMA COR. AF_06/2014</t>
        </is>
      </c>
      <c r="D1679" s="30" t="inlineStr">
        <is>
          <t>M2</t>
        </is>
      </c>
      <c r="E1679" s="31" t="n">
        <v>58.29</v>
      </c>
      <c r="F1679" s="32" t="n">
        <v>0.044</v>
      </c>
      <c r="G1679" s="32">
        <f>F1679*E1679</f>
        <v/>
      </c>
    </row>
    <row r="1680" ht="15" customHeight="1">
      <c r="A1680" s="29" t="inlineStr">
        <is>
          <t>4.3.12</t>
        </is>
      </c>
      <c r="B1680" s="29" t="inlineStr">
        <is>
          <t>S08637</t>
        </is>
      </c>
      <c r="C1680" s="29" t="inlineStr">
        <is>
          <t>Chapim de concreto pré-moldado</t>
        </is>
      </c>
      <c r="D1680" s="30" t="inlineStr">
        <is>
          <t>m</t>
        </is>
      </c>
      <c r="E1680" s="31" t="n">
        <v>190</v>
      </c>
      <c r="F1680" s="32" t="n">
        <v>0.14895</v>
      </c>
      <c r="G1680" s="32">
        <f>F1680*E1680</f>
        <v/>
      </c>
    </row>
    <row r="1681" ht="15" customHeight="1">
      <c r="A1681" s="29" t="inlineStr">
        <is>
          <t>4.4.1</t>
        </is>
      </c>
      <c r="B1681" s="29" t="inlineStr">
        <is>
          <t>99814</t>
        </is>
      </c>
      <c r="C1681" s="29" t="inlineStr">
        <is>
          <t>LIMPEZA DE SUPERFÍCIE COM JATO DE ALTA PRESSÃO. AF_04/2019</t>
        </is>
      </c>
      <c r="D1681" s="30" t="inlineStr">
        <is>
          <t>M2</t>
        </is>
      </c>
      <c r="E1681" s="31" t="n">
        <v>408</v>
      </c>
      <c r="F1681" s="32" t="n">
        <v>0.089</v>
      </c>
      <c r="G1681" s="32">
        <f>F1681*E1681</f>
        <v/>
      </c>
    </row>
    <row r="1682" ht="36" customHeight="1">
      <c r="A1682" s="29" t="inlineStr">
        <is>
          <t>4.4.2</t>
        </is>
      </c>
      <c r="B1682" s="29" t="inlineStr">
        <is>
          <t>87630</t>
        </is>
      </c>
      <c r="C1682" s="29" t="inlineStr">
        <is>
          <t>CONTRAPISO EM ARGAMASSA TRAÇO 1:4 (CIMENTO E AREIA), PREPARO MECÂNICO COM BETONEIRA 400 L, APLICADO EM ÁREAS SECAS SOBRE LAJE, ADERIDO, ACABAMENTO NÃO REFORÇADO, ESPESSURA 3CM. AF_07/2021</t>
        </is>
      </c>
      <c r="D1682" s="30" t="inlineStr">
        <is>
          <t>M2</t>
        </is>
      </c>
      <c r="E1682" s="31" t="n">
        <v>408</v>
      </c>
      <c r="F1682" s="32" t="n">
        <v>0.123</v>
      </c>
      <c r="G1682" s="32">
        <f>F1682*E1682</f>
        <v/>
      </c>
    </row>
    <row r="1683" ht="20.1" customHeight="1">
      <c r="A1683" s="29" t="inlineStr">
        <is>
          <t>4.5.1</t>
        </is>
      </c>
      <c r="B1683" s="29" t="inlineStr">
        <is>
          <t>CP ADAP. 011</t>
        </is>
      </c>
      <c r="C1683" s="29" t="inlineStr">
        <is>
          <t>DEMOLIÇÃO DE PISO CIMENTADO SOBRE LASTRO DE CONCRETO</t>
        </is>
      </c>
      <c r="D1683" s="30" t="inlineStr">
        <is>
          <t>M2</t>
        </is>
      </c>
      <c r="E1683" s="31" t="n">
        <v>229.45</v>
      </c>
      <c r="F1683" s="32" t="n">
        <v>1.3</v>
      </c>
      <c r="G1683" s="32">
        <f>F1683*E1683</f>
        <v/>
      </c>
    </row>
    <row r="1684" ht="20.1" customHeight="1">
      <c r="A1684" s="29" t="inlineStr">
        <is>
          <t>4.5.2</t>
        </is>
      </c>
      <c r="B1684" s="29" t="inlineStr">
        <is>
          <t>97631</t>
        </is>
      </c>
      <c r="C1684" s="29" t="inlineStr">
        <is>
          <t>DEMOLIÇÃO DE ARGAMASSAS, DE FORMA MANUAL, SEM REAPROVEITAMENTO. AF_09/2023</t>
        </is>
      </c>
      <c r="D1684" s="30" t="inlineStr">
        <is>
          <t>M2</t>
        </is>
      </c>
      <c r="E1684" s="31" t="n">
        <v>46.46</v>
      </c>
      <c r="F1684" s="32" t="n">
        <v>0.3872</v>
      </c>
      <c r="G1684" s="32">
        <f>F1684*E1684</f>
        <v/>
      </c>
    </row>
    <row r="1685" ht="36" customHeight="1">
      <c r="A1685" s="29" t="inlineStr">
        <is>
          <t>4.5.3</t>
        </is>
      </c>
      <c r="B1685" s="29" t="inlineStr">
        <is>
          <t>87630</t>
        </is>
      </c>
      <c r="C1685" s="29" t="inlineStr">
        <is>
          <t>CONTRAPISO EM ARGAMASSA TRAÇO 1:4 (CIMENTO E AREIA), PREPARO MECÂNICO COM BETONEIRA 400 L, APLICADO EM ÁREAS SECAS SOBRE LAJE, ADERIDO, ACABAMENTO NÃO REFORÇADO, ESPESSURA 3CM. AF_07/2021</t>
        </is>
      </c>
      <c r="D1685" s="30" t="inlineStr">
        <is>
          <t>M2</t>
        </is>
      </c>
      <c r="E1685" s="31" t="n">
        <v>229.45</v>
      </c>
      <c r="F1685" s="32" t="n">
        <v>0.123</v>
      </c>
      <c r="G1685" s="32">
        <f>F1685*E1685</f>
        <v/>
      </c>
    </row>
    <row r="1686" ht="20.1" customHeight="1">
      <c r="A1686" s="29" t="inlineStr">
        <is>
          <t>4.5.5</t>
        </is>
      </c>
      <c r="B1686" s="29" t="inlineStr">
        <is>
          <t>98567</t>
        </is>
      </c>
      <c r="C1686" s="29" t="inlineStr">
        <is>
          <t>PROTEÇÃO MECÂNICA DE SUPERFICIE HORIZONTAL COM ARGAMASSA DE CIMENTO E AREIA, TRAÇO 1:3, E=4CM. AF_09/2023</t>
        </is>
      </c>
      <c r="D1686" s="30" t="inlineStr">
        <is>
          <t>M2</t>
        </is>
      </c>
      <c r="E1686" s="31" t="n">
        <v>229.45</v>
      </c>
      <c r="F1686" s="32" t="n">
        <v>0.7219</v>
      </c>
      <c r="G1686" s="32">
        <f>F1686*E1686</f>
        <v/>
      </c>
    </row>
    <row r="1687" ht="20.1" customHeight="1">
      <c r="A1687" s="29" t="inlineStr">
        <is>
          <t>4.5.6</t>
        </is>
      </c>
      <c r="B1687" s="29" t="inlineStr">
        <is>
          <t>98564</t>
        </is>
      </c>
      <c r="C1687" s="29" t="inlineStr">
        <is>
          <t>PROTEÇÃO MECÂNICA DE SUPERFÍCIE VERTICAL COM ARGAMASSA DE CIMENTO E AREIA, TRAÇO 1:3, E=2CM. AF_09/2023</t>
        </is>
      </c>
      <c r="D1687" s="30" t="inlineStr">
        <is>
          <t>M2</t>
        </is>
      </c>
      <c r="E1687" s="31" t="n">
        <v>46.46</v>
      </c>
      <c r="F1687" s="32" t="n">
        <v>0.40745</v>
      </c>
      <c r="G1687" s="32">
        <f>F1687*E1687</f>
        <v/>
      </c>
    </row>
    <row r="1688" ht="20.1" customHeight="1">
      <c r="A1688" s="29" t="inlineStr">
        <is>
          <t>4.6.2</t>
        </is>
      </c>
      <c r="B1688" s="29" t="inlineStr">
        <is>
          <t>97626</t>
        </is>
      </c>
      <c r="C1688" s="29" t="inlineStr">
        <is>
          <t>DEMOLIÇÃO DE PILARES E VIGAS EM CONCRETO ARMADO, DE FORMA MANUAL, SEM REAPROVEITAMENTO. AF_09/2023</t>
        </is>
      </c>
      <c r="D1688" s="30" t="inlineStr">
        <is>
          <t>M3</t>
        </is>
      </c>
      <c r="E1688" s="31" t="n">
        <v>0.25</v>
      </c>
      <c r="F1688" s="32" t="n">
        <v>22.0636</v>
      </c>
      <c r="G1688" s="32">
        <f>F1688*E1688</f>
        <v/>
      </c>
    </row>
    <row r="1689" ht="20.1" customHeight="1">
      <c r="A1689" s="29" t="inlineStr">
        <is>
          <t>4.6.5</t>
        </is>
      </c>
      <c r="B1689" s="29" t="inlineStr">
        <is>
          <t>103669</t>
        </is>
      </c>
      <c r="C1689" s="29" t="inlineStr">
        <is>
          <t>CONCRETAGEM DE PILARES, FCK = 25 MPA, COM USO DE BALDES - LANÇAMENTO, ADENSAMENTO E ACABAMENTO. AF_02/2022</t>
        </is>
      </c>
      <c r="D1689" s="30" t="inlineStr">
        <is>
          <t>M3</t>
        </is>
      </c>
      <c r="E1689" s="31" t="n">
        <v>0.25</v>
      </c>
      <c r="F1689" s="32" t="n">
        <v>7.377</v>
      </c>
      <c r="G1689" s="32">
        <f>F1689*E1689</f>
        <v/>
      </c>
    </row>
    <row r="1690" ht="27.95" customHeight="1">
      <c r="A1690" s="29" t="inlineStr">
        <is>
          <t>4.6.6</t>
        </is>
      </c>
      <c r="B1690" s="29" t="inlineStr">
        <is>
          <t>103356</t>
        </is>
      </c>
      <c r="C1690" s="29" t="inlineStr">
        <is>
          <t>ALVENARIA DE VEDAÇÃO DE BLOCOS CERÂMICOS FURADOS NA HORIZONTAL DE 9X19X29 CM (ESPESSURA 9 CM) E ARGAMASSA DE ASSENTAMENTO COM PREPARO EM BETONEIRA. AF_12/2021</t>
        </is>
      </c>
      <c r="D1690" s="30" t="inlineStr">
        <is>
          <t>M2</t>
        </is>
      </c>
      <c r="E1690" s="31" t="n">
        <v>25</v>
      </c>
      <c r="F1690" s="32" t="n">
        <v>0.385</v>
      </c>
      <c r="G1690" s="32">
        <f>F1690*E1690</f>
        <v/>
      </c>
    </row>
    <row r="1691" ht="27.95" customHeight="1">
      <c r="A1691" s="29" t="inlineStr">
        <is>
          <t>4.6.8</t>
        </is>
      </c>
      <c r="B1691" s="29" t="inlineStr">
        <is>
          <t>103683</t>
        </is>
      </c>
      <c r="C1691" s="29" t="inlineStr">
        <is>
          <t>CONCRETAGEM DE VIGAS E LAJES, FCK=25 MPA, PARA QUALQUER TIPO DE LAJE COM BALDES EM EDIFICAÇÃO DE MULTIPAVIMENTOS ATÉ 04 ANDARES - LANÇAMENTO, ADENSAMENTO E ACABAMENTO. AF_02/2022</t>
        </is>
      </c>
      <c r="D1691" s="30" t="inlineStr">
        <is>
          <t>M3</t>
        </is>
      </c>
      <c r="E1691" s="31" t="n">
        <v>0.5600000000000001</v>
      </c>
      <c r="F1691" s="32" t="n">
        <v>16.074</v>
      </c>
      <c r="G1691" s="32">
        <f>F1691*E1691</f>
        <v/>
      </c>
    </row>
    <row r="1692" ht="27.95" customHeight="1">
      <c r="A1692" s="29" t="inlineStr">
        <is>
          <t>4.6.9</t>
        </is>
      </c>
      <c r="B1692" s="29" t="inlineStr">
        <is>
          <t>87894</t>
        </is>
      </c>
      <c r="C1692" s="29" t="inlineStr">
        <is>
          <t>CHAPISCO APLICADO EM ALVENARIA (SEM PRESENÇA DE VÃOS) E ESTRUTURAS DE CONCRETO DE FACHADA, COM COLHER DE PEDREIRO. ARGAMASSA TRAÇO 1:3 COM PREPARO EM BETONEIRA 400L. AF_10/2022</t>
        </is>
      </c>
      <c r="D1692" s="30" t="inlineStr">
        <is>
          <t>M2</t>
        </is>
      </c>
      <c r="E1692" s="31" t="n">
        <v>25</v>
      </c>
      <c r="F1692" s="32" t="n">
        <v>0.0465</v>
      </c>
      <c r="G1692" s="32">
        <f>F1692*E1692</f>
        <v/>
      </c>
    </row>
    <row r="1693" ht="36" customHeight="1">
      <c r="A1693" s="29" t="inlineStr">
        <is>
          <t>4.6.10</t>
        </is>
      </c>
      <c r="B1693" s="29" t="inlineStr">
        <is>
          <t>104237</t>
        </is>
      </c>
      <c r="C1693" s="29" t="inlineStr">
        <is>
          <t>EMBOÇO OU MASSA ÚNICA EM ARGAMASSA TRAÇO 1:2:8, PREPARO MECÂNICA COM BETONEIRA 400 L, APLICADA MANUALMENTE EM PANOS DE FACHADA SEM PRESENÇA DE VÃOS, ESPESSURA DE 35 MM, ACESSO POR ANDAIME. AF_08/2022</t>
        </is>
      </c>
      <c r="D1693" s="30" t="inlineStr">
        <is>
          <t>M2</t>
        </is>
      </c>
      <c r="E1693" s="31" t="n">
        <v>25</v>
      </c>
      <c r="F1693" s="32" t="n">
        <v>0.532</v>
      </c>
      <c r="G1693" s="32">
        <f>F1693*E1693</f>
        <v/>
      </c>
    </row>
    <row r="1694" ht="20.1" customHeight="1">
      <c r="A1694" s="29" t="inlineStr">
        <is>
          <t>4.6.11</t>
        </is>
      </c>
      <c r="B1694" s="29" t="inlineStr">
        <is>
          <t>88415</t>
        </is>
      </c>
      <c r="C1694" s="29" t="inlineStr">
        <is>
          <t>APLICAÇÃO MANUAL DE FUNDO SELADOR ACRÍLICO EM PAREDES EXTERNAS DE CASAS. AF_06/2014</t>
        </is>
      </c>
      <c r="D1694" s="30" t="inlineStr">
        <is>
          <t>M2</t>
        </is>
      </c>
      <c r="E1694" s="31" t="n">
        <v>168</v>
      </c>
      <c r="F1694" s="32" t="n">
        <v>0.014</v>
      </c>
      <c r="G1694" s="32">
        <f>F1694*E1694</f>
        <v/>
      </c>
    </row>
    <row r="1695" ht="20.1" customHeight="1">
      <c r="A1695" s="29" t="inlineStr">
        <is>
          <t>4.6.12</t>
        </is>
      </c>
      <c r="B1695" s="29" t="inlineStr">
        <is>
          <t>88423</t>
        </is>
      </c>
      <c r="C1695" s="29" t="inlineStr">
        <is>
          <t>APLICAÇÃO MANUAL DE PINTURA COM TINTA TEXTURIZADA ACRÍLICA EM PAREDES EXTERNAS DE CASAS, UMA COR. AF_06/2014</t>
        </is>
      </c>
      <c r="D1695" s="30" t="inlineStr">
        <is>
          <t>M2</t>
        </is>
      </c>
      <c r="E1695" s="31" t="n">
        <v>168</v>
      </c>
      <c r="F1695" s="32" t="n">
        <v>0.044</v>
      </c>
      <c r="G1695" s="32">
        <f>F1695*E1695</f>
        <v/>
      </c>
    </row>
    <row r="1696" ht="27.95" customHeight="1">
      <c r="A1696" s="29" t="inlineStr">
        <is>
          <t>4.7.1</t>
        </is>
      </c>
      <c r="B1696" s="29" t="inlineStr">
        <is>
          <t>97649</t>
        </is>
      </c>
      <c r="C1696" s="29" t="inlineStr">
        <is>
          <t>REMOÇÃO DE TELHAS DE FIBROCIMENTO, METÁLICA E CERÂMICA, DE FORMA MECANIZADA, COM USO DE GUINDASTE, SEM REAPROVEITAMENTO. AF_09/2023</t>
        </is>
      </c>
      <c r="D1696" s="30" t="inlineStr">
        <is>
          <t>M2</t>
        </is>
      </c>
      <c r="E1696" s="31" t="n">
        <v>459</v>
      </c>
      <c r="F1696" s="32" t="n">
        <v>0.1222</v>
      </c>
      <c r="G1696" s="32">
        <f>F1696*E1696</f>
        <v/>
      </c>
    </row>
    <row r="1697" ht="20.1" customHeight="1">
      <c r="A1697" s="29" t="inlineStr">
        <is>
          <t>4.7.2</t>
        </is>
      </c>
      <c r="B1697" s="29" t="inlineStr">
        <is>
          <t>CP ADAP. 064</t>
        </is>
      </c>
      <c r="C1697" s="29" t="inlineStr">
        <is>
          <t>TELHAMENTO COM TELHA TERMO ACÚSTICA EM ALUMÍNIO ONDULADA COM 30MM DE PREENCHIMENTO / POLIURETANO RÍGIDO</t>
        </is>
      </c>
      <c r="D1697" s="30" t="inlineStr">
        <is>
          <t>M2</t>
        </is>
      </c>
      <c r="E1697" s="31" t="n">
        <v>459</v>
      </c>
      <c r="F1697" s="32" t="n">
        <v>0.062</v>
      </c>
      <c r="G1697" s="32">
        <f>F1697*E1697</f>
        <v/>
      </c>
    </row>
    <row r="1698" ht="20.1" customHeight="1">
      <c r="A1698" s="29" t="inlineStr">
        <is>
          <t>4.7.3</t>
        </is>
      </c>
      <c r="B1698" s="29" t="inlineStr">
        <is>
          <t>CP ADAP. 054</t>
        </is>
      </c>
      <c r="C1698" s="29" t="inlineStr">
        <is>
          <t>RUFO EM CHAPA DE AÇO GALVANIZADO NÚMERO 24, CORTE DE 50 CM, INCLUSO TRANSPORTE VERTICAL</t>
        </is>
      </c>
      <c r="D1698" s="30" t="inlineStr">
        <is>
          <t>M</t>
        </is>
      </c>
      <c r="E1698" s="31" t="n">
        <v>34</v>
      </c>
      <c r="F1698" s="32" t="n">
        <v>0.207</v>
      </c>
      <c r="G1698" s="32">
        <f>F1698*E1698</f>
        <v/>
      </c>
    </row>
    <row r="1699" ht="20.1" customHeight="1">
      <c r="A1699" s="29" t="inlineStr">
        <is>
          <t>4.7.4</t>
        </is>
      </c>
      <c r="B1699" s="29" t="inlineStr">
        <is>
          <t>CP ADAP. 055</t>
        </is>
      </c>
      <c r="C1699" s="29" t="inlineStr">
        <is>
          <t>CUMEEIRA EM CHAPA DE AÇO GALVANIZADO NÚMERO 24, CORTE DE 100 CM, INCLUSO TRANSPORTE VERTICAL</t>
        </is>
      </c>
      <c r="D1699" s="30" t="inlineStr">
        <is>
          <t>M</t>
        </is>
      </c>
      <c r="E1699" s="31" t="n">
        <v>30</v>
      </c>
      <c r="F1699" s="32" t="n">
        <v>0.207</v>
      </c>
      <c r="G1699" s="32">
        <f>F1699*E1699</f>
        <v/>
      </c>
    </row>
    <row r="1700" ht="20.1" customHeight="1">
      <c r="A1700" s="29" t="inlineStr">
        <is>
          <t>4.7.5</t>
        </is>
      </c>
      <c r="B1700" s="29" t="inlineStr">
        <is>
          <t>CP ADAP. 038</t>
        </is>
      </c>
      <c r="C1700" s="29" t="inlineStr">
        <is>
          <t>REMOÇÃO, ARMAZENAMENTO E REEINSTALAÇÃO DE SPDA COM EMISSÃO DE LAUDO</t>
        </is>
      </c>
      <c r="D1700" s="30" t="inlineStr">
        <is>
          <t>UN</t>
        </is>
      </c>
      <c r="E1700" s="31" t="n">
        <v>2</v>
      </c>
      <c r="F1700" s="32" t="n">
        <v>0.0876</v>
      </c>
      <c r="G1700" s="32">
        <f>F1700*E1700</f>
        <v/>
      </c>
    </row>
    <row r="1701" ht="20.1" customHeight="1">
      <c r="A1701" s="29" t="inlineStr">
        <is>
          <t>5.3</t>
        </is>
      </c>
      <c r="B1701" s="29" t="inlineStr">
        <is>
          <t>96527</t>
        </is>
      </c>
      <c r="C1701" s="29" t="inlineStr">
        <is>
          <t>ESCAVAÇÃO MANUAL DE VALA PARA VIGA BALDRAME (INCLUINDO ESCAVAÇÃO PARA COLOCAÇÃO DE FÔRMAS). AF_06/2017</t>
        </is>
      </c>
      <c r="D1701" s="30" t="inlineStr">
        <is>
          <t>M3</t>
        </is>
      </c>
      <c r="E1701" s="31" t="n">
        <v>9.9</v>
      </c>
      <c r="F1701" s="32" t="n">
        <v>4.138</v>
      </c>
      <c r="G1701" s="32">
        <f>F1701*E1701</f>
        <v/>
      </c>
    </row>
    <row r="1702" ht="20.1" customHeight="1">
      <c r="A1702" s="29" t="inlineStr">
        <is>
          <t>5.4</t>
        </is>
      </c>
      <c r="B1702" s="29" t="inlineStr">
        <is>
          <t>CP-95467-90315369</t>
        </is>
      </c>
      <c r="C1702" s="29" t="inlineStr">
        <is>
          <t>EMBASAMENTO C/PEDRA ARGAMASSADA UTILIZANDO ARG.CIM/AREIA 1:6 (M3)</t>
        </is>
      </c>
      <c r="D1702" s="30" t="inlineStr">
        <is>
          <t>M3</t>
        </is>
      </c>
      <c r="E1702" s="31" t="n">
        <v>9.9</v>
      </c>
      <c r="F1702" s="32" t="n">
        <v>6</v>
      </c>
      <c r="G1702" s="32">
        <f>F1702*E1702</f>
        <v/>
      </c>
    </row>
    <row r="1703" ht="20.1" customHeight="1">
      <c r="A1703" s="29" t="inlineStr">
        <is>
          <t>5.5</t>
        </is>
      </c>
      <c r="B1703" s="29" t="inlineStr">
        <is>
          <t>93358</t>
        </is>
      </c>
      <c r="C1703" s="29" t="inlineStr">
        <is>
          <t>ESCAVAÇÃO MANUAL DE VALA COM PROFUNDIDADE MENOR OU IGUAL A 1,30 M. AF_02/2021</t>
        </is>
      </c>
      <c r="D1703" s="30" t="inlineStr">
        <is>
          <t>M3</t>
        </is>
      </c>
      <c r="E1703" s="31" t="n">
        <v>9.07</v>
      </c>
      <c r="F1703" s="32" t="n">
        <v>3.956</v>
      </c>
      <c r="G1703" s="32">
        <f>F1703*E1703</f>
        <v/>
      </c>
    </row>
    <row r="1704" ht="20.1" customHeight="1">
      <c r="A1704" s="29" t="inlineStr">
        <is>
          <t>5.10</t>
        </is>
      </c>
      <c r="B1704" s="29" t="inlineStr">
        <is>
          <t>103669</t>
        </is>
      </c>
      <c r="C1704" s="29" t="inlineStr">
        <is>
          <t>CONCRETAGEM DE PILARES, FCK = 25 MPA, COM USO DE BALDES - LANÇAMENTO, ADENSAMENTO E ACABAMENTO. AF_02/2022</t>
        </is>
      </c>
      <c r="D1704" s="30" t="inlineStr">
        <is>
          <t>M3</t>
        </is>
      </c>
      <c r="E1704" s="31" t="n">
        <v>3.38</v>
      </c>
      <c r="F1704" s="32" t="n">
        <v>7.377</v>
      </c>
      <c r="G1704" s="32">
        <f>F1704*E1704</f>
        <v/>
      </c>
    </row>
    <row r="1705" ht="20.1" customHeight="1">
      <c r="A1705" s="29" t="inlineStr">
        <is>
          <t>5.11</t>
        </is>
      </c>
      <c r="B1705" s="29" t="inlineStr">
        <is>
          <t>96556</t>
        </is>
      </c>
      <c r="C1705" s="29" t="inlineStr">
        <is>
          <t>CONCRETAGEM DE SAPATAS, FCK 30 MPA, COM USO DE JERICA ? LANÇAMENTO, ADENSAMENTO E ACABAMENTO. AF_06/2017</t>
        </is>
      </c>
      <c r="D1705" s="30" t="inlineStr">
        <is>
          <t>M3</t>
        </is>
      </c>
      <c r="E1705" s="31" t="n">
        <v>3.89</v>
      </c>
      <c r="F1705" s="32" t="n">
        <v>5.553795</v>
      </c>
      <c r="G1705" s="32">
        <f>F1705*E1705</f>
        <v/>
      </c>
    </row>
    <row r="1706" ht="20.1" customHeight="1">
      <c r="A1706" s="29" t="inlineStr">
        <is>
          <t>5.12</t>
        </is>
      </c>
      <c r="B1706" s="29" t="inlineStr">
        <is>
          <t>93205</t>
        </is>
      </c>
      <c r="C1706" s="29" t="inlineStr">
        <is>
          <t>CINTA DE AMARRAÇÃO DE ALVENARIA MOLDADA IN LOCO COM UTILIZAÇÃO DE BLOCOS CANALETA. AF_03/2016</t>
        </is>
      </c>
      <c r="D1706" s="30" t="inlineStr">
        <is>
          <t>M</t>
        </is>
      </c>
      <c r="E1706" s="31" t="n">
        <v>220</v>
      </c>
      <c r="F1706" s="32" t="n">
        <v>0.15616688</v>
      </c>
      <c r="G1706" s="32">
        <f>F1706*E1706</f>
        <v/>
      </c>
    </row>
    <row r="1707" ht="27.95" customHeight="1">
      <c r="A1707" s="29" t="inlineStr">
        <is>
          <t>5.13</t>
        </is>
      </c>
      <c r="B1707" s="29" t="inlineStr">
        <is>
          <t>89470</t>
        </is>
      </c>
      <c r="C1707" s="29" t="inlineStr">
        <is>
          <t>ALVENARIA DE BLOCOS DE CONCRETO ESTRUTURAL 14X19X39 CM (ESPESSURA 14 CM), FBK = 4,5 MPA, UTILIZANDO COLHER DE PEDREIRO. AF_10/2022</t>
        </is>
      </c>
      <c r="D1707" s="30" t="inlineStr">
        <is>
          <t>M2</t>
        </is>
      </c>
      <c r="E1707" s="31" t="n">
        <v>242</v>
      </c>
      <c r="F1707" s="32" t="n">
        <v>0.62</v>
      </c>
      <c r="G1707" s="32">
        <f>F1707*E1707</f>
        <v/>
      </c>
    </row>
    <row r="1708" ht="15" customHeight="1">
      <c r="A1708" s="29" t="inlineStr">
        <is>
          <t>5.14</t>
        </is>
      </c>
      <c r="B1708" s="29" t="inlineStr">
        <is>
          <t>S08637</t>
        </is>
      </c>
      <c r="C1708" s="29" t="inlineStr">
        <is>
          <t>Chapim de concreto pré-moldado</t>
        </is>
      </c>
      <c r="D1708" s="30" t="inlineStr">
        <is>
          <t>m</t>
        </is>
      </c>
      <c r="E1708" s="31" t="n">
        <v>110</v>
      </c>
      <c r="F1708" s="32" t="n">
        <v>0.14895</v>
      </c>
      <c r="G1708" s="32">
        <f>F1708*E1708</f>
        <v/>
      </c>
    </row>
    <row r="1709" ht="20.1" customHeight="1">
      <c r="A1709" s="29" t="inlineStr">
        <is>
          <t>5.15</t>
        </is>
      </c>
      <c r="B1709" s="29" t="inlineStr">
        <is>
          <t>CP ADAP. 024</t>
        </is>
      </c>
      <c r="C1709" s="29" t="inlineStr">
        <is>
          <t>REMOÇÃO / RECOMPOSIÇÃO DE CERCA ELÉTRICA</t>
        </is>
      </c>
      <c r="D1709" s="30" t="inlineStr">
        <is>
          <t>M</t>
        </is>
      </c>
      <c r="E1709" s="31" t="n">
        <v>110</v>
      </c>
      <c r="F1709" s="32" t="n">
        <v>0.925</v>
      </c>
      <c r="G1709" s="32">
        <f>F1709*E1709</f>
        <v/>
      </c>
    </row>
    <row r="1710" ht="20.1" customHeight="1">
      <c r="A1710" s="29" t="inlineStr">
        <is>
          <t>6.1</t>
        </is>
      </c>
      <c r="B1710" s="29" t="inlineStr">
        <is>
          <t>97633</t>
        </is>
      </c>
      <c r="C1710" s="29" t="inlineStr">
        <is>
          <t>DEMOLIÇÃO DE REVESTIMENTO CERÂMICO, DE FORMA MANUAL, SEM REAPROVEITAMENTO. AF_09/2023</t>
        </is>
      </c>
      <c r="D1710" s="30" t="inlineStr">
        <is>
          <t>M2</t>
        </is>
      </c>
      <c r="E1710" s="31" t="n">
        <v>416.73</v>
      </c>
      <c r="F1710" s="32" t="n">
        <v>0.774</v>
      </c>
      <c r="G1710" s="32">
        <f>F1710*E1710</f>
        <v/>
      </c>
    </row>
    <row r="1711" ht="20.1" customHeight="1">
      <c r="A1711" s="29" t="inlineStr">
        <is>
          <t>6.2</t>
        </is>
      </c>
      <c r="B1711" s="29" t="inlineStr">
        <is>
          <t>CP ADAP. 025</t>
        </is>
      </c>
      <c r="C1711" s="29" t="inlineStr">
        <is>
          <t>REMOÇÃO DE DIVISÓRIA DE GRANITO</t>
        </is>
      </c>
      <c r="D1711" s="30" t="inlineStr">
        <is>
          <t>M2</t>
        </is>
      </c>
      <c r="E1711" s="31" t="n">
        <v>106.02</v>
      </c>
      <c r="F1711" s="32" t="n">
        <v>0.7</v>
      </c>
      <c r="G1711" s="32">
        <f>F1711*E1711</f>
        <v/>
      </c>
    </row>
    <row r="1712" ht="20.1" customHeight="1">
      <c r="A1712" s="29" t="inlineStr">
        <is>
          <t>6.3</t>
        </is>
      </c>
      <c r="B1712" s="29" t="inlineStr">
        <is>
          <t>CP ADAP. 011</t>
        </is>
      </c>
      <c r="C1712" s="29" t="inlineStr">
        <is>
          <t>DEMOLIÇÃO DE PISO CIMENTADO SOBRE LASTRO DE CONCRETO</t>
        </is>
      </c>
      <c r="D1712" s="30" t="inlineStr">
        <is>
          <t>M2</t>
        </is>
      </c>
      <c r="E1712" s="31" t="n">
        <v>123.31</v>
      </c>
      <c r="F1712" s="32" t="n">
        <v>1.3</v>
      </c>
      <c r="G1712" s="32">
        <f>F1712*E1712</f>
        <v/>
      </c>
    </row>
    <row r="1713" ht="36" customHeight="1">
      <c r="A1713" s="29" t="inlineStr">
        <is>
          <t>6.4</t>
        </is>
      </c>
      <c r="B1713" s="29" t="inlineStr">
        <is>
          <t>87630</t>
        </is>
      </c>
      <c r="C1713" s="29" t="inlineStr">
        <is>
          <t>CONTRAPISO EM ARGAMASSA TRAÇO 1:4 (CIMENTO E AREIA), PREPARO MECÂNICO COM BETONEIRA 400 L, APLICADO EM ÁREAS SECAS SOBRE LAJE, ADERIDO, ACABAMENTO NÃO REFORÇADO, ESPESSURA 3CM. AF_07/2021</t>
        </is>
      </c>
      <c r="D1713" s="30" t="inlineStr">
        <is>
          <t>M2</t>
        </is>
      </c>
      <c r="E1713" s="31" t="n">
        <v>123.31</v>
      </c>
      <c r="F1713" s="32" t="n">
        <v>0.123</v>
      </c>
      <c r="G1713" s="32">
        <f>F1713*E1713</f>
        <v/>
      </c>
    </row>
    <row r="1714" ht="20.1" customHeight="1">
      <c r="A1714" s="29" t="inlineStr">
        <is>
          <t>6.6</t>
        </is>
      </c>
      <c r="B1714" s="29" t="inlineStr">
        <is>
          <t>98565</t>
        </is>
      </c>
      <c r="C1714" s="29" t="inlineStr">
        <is>
          <t>PROTEÇÃO MECÂNICA DE SUPERFICIE HORIZONTAL COM ARGAMASSA DE CIMENTO E AREIA, TRAÇO 1:3, E=3CM. AF_09/2023</t>
        </is>
      </c>
      <c r="D1714" s="30" t="inlineStr">
        <is>
          <t>M2</t>
        </is>
      </c>
      <c r="E1714" s="31" t="n">
        <v>123.31</v>
      </c>
      <c r="F1714" s="32" t="n">
        <v>0.56355</v>
      </c>
      <c r="G1714" s="32">
        <f>F1714*E1714</f>
        <v/>
      </c>
    </row>
    <row r="1715" ht="20.1" customHeight="1">
      <c r="A1715" s="29" t="inlineStr">
        <is>
          <t>6.7</t>
        </is>
      </c>
      <c r="B1715" s="29" t="inlineStr">
        <is>
          <t>98564</t>
        </is>
      </c>
      <c r="C1715" s="29" t="inlineStr">
        <is>
          <t>PROTEÇÃO MECÂNICA DE SUPERFÍCIE VERTICAL COM ARGAMASSA DE CIMENTO E AREIA, TRAÇO 1:3, E=2CM. AF_09/2023</t>
        </is>
      </c>
      <c r="D1715" s="30" t="inlineStr">
        <is>
          <t>M2</t>
        </is>
      </c>
      <c r="E1715" s="31" t="n">
        <v>55.18</v>
      </c>
      <c r="F1715" s="32" t="n">
        <v>0.40745</v>
      </c>
      <c r="G1715" s="32">
        <f>F1715*E1715</f>
        <v/>
      </c>
    </row>
    <row r="1716" ht="27.95" customHeight="1">
      <c r="A1716" s="29" t="inlineStr">
        <is>
          <t>6.8</t>
        </is>
      </c>
      <c r="B1716" s="29" t="inlineStr">
        <is>
          <t>87263</t>
        </is>
      </c>
      <c r="C1716" s="29" t="inlineStr">
        <is>
          <t>REVESTIMENTO CERÂMICO PARA PISO COM PLACAS TIPO PORCELANATO DE DIMENSÕES 60X60 CM APLICADA EM AMBIENTES DE ÁREA MAIOR QUE 10 M². AF_02/2023_PE</t>
        </is>
      </c>
      <c r="D1716" s="30" t="inlineStr">
        <is>
          <t>M2</t>
        </is>
      </c>
      <c r="E1716" s="31" t="n">
        <v>416.73</v>
      </c>
      <c r="F1716" s="32" t="n">
        <v>0.1674</v>
      </c>
      <c r="G1716" s="32">
        <f>F1716*E1716</f>
        <v/>
      </c>
    </row>
    <row r="1717" ht="20.1" customHeight="1">
      <c r="A1717" s="29" t="inlineStr">
        <is>
          <t>6.9</t>
        </is>
      </c>
      <c r="B1717" s="29" t="inlineStr">
        <is>
          <t>99806</t>
        </is>
      </c>
      <c r="C1717" s="29" t="inlineStr">
        <is>
          <t>LIMPEZA DE REVESTIMENTO CERÂMICO EM PAREDE COM PANO ÚMIDO AF_04/2019</t>
        </is>
      </c>
      <c r="D1717" s="30" t="inlineStr">
        <is>
          <t>M2</t>
        </is>
      </c>
      <c r="E1717" s="31" t="n">
        <v>416.73</v>
      </c>
      <c r="F1717" s="32" t="n">
        <v>0.04</v>
      </c>
      <c r="G1717" s="32">
        <f>F1717*E1717</f>
        <v/>
      </c>
    </row>
    <row r="1718" ht="20.1" customHeight="1">
      <c r="A1718" s="29" t="inlineStr">
        <is>
          <t>6.10</t>
        </is>
      </c>
      <c r="B1718" s="29" t="inlineStr">
        <is>
          <t>97640</t>
        </is>
      </c>
      <c r="C1718" s="29" t="inlineStr">
        <is>
          <t>REMOÇÃO DE FORROS DE DRYWALL, PVC E FIBROMINERAL, DE FORMA MANUAL, SEM REAPROVEITAMENTO. AF_09/2023</t>
        </is>
      </c>
      <c r="D1718" s="30" t="inlineStr">
        <is>
          <t>M2</t>
        </is>
      </c>
      <c r="E1718" s="31" t="n">
        <v>123.31</v>
      </c>
      <c r="F1718" s="32" t="n">
        <v>0.06469999999999999</v>
      </c>
      <c r="G1718" s="32">
        <f>F1718*E1718</f>
        <v/>
      </c>
    </row>
    <row r="1719" ht="20.1" customHeight="1">
      <c r="A1719" s="29" t="inlineStr">
        <is>
          <t>6.12</t>
        </is>
      </c>
      <c r="B1719" s="29" t="inlineStr">
        <is>
          <t>100878</t>
        </is>
      </c>
      <c r="C1719" s="29" t="inlineStr">
        <is>
          <t>VASO SANITÁRIO SIFONADO COM CAIXA ACOPLADA, LOUÇA BRANCA - PADRÃO ALTO - FORNECIMENTO E INSTALAÇÃO. AF_01/2020</t>
        </is>
      </c>
      <c r="D1719" s="30" t="inlineStr">
        <is>
          <t>UN</t>
        </is>
      </c>
      <c r="E1719" s="31" t="n">
        <v>33</v>
      </c>
      <c r="F1719" s="32" t="n">
        <v>0.6063</v>
      </c>
      <c r="G1719" s="32">
        <f>F1719*E1719</f>
        <v/>
      </c>
    </row>
    <row r="1720" ht="20.1" customHeight="1">
      <c r="A1720" s="29" t="inlineStr">
        <is>
          <t>6.13</t>
        </is>
      </c>
      <c r="B1720" s="29" t="inlineStr">
        <is>
          <t>100849</t>
        </is>
      </c>
      <c r="C1720" s="29" t="inlineStr">
        <is>
          <t>ASSENTO SANITÁRIO CONVENCIONAL - FORNECIMENTO E INSTALACAO. AF_01/2020</t>
        </is>
      </c>
      <c r="D1720" s="30" t="inlineStr">
        <is>
          <t>UN</t>
        </is>
      </c>
      <c r="E1720" s="31" t="n">
        <v>33</v>
      </c>
      <c r="F1720" s="32" t="n">
        <v>0.0484</v>
      </c>
      <c r="G1720" s="32">
        <f>F1720*E1720</f>
        <v/>
      </c>
    </row>
    <row r="1721" ht="20.1" customHeight="1">
      <c r="A1721" s="29" t="inlineStr">
        <is>
          <t>6.14</t>
        </is>
      </c>
      <c r="B1721" s="29" t="inlineStr">
        <is>
          <t>86887</t>
        </is>
      </c>
      <c r="C1721" s="29" t="inlineStr">
        <is>
          <t>ENGATE FLEXÍVEL EM INOX, 1/2 X 40CM - FORNECIMENTO E INSTALAÇÃO. AF_01/2020</t>
        </is>
      </c>
      <c r="D1721" s="30" t="inlineStr">
        <is>
          <t>UN</t>
        </is>
      </c>
      <c r="E1721" s="31" t="n">
        <v>33</v>
      </c>
      <c r="F1721" s="32" t="n">
        <v>0.0481</v>
      </c>
      <c r="G1721" s="32">
        <f>F1721*E1721</f>
        <v/>
      </c>
    </row>
    <row r="1722" ht="27.95" customHeight="1">
      <c r="A1722" s="29" t="inlineStr">
        <is>
          <t>6.15</t>
        </is>
      </c>
      <c r="B1722" s="29" t="inlineStr">
        <is>
          <t>86938</t>
        </is>
      </c>
      <c r="C1722" s="29" t="inlineStr">
        <is>
          <t>CUBA DE EMBUTIR OVAL EM LOUÇA BRANCA, 35 X 50CM OU EQUIVALENTE, INCLUSO VÁLVULA E SIFÃO TIPO GARRAFA EM METAL CROMADO - FORNECIMENTO E INSTALAÇÃO. AF_01/2020</t>
        </is>
      </c>
      <c r="D1722" s="30" t="inlineStr">
        <is>
          <t>UN</t>
        </is>
      </c>
      <c r="E1722" s="31" t="n">
        <v>30</v>
      </c>
      <c r="F1722" s="32" t="n">
        <v>0.4075</v>
      </c>
      <c r="G1722" s="32">
        <f>F1722*E1722</f>
        <v/>
      </c>
    </row>
    <row r="1723" ht="20.1" customHeight="1">
      <c r="A1723" s="29" t="inlineStr">
        <is>
          <t>6.16</t>
        </is>
      </c>
      <c r="B1723" s="29" t="inlineStr">
        <is>
          <t>100853</t>
        </is>
      </c>
      <c r="C1723" s="29" t="inlineStr">
        <is>
          <t>TORNEIRA CROMADA DE MESA PARA LAVATORIO, TIPO MONOCOMANDO. AF_01/2020</t>
        </is>
      </c>
      <c r="D1723" s="30" t="inlineStr">
        <is>
          <t>UN</t>
        </is>
      </c>
      <c r="E1723" s="31" t="n">
        <v>30</v>
      </c>
      <c r="F1723" s="32" t="n">
        <v>0.1459</v>
      </c>
      <c r="G1723" s="32">
        <f>F1723*E1723</f>
        <v/>
      </c>
    </row>
    <row r="1724" ht="20.1" customHeight="1">
      <c r="A1724" s="29" t="inlineStr">
        <is>
          <t>6.17</t>
        </is>
      </c>
      <c r="B1724" s="29" t="inlineStr">
        <is>
          <t>86887</t>
        </is>
      </c>
      <c r="C1724" s="29" t="inlineStr">
        <is>
          <t>ENGATE FLEXÍVEL EM INOX, 1/2 X 40CM - FORNECIMENTO E INSTALAÇÃO. AF_01/2020</t>
        </is>
      </c>
      <c r="D1724" s="30" t="inlineStr">
        <is>
          <t>UN</t>
        </is>
      </c>
      <c r="E1724" s="31" t="n">
        <v>30</v>
      </c>
      <c r="F1724" s="32" t="n">
        <v>0.0481</v>
      </c>
      <c r="G1724" s="32">
        <f>F1724*E1724</f>
        <v/>
      </c>
    </row>
    <row r="1725" ht="20.1" customHeight="1">
      <c r="A1725" s="29" t="inlineStr">
        <is>
          <t>6.18</t>
        </is>
      </c>
      <c r="B1725" s="29" t="inlineStr">
        <is>
          <t>100858</t>
        </is>
      </c>
      <c r="C1725" s="29" t="inlineStr">
        <is>
          <t>MICTÓRIO SIFONADO LOUÇA BRANCA - PADRÃO MÉDIO - FORNECIMENTO E INSTALAÇÃO. AF_01/2020</t>
        </is>
      </c>
      <c r="D1725" s="30" t="inlineStr">
        <is>
          <t>UN</t>
        </is>
      </c>
      <c r="E1725" s="31" t="n">
        <v>11</v>
      </c>
      <c r="F1725" s="32" t="n">
        <v>0.3179</v>
      </c>
      <c r="G1725" s="32">
        <f>F1725*E1725</f>
        <v/>
      </c>
    </row>
    <row r="1726" ht="20.1" customHeight="1">
      <c r="A1726" s="29" t="inlineStr">
        <is>
          <t>6.19</t>
        </is>
      </c>
      <c r="B1726" s="29" t="inlineStr">
        <is>
          <t>CP ADAP. 059</t>
        </is>
      </c>
      <c r="C1726" s="29" t="inlineStr">
        <is>
          <t>Divisória em granito branco Itaúnas, polido dos 2 lados</t>
        </is>
      </c>
      <c r="D1726" s="30" t="inlineStr">
        <is>
          <t>M2</t>
        </is>
      </c>
      <c r="E1726" s="31" t="n">
        <v>106.02</v>
      </c>
      <c r="F1726" s="32" t="n">
        <v>0.161</v>
      </c>
      <c r="G1726" s="32">
        <f>F1726*E1726</f>
        <v/>
      </c>
    </row>
    <row r="1727" ht="20.1" customHeight="1">
      <c r="A1727" s="29" t="inlineStr">
        <is>
          <t>6.20</t>
        </is>
      </c>
      <c r="B1727" s="29" t="inlineStr">
        <is>
          <t>CP ADAP. 060</t>
        </is>
      </c>
      <c r="C1727" s="29" t="inlineStr">
        <is>
          <t>Bancada em granito branco Itaúnas</t>
        </is>
      </c>
      <c r="D1727" s="30" t="inlineStr">
        <is>
          <t>M2</t>
        </is>
      </c>
      <c r="E1727" s="31" t="n">
        <v>20.66</v>
      </c>
      <c r="F1727" s="32" t="n">
        <v>0.161</v>
      </c>
      <c r="G1727" s="32">
        <f>F1727*E1727</f>
        <v/>
      </c>
    </row>
    <row r="1728" ht="20.1" customHeight="1">
      <c r="A1728" s="29" t="inlineStr">
        <is>
          <t>6.21</t>
        </is>
      </c>
      <c r="B1728" s="29" t="inlineStr">
        <is>
          <t>91338</t>
        </is>
      </c>
      <c r="C1728" s="29" t="inlineStr">
        <is>
          <t>PORTA DE ALUMÍNIO DE ABRIR COM LAMBRI, COM GUARNIÇÃO, FIXAÇÃO COM PARAFUSOS - FORNECIMENTO E INSTALAÇÃO. AF_12/2019</t>
        </is>
      </c>
      <c r="D1728" s="30" t="inlineStr">
        <is>
          <t>M2</t>
        </is>
      </c>
      <c r="E1728" s="31" t="n">
        <v>29.92</v>
      </c>
      <c r="F1728" s="32" t="n">
        <v>0.1779</v>
      </c>
      <c r="G1728" s="32">
        <f>F1728*E1728</f>
        <v/>
      </c>
    </row>
    <row r="1729" ht="15" customHeight="1">
      <c r="A1729" s="29" t="inlineStr">
        <is>
          <t>6.24</t>
        </is>
      </c>
      <c r="B1729" s="29" t="inlineStr">
        <is>
          <t>C2216</t>
        </is>
      </c>
      <c r="C1729" s="29" t="inlineStr">
        <is>
          <t>REVESTIMENTO C/LAMINADO MELAMÍNICO COLADO</t>
        </is>
      </c>
      <c r="D1729" s="30" t="inlineStr">
        <is>
          <t>M2</t>
        </is>
      </c>
      <c r="E1729" s="31" t="n">
        <v>45.45</v>
      </c>
      <c r="F1729" s="32" t="n">
        <v>0.18</v>
      </c>
      <c r="G1729" s="32">
        <f>F1729*E1729</f>
        <v/>
      </c>
    </row>
    <row r="1730" ht="20.1" customHeight="1">
      <c r="A1730" s="29" t="inlineStr">
        <is>
          <t>6.25</t>
        </is>
      </c>
      <c r="B1730" s="29" t="inlineStr">
        <is>
          <t>S09465</t>
        </is>
      </c>
      <c r="C1730" s="29" t="inlineStr">
        <is>
          <t>Luminária tipo plafon (sobrepor), quadrada, 24x24cm, em aluminio pintado na cor branca, c/difusor em vidro, Aladin ou similar</t>
        </is>
      </c>
      <c r="D1730" s="30" t="inlineStr">
        <is>
          <t>un</t>
        </is>
      </c>
      <c r="E1730" s="31" t="n">
        <v>47</v>
      </c>
      <c r="F1730" s="32" t="n">
        <v>0.5</v>
      </c>
      <c r="G1730" s="32">
        <f>F1730*E1730</f>
        <v/>
      </c>
    </row>
    <row r="1731" ht="15" customHeight="1">
      <c r="A1731" s="29" t="inlineStr">
        <is>
          <t>6.27</t>
        </is>
      </c>
      <c r="B1731" s="29" t="inlineStr">
        <is>
          <t>S09718</t>
        </is>
      </c>
      <c r="C1731" s="29" t="inlineStr">
        <is>
          <t>Espelho de cristal 4mm com moldura de alumínio</t>
        </is>
      </c>
      <c r="D1731" s="30" t="inlineStr">
        <is>
          <t>m2</t>
        </is>
      </c>
      <c r="E1731" s="31" t="n">
        <v>29.8</v>
      </c>
      <c r="F1731" s="32" t="n">
        <v>0.3</v>
      </c>
      <c r="G1731" s="32">
        <f>F1731*E1731</f>
        <v/>
      </c>
    </row>
    <row r="1732" ht="20.1" customHeight="1">
      <c r="A1732" s="29" t="inlineStr">
        <is>
          <t>6.28</t>
        </is>
      </c>
      <c r="B1732" s="29" t="inlineStr">
        <is>
          <t>CP ADAP. 063</t>
        </is>
      </c>
      <c r="C1732" s="29" t="inlineStr">
        <is>
          <t>Grelha p/ralo em inox, fornecimento e instalação</t>
        </is>
      </c>
      <c r="D1732" s="30" t="inlineStr">
        <is>
          <t>UN</t>
        </is>
      </c>
      <c r="E1732" s="31" t="n">
        <v>17</v>
      </c>
      <c r="F1732" s="32" t="n">
        <v>0.15</v>
      </c>
      <c r="G1732" s="32">
        <f>F1732*E1732</f>
        <v/>
      </c>
    </row>
    <row r="1733" ht="15" customHeight="1">
      <c r="A1733" s="29" t="inlineStr">
        <is>
          <t>7.4</t>
        </is>
      </c>
      <c r="B1733" s="29" t="inlineStr">
        <is>
          <t>00009537</t>
        </is>
      </c>
      <c r="C1733" s="29" t="inlineStr">
        <is>
          <t>LIMPEZA FINAL DA OBRA</t>
        </is>
      </c>
      <c r="D1733" s="30" t="inlineStr">
        <is>
          <t>M2</t>
        </is>
      </c>
      <c r="E1733" s="31" t="n">
        <v>2211</v>
      </c>
      <c r="F1733" s="32" t="n">
        <v>0.14</v>
      </c>
      <c r="G1733" s="32">
        <f>F1733*E1733</f>
        <v/>
      </c>
    </row>
    <row r="1734" ht="15" customHeight="1">
      <c r="A1734" s="1" t="n"/>
      <c r="B1734" s="1" t="n"/>
      <c r="C1734" s="1" t="n"/>
      <c r="D1734" s="1" t="n"/>
      <c r="E1734" s="1" t="n"/>
      <c r="F1734" s="33" t="inlineStr">
        <is>
          <t>TOTAL:</t>
        </is>
      </c>
      <c r="G1734" s="34" t="n">
        <v>9829.026308794842</v>
      </c>
    </row>
    <row r="1735" ht="15.95" customHeight="1">
      <c r="A1735" s="27" t="inlineStr">
        <is>
          <t>[ Serviço ]</t>
        </is>
      </c>
      <c r="B1735" s="27" t="inlineStr">
        <is>
          <t>86883</t>
        </is>
      </c>
      <c r="C1735" s="27" t="inlineStr">
        <is>
          <t>SIFÃO DO TIPO FLEXÍVEL EM PVC 1 X 1.1/2 - FORNECIMENTO E INSTALAÇÃO. AF_01/2020</t>
        </is>
      </c>
      <c r="D1735" s="28" t="inlineStr">
        <is>
          <t>UN</t>
        </is>
      </c>
      <c r="E1735" s="1" t="n"/>
      <c r="F1735" s="1" t="n"/>
      <c r="G1735" s="1" t="n"/>
    </row>
    <row r="1736" ht="27.95" customHeight="1">
      <c r="A1736" s="29" t="inlineStr">
        <is>
          <t>2.3</t>
        </is>
      </c>
      <c r="B1736" s="29" t="inlineStr">
        <is>
          <t>93210</t>
        </is>
      </c>
      <c r="C1736" s="29" t="inlineStr">
        <is>
          <t>EXECUÇÃO DE REFEITÓRIO EM CANTEIRO DE OBRA EM CHAPA DE MADEIRA COMPENSADA, NÃO INCLUSO MOBILIÁRIO E EQUIPAMENTOS. AF_02/2016</t>
        </is>
      </c>
      <c r="D1736" s="30" t="inlineStr">
        <is>
          <t>M2</t>
        </is>
      </c>
      <c r="E1736" s="31" t="n">
        <v>14</v>
      </c>
      <c r="F1736" s="32" t="n">
        <v>0.0536</v>
      </c>
      <c r="G1736" s="32">
        <f>F1736*E1736</f>
        <v/>
      </c>
    </row>
    <row r="1737" ht="15" customHeight="1">
      <c r="A1737" s="1" t="n"/>
      <c r="B1737" s="1" t="n"/>
      <c r="C1737" s="1" t="n"/>
      <c r="D1737" s="1" t="n"/>
      <c r="E1737" s="1" t="n"/>
      <c r="F1737" s="33" t="inlineStr">
        <is>
          <t>TOTAL:</t>
        </is>
      </c>
      <c r="G1737" s="34" t="n">
        <v>0.7504</v>
      </c>
    </row>
    <row r="1738" ht="15.95" customHeight="1">
      <c r="A1738" s="27" t="inlineStr">
        <is>
          <t>[ Serviço ]</t>
        </is>
      </c>
      <c r="B1738" s="27" t="inlineStr">
        <is>
          <t>86881</t>
        </is>
      </c>
      <c r="C1738" s="27" t="inlineStr">
        <is>
          <t>SIFÃO DO TIPO GARRAFA EM METAL CROMADO 1 X 1.1/2" - FORNECIMENTO E INSTALAÇÃO. AF_01/2020</t>
        </is>
      </c>
      <c r="D1738" s="28" t="inlineStr">
        <is>
          <t>UN</t>
        </is>
      </c>
      <c r="E1738" s="1" t="n"/>
      <c r="F1738" s="1" t="n"/>
      <c r="G1738" s="1" t="n"/>
    </row>
    <row r="1739" ht="27.95" customHeight="1">
      <c r="A1739" s="29" t="inlineStr">
        <is>
          <t>6.15</t>
        </is>
      </c>
      <c r="B1739" s="29" t="inlineStr">
        <is>
          <t>86938</t>
        </is>
      </c>
      <c r="C1739" s="29" t="inlineStr">
        <is>
          <t>CUBA DE EMBUTIR OVAL EM LOUÇA BRANCA, 35 X 50CM OU EQUIVALENTE, INCLUSO VÁLVULA E SIFÃO TIPO GARRAFA EM METAL CROMADO - FORNECIMENTO E INSTALAÇÃO. AF_01/2020</t>
        </is>
      </c>
      <c r="D1739" s="30" t="inlineStr">
        <is>
          <t>UN</t>
        </is>
      </c>
      <c r="E1739" s="31" t="n">
        <v>30</v>
      </c>
      <c r="F1739" s="32" t="n">
        <v>1</v>
      </c>
      <c r="G1739" s="32">
        <f>F1739*E1739</f>
        <v/>
      </c>
    </row>
    <row r="1740" ht="15" customHeight="1">
      <c r="A1740" s="1" t="n"/>
      <c r="B1740" s="1" t="n"/>
      <c r="C1740" s="1" t="n"/>
      <c r="D1740" s="1" t="n"/>
      <c r="E1740" s="1" t="n"/>
      <c r="F1740" s="33" t="inlineStr">
        <is>
          <t>TOTAL:</t>
        </is>
      </c>
      <c r="G1740" s="34" t="n">
        <v>30</v>
      </c>
    </row>
    <row r="1741" ht="24" customHeight="1">
      <c r="A1741" s="27" t="inlineStr">
        <is>
          <t>[ Serviço ]</t>
        </is>
      </c>
      <c r="B1741" s="27" t="inlineStr">
        <is>
          <t>91946</t>
        </is>
      </c>
      <c r="C1741" s="27" t="inlineStr">
        <is>
          <t>SUPORTE PARAFUSADO COM PLACA DE ENCAIXE 4" X 2" MÉDIO (1,30 M DO PISO) PARA PONTO ELÉTRICO - FORNECIMENTO E INSTALAÇÃO. AF_03/2023</t>
        </is>
      </c>
      <c r="D1741" s="28" t="inlineStr">
        <is>
          <t>UN</t>
        </is>
      </c>
      <c r="E1741" s="1" t="n"/>
      <c r="F1741" s="1" t="n"/>
      <c r="G1741" s="1" t="n"/>
    </row>
    <row r="1742" ht="20.1" customHeight="1">
      <c r="A1742" s="29" t="inlineStr">
        <is>
          <t>2.2</t>
        </is>
      </c>
      <c r="B1742" s="29" t="inlineStr">
        <is>
          <t>93208</t>
        </is>
      </c>
      <c r="C1742" s="29" t="inlineStr">
        <is>
          <t>EXECUÇÃO DE ALMOXARIFADO EM CANTEIRO DE OBRA EM CHAPA DE MADEIRA COMPENSADA, INCLUSO PRATELEIRAS. AF_02/2016</t>
        </is>
      </c>
      <c r="D1742" s="30" t="inlineStr">
        <is>
          <t>M2</t>
        </is>
      </c>
      <c r="E1742" s="31" t="n">
        <v>30</v>
      </c>
      <c r="F1742" s="32" t="n">
        <v>0.07539999999999999</v>
      </c>
      <c r="G1742" s="32">
        <f>F1742*E1742</f>
        <v/>
      </c>
    </row>
    <row r="1743" ht="27.95" customHeight="1">
      <c r="A1743" s="29" t="inlineStr">
        <is>
          <t>2.3</t>
        </is>
      </c>
      <c r="B1743" s="29" t="inlineStr">
        <is>
          <t>93210</t>
        </is>
      </c>
      <c r="C1743" s="29" t="inlineStr">
        <is>
          <t>EXECUÇÃO DE REFEITÓRIO EM CANTEIRO DE OBRA EM CHAPA DE MADEIRA COMPENSADA, NÃO INCLUSO MOBILIÁRIO E EQUIPAMENTOS. AF_02/2016</t>
        </is>
      </c>
      <c r="D1743" s="30" t="inlineStr">
        <is>
          <t>M2</t>
        </is>
      </c>
      <c r="E1743" s="31" t="n">
        <v>14</v>
      </c>
      <c r="F1743" s="32" t="n">
        <v>0.1878</v>
      </c>
      <c r="G1743" s="32">
        <f>F1743*E1743</f>
        <v/>
      </c>
    </row>
    <row r="1744" ht="15" customHeight="1">
      <c r="A1744" s="1" t="n"/>
      <c r="B1744" s="1" t="n"/>
      <c r="C1744" s="1" t="n"/>
      <c r="D1744" s="1" t="n"/>
      <c r="E1744" s="1" t="n"/>
      <c r="F1744" s="33" t="inlineStr">
        <is>
          <t>TOTAL:</t>
        </is>
      </c>
      <c r="G1744" s="34" t="n">
        <v>4.8912</v>
      </c>
    </row>
    <row r="1745" ht="15.95" customHeight="1">
      <c r="A1745" s="27" t="inlineStr">
        <is>
          <t>[ Serviço ]</t>
        </is>
      </c>
      <c r="B1745" s="27" t="inlineStr">
        <is>
          <t>89395</t>
        </is>
      </c>
      <c r="C1745" s="27" t="inlineStr">
        <is>
          <t>TE, PVC, SOLDÁVEL, DN 25MM, INSTALADO EM RAMAL OU SUB-RAMAL DE ÁGUA - FORNECIMENTO E INSTALAÇÃO. AF_06/2022</t>
        </is>
      </c>
      <c r="D1745" s="28" t="inlineStr">
        <is>
          <t>UN</t>
        </is>
      </c>
      <c r="E1745" s="1" t="n"/>
      <c r="F1745" s="1" t="n"/>
      <c r="G1745" s="1" t="n"/>
    </row>
    <row r="1746" ht="27.95" customHeight="1">
      <c r="A1746" s="29" t="inlineStr">
        <is>
          <t>2.3</t>
        </is>
      </c>
      <c r="B1746" s="29" t="inlineStr">
        <is>
          <t>93210</t>
        </is>
      </c>
      <c r="C1746" s="29" t="inlineStr">
        <is>
          <t>EXECUÇÃO DE REFEITÓRIO EM CANTEIRO DE OBRA EM CHAPA DE MADEIRA COMPENSADA, NÃO INCLUSO MOBILIÁRIO E EQUIPAMENTOS. AF_02/2016</t>
        </is>
      </c>
      <c r="D1746" s="30" t="inlineStr">
        <is>
          <t>M2</t>
        </is>
      </c>
      <c r="E1746" s="31" t="n">
        <v>14</v>
      </c>
      <c r="F1746" s="32" t="n">
        <v>0.047793</v>
      </c>
      <c r="G1746" s="32">
        <f>F1746*E1746</f>
        <v/>
      </c>
    </row>
    <row r="1747" ht="15" customHeight="1">
      <c r="A1747" s="1" t="n"/>
      <c r="B1747" s="1" t="n"/>
      <c r="C1747" s="1" t="n"/>
      <c r="D1747" s="1" t="n"/>
      <c r="E1747" s="1" t="n"/>
      <c r="F1747" s="33" t="inlineStr">
        <is>
          <t>TOTAL:</t>
        </is>
      </c>
      <c r="G1747" s="34" t="n">
        <v>0.669102</v>
      </c>
    </row>
    <row r="1748" ht="15" customHeight="1">
      <c r="A1748" s="27" t="inlineStr">
        <is>
          <t>[ Serviço ]</t>
        </is>
      </c>
      <c r="B1748" s="27" t="inlineStr">
        <is>
          <t>100533</t>
        </is>
      </c>
      <c r="C1748" s="27" t="inlineStr">
        <is>
          <t>TECNICO DE EDIFICACOES COM ENCARGOS COMPLEMENTARES</t>
        </is>
      </c>
      <c r="D1748" s="28" t="inlineStr">
        <is>
          <t>H</t>
        </is>
      </c>
      <c r="E1748" s="1" t="n"/>
      <c r="F1748" s="1" t="n"/>
      <c r="G1748" s="1" t="n"/>
    </row>
    <row r="1749" ht="15" customHeight="1">
      <c r="A1749" s="29" t="inlineStr">
        <is>
          <t>7.1</t>
        </is>
      </c>
      <c r="B1749" s="29" t="inlineStr">
        <is>
          <t>PROJ. 01</t>
        </is>
      </c>
      <c r="C1749" s="29" t="inlineStr">
        <is>
          <t>PROJETO EXECUTIVO COMPLETO</t>
        </is>
      </c>
      <c r="D1749" s="30" t="inlineStr">
        <is>
          <t>UN</t>
        </is>
      </c>
      <c r="E1749" s="31" t="n">
        <v>1</v>
      </c>
      <c r="F1749" s="32" t="n">
        <v>8.4</v>
      </c>
      <c r="G1749" s="32">
        <f>F1749*E1749</f>
        <v/>
      </c>
    </row>
    <row r="1750" ht="20.1" customHeight="1">
      <c r="A1750" s="29" t="inlineStr">
        <is>
          <t>7.2</t>
        </is>
      </c>
      <c r="B1750" s="29" t="inlineStr">
        <is>
          <t>PROJ. 02</t>
        </is>
      </c>
      <c r="C1750" s="29" t="inlineStr">
        <is>
          <t>AS BUILT - ATUALIZAÇÃO DO PROJETO EXECUTIVO CONFORME CONSTRUÍDO</t>
        </is>
      </c>
      <c r="D1750" s="30" t="inlineStr">
        <is>
          <t>UN</t>
        </is>
      </c>
      <c r="E1750" s="31" t="n">
        <v>1</v>
      </c>
      <c r="F1750" s="32" t="n">
        <v>6.2</v>
      </c>
      <c r="G1750" s="32">
        <f>F1750*E1750</f>
        <v/>
      </c>
    </row>
    <row r="1751" ht="15" customHeight="1">
      <c r="A1751" s="1" t="n"/>
      <c r="B1751" s="1" t="n"/>
      <c r="C1751" s="1" t="n"/>
      <c r="D1751" s="1" t="n"/>
      <c r="E1751" s="1" t="n"/>
      <c r="F1751" s="33" t="inlineStr">
        <is>
          <t>TOTAL:</t>
        </is>
      </c>
      <c r="G1751" s="34" t="n">
        <v>14.6</v>
      </c>
    </row>
    <row r="1752" ht="15" customHeight="1">
      <c r="A1752" s="27" t="inlineStr">
        <is>
          <t>[ Serviço ]</t>
        </is>
      </c>
      <c r="B1752" s="27" t="inlineStr">
        <is>
          <t>88323</t>
        </is>
      </c>
      <c r="C1752" s="27" t="inlineStr">
        <is>
          <t>TELHADISTA COM ENCARGOS COMPLEMENTARES</t>
        </is>
      </c>
      <c r="D1752" s="28" t="inlineStr">
        <is>
          <t>H</t>
        </is>
      </c>
      <c r="E1752" s="1" t="n"/>
      <c r="F1752" s="1" t="n"/>
      <c r="G1752" s="1" t="n"/>
    </row>
    <row r="1753" ht="20.1" customHeight="1">
      <c r="A1753" s="29" t="inlineStr">
        <is>
          <t>2.2</t>
        </is>
      </c>
      <c r="B1753" s="29" t="inlineStr">
        <is>
          <t>93208</t>
        </is>
      </c>
      <c r="C1753" s="29" t="inlineStr">
        <is>
          <t>EXECUÇÃO DE ALMOXARIFADO EM CANTEIRO DE OBRA EM CHAPA DE MADEIRA COMPENSADA, INCLUSO PRATELEIRAS. AF_02/2016</t>
        </is>
      </c>
      <c r="D1753" s="30" t="inlineStr">
        <is>
          <t>M2</t>
        </is>
      </c>
      <c r="E1753" s="31" t="n">
        <v>30</v>
      </c>
      <c r="F1753" s="32" t="n">
        <v>0.1842688</v>
      </c>
      <c r="G1753" s="32">
        <f>F1753*E1753</f>
        <v/>
      </c>
    </row>
    <row r="1754" ht="27.95" customHeight="1">
      <c r="A1754" s="29" t="inlineStr">
        <is>
          <t>2.3</t>
        </is>
      </c>
      <c r="B1754" s="29" t="inlineStr">
        <is>
          <t>93210</t>
        </is>
      </c>
      <c r="C1754" s="29" t="inlineStr">
        <is>
          <t>EXECUÇÃO DE REFEITÓRIO EM CANTEIRO DE OBRA EM CHAPA DE MADEIRA COMPENSADA, NÃO INCLUSO MOBILIÁRIO E EQUIPAMENTOS. AF_02/2016</t>
        </is>
      </c>
      <c r="D1754" s="30" t="inlineStr">
        <is>
          <t>M2</t>
        </is>
      </c>
      <c r="E1754" s="31" t="n">
        <v>14</v>
      </c>
      <c r="F1754" s="32" t="n">
        <v>0.185728</v>
      </c>
      <c r="G1754" s="32">
        <f>F1754*E1754</f>
        <v/>
      </c>
    </row>
    <row r="1755" ht="20.1" customHeight="1">
      <c r="A1755" s="29" t="inlineStr">
        <is>
          <t>3.6.1</t>
        </is>
      </c>
      <c r="B1755" s="29" t="inlineStr">
        <is>
          <t>97647</t>
        </is>
      </c>
      <c r="C1755" s="29" t="inlineStr">
        <is>
          <t>REMOÇÃO DE TELHAS DE FIBROCIMENTO METÁLICA E CERÂMICA, DE FORMA MANUAL, SEM REAPROVEITAMENTO. AF_09/2023</t>
        </is>
      </c>
      <c r="D1755" s="30" t="inlineStr">
        <is>
          <t>M2</t>
        </is>
      </c>
      <c r="E1755" s="31" t="n">
        <v>1217</v>
      </c>
      <c r="F1755" s="32" t="n">
        <v>0.0408</v>
      </c>
      <c r="G1755" s="32">
        <f>F1755*E1755</f>
        <v/>
      </c>
    </row>
    <row r="1756" ht="20.1" customHeight="1">
      <c r="A1756" s="29" t="inlineStr">
        <is>
          <t>3.6.2</t>
        </is>
      </c>
      <c r="B1756" s="29" t="inlineStr">
        <is>
          <t>CP ADAP. 064</t>
        </is>
      </c>
      <c r="C1756" s="29" t="inlineStr">
        <is>
          <t>TELHAMENTO COM TELHA TERMO ACÚSTICA EM ALUMÍNIO ONDULADA COM 30MM DE PREENCHIMENTO / POLIURETANO RÍGIDO</t>
        </is>
      </c>
      <c r="D1756" s="30" t="inlineStr">
        <is>
          <t>M2</t>
        </is>
      </c>
      <c r="E1756" s="31" t="n">
        <v>856.28</v>
      </c>
      <c r="F1756" s="32" t="n">
        <v>0.056</v>
      </c>
      <c r="G1756" s="32">
        <f>F1756*E1756</f>
        <v/>
      </c>
    </row>
    <row r="1757" ht="20.1" customHeight="1">
      <c r="A1757" s="29" t="inlineStr">
        <is>
          <t>3.6.4</t>
        </is>
      </c>
      <c r="B1757" s="29" t="inlineStr">
        <is>
          <t>CP ADAP. 054</t>
        </is>
      </c>
      <c r="C1757" s="29" t="inlineStr">
        <is>
          <t>RUFO EM CHAPA DE AÇO GALVANIZADO NÚMERO 24, CORTE DE 50 CM, INCLUSO TRANSPORTE VERTICAL</t>
        </is>
      </c>
      <c r="D1757" s="30" t="inlineStr">
        <is>
          <t>M</t>
        </is>
      </c>
      <c r="E1757" s="31" t="n">
        <v>57</v>
      </c>
      <c r="F1757" s="32" t="n">
        <v>0.112</v>
      </c>
      <c r="G1757" s="32">
        <f>F1757*E1757</f>
        <v/>
      </c>
    </row>
    <row r="1758" ht="27.95" customHeight="1">
      <c r="A1758" s="29" t="inlineStr">
        <is>
          <t>4.7.1</t>
        </is>
      </c>
      <c r="B1758" s="29" t="inlineStr">
        <is>
          <t>97649</t>
        </is>
      </c>
      <c r="C1758" s="29" t="inlineStr">
        <is>
          <t>REMOÇÃO DE TELHAS DE FIBROCIMENTO, METÁLICA E CERÂMICA, DE FORMA MECANIZADA, COM USO DE GUINDASTE, SEM REAPROVEITAMENTO. AF_09/2023</t>
        </is>
      </c>
      <c r="D1758" s="30" t="inlineStr">
        <is>
          <t>M2</t>
        </is>
      </c>
      <c r="E1758" s="31" t="n">
        <v>459</v>
      </c>
      <c r="F1758" s="32" t="n">
        <v>0.0432</v>
      </c>
      <c r="G1758" s="32">
        <f>F1758*E1758</f>
        <v/>
      </c>
    </row>
    <row r="1759" ht="20.1" customHeight="1">
      <c r="A1759" s="29" t="inlineStr">
        <is>
          <t>4.7.2</t>
        </is>
      </c>
      <c r="B1759" s="29" t="inlineStr">
        <is>
          <t>CP ADAP. 064</t>
        </is>
      </c>
      <c r="C1759" s="29" t="inlineStr">
        <is>
          <t>TELHAMENTO COM TELHA TERMO ACÚSTICA EM ALUMÍNIO ONDULADA COM 30MM DE PREENCHIMENTO / POLIURETANO RÍGIDO</t>
        </is>
      </c>
      <c r="D1759" s="30" t="inlineStr">
        <is>
          <t>M2</t>
        </is>
      </c>
      <c r="E1759" s="31" t="n">
        <v>459</v>
      </c>
      <c r="F1759" s="32" t="n">
        <v>0.056</v>
      </c>
      <c r="G1759" s="32">
        <f>F1759*E1759</f>
        <v/>
      </c>
    </row>
    <row r="1760" ht="20.1" customHeight="1">
      <c r="A1760" s="29" t="inlineStr">
        <is>
          <t>4.7.3</t>
        </is>
      </c>
      <c r="B1760" s="29" t="inlineStr">
        <is>
          <t>CP ADAP. 054</t>
        </is>
      </c>
      <c r="C1760" s="29" t="inlineStr">
        <is>
          <t>RUFO EM CHAPA DE AÇO GALVANIZADO NÚMERO 24, CORTE DE 50 CM, INCLUSO TRANSPORTE VERTICAL</t>
        </is>
      </c>
      <c r="D1760" s="30" t="inlineStr">
        <is>
          <t>M</t>
        </is>
      </c>
      <c r="E1760" s="31" t="n">
        <v>34</v>
      </c>
      <c r="F1760" s="32" t="n">
        <v>0.112</v>
      </c>
      <c r="G1760" s="32">
        <f>F1760*E1760</f>
        <v/>
      </c>
    </row>
    <row r="1761" ht="20.1" customHeight="1">
      <c r="A1761" s="29" t="inlineStr">
        <is>
          <t>4.7.4</t>
        </is>
      </c>
      <c r="B1761" s="29" t="inlineStr">
        <is>
          <t>CP ADAP. 055</t>
        </is>
      </c>
      <c r="C1761" s="29" t="inlineStr">
        <is>
          <t>CUMEEIRA EM CHAPA DE AÇO GALVANIZADO NÚMERO 24, CORTE DE 100 CM, INCLUSO TRANSPORTE VERTICAL</t>
        </is>
      </c>
      <c r="D1761" s="30" t="inlineStr">
        <is>
          <t>M</t>
        </is>
      </c>
      <c r="E1761" s="31" t="n">
        <v>30</v>
      </c>
      <c r="F1761" s="32" t="n">
        <v>0.112</v>
      </c>
      <c r="G1761" s="32">
        <f>F1761*E1761</f>
        <v/>
      </c>
    </row>
    <row r="1762" ht="15" customHeight="1">
      <c r="A1762" s="1" t="n"/>
      <c r="B1762" s="1" t="n"/>
      <c r="C1762" s="1" t="n"/>
      <c r="D1762" s="1" t="n"/>
      <c r="E1762" s="1" t="n"/>
      <c r="F1762" s="33" t="inlineStr">
        <is>
          <t>TOTAL:</t>
        </is>
      </c>
      <c r="G1762" s="34" t="n">
        <v>164.818336</v>
      </c>
    </row>
    <row r="1763" ht="32.1" customHeight="1">
      <c r="A1763" s="27" t="inlineStr">
        <is>
          <t>[ Serviço ]</t>
        </is>
      </c>
      <c r="B1763" s="27" t="inlineStr">
        <is>
          <t>94210</t>
        </is>
      </c>
      <c r="C1763" s="27" t="inlineStr">
        <is>
          <t>TELHAMENTO COM TELHA ONDULADA DE FIBROCIMENTO E = 6 MM, COM RECOBRIMENTO LATERAL DE 1 1/4 DE ONDA PARA TELHADO COM INCLINAÇÃO MÁXIMA DE 10°, COM ATÉ 2 ÁGUAS, INCLUSO IÇAMENTO. AF_07/2019</t>
        </is>
      </c>
      <c r="D1763" s="28" t="inlineStr">
        <is>
          <t>M2</t>
        </is>
      </c>
      <c r="E1763" s="1" t="n"/>
      <c r="F1763" s="1" t="n"/>
      <c r="G1763" s="1" t="n"/>
    </row>
    <row r="1764" ht="20.1" customHeight="1">
      <c r="A1764" s="29" t="inlineStr">
        <is>
          <t>2.2</t>
        </is>
      </c>
      <c r="B1764" s="29" t="inlineStr">
        <is>
          <t>93208</t>
        </is>
      </c>
      <c r="C1764" s="29" t="inlineStr">
        <is>
          <t>EXECUÇÃO DE ALMOXARIFADO EM CANTEIRO DE OBRA EM CHAPA DE MADEIRA COMPENSADA, INCLUSO PRATELEIRAS. AF_02/2016</t>
        </is>
      </c>
      <c r="D1764" s="30" t="inlineStr">
        <is>
          <t>M2</t>
        </is>
      </c>
      <c r="E1764" s="31" t="n">
        <v>30</v>
      </c>
      <c r="F1764" s="32" t="n">
        <v>1.4396</v>
      </c>
      <c r="G1764" s="32">
        <f>F1764*E1764</f>
        <v/>
      </c>
    </row>
    <row r="1765" ht="27.95" customHeight="1">
      <c r="A1765" s="29" t="inlineStr">
        <is>
          <t>2.3</t>
        </is>
      </c>
      <c r="B1765" s="29" t="inlineStr">
        <is>
          <t>93210</t>
        </is>
      </c>
      <c r="C1765" s="29" t="inlineStr">
        <is>
          <t>EXECUÇÃO DE REFEITÓRIO EM CANTEIRO DE OBRA EM CHAPA DE MADEIRA COMPENSADA, NÃO INCLUSO MOBILIÁRIO E EQUIPAMENTOS. AF_02/2016</t>
        </is>
      </c>
      <c r="D1765" s="30" t="inlineStr">
        <is>
          <t>M2</t>
        </is>
      </c>
      <c r="E1765" s="31" t="n">
        <v>14</v>
      </c>
      <c r="F1765" s="32" t="n">
        <v>1.451</v>
      </c>
      <c r="G1765" s="32">
        <f>F1765*E1765</f>
        <v/>
      </c>
    </row>
    <row r="1766" ht="15" customHeight="1">
      <c r="A1766" s="1" t="n"/>
      <c r="B1766" s="1" t="n"/>
      <c r="C1766" s="1" t="n"/>
      <c r="D1766" s="1" t="n"/>
      <c r="E1766" s="1" t="n"/>
      <c r="F1766" s="33" t="inlineStr">
        <is>
          <t>TOTAL:</t>
        </is>
      </c>
      <c r="G1766" s="34" t="n">
        <v>63.502</v>
      </c>
    </row>
    <row r="1767" ht="15.95" customHeight="1">
      <c r="A1767" s="27" t="inlineStr">
        <is>
          <t>[ Serviço ]</t>
        </is>
      </c>
      <c r="B1767" s="27" t="inlineStr">
        <is>
          <t>92000</t>
        </is>
      </c>
      <c r="C1767" s="27" t="inlineStr">
        <is>
          <t>TOMADA BAIXA DE EMBUTIR (1 MÓDULO), 2P+T 10 A, INCLUINDO SUPORTE E PLACA - FORNECIMENTO E INSTALAÇÃO. AF_03/2023</t>
        </is>
      </c>
      <c r="D1767" s="28" t="inlineStr">
        <is>
          <t>UN</t>
        </is>
      </c>
      <c r="E1767" s="1" t="n"/>
      <c r="F1767" s="1" t="n"/>
      <c r="G1767" s="1" t="n"/>
    </row>
    <row r="1768" ht="20.1" customHeight="1">
      <c r="A1768" s="29" t="inlineStr">
        <is>
          <t>2.2</t>
        </is>
      </c>
      <c r="B1768" s="29" t="inlineStr">
        <is>
          <t>93208</t>
        </is>
      </c>
      <c r="C1768" s="29" t="inlineStr">
        <is>
          <t>EXECUÇÃO DE ALMOXARIFADO EM CANTEIRO DE OBRA EM CHAPA DE MADEIRA COMPENSADA, INCLUSO PRATELEIRAS. AF_02/2016</t>
        </is>
      </c>
      <c r="D1768" s="30" t="inlineStr">
        <is>
          <t>M2</t>
        </is>
      </c>
      <c r="E1768" s="31" t="n">
        <v>30</v>
      </c>
      <c r="F1768" s="32" t="n">
        <v>0.0504</v>
      </c>
      <c r="G1768" s="32">
        <f>F1768*E1768</f>
        <v/>
      </c>
    </row>
    <row r="1769" ht="27.95" customHeight="1">
      <c r="A1769" s="29" t="inlineStr">
        <is>
          <t>2.3</t>
        </is>
      </c>
      <c r="B1769" s="29" t="inlineStr">
        <is>
          <t>93210</t>
        </is>
      </c>
      <c r="C1769" s="29" t="inlineStr">
        <is>
          <t>EXECUÇÃO DE REFEITÓRIO EM CANTEIRO DE OBRA EM CHAPA DE MADEIRA COMPENSADA, NÃO INCLUSO MOBILIÁRIO E EQUIPAMENTOS. AF_02/2016</t>
        </is>
      </c>
      <c r="D1769" s="30" t="inlineStr">
        <is>
          <t>M2</t>
        </is>
      </c>
      <c r="E1769" s="31" t="n">
        <v>14</v>
      </c>
      <c r="F1769" s="32" t="n">
        <v>0.0268</v>
      </c>
      <c r="G1769" s="32">
        <f>F1769*E1769</f>
        <v/>
      </c>
    </row>
    <row r="1770" ht="15" customHeight="1">
      <c r="A1770" s="1" t="n"/>
      <c r="B1770" s="1" t="n"/>
      <c r="C1770" s="1" t="n"/>
      <c r="D1770" s="1" t="n"/>
      <c r="E1770" s="1" t="n"/>
      <c r="F1770" s="33" t="inlineStr">
        <is>
          <t>TOTAL:</t>
        </is>
      </c>
      <c r="G1770" s="34" t="n">
        <v>1.8872</v>
      </c>
    </row>
    <row r="1771" ht="15.95" customHeight="1">
      <c r="A1771" s="27" t="inlineStr">
        <is>
          <t>[ Serviço ]</t>
        </is>
      </c>
      <c r="B1771" s="27" t="inlineStr">
        <is>
          <t>91998</t>
        </is>
      </c>
      <c r="C1771" s="27" t="inlineStr">
        <is>
          <t>TOMADA BAIXA DE EMBUTIR (1 MÓDULO), 2P+T 10 A, SEM SUPORTE E SEM PLACA - FORNECIMENTO E INSTALAÇÃO. AF_03/2023</t>
        </is>
      </c>
      <c r="D1771" s="28" t="inlineStr">
        <is>
          <t>UN</t>
        </is>
      </c>
      <c r="E1771" s="1" t="n"/>
      <c r="F1771" s="1" t="n"/>
      <c r="G1771" s="1" t="n"/>
    </row>
    <row r="1772" ht="20.1" customHeight="1">
      <c r="A1772" s="29" t="inlineStr">
        <is>
          <t>2.2</t>
        </is>
      </c>
      <c r="B1772" s="29" t="inlineStr">
        <is>
          <t>93208</t>
        </is>
      </c>
      <c r="C1772" s="29" t="inlineStr">
        <is>
          <t>EXECUÇÃO DE ALMOXARIFADO EM CANTEIRO DE OBRA EM CHAPA DE MADEIRA COMPENSADA, INCLUSO PRATELEIRAS. AF_02/2016</t>
        </is>
      </c>
      <c r="D1772" s="30" t="inlineStr">
        <is>
          <t>M2</t>
        </is>
      </c>
      <c r="E1772" s="31" t="n">
        <v>30</v>
      </c>
      <c r="F1772" s="32" t="n">
        <v>0.0504</v>
      </c>
      <c r="G1772" s="32">
        <f>F1772*E1772</f>
        <v/>
      </c>
    </row>
    <row r="1773" ht="27.95" customHeight="1">
      <c r="A1773" s="29" t="inlineStr">
        <is>
          <t>2.3</t>
        </is>
      </c>
      <c r="B1773" s="29" t="inlineStr">
        <is>
          <t>93210</t>
        </is>
      </c>
      <c r="C1773" s="29" t="inlineStr">
        <is>
          <t>EXECUÇÃO DE REFEITÓRIO EM CANTEIRO DE OBRA EM CHAPA DE MADEIRA COMPENSADA, NÃO INCLUSO MOBILIÁRIO E EQUIPAMENTOS. AF_02/2016</t>
        </is>
      </c>
      <c r="D1773" s="30" t="inlineStr">
        <is>
          <t>M2</t>
        </is>
      </c>
      <c r="E1773" s="31" t="n">
        <v>14</v>
      </c>
      <c r="F1773" s="32" t="n">
        <v>0.0268</v>
      </c>
      <c r="G1773" s="32">
        <f>F1773*E1773</f>
        <v/>
      </c>
    </row>
    <row r="1774" ht="15" customHeight="1">
      <c r="A1774" s="1" t="n"/>
      <c r="B1774" s="1" t="n"/>
      <c r="C1774" s="1" t="n"/>
      <c r="D1774" s="1" t="n"/>
      <c r="E1774" s="1" t="n"/>
      <c r="F1774" s="33" t="inlineStr">
        <is>
          <t>TOTAL:</t>
        </is>
      </c>
      <c r="G1774" s="34" t="n">
        <v>1.8872</v>
      </c>
    </row>
    <row r="1775" ht="15.95" customHeight="1">
      <c r="A1775" s="27" t="inlineStr">
        <is>
          <t>[ Serviço ]</t>
        </is>
      </c>
      <c r="B1775" s="27" t="inlineStr">
        <is>
          <t>92008</t>
        </is>
      </c>
      <c r="C1775" s="27" t="inlineStr">
        <is>
          <t>TOMADA BAIXA DE EMBUTIR (2 MÓDULOS), 2P+T 10 A, INCLUINDO SUPORTE E PLACA - FORNECIMENTO E INSTALAÇÃO. AF_03/2023</t>
        </is>
      </c>
      <c r="D1775" s="28" t="inlineStr">
        <is>
          <t>UN</t>
        </is>
      </c>
      <c r="E1775" s="1" t="n"/>
      <c r="F1775" s="1" t="n"/>
      <c r="G1775" s="1" t="n"/>
    </row>
    <row r="1776" ht="27.95" customHeight="1">
      <c r="A1776" s="29" t="inlineStr">
        <is>
          <t>2.3</t>
        </is>
      </c>
      <c r="B1776" s="29" t="inlineStr">
        <is>
          <t>93210</t>
        </is>
      </c>
      <c r="C1776" s="29" t="inlineStr">
        <is>
          <t>EXECUÇÃO DE REFEITÓRIO EM CANTEIRO DE OBRA EM CHAPA DE MADEIRA COMPENSADA, NÃO INCLUSO MOBILIÁRIO E EQUIPAMENTOS. AF_02/2016</t>
        </is>
      </c>
      <c r="D1776" s="30" t="inlineStr">
        <is>
          <t>M2</t>
        </is>
      </c>
      <c r="E1776" s="31" t="n">
        <v>14</v>
      </c>
      <c r="F1776" s="32" t="n">
        <v>0.1342</v>
      </c>
      <c r="G1776" s="32">
        <f>F1776*E1776</f>
        <v/>
      </c>
    </row>
    <row r="1777" ht="15" customHeight="1">
      <c r="A1777" s="1" t="n"/>
      <c r="B1777" s="1" t="n"/>
      <c r="C1777" s="1" t="n"/>
      <c r="D1777" s="1" t="n"/>
      <c r="E1777" s="1" t="n"/>
      <c r="F1777" s="33" t="inlineStr">
        <is>
          <t>TOTAL:</t>
        </is>
      </c>
      <c r="G1777" s="34" t="n">
        <v>1.8788</v>
      </c>
    </row>
    <row r="1778" ht="15.95" customHeight="1">
      <c r="A1778" s="27" t="inlineStr">
        <is>
          <t>[ Serviço ]</t>
        </is>
      </c>
      <c r="B1778" s="27" t="inlineStr">
        <is>
          <t>92006</t>
        </is>
      </c>
      <c r="C1778" s="27" t="inlineStr">
        <is>
          <t>TOMADA BAIXA DE EMBUTIR (2 MÓDULOS), 2P+T 10 A, SEM SUPORTE E SEM PLACA - FORNECIMENTO E INSTALAÇÃO. AF_03/2023</t>
        </is>
      </c>
      <c r="D1778" s="28" t="inlineStr">
        <is>
          <t>UN</t>
        </is>
      </c>
      <c r="E1778" s="1" t="n"/>
      <c r="F1778" s="1" t="n"/>
      <c r="G1778" s="1" t="n"/>
    </row>
    <row r="1779" ht="27.95" customHeight="1">
      <c r="A1779" s="29" t="inlineStr">
        <is>
          <t>2.3</t>
        </is>
      </c>
      <c r="B1779" s="29" t="inlineStr">
        <is>
          <t>93210</t>
        </is>
      </c>
      <c r="C1779" s="29" t="inlineStr">
        <is>
          <t>EXECUÇÃO DE REFEITÓRIO EM CANTEIRO DE OBRA EM CHAPA DE MADEIRA COMPENSADA, NÃO INCLUSO MOBILIÁRIO E EQUIPAMENTOS. AF_02/2016</t>
        </is>
      </c>
      <c r="D1779" s="30" t="inlineStr">
        <is>
          <t>M2</t>
        </is>
      </c>
      <c r="E1779" s="31" t="n">
        <v>14</v>
      </c>
      <c r="F1779" s="32" t="n">
        <v>0.1342</v>
      </c>
      <c r="G1779" s="32">
        <f>F1779*E1779</f>
        <v/>
      </c>
    </row>
    <row r="1780" ht="15" customHeight="1">
      <c r="A1780" s="1" t="n"/>
      <c r="B1780" s="1" t="n"/>
      <c r="C1780" s="1" t="n"/>
      <c r="D1780" s="1" t="n"/>
      <c r="E1780" s="1" t="n"/>
      <c r="F1780" s="33" t="inlineStr">
        <is>
          <t>TOTAL:</t>
        </is>
      </c>
      <c r="G1780" s="34" t="n">
        <v>1.8788</v>
      </c>
    </row>
    <row r="1781" ht="15.95" customHeight="1">
      <c r="A1781" s="27" t="inlineStr">
        <is>
          <t>[ Serviço ]</t>
        </is>
      </c>
      <c r="B1781" s="27" t="inlineStr">
        <is>
          <t>86906</t>
        </is>
      </c>
      <c r="C1781" s="27" t="inlineStr">
        <is>
          <t>TORNEIRA CROMADA DE MESA, 1/2" OU 3/4", PARA LAVATÓRIO, PADRÃO POPULAR - FORNECIMENTO E INSTALAÇÃO. AF_01/2020</t>
        </is>
      </c>
      <c r="D1781" s="28" t="inlineStr">
        <is>
          <t>UN</t>
        </is>
      </c>
      <c r="E1781" s="1" t="n"/>
      <c r="F1781" s="1" t="n"/>
      <c r="G1781" s="1" t="n"/>
    </row>
    <row r="1782" ht="27.95" customHeight="1">
      <c r="A1782" s="29" t="inlineStr">
        <is>
          <t>2.3</t>
        </is>
      </c>
      <c r="B1782" s="29" t="inlineStr">
        <is>
          <t>93210</t>
        </is>
      </c>
      <c r="C1782" s="29" t="inlineStr">
        <is>
          <t>EXECUÇÃO DE REFEITÓRIO EM CANTEIRO DE OBRA EM CHAPA DE MADEIRA COMPENSADA, NÃO INCLUSO MOBILIÁRIO E EQUIPAMENTOS. AF_02/2016</t>
        </is>
      </c>
      <c r="D1782" s="30" t="inlineStr">
        <is>
          <t>M2</t>
        </is>
      </c>
      <c r="E1782" s="31" t="n">
        <v>14</v>
      </c>
      <c r="F1782" s="32" t="n">
        <v>0.0268</v>
      </c>
      <c r="G1782" s="32">
        <f>F1782*E1782</f>
        <v/>
      </c>
    </row>
    <row r="1783" ht="15" customHeight="1">
      <c r="A1783" s="1" t="n"/>
      <c r="B1783" s="1" t="n"/>
      <c r="C1783" s="1" t="n"/>
      <c r="D1783" s="1" t="n"/>
      <c r="E1783" s="1" t="n"/>
      <c r="F1783" s="33" t="inlineStr">
        <is>
          <t>TOTAL:</t>
        </is>
      </c>
      <c r="G1783" s="34" t="n">
        <v>0.3752</v>
      </c>
    </row>
    <row r="1784" ht="15.95" customHeight="1">
      <c r="A1784" s="27" t="inlineStr">
        <is>
          <t>[ Serviço ]</t>
        </is>
      </c>
      <c r="B1784" s="27" t="inlineStr">
        <is>
          <t>86911</t>
        </is>
      </c>
      <c r="C1784" s="27" t="inlineStr">
        <is>
          <t>TORNEIRA CROMADA LONGA, DE PAREDE, 1/2" OU 3/4", PARA PIA DE COZINHA, PADRÃO POPULAR - FORNECIMENTO E INSTALAÇÃO. AF_01/2020</t>
        </is>
      </c>
      <c r="D1784" s="28" t="inlineStr">
        <is>
          <t>UN</t>
        </is>
      </c>
      <c r="E1784" s="1" t="n"/>
      <c r="F1784" s="1" t="n"/>
      <c r="G1784" s="1" t="n"/>
    </row>
    <row r="1785" ht="27.95" customHeight="1">
      <c r="A1785" s="29" t="inlineStr">
        <is>
          <t>2.3</t>
        </is>
      </c>
      <c r="B1785" s="29" t="inlineStr">
        <is>
          <t>93210</t>
        </is>
      </c>
      <c r="C1785" s="29" t="inlineStr">
        <is>
          <t>EXECUÇÃO DE REFEITÓRIO EM CANTEIRO DE OBRA EM CHAPA DE MADEIRA COMPENSADA, NÃO INCLUSO MOBILIÁRIO E EQUIPAMENTOS. AF_02/2016</t>
        </is>
      </c>
      <c r="D1785" s="30" t="inlineStr">
        <is>
          <t>M2</t>
        </is>
      </c>
      <c r="E1785" s="31" t="n">
        <v>14</v>
      </c>
      <c r="F1785" s="32" t="n">
        <v>0.0268</v>
      </c>
      <c r="G1785" s="32">
        <f>F1785*E1785</f>
        <v/>
      </c>
    </row>
    <row r="1786" ht="15" customHeight="1">
      <c r="A1786" s="1" t="n"/>
      <c r="B1786" s="1" t="n"/>
      <c r="C1786" s="1" t="n"/>
      <c r="D1786" s="1" t="n"/>
      <c r="E1786" s="1" t="n"/>
      <c r="F1786" s="33" t="inlineStr">
        <is>
          <t>TOTAL:</t>
        </is>
      </c>
      <c r="G1786" s="34" t="n">
        <v>0.3752</v>
      </c>
    </row>
    <row r="1787" ht="24" customHeight="1">
      <c r="A1787" s="27" t="inlineStr">
        <is>
          <t>[ Serviço ]</t>
        </is>
      </c>
      <c r="B1787" s="27" t="inlineStr">
        <is>
          <t>92543</t>
        </is>
      </c>
      <c r="C1787" s="27" t="inlineStr">
        <is>
          <t>TRAMA DE MADEIRA COMPOSTA POR TERÇAS PARA TELHADOS DE ATÉ 2 ÁGUAS PARA TELHA ONDULADA DE FIBROCIMENTO, METÁLICA, PLÁSTICA OU TERMOACÚSTICA, INCLUSO TRANSPORTE VERTICAL. AF_07/2019</t>
        </is>
      </c>
      <c r="D1787" s="28" t="inlineStr">
        <is>
          <t>M2</t>
        </is>
      </c>
      <c r="E1787" s="1" t="n"/>
      <c r="F1787" s="1" t="n"/>
      <c r="G1787" s="1" t="n"/>
    </row>
    <row r="1788" ht="20.1" customHeight="1">
      <c r="A1788" s="29" t="inlineStr">
        <is>
          <t>2.2</t>
        </is>
      </c>
      <c r="B1788" s="29" t="inlineStr">
        <is>
          <t>93208</t>
        </is>
      </c>
      <c r="C1788" s="29" t="inlineStr">
        <is>
          <t>EXECUÇÃO DE ALMOXARIFADO EM CANTEIRO DE OBRA EM CHAPA DE MADEIRA COMPENSADA, INCLUSO PRATELEIRAS. AF_02/2016</t>
        </is>
      </c>
      <c r="D1788" s="30" t="inlineStr">
        <is>
          <t>M2</t>
        </is>
      </c>
      <c r="E1788" s="31" t="n">
        <v>30</v>
      </c>
      <c r="F1788" s="32" t="n">
        <v>1.4396</v>
      </c>
      <c r="G1788" s="32">
        <f>F1788*E1788</f>
        <v/>
      </c>
    </row>
    <row r="1789" ht="27.95" customHeight="1">
      <c r="A1789" s="29" t="inlineStr">
        <is>
          <t>2.3</t>
        </is>
      </c>
      <c r="B1789" s="29" t="inlineStr">
        <is>
          <t>93210</t>
        </is>
      </c>
      <c r="C1789" s="29" t="inlineStr">
        <is>
          <t>EXECUÇÃO DE REFEITÓRIO EM CANTEIRO DE OBRA EM CHAPA DE MADEIRA COMPENSADA, NÃO INCLUSO MOBILIÁRIO E EQUIPAMENTOS. AF_02/2016</t>
        </is>
      </c>
      <c r="D1789" s="30" t="inlineStr">
        <is>
          <t>M2</t>
        </is>
      </c>
      <c r="E1789" s="31" t="n">
        <v>14</v>
      </c>
      <c r="F1789" s="32" t="n">
        <v>1.451</v>
      </c>
      <c r="G1789" s="32">
        <f>F1789*E1789</f>
        <v/>
      </c>
    </row>
    <row r="1790" ht="15" customHeight="1">
      <c r="A1790" s="1" t="n"/>
      <c r="B1790" s="1" t="n"/>
      <c r="C1790" s="1" t="n"/>
      <c r="D1790" s="1" t="n"/>
      <c r="E1790" s="1" t="n"/>
      <c r="F1790" s="33" t="inlineStr">
        <is>
          <t>TOTAL:</t>
        </is>
      </c>
      <c r="G1790" s="34" t="n">
        <v>63.502</v>
      </c>
    </row>
    <row r="1791" ht="15" customHeight="1">
      <c r="A1791" s="27" t="inlineStr">
        <is>
          <t>[ Serviço ]</t>
        </is>
      </c>
      <c r="B1791" s="27" t="inlineStr">
        <is>
          <t>C2536</t>
        </is>
      </c>
      <c r="C1791" s="27" t="inlineStr">
        <is>
          <t>TRANSPORTE HORIZONTAL ATÉ 30M DE MATERIAIS À GRANEL</t>
        </is>
      </c>
      <c r="D1791" s="28" t="inlineStr">
        <is>
          <t>M3</t>
        </is>
      </c>
      <c r="E1791" s="1" t="n"/>
      <c r="F1791" s="1" t="n"/>
      <c r="G1791" s="1" t="n"/>
    </row>
    <row r="1792" ht="20.1" customHeight="1">
      <c r="A1792" s="29" t="inlineStr">
        <is>
          <t>5.15</t>
        </is>
      </c>
      <c r="B1792" s="29" t="inlineStr">
        <is>
          <t>CP ADAP. 024</t>
        </is>
      </c>
      <c r="C1792" s="29" t="inlineStr">
        <is>
          <t>REMOÇÃO / RECOMPOSIÇÃO DE CERCA ELÉTRICA</t>
        </is>
      </c>
      <c r="D1792" s="30" t="inlineStr">
        <is>
          <t>M</t>
        </is>
      </c>
      <c r="E1792" s="31" t="n">
        <v>110</v>
      </c>
      <c r="F1792" s="32" t="n">
        <v>0.05</v>
      </c>
      <c r="G1792" s="32">
        <f>F1792*E1792</f>
        <v/>
      </c>
    </row>
    <row r="1793" ht="15" customHeight="1">
      <c r="A1793" s="1" t="n"/>
      <c r="B1793" s="1" t="n"/>
      <c r="C1793" s="1" t="n"/>
      <c r="D1793" s="1" t="n"/>
      <c r="E1793" s="1" t="n"/>
      <c r="F1793" s="33" t="inlineStr">
        <is>
          <t>TOTAL:</t>
        </is>
      </c>
      <c r="G1793" s="34" t="n">
        <v>5.5</v>
      </c>
    </row>
    <row r="1794" ht="24" customHeight="1">
      <c r="A1794" s="27" t="inlineStr">
        <is>
          <t>[ Serviço ]</t>
        </is>
      </c>
      <c r="B1794" s="27" t="inlineStr">
        <is>
          <t>100251</t>
        </is>
      </c>
      <c r="C1794" s="27" t="inlineStr">
        <is>
          <t>TRANSPORTE HORIZONTAL MANUAL, DE TUBO DE AÇO CARBONO LEVE OU MÉDIO, PRETO OU GALVANIZADO, COM DIÂMETRO MAIOR QUE 32 MM E MENOR OU IGUAL A 65 MM (UNIDADE: MXKM). AF_07/2019</t>
        </is>
      </c>
      <c r="D1794" s="28" t="inlineStr">
        <is>
          <t>MXKM</t>
        </is>
      </c>
      <c r="E1794" s="1" t="n"/>
      <c r="F1794" s="1" t="n"/>
      <c r="G1794" s="1" t="n"/>
    </row>
    <row r="1795" ht="27.95" customHeight="1">
      <c r="A1795" s="29" t="inlineStr">
        <is>
          <t>3.1.2</t>
        </is>
      </c>
      <c r="B1795" s="29" t="inlineStr">
        <is>
          <t>97063</t>
        </is>
      </c>
      <c r="C1795" s="29" t="inlineStr">
        <is>
          <t>MONTAGEM E DESMONTAGEM DE ANDAIME MODULAR FACHADEIRO, COM PISO METÁLICO, PARA EDIFICAÇÕES COM MÚLTIPLOS PAVIMENTOS (EXCLUSIVE ANDAIME E LIMPEZA). AF_11/2017</t>
        </is>
      </c>
      <c r="D1795" s="30" t="inlineStr">
        <is>
          <t>M2</t>
        </is>
      </c>
      <c r="E1795" s="31" t="n">
        <v>889</v>
      </c>
      <c r="F1795" s="32" t="n">
        <v>0.1673</v>
      </c>
      <c r="G1795" s="32">
        <f>F1795*E1795</f>
        <v/>
      </c>
    </row>
    <row r="1796" ht="27.95" customHeight="1">
      <c r="A1796" s="29" t="inlineStr">
        <is>
          <t>4.1.2</t>
        </is>
      </c>
      <c r="B1796" s="29" t="inlineStr">
        <is>
          <t>97063</t>
        </is>
      </c>
      <c r="C1796" s="29" t="inlineStr">
        <is>
          <t>MONTAGEM E DESMONTAGEM DE ANDAIME MODULAR FACHADEIRO, COM PISO METÁLICO, PARA EDIFICAÇÕES COM MÚLTIPLOS PAVIMENTOS (EXCLUSIVE ANDAIME E LIMPEZA). AF_11/2017</t>
        </is>
      </c>
      <c r="D1796" s="30" t="inlineStr">
        <is>
          <t>M2</t>
        </is>
      </c>
      <c r="E1796" s="31" t="n">
        <v>1600.8</v>
      </c>
      <c r="F1796" s="32" t="n">
        <v>0.1673</v>
      </c>
      <c r="G1796" s="32">
        <f>F1796*E1796</f>
        <v/>
      </c>
    </row>
    <row r="1797" ht="15" customHeight="1">
      <c r="A1797" s="1" t="n"/>
      <c r="B1797" s="1" t="n"/>
      <c r="C1797" s="1" t="n"/>
      <c r="D1797" s="1" t="n"/>
      <c r="E1797" s="1" t="n"/>
      <c r="F1797" s="33" t="inlineStr">
        <is>
          <t>TOTAL:</t>
        </is>
      </c>
      <c r="G1797" s="34" t="n">
        <v>416.54354</v>
      </c>
    </row>
    <row r="1798" ht="24" customHeight="1">
      <c r="A1798" s="27" t="inlineStr">
        <is>
          <t>[ Serviço ]</t>
        </is>
      </c>
      <c r="B1798" s="27" t="inlineStr">
        <is>
          <t>89714</t>
        </is>
      </c>
      <c r="C1798" s="27" t="inlineStr">
        <is>
          <t>TUBO PVC, SERIE NORMAL, ESGOTO PREDIAL, DN 100 MM, FORNECIDO E INSTALADO EM RAMAL DE DESCARGA OU RAMAL DE ESGOTO SANITÁRIO. AF_08/2022</t>
        </is>
      </c>
      <c r="D1798" s="28" t="inlineStr">
        <is>
          <t>M</t>
        </is>
      </c>
      <c r="E1798" s="1" t="n"/>
      <c r="F1798" s="1" t="n"/>
      <c r="G1798" s="1" t="n"/>
    </row>
    <row r="1799" ht="27.95" customHeight="1">
      <c r="A1799" s="29" t="inlineStr">
        <is>
          <t>2.3</t>
        </is>
      </c>
      <c r="B1799" s="29" t="inlineStr">
        <is>
          <t>93210</t>
        </is>
      </c>
      <c r="C1799" s="29" t="inlineStr">
        <is>
          <t>EXECUÇÃO DE REFEITÓRIO EM CANTEIRO DE OBRA EM CHAPA DE MADEIRA COMPENSADA, NÃO INCLUSO MOBILIÁRIO E EQUIPAMENTOS. AF_02/2016</t>
        </is>
      </c>
      <c r="D1799" s="30" t="inlineStr">
        <is>
          <t>M2</t>
        </is>
      </c>
      <c r="E1799" s="31" t="n">
        <v>14</v>
      </c>
      <c r="F1799" s="32" t="n">
        <v>0.1423</v>
      </c>
      <c r="G1799" s="32">
        <f>F1799*E1799</f>
        <v/>
      </c>
    </row>
    <row r="1800" ht="15" customHeight="1">
      <c r="A1800" s="1" t="n"/>
      <c r="B1800" s="1" t="n"/>
      <c r="C1800" s="1" t="n"/>
      <c r="D1800" s="1" t="n"/>
      <c r="E1800" s="1" t="n"/>
      <c r="F1800" s="33" t="inlineStr">
        <is>
          <t>TOTAL:</t>
        </is>
      </c>
      <c r="G1800" s="34" t="n">
        <v>1.9922</v>
      </c>
    </row>
    <row r="1801" ht="24" customHeight="1">
      <c r="A1801" s="27" t="inlineStr">
        <is>
          <t>[ Serviço ]</t>
        </is>
      </c>
      <c r="B1801" s="27" t="inlineStr">
        <is>
          <t>89711</t>
        </is>
      </c>
      <c r="C1801" s="27" t="inlineStr">
        <is>
          <t>TUBO PVC, SERIE NORMAL, ESGOTO PREDIAL, DN 40 MM, FORNECIDO E INSTALADO EM RAMAL DE DESCARGA OU RAMAL DE ESGOTO SANITÁRIO. AF_08/2022</t>
        </is>
      </c>
      <c r="D1801" s="28" t="inlineStr">
        <is>
          <t>M</t>
        </is>
      </c>
      <c r="E1801" s="1" t="n"/>
      <c r="F1801" s="1" t="n"/>
      <c r="G1801" s="1" t="n"/>
    </row>
    <row r="1802" ht="27.95" customHeight="1">
      <c r="A1802" s="29" t="inlineStr">
        <is>
          <t>2.3</t>
        </is>
      </c>
      <c r="B1802" s="29" t="inlineStr">
        <is>
          <t>93210</t>
        </is>
      </c>
      <c r="C1802" s="29" t="inlineStr">
        <is>
          <t>EXECUÇÃO DE REFEITÓRIO EM CANTEIRO DE OBRA EM CHAPA DE MADEIRA COMPENSADA, NÃO INCLUSO MOBILIÁRIO E EQUIPAMENTOS. AF_02/2016</t>
        </is>
      </c>
      <c r="D1802" s="30" t="inlineStr">
        <is>
          <t>M2</t>
        </is>
      </c>
      <c r="E1802" s="31" t="n">
        <v>14</v>
      </c>
      <c r="F1802" s="32" t="n">
        <v>0.0886</v>
      </c>
      <c r="G1802" s="32">
        <f>F1802*E1802</f>
        <v/>
      </c>
    </row>
    <row r="1803" ht="15" customHeight="1">
      <c r="A1803" s="1" t="n"/>
      <c r="B1803" s="1" t="n"/>
      <c r="C1803" s="1" t="n"/>
      <c r="D1803" s="1" t="n"/>
      <c r="E1803" s="1" t="n"/>
      <c r="F1803" s="33" t="inlineStr">
        <is>
          <t>TOTAL:</t>
        </is>
      </c>
      <c r="G1803" s="34" t="n">
        <v>1.2404</v>
      </c>
    </row>
    <row r="1804" ht="15.95" customHeight="1">
      <c r="A1804" s="27" t="inlineStr">
        <is>
          <t>[ Serviço ]</t>
        </is>
      </c>
      <c r="B1804" s="27" t="inlineStr">
        <is>
          <t>89356</t>
        </is>
      </c>
      <c r="C1804" s="27" t="inlineStr">
        <is>
          <t>TUBO, PVC, SOLDÁVEL, DE 25MM, INSTALADO EM RAMAL OU SUB-RAMAL DE ÁGUA - FORNECIMENTO E INSTALAÇÃO. AF_06/2022</t>
        </is>
      </c>
      <c r="D1804" s="28" t="inlineStr">
        <is>
          <t>M</t>
        </is>
      </c>
      <c r="E1804" s="1" t="n"/>
      <c r="F1804" s="1" t="n"/>
      <c r="G1804" s="1" t="n"/>
    </row>
    <row r="1805" ht="27.95" customHeight="1">
      <c r="A1805" s="29" t="inlineStr">
        <is>
          <t>2.3</t>
        </is>
      </c>
      <c r="B1805" s="29" t="inlineStr">
        <is>
          <t>93210</t>
        </is>
      </c>
      <c r="C1805" s="29" t="inlineStr">
        <is>
          <t>EXECUÇÃO DE REFEITÓRIO EM CANTEIRO DE OBRA EM CHAPA DE MADEIRA COMPENSADA, NÃO INCLUSO MOBILIÁRIO E EQUIPAMENTOS. AF_02/2016</t>
        </is>
      </c>
      <c r="D1805" s="30" t="inlineStr">
        <is>
          <t>M2</t>
        </is>
      </c>
      <c r="E1805" s="31" t="n">
        <v>14</v>
      </c>
      <c r="F1805" s="32" t="n">
        <v>0.114918</v>
      </c>
      <c r="G1805" s="32">
        <f>F1805*E1805</f>
        <v/>
      </c>
    </row>
    <row r="1806" ht="15" customHeight="1">
      <c r="A1806" s="1" t="n"/>
      <c r="B1806" s="1" t="n"/>
      <c r="C1806" s="1" t="n"/>
      <c r="D1806" s="1" t="n"/>
      <c r="E1806" s="1" t="n"/>
      <c r="F1806" s="33" t="inlineStr">
        <is>
          <t>TOTAL:</t>
        </is>
      </c>
      <c r="G1806" s="34" t="n">
        <v>1.608852</v>
      </c>
    </row>
    <row r="1807" ht="24" customHeight="1">
      <c r="A1807" s="27" t="inlineStr">
        <is>
          <t>[ Serviço ]</t>
        </is>
      </c>
      <c r="B1807" s="27" t="inlineStr">
        <is>
          <t>86877</t>
        </is>
      </c>
      <c r="C1807" s="27" t="inlineStr">
        <is>
          <t>VÁLVULA EM METAL CROMADO 1.1/2" X 1.1/2" PARA TANQUE OU LAVATÓRIO, COM OU SEM LADRÃO - FORNECIMENTO E INSTALAÇÃO. AF_01/2020</t>
        </is>
      </c>
      <c r="D1807" s="28" t="inlineStr">
        <is>
          <t>UN</t>
        </is>
      </c>
      <c r="E1807" s="1" t="n"/>
      <c r="F1807" s="1" t="n"/>
      <c r="G1807" s="1" t="n"/>
    </row>
    <row r="1808" ht="27.95" customHeight="1">
      <c r="A1808" s="29" t="inlineStr">
        <is>
          <t>6.15</t>
        </is>
      </c>
      <c r="B1808" s="29" t="inlineStr">
        <is>
          <t>86938</t>
        </is>
      </c>
      <c r="C1808" s="29" t="inlineStr">
        <is>
          <t>CUBA DE EMBUTIR OVAL EM LOUÇA BRANCA, 35 X 50CM OU EQUIVALENTE, INCLUSO VÁLVULA E SIFÃO TIPO GARRAFA EM METAL CROMADO - FORNECIMENTO E INSTALAÇÃO. AF_01/2020</t>
        </is>
      </c>
      <c r="D1808" s="30" t="inlineStr">
        <is>
          <t>UN</t>
        </is>
      </c>
      <c r="E1808" s="31" t="n">
        <v>30</v>
      </c>
      <c r="F1808" s="32" t="n">
        <v>1</v>
      </c>
      <c r="G1808" s="32">
        <f>F1808*E1808</f>
        <v/>
      </c>
    </row>
    <row r="1809" ht="15" customHeight="1">
      <c r="A1809" s="1" t="n"/>
      <c r="B1809" s="1" t="n"/>
      <c r="C1809" s="1" t="n"/>
      <c r="D1809" s="1" t="n"/>
      <c r="E1809" s="1" t="n"/>
      <c r="F1809" s="33" t="inlineStr">
        <is>
          <t>TOTAL:</t>
        </is>
      </c>
      <c r="G1809" s="34" t="n">
        <v>30</v>
      </c>
    </row>
    <row r="1810" ht="15.95" customHeight="1">
      <c r="A1810" s="27" t="inlineStr">
        <is>
          <t>[ Serviço ]</t>
        </is>
      </c>
      <c r="B1810" s="27" t="inlineStr">
        <is>
          <t>86879</t>
        </is>
      </c>
      <c r="C1810" s="27" t="inlineStr">
        <is>
          <t>VÁLVULA EM PLÁSTICO 1" PARA PIA, TANQUE OU LAVATÓRIO, COM OU SEM LADRÃO - FORNECIMENTO E INSTALAÇÃO. AF_01/2020</t>
        </is>
      </c>
      <c r="D1810" s="28" t="inlineStr">
        <is>
          <t>UN</t>
        </is>
      </c>
      <c r="E1810" s="1" t="n"/>
      <c r="F1810" s="1" t="n"/>
      <c r="G1810" s="1" t="n"/>
    </row>
    <row r="1811" ht="27.95" customHeight="1">
      <c r="A1811" s="29" t="inlineStr">
        <is>
          <t>2.3</t>
        </is>
      </c>
      <c r="B1811" s="29" t="inlineStr">
        <is>
          <t>93210</t>
        </is>
      </c>
      <c r="C1811" s="29" t="inlineStr">
        <is>
          <t>EXECUÇÃO DE REFEITÓRIO EM CANTEIRO DE OBRA EM CHAPA DE MADEIRA COMPENSADA, NÃO INCLUSO MOBILIÁRIO E EQUIPAMENTOS. AF_02/2016</t>
        </is>
      </c>
      <c r="D1811" s="30" t="inlineStr">
        <is>
          <t>M2</t>
        </is>
      </c>
      <c r="E1811" s="31" t="n">
        <v>14</v>
      </c>
      <c r="F1811" s="32" t="n">
        <v>0.0268</v>
      </c>
      <c r="G1811" s="32">
        <f>F1811*E1811</f>
        <v/>
      </c>
    </row>
    <row r="1812" ht="15" customHeight="1">
      <c r="A1812" s="1" t="n"/>
      <c r="B1812" s="1" t="n"/>
      <c r="C1812" s="1" t="n"/>
      <c r="D1812" s="1" t="n"/>
      <c r="E1812" s="1" t="n"/>
      <c r="F1812" s="33" t="inlineStr">
        <is>
          <t>TOTAL:</t>
        </is>
      </c>
      <c r="G1812" s="34" t="n">
        <v>0.3752</v>
      </c>
    </row>
    <row r="1813" ht="15.95" customHeight="1">
      <c r="A1813" s="27" t="inlineStr">
        <is>
          <t>[ Serviço ]</t>
        </is>
      </c>
      <c r="B1813" s="27" t="inlineStr">
        <is>
          <t>86880</t>
        </is>
      </c>
      <c r="C1813" s="27" t="inlineStr">
        <is>
          <t>VÁLVULA EM PLÁSTICO CROMADO TIPO AMERICANA 3.1/2" X 1.1/2" SEM ADAPTADOR PARA PIA - FORNECIMENTO E INSTALAÇÃO. AF_01/2020</t>
        </is>
      </c>
      <c r="D1813" s="28" t="inlineStr">
        <is>
          <t>UN</t>
        </is>
      </c>
      <c r="E1813" s="1" t="n"/>
      <c r="F1813" s="1" t="n"/>
      <c r="G1813" s="1" t="n"/>
    </row>
    <row r="1814" ht="27.95" customHeight="1">
      <c r="A1814" s="29" t="inlineStr">
        <is>
          <t>2.3</t>
        </is>
      </c>
      <c r="B1814" s="29" t="inlineStr">
        <is>
          <t>93210</t>
        </is>
      </c>
      <c r="C1814" s="29" t="inlineStr">
        <is>
          <t>EXECUÇÃO DE REFEITÓRIO EM CANTEIRO DE OBRA EM CHAPA DE MADEIRA COMPENSADA, NÃO INCLUSO MOBILIÁRIO E EQUIPAMENTOS. AF_02/2016</t>
        </is>
      </c>
      <c r="D1814" s="30" t="inlineStr">
        <is>
          <t>M2</t>
        </is>
      </c>
      <c r="E1814" s="31" t="n">
        <v>14</v>
      </c>
      <c r="F1814" s="32" t="n">
        <v>0.0268</v>
      </c>
      <c r="G1814" s="32">
        <f>F1814*E1814</f>
        <v/>
      </c>
    </row>
    <row r="1815" ht="15" customHeight="1">
      <c r="A1815" s="1" t="n"/>
      <c r="B1815" s="1" t="n"/>
      <c r="C1815" s="1" t="n"/>
      <c r="D1815" s="1" t="n"/>
      <c r="E1815" s="1" t="n"/>
      <c r="F1815" s="33" t="inlineStr">
        <is>
          <t>TOTAL:</t>
        </is>
      </c>
      <c r="G1815" s="34" t="n">
        <v>0.3752</v>
      </c>
    </row>
    <row r="1816" ht="15.95" customHeight="1">
      <c r="A1816" s="27" t="inlineStr">
        <is>
          <t>[ Serviço ]</t>
        </is>
      </c>
      <c r="B1816" s="27" t="inlineStr">
        <is>
          <t>90587</t>
        </is>
      </c>
      <c r="C1816" s="27" t="inlineStr">
        <is>
          <t>VIBRADOR DE IMERSÃO, DIÂMETRO DE PONTEIRA 45MM, MOTOR ELÉTRICO TRIFÁSICO POTÊNCIA DE 2 CV - CHI DIURNO. AF_06/2015</t>
        </is>
      </c>
      <c r="D1816" s="28" t="inlineStr">
        <is>
          <t>CHI</t>
        </is>
      </c>
      <c r="E1816" s="1" t="n"/>
      <c r="F1816" s="1" t="n"/>
      <c r="G1816" s="1" t="n"/>
    </row>
    <row r="1817" ht="27.95" customHeight="1">
      <c r="A1817" s="29" t="inlineStr">
        <is>
          <t>2.3</t>
        </is>
      </c>
      <c r="B1817" s="29" t="inlineStr">
        <is>
          <t>93210</t>
        </is>
      </c>
      <c r="C1817" s="29" t="inlineStr">
        <is>
          <t>EXECUÇÃO DE REFEITÓRIO EM CANTEIRO DE OBRA EM CHAPA DE MADEIRA COMPENSADA, NÃO INCLUSO MOBILIÁRIO E EQUIPAMENTOS. AF_02/2016</t>
        </is>
      </c>
      <c r="D1817" s="30" t="inlineStr">
        <is>
          <t>M2</t>
        </is>
      </c>
      <c r="E1817" s="31" t="n">
        <v>14</v>
      </c>
      <c r="F1817" s="32" t="n">
        <v>0.015342738432</v>
      </c>
      <c r="G1817" s="32">
        <f>F1817*E1817</f>
        <v/>
      </c>
    </row>
    <row r="1818" ht="20.1" customHeight="1">
      <c r="A1818" s="29" t="inlineStr">
        <is>
          <t>4.6.5</t>
        </is>
      </c>
      <c r="B1818" s="29" t="inlineStr">
        <is>
          <t>103669</t>
        </is>
      </c>
      <c r="C1818" s="29" t="inlineStr">
        <is>
          <t>CONCRETAGEM DE PILARES, FCK = 25 MPA, COM USO DE BALDES - LANÇAMENTO, ADENSAMENTO E ACABAMENTO. AF_02/2022</t>
        </is>
      </c>
      <c r="D1818" s="30" t="inlineStr">
        <is>
          <t>M3</t>
        </is>
      </c>
      <c r="E1818" s="31" t="n">
        <v>0.25</v>
      </c>
      <c r="F1818" s="32" t="n">
        <v>1.417</v>
      </c>
      <c r="G1818" s="32">
        <f>F1818*E1818</f>
        <v/>
      </c>
    </row>
    <row r="1819" ht="27.95" customHeight="1">
      <c r="A1819" s="29" t="inlineStr">
        <is>
          <t>4.6.8</t>
        </is>
      </c>
      <c r="B1819" s="29" t="inlineStr">
        <is>
          <t>103683</t>
        </is>
      </c>
      <c r="C1819" s="29" t="inlineStr">
        <is>
          <t>CONCRETAGEM DE VIGAS E LAJES, FCK=25 MPA, PARA QUALQUER TIPO DE LAJE COM BALDES EM EDIFICAÇÃO DE MULTIPAVIMENTOS ATÉ 04 ANDARES - LANÇAMENTO, ADENSAMENTO E ACABAMENTO. AF_02/2022</t>
        </is>
      </c>
      <c r="D1819" s="30" t="inlineStr">
        <is>
          <t>M3</t>
        </is>
      </c>
      <c r="E1819" s="31" t="n">
        <v>0.5600000000000001</v>
      </c>
      <c r="F1819" s="32" t="n">
        <v>0.477</v>
      </c>
      <c r="G1819" s="32">
        <f>F1819*E1819</f>
        <v/>
      </c>
    </row>
    <row r="1820" ht="20.1" customHeight="1">
      <c r="A1820" s="29" t="inlineStr">
        <is>
          <t>5.10</t>
        </is>
      </c>
      <c r="B1820" s="29" t="inlineStr">
        <is>
          <t>103669</t>
        </is>
      </c>
      <c r="C1820" s="29" t="inlineStr">
        <is>
          <t>CONCRETAGEM DE PILARES, FCK = 25 MPA, COM USO DE BALDES - LANÇAMENTO, ADENSAMENTO E ACABAMENTO. AF_02/2022</t>
        </is>
      </c>
      <c r="D1820" s="30" t="inlineStr">
        <is>
          <t>M3</t>
        </is>
      </c>
      <c r="E1820" s="31" t="n">
        <v>3.38</v>
      </c>
      <c r="F1820" s="32" t="n">
        <v>1.417</v>
      </c>
      <c r="G1820" s="32">
        <f>F1820*E1820</f>
        <v/>
      </c>
    </row>
    <row r="1821" ht="20.1" customHeight="1">
      <c r="A1821" s="29" t="inlineStr">
        <is>
          <t>5.11</t>
        </is>
      </c>
      <c r="B1821" s="29" t="inlineStr">
        <is>
          <t>96556</t>
        </is>
      </c>
      <c r="C1821" s="29" t="inlineStr">
        <is>
          <t>CONCRETAGEM DE SAPATAS, FCK 30 MPA, COM USO DE JERICA ? LANÇAMENTO, ADENSAMENTO E ACABAMENTO. AF_06/2017</t>
        </is>
      </c>
      <c r="D1821" s="30" t="inlineStr">
        <is>
          <t>M3</t>
        </is>
      </c>
      <c r="E1821" s="31" t="n">
        <v>3.89</v>
      </c>
      <c r="F1821" s="32" t="n">
        <v>1.225</v>
      </c>
      <c r="G1821" s="32">
        <f>F1821*E1821</f>
        <v/>
      </c>
    </row>
    <row r="1822" ht="15" customHeight="1">
      <c r="A1822" s="1" t="n"/>
      <c r="B1822" s="1" t="n"/>
      <c r="C1822" s="1" t="n"/>
      <c r="D1822" s="1" t="n"/>
      <c r="E1822" s="1" t="n"/>
      <c r="F1822" s="33" t="inlineStr">
        <is>
          <t>TOTAL:</t>
        </is>
      </c>
      <c r="G1822" s="34" t="n">
        <v>10.390878338048</v>
      </c>
    </row>
    <row r="1823" ht="15.95" customHeight="1">
      <c r="A1823" s="27" t="inlineStr">
        <is>
          <t>[ Serviço ]</t>
        </is>
      </c>
      <c r="B1823" s="27" t="inlineStr">
        <is>
          <t>90586</t>
        </is>
      </c>
      <c r="C1823" s="27" t="inlineStr">
        <is>
          <t>VIBRADOR DE IMERSÃO, DIÂMETRO DE PONTEIRA 45MM, MOTOR ELÉTRICO TRIFÁSICO POTÊNCIA DE 2 CV - CHP DIURNO. AF_06/2015</t>
        </is>
      </c>
      <c r="D1823" s="28" t="inlineStr">
        <is>
          <t>CHP</t>
        </is>
      </c>
      <c r="E1823" s="1" t="n"/>
      <c r="F1823" s="1" t="n"/>
      <c r="G1823" s="1" t="n"/>
    </row>
    <row r="1824" ht="27.95" customHeight="1">
      <c r="A1824" s="29" t="inlineStr">
        <is>
          <t>2.3</t>
        </is>
      </c>
      <c r="B1824" s="29" t="inlineStr">
        <is>
          <t>93210</t>
        </is>
      </c>
      <c r="C1824" s="29" t="inlineStr">
        <is>
          <t>EXECUÇÃO DE REFEITÓRIO EM CANTEIRO DE OBRA EM CHAPA DE MADEIRA COMPENSADA, NÃO INCLUSO MOBILIÁRIO E EQUIPAMENTOS. AF_02/2016</t>
        </is>
      </c>
      <c r="D1824" s="30" t="inlineStr">
        <is>
          <t>M2</t>
        </is>
      </c>
      <c r="E1824" s="31" t="n">
        <v>14</v>
      </c>
      <c r="F1824" s="32" t="n">
        <v>0.00562679936</v>
      </c>
      <c r="G1824" s="32">
        <f>F1824*E1824</f>
        <v/>
      </c>
    </row>
    <row r="1825" ht="20.1" customHeight="1">
      <c r="A1825" s="29" t="inlineStr">
        <is>
          <t>4.6.5</t>
        </is>
      </c>
      <c r="B1825" s="29" t="inlineStr">
        <is>
          <t>103669</t>
        </is>
      </c>
      <c r="C1825" s="29" t="inlineStr">
        <is>
          <t>CONCRETAGEM DE PILARES, FCK = 25 MPA, COM USO DE BALDES - LANÇAMENTO, ADENSAMENTO E ACABAMENTO. AF_02/2022</t>
        </is>
      </c>
      <c r="D1825" s="30" t="inlineStr">
        <is>
          <t>M3</t>
        </is>
      </c>
      <c r="E1825" s="31" t="n">
        <v>0.25</v>
      </c>
      <c r="F1825" s="32" t="n">
        <v>1.042</v>
      </c>
      <c r="G1825" s="32">
        <f>F1825*E1825</f>
        <v/>
      </c>
    </row>
    <row r="1826" ht="27.95" customHeight="1">
      <c r="A1826" s="29" t="inlineStr">
        <is>
          <t>4.6.8</t>
        </is>
      </c>
      <c r="B1826" s="29" t="inlineStr">
        <is>
          <t>103683</t>
        </is>
      </c>
      <c r="C1826" s="29" t="inlineStr">
        <is>
          <t>CONCRETAGEM DE VIGAS E LAJES, FCK=25 MPA, PARA QUALQUER TIPO DE LAJE COM BALDES EM EDIFICAÇÃO DE MULTIPAVIMENTOS ATÉ 04 ANDARES - LANÇAMENTO, ADENSAMENTO E ACABAMENTO. AF_02/2022</t>
        </is>
      </c>
      <c r="D1826" s="30" t="inlineStr">
        <is>
          <t>M3</t>
        </is>
      </c>
      <c r="E1826" s="31" t="n">
        <v>0.5600000000000001</v>
      </c>
      <c r="F1826" s="32" t="n">
        <v>1.806</v>
      </c>
      <c r="G1826" s="32">
        <f>F1826*E1826</f>
        <v/>
      </c>
    </row>
    <row r="1827" ht="20.1" customHeight="1">
      <c r="A1827" s="29" t="inlineStr">
        <is>
          <t>5.10</t>
        </is>
      </c>
      <c r="B1827" s="29" t="inlineStr">
        <is>
          <t>103669</t>
        </is>
      </c>
      <c r="C1827" s="29" t="inlineStr">
        <is>
          <t>CONCRETAGEM DE PILARES, FCK = 25 MPA, COM USO DE BALDES - LANÇAMENTO, ADENSAMENTO E ACABAMENTO. AF_02/2022</t>
        </is>
      </c>
      <c r="D1827" s="30" t="inlineStr">
        <is>
          <t>M3</t>
        </is>
      </c>
      <c r="E1827" s="31" t="n">
        <v>3.38</v>
      </c>
      <c r="F1827" s="32" t="n">
        <v>1.042</v>
      </c>
      <c r="G1827" s="32">
        <f>F1827*E1827</f>
        <v/>
      </c>
    </row>
    <row r="1828" ht="20.1" customHeight="1">
      <c r="A1828" s="29" t="inlineStr">
        <is>
          <t>5.11</t>
        </is>
      </c>
      <c r="B1828" s="29" t="inlineStr">
        <is>
          <t>96556</t>
        </is>
      </c>
      <c r="C1828" s="29" t="inlineStr">
        <is>
          <t>CONCRETAGEM DE SAPATAS, FCK 30 MPA, COM USO DE JERICA ? LANÇAMENTO, ADENSAMENTO E ACABAMENTO. AF_06/2017</t>
        </is>
      </c>
      <c r="D1828" s="30" t="inlineStr">
        <is>
          <t>M3</t>
        </is>
      </c>
      <c r="E1828" s="31" t="n">
        <v>3.89</v>
      </c>
      <c r="F1828" s="32" t="n">
        <v>0.423</v>
      </c>
      <c r="G1828" s="32">
        <f>F1828*E1828</f>
        <v/>
      </c>
    </row>
    <row r="1829" ht="15" customHeight="1">
      <c r="A1829" s="1" t="n"/>
      <c r="B1829" s="1" t="n"/>
      <c r="C1829" s="1" t="n"/>
      <c r="D1829" s="1" t="n"/>
      <c r="E1829" s="1" t="n"/>
      <c r="F1829" s="33" t="inlineStr">
        <is>
          <t>TOTAL:</t>
        </is>
      </c>
      <c r="G1829" s="34" t="n">
        <v>6.51806519104</v>
      </c>
    </row>
    <row r="1830" ht="15.95" customHeight="1">
      <c r="A1830" s="27" t="inlineStr">
        <is>
          <t>[ Serviço ]</t>
        </is>
      </c>
      <c r="B1830" s="27" t="inlineStr">
        <is>
          <t>90582</t>
        </is>
      </c>
      <c r="C1830" s="27" t="inlineStr">
        <is>
          <t>VIBRADOR DE IMERSÃO, DIÂMETRO DE PONTEIRA 45MM, MOTOR ELÉTRICO TRIFÁSICO POTÊNCIA DE 2 CV - DEPRECIAÇÃO. AF_06/2015</t>
        </is>
      </c>
      <c r="D1830" s="28" t="inlineStr">
        <is>
          <t>H</t>
        </is>
      </c>
      <c r="E1830" s="1" t="n"/>
      <c r="F1830" s="1" t="n"/>
      <c r="G1830" s="1" t="n"/>
    </row>
    <row r="1831" ht="27.95" customHeight="1">
      <c r="A1831" s="29" t="inlineStr">
        <is>
          <t>2.3</t>
        </is>
      </c>
      <c r="B1831" s="29" t="inlineStr">
        <is>
          <t>93210</t>
        </is>
      </c>
      <c r="C1831" s="29" t="inlineStr">
        <is>
          <t>EXECUÇÃO DE REFEITÓRIO EM CANTEIRO DE OBRA EM CHAPA DE MADEIRA COMPENSADA, NÃO INCLUSO MOBILIÁRIO E EQUIPAMENTOS. AF_02/2016</t>
        </is>
      </c>
      <c r="D1831" s="30" t="inlineStr">
        <is>
          <t>M2</t>
        </is>
      </c>
      <c r="E1831" s="31" t="n">
        <v>14</v>
      </c>
      <c r="F1831" s="32" t="n">
        <v>0.020969537792</v>
      </c>
      <c r="G1831" s="32">
        <f>F1831*E1831</f>
        <v/>
      </c>
    </row>
    <row r="1832" ht="20.1" customHeight="1">
      <c r="A1832" s="29" t="inlineStr">
        <is>
          <t>4.6.5</t>
        </is>
      </c>
      <c r="B1832" s="29" t="inlineStr">
        <is>
          <t>103669</t>
        </is>
      </c>
      <c r="C1832" s="29" t="inlineStr">
        <is>
          <t>CONCRETAGEM DE PILARES, FCK = 25 MPA, COM USO DE BALDES - LANÇAMENTO, ADENSAMENTO E ACABAMENTO. AF_02/2022</t>
        </is>
      </c>
      <c r="D1832" s="30" t="inlineStr">
        <is>
          <t>M3</t>
        </is>
      </c>
      <c r="E1832" s="31" t="n">
        <v>0.25</v>
      </c>
      <c r="F1832" s="32" t="n">
        <v>2.459</v>
      </c>
      <c r="G1832" s="32">
        <f>F1832*E1832</f>
        <v/>
      </c>
    </row>
    <row r="1833" ht="27.95" customHeight="1">
      <c r="A1833" s="29" t="inlineStr">
        <is>
          <t>4.6.8</t>
        </is>
      </c>
      <c r="B1833" s="29" t="inlineStr">
        <is>
          <t>103683</t>
        </is>
      </c>
      <c r="C1833" s="29" t="inlineStr">
        <is>
          <t>CONCRETAGEM DE VIGAS E LAJES, FCK=25 MPA, PARA QUALQUER TIPO DE LAJE COM BALDES EM EDIFICAÇÃO DE MULTIPAVIMENTOS ATÉ 04 ANDARES - LANÇAMENTO, ADENSAMENTO E ACABAMENTO. AF_02/2022</t>
        </is>
      </c>
      <c r="D1833" s="30" t="inlineStr">
        <is>
          <t>M3</t>
        </is>
      </c>
      <c r="E1833" s="31" t="n">
        <v>0.5600000000000001</v>
      </c>
      <c r="F1833" s="32" t="n">
        <v>2.283</v>
      </c>
      <c r="G1833" s="32">
        <f>F1833*E1833</f>
        <v/>
      </c>
    </row>
    <row r="1834" ht="20.1" customHeight="1">
      <c r="A1834" s="29" t="inlineStr">
        <is>
          <t>5.10</t>
        </is>
      </c>
      <c r="B1834" s="29" t="inlineStr">
        <is>
          <t>103669</t>
        </is>
      </c>
      <c r="C1834" s="29" t="inlineStr">
        <is>
          <t>CONCRETAGEM DE PILARES, FCK = 25 MPA, COM USO DE BALDES - LANÇAMENTO, ADENSAMENTO E ACABAMENTO. AF_02/2022</t>
        </is>
      </c>
      <c r="D1834" s="30" t="inlineStr">
        <is>
          <t>M3</t>
        </is>
      </c>
      <c r="E1834" s="31" t="n">
        <v>3.38</v>
      </c>
      <c r="F1834" s="32" t="n">
        <v>2.459</v>
      </c>
      <c r="G1834" s="32">
        <f>F1834*E1834</f>
        <v/>
      </c>
    </row>
    <row r="1835" ht="20.1" customHeight="1">
      <c r="A1835" s="29" t="inlineStr">
        <is>
          <t>5.11</t>
        </is>
      </c>
      <c r="B1835" s="29" t="inlineStr">
        <is>
          <t>96556</t>
        </is>
      </c>
      <c r="C1835" s="29" t="inlineStr">
        <is>
          <t>CONCRETAGEM DE SAPATAS, FCK 30 MPA, COM USO DE JERICA ? LANÇAMENTO, ADENSAMENTO E ACABAMENTO. AF_06/2017</t>
        </is>
      </c>
      <c r="D1835" s="30" t="inlineStr">
        <is>
          <t>M3</t>
        </is>
      </c>
      <c r="E1835" s="31" t="n">
        <v>3.89</v>
      </c>
      <c r="F1835" s="32" t="n">
        <v>1.648</v>
      </c>
      <c r="G1835" s="32">
        <f>F1835*E1835</f>
        <v/>
      </c>
    </row>
    <row r="1836" ht="15" customHeight="1">
      <c r="A1836" s="1" t="n"/>
      <c r="B1836" s="1" t="n"/>
      <c r="C1836" s="1" t="n"/>
      <c r="D1836" s="1" t="n"/>
      <c r="E1836" s="1" t="n"/>
      <c r="F1836" s="33" t="inlineStr">
        <is>
          <t>TOTAL:</t>
        </is>
      </c>
      <c r="G1836" s="34" t="n">
        <v>16.908943529088</v>
      </c>
    </row>
    <row r="1837" ht="15.95" customHeight="1">
      <c r="A1837" s="27" t="inlineStr">
        <is>
          <t>[ Serviço ]</t>
        </is>
      </c>
      <c r="B1837" s="27" t="inlineStr">
        <is>
          <t>90583</t>
        </is>
      </c>
      <c r="C1837" s="27" t="inlineStr">
        <is>
          <t>VIBRADOR DE IMERSÃO, DIÂMETRO DE PONTEIRA 45MM, MOTOR ELÉTRICO TRIFÁSICO POTÊNCIA DE 2 CV - JUROS. AF_06/2015</t>
        </is>
      </c>
      <c r="D1837" s="28" t="inlineStr">
        <is>
          <t>H</t>
        </is>
      </c>
      <c r="E1837" s="1" t="n"/>
      <c r="F1837" s="1" t="n"/>
      <c r="G1837" s="1" t="n"/>
    </row>
    <row r="1838" ht="27.95" customHeight="1">
      <c r="A1838" s="29" t="inlineStr">
        <is>
          <t>2.3</t>
        </is>
      </c>
      <c r="B1838" s="29" t="inlineStr">
        <is>
          <t>93210</t>
        </is>
      </c>
      <c r="C1838" s="29" t="inlineStr">
        <is>
          <t>EXECUÇÃO DE REFEITÓRIO EM CANTEIRO DE OBRA EM CHAPA DE MADEIRA COMPENSADA, NÃO INCLUSO MOBILIÁRIO E EQUIPAMENTOS. AF_02/2016</t>
        </is>
      </c>
      <c r="D1838" s="30" t="inlineStr">
        <is>
          <t>M2</t>
        </is>
      </c>
      <c r="E1838" s="31" t="n">
        <v>14</v>
      </c>
      <c r="F1838" s="32" t="n">
        <v>0.020969537792</v>
      </c>
      <c r="G1838" s="32">
        <f>F1838*E1838</f>
        <v/>
      </c>
    </row>
    <row r="1839" ht="20.1" customHeight="1">
      <c r="A1839" s="29" t="inlineStr">
        <is>
          <t>4.6.5</t>
        </is>
      </c>
      <c r="B1839" s="29" t="inlineStr">
        <is>
          <t>103669</t>
        </is>
      </c>
      <c r="C1839" s="29" t="inlineStr">
        <is>
          <t>CONCRETAGEM DE PILARES, FCK = 25 MPA, COM USO DE BALDES - LANÇAMENTO, ADENSAMENTO E ACABAMENTO. AF_02/2022</t>
        </is>
      </c>
      <c r="D1839" s="30" t="inlineStr">
        <is>
          <t>M3</t>
        </is>
      </c>
      <c r="E1839" s="31" t="n">
        <v>0.25</v>
      </c>
      <c r="F1839" s="32" t="n">
        <v>2.459</v>
      </c>
      <c r="G1839" s="32">
        <f>F1839*E1839</f>
        <v/>
      </c>
    </row>
    <row r="1840" ht="27.95" customHeight="1">
      <c r="A1840" s="29" t="inlineStr">
        <is>
          <t>4.6.8</t>
        </is>
      </c>
      <c r="B1840" s="29" t="inlineStr">
        <is>
          <t>103683</t>
        </is>
      </c>
      <c r="C1840" s="29" t="inlineStr">
        <is>
          <t>CONCRETAGEM DE VIGAS E LAJES, FCK=25 MPA, PARA QUALQUER TIPO DE LAJE COM BALDES EM EDIFICAÇÃO DE MULTIPAVIMENTOS ATÉ 04 ANDARES - LANÇAMENTO, ADENSAMENTO E ACABAMENTO. AF_02/2022</t>
        </is>
      </c>
      <c r="D1840" s="30" t="inlineStr">
        <is>
          <t>M3</t>
        </is>
      </c>
      <c r="E1840" s="31" t="n">
        <v>0.5600000000000001</v>
      </c>
      <c r="F1840" s="32" t="n">
        <v>2.283</v>
      </c>
      <c r="G1840" s="32">
        <f>F1840*E1840</f>
        <v/>
      </c>
    </row>
    <row r="1841" ht="20.1" customHeight="1">
      <c r="A1841" s="29" t="inlineStr">
        <is>
          <t>5.10</t>
        </is>
      </c>
      <c r="B1841" s="29" t="inlineStr">
        <is>
          <t>103669</t>
        </is>
      </c>
      <c r="C1841" s="29" t="inlineStr">
        <is>
          <t>CONCRETAGEM DE PILARES, FCK = 25 MPA, COM USO DE BALDES - LANÇAMENTO, ADENSAMENTO E ACABAMENTO. AF_02/2022</t>
        </is>
      </c>
      <c r="D1841" s="30" t="inlineStr">
        <is>
          <t>M3</t>
        </is>
      </c>
      <c r="E1841" s="31" t="n">
        <v>3.38</v>
      </c>
      <c r="F1841" s="32" t="n">
        <v>2.459</v>
      </c>
      <c r="G1841" s="32">
        <f>F1841*E1841</f>
        <v/>
      </c>
    </row>
    <row r="1842" ht="20.1" customHeight="1">
      <c r="A1842" s="29" t="inlineStr">
        <is>
          <t>5.11</t>
        </is>
      </c>
      <c r="B1842" s="29" t="inlineStr">
        <is>
          <t>96556</t>
        </is>
      </c>
      <c r="C1842" s="29" t="inlineStr">
        <is>
          <t>CONCRETAGEM DE SAPATAS, FCK 30 MPA, COM USO DE JERICA ? LANÇAMENTO, ADENSAMENTO E ACABAMENTO. AF_06/2017</t>
        </is>
      </c>
      <c r="D1842" s="30" t="inlineStr">
        <is>
          <t>M3</t>
        </is>
      </c>
      <c r="E1842" s="31" t="n">
        <v>3.89</v>
      </c>
      <c r="F1842" s="32" t="n">
        <v>1.648</v>
      </c>
      <c r="G1842" s="32">
        <f>F1842*E1842</f>
        <v/>
      </c>
    </row>
    <row r="1843" ht="15" customHeight="1">
      <c r="A1843" s="1" t="n"/>
      <c r="B1843" s="1" t="n"/>
      <c r="C1843" s="1" t="n"/>
      <c r="D1843" s="1" t="n"/>
      <c r="E1843" s="1" t="n"/>
      <c r="F1843" s="33" t="inlineStr">
        <is>
          <t>TOTAL:</t>
        </is>
      </c>
      <c r="G1843" s="34" t="n">
        <v>16.908943529088</v>
      </c>
    </row>
    <row r="1844" ht="15.95" customHeight="1">
      <c r="A1844" s="27" t="inlineStr">
        <is>
          <t>[ Serviço ]</t>
        </is>
      </c>
      <c r="B1844" s="27" t="inlineStr">
        <is>
          <t>90584</t>
        </is>
      </c>
      <c r="C1844" s="27" t="inlineStr">
        <is>
          <t>VIBRADOR DE IMERSÃO, DIÂMETRO DE PONTEIRA 45MM, MOTOR ELÉTRICO TRIFÁSICO POTÊNCIA DE 2 CV - MANUTENÇÃO. AF_06/2015</t>
        </is>
      </c>
      <c r="D1844" s="28" t="inlineStr">
        <is>
          <t>H</t>
        </is>
      </c>
      <c r="E1844" s="1" t="n"/>
      <c r="F1844" s="1" t="n"/>
      <c r="G1844" s="1" t="n"/>
    </row>
    <row r="1845" ht="27.95" customHeight="1">
      <c r="A1845" s="29" t="inlineStr">
        <is>
          <t>2.3</t>
        </is>
      </c>
      <c r="B1845" s="29" t="inlineStr">
        <is>
          <t>93210</t>
        </is>
      </c>
      <c r="C1845" s="29" t="inlineStr">
        <is>
          <t>EXECUÇÃO DE REFEITÓRIO EM CANTEIRO DE OBRA EM CHAPA DE MADEIRA COMPENSADA, NÃO INCLUSO MOBILIÁRIO E EQUIPAMENTOS. AF_02/2016</t>
        </is>
      </c>
      <c r="D1845" s="30" t="inlineStr">
        <is>
          <t>M2</t>
        </is>
      </c>
      <c r="E1845" s="31" t="n">
        <v>14</v>
      </c>
      <c r="F1845" s="32" t="n">
        <v>0.00562679936</v>
      </c>
      <c r="G1845" s="32">
        <f>F1845*E1845</f>
        <v/>
      </c>
    </row>
    <row r="1846" ht="20.1" customHeight="1">
      <c r="A1846" s="29" t="inlineStr">
        <is>
          <t>4.6.5</t>
        </is>
      </c>
      <c r="B1846" s="29" t="inlineStr">
        <is>
          <t>103669</t>
        </is>
      </c>
      <c r="C1846" s="29" t="inlineStr">
        <is>
          <t>CONCRETAGEM DE PILARES, FCK = 25 MPA, COM USO DE BALDES - LANÇAMENTO, ADENSAMENTO E ACABAMENTO. AF_02/2022</t>
        </is>
      </c>
      <c r="D1846" s="30" t="inlineStr">
        <is>
          <t>M3</t>
        </is>
      </c>
      <c r="E1846" s="31" t="n">
        <v>0.25</v>
      </c>
      <c r="F1846" s="32" t="n">
        <v>1.042</v>
      </c>
      <c r="G1846" s="32">
        <f>F1846*E1846</f>
        <v/>
      </c>
    </row>
    <row r="1847" ht="27.95" customHeight="1">
      <c r="A1847" s="29" t="inlineStr">
        <is>
          <t>4.6.8</t>
        </is>
      </c>
      <c r="B1847" s="29" t="inlineStr">
        <is>
          <t>103683</t>
        </is>
      </c>
      <c r="C1847" s="29" t="inlineStr">
        <is>
          <t>CONCRETAGEM DE VIGAS E LAJES, FCK=25 MPA, PARA QUALQUER TIPO DE LAJE COM BALDES EM EDIFICAÇÃO DE MULTIPAVIMENTOS ATÉ 04 ANDARES - LANÇAMENTO, ADENSAMENTO E ACABAMENTO. AF_02/2022</t>
        </is>
      </c>
      <c r="D1847" s="30" t="inlineStr">
        <is>
          <t>M3</t>
        </is>
      </c>
      <c r="E1847" s="31" t="n">
        <v>0.5600000000000001</v>
      </c>
      <c r="F1847" s="32" t="n">
        <v>1.806</v>
      </c>
      <c r="G1847" s="32">
        <f>F1847*E1847</f>
        <v/>
      </c>
    </row>
    <row r="1848" ht="20.1" customHeight="1">
      <c r="A1848" s="29" t="inlineStr">
        <is>
          <t>5.10</t>
        </is>
      </c>
      <c r="B1848" s="29" t="inlineStr">
        <is>
          <t>103669</t>
        </is>
      </c>
      <c r="C1848" s="29" t="inlineStr">
        <is>
          <t>CONCRETAGEM DE PILARES, FCK = 25 MPA, COM USO DE BALDES - LANÇAMENTO, ADENSAMENTO E ACABAMENTO. AF_02/2022</t>
        </is>
      </c>
      <c r="D1848" s="30" t="inlineStr">
        <is>
          <t>M3</t>
        </is>
      </c>
      <c r="E1848" s="31" t="n">
        <v>3.38</v>
      </c>
      <c r="F1848" s="32" t="n">
        <v>1.042</v>
      </c>
      <c r="G1848" s="32">
        <f>F1848*E1848</f>
        <v/>
      </c>
    </row>
    <row r="1849" ht="20.1" customHeight="1">
      <c r="A1849" s="29" t="inlineStr">
        <is>
          <t>5.11</t>
        </is>
      </c>
      <c r="B1849" s="29" t="inlineStr">
        <is>
          <t>96556</t>
        </is>
      </c>
      <c r="C1849" s="29" t="inlineStr">
        <is>
          <t>CONCRETAGEM DE SAPATAS, FCK 30 MPA, COM USO DE JERICA ? LANÇAMENTO, ADENSAMENTO E ACABAMENTO. AF_06/2017</t>
        </is>
      </c>
      <c r="D1849" s="30" t="inlineStr">
        <is>
          <t>M3</t>
        </is>
      </c>
      <c r="E1849" s="31" t="n">
        <v>3.89</v>
      </c>
      <c r="F1849" s="32" t="n">
        <v>0.423</v>
      </c>
      <c r="G1849" s="32">
        <f>F1849*E1849</f>
        <v/>
      </c>
    </row>
    <row r="1850" ht="15" customHeight="1">
      <c r="A1850" s="1" t="n"/>
      <c r="B1850" s="1" t="n"/>
      <c r="C1850" s="1" t="n"/>
      <c r="D1850" s="1" t="n"/>
      <c r="E1850" s="1" t="n"/>
      <c r="F1850" s="33" t="inlineStr">
        <is>
          <t>TOTAL:</t>
        </is>
      </c>
      <c r="G1850" s="34" t="n">
        <v>6.51806519104</v>
      </c>
    </row>
    <row r="1851" ht="24" customHeight="1">
      <c r="A1851" s="27" t="inlineStr">
        <is>
          <t>[ Serviço ]</t>
        </is>
      </c>
      <c r="B1851" s="27" t="inlineStr">
        <is>
          <t>90585</t>
        </is>
      </c>
      <c r="C1851" s="27" t="inlineStr">
        <is>
          <t>VIBRADOR DE IMERSÃO, DIÂMETRO DE PONTEIRA 45MM, MOTOR ELÉTRICO TRIFÁSICO POTÊNCIA DE 2 CV - MATERIAIS NA OPERAÇÃO. AF_06/2015</t>
        </is>
      </c>
      <c r="D1851" s="28" t="inlineStr">
        <is>
          <t>H</t>
        </is>
      </c>
      <c r="E1851" s="1" t="n"/>
      <c r="F1851" s="1" t="n"/>
      <c r="G1851" s="1" t="n"/>
    </row>
    <row r="1852" ht="27.95" customHeight="1">
      <c r="A1852" s="29" t="inlineStr">
        <is>
          <t>2.3</t>
        </is>
      </c>
      <c r="B1852" s="29" t="inlineStr">
        <is>
          <t>93210</t>
        </is>
      </c>
      <c r="C1852" s="29" t="inlineStr">
        <is>
          <t>EXECUÇÃO DE REFEITÓRIO EM CANTEIRO DE OBRA EM CHAPA DE MADEIRA COMPENSADA, NÃO INCLUSO MOBILIÁRIO E EQUIPAMENTOS. AF_02/2016</t>
        </is>
      </c>
      <c r="D1852" s="30" t="inlineStr">
        <is>
          <t>M2</t>
        </is>
      </c>
      <c r="E1852" s="31" t="n">
        <v>14</v>
      </c>
      <c r="F1852" s="32" t="n">
        <v>0.00562679936</v>
      </c>
      <c r="G1852" s="32">
        <f>F1852*E1852</f>
        <v/>
      </c>
    </row>
    <row r="1853" ht="20.1" customHeight="1">
      <c r="A1853" s="29" t="inlineStr">
        <is>
          <t>4.6.5</t>
        </is>
      </c>
      <c r="B1853" s="29" t="inlineStr">
        <is>
          <t>103669</t>
        </is>
      </c>
      <c r="C1853" s="29" t="inlineStr">
        <is>
          <t>CONCRETAGEM DE PILARES, FCK = 25 MPA, COM USO DE BALDES - LANÇAMENTO, ADENSAMENTO E ACABAMENTO. AF_02/2022</t>
        </is>
      </c>
      <c r="D1853" s="30" t="inlineStr">
        <is>
          <t>M3</t>
        </is>
      </c>
      <c r="E1853" s="31" t="n">
        <v>0.25</v>
      </c>
      <c r="F1853" s="32" t="n">
        <v>1.042</v>
      </c>
      <c r="G1853" s="32">
        <f>F1853*E1853</f>
        <v/>
      </c>
    </row>
    <row r="1854" ht="27.95" customHeight="1">
      <c r="A1854" s="29" t="inlineStr">
        <is>
          <t>4.6.8</t>
        </is>
      </c>
      <c r="B1854" s="29" t="inlineStr">
        <is>
          <t>103683</t>
        </is>
      </c>
      <c r="C1854" s="29" t="inlineStr">
        <is>
          <t>CONCRETAGEM DE VIGAS E LAJES, FCK=25 MPA, PARA QUALQUER TIPO DE LAJE COM BALDES EM EDIFICAÇÃO DE MULTIPAVIMENTOS ATÉ 04 ANDARES - LANÇAMENTO, ADENSAMENTO E ACABAMENTO. AF_02/2022</t>
        </is>
      </c>
      <c r="D1854" s="30" t="inlineStr">
        <is>
          <t>M3</t>
        </is>
      </c>
      <c r="E1854" s="31" t="n">
        <v>0.5600000000000001</v>
      </c>
      <c r="F1854" s="32" t="n">
        <v>1.806</v>
      </c>
      <c r="G1854" s="32">
        <f>F1854*E1854</f>
        <v/>
      </c>
    </row>
    <row r="1855" ht="20.1" customHeight="1">
      <c r="A1855" s="29" t="inlineStr">
        <is>
          <t>5.10</t>
        </is>
      </c>
      <c r="B1855" s="29" t="inlineStr">
        <is>
          <t>103669</t>
        </is>
      </c>
      <c r="C1855" s="29" t="inlineStr">
        <is>
          <t>CONCRETAGEM DE PILARES, FCK = 25 MPA, COM USO DE BALDES - LANÇAMENTO, ADENSAMENTO E ACABAMENTO. AF_02/2022</t>
        </is>
      </c>
      <c r="D1855" s="30" t="inlineStr">
        <is>
          <t>M3</t>
        </is>
      </c>
      <c r="E1855" s="31" t="n">
        <v>3.38</v>
      </c>
      <c r="F1855" s="32" t="n">
        <v>1.042</v>
      </c>
      <c r="G1855" s="32">
        <f>F1855*E1855</f>
        <v/>
      </c>
    </row>
    <row r="1856" ht="20.1" customHeight="1">
      <c r="A1856" s="29" t="inlineStr">
        <is>
          <t>5.11</t>
        </is>
      </c>
      <c r="B1856" s="29" t="inlineStr">
        <is>
          <t>96556</t>
        </is>
      </c>
      <c r="C1856" s="29" t="inlineStr">
        <is>
          <t>CONCRETAGEM DE SAPATAS, FCK 30 MPA, COM USO DE JERICA ? LANÇAMENTO, ADENSAMENTO E ACABAMENTO. AF_06/2017</t>
        </is>
      </c>
      <c r="D1856" s="30" t="inlineStr">
        <is>
          <t>M3</t>
        </is>
      </c>
      <c r="E1856" s="31" t="n">
        <v>3.89</v>
      </c>
      <c r="F1856" s="32" t="n">
        <v>0.423</v>
      </c>
      <c r="G1856" s="32">
        <f>F1856*E1856</f>
        <v/>
      </c>
    </row>
    <row r="1857" ht="15" customHeight="1">
      <c r="A1857" s="1" t="n"/>
      <c r="B1857" s="1" t="n"/>
      <c r="C1857" s="1" t="n"/>
      <c r="D1857" s="1" t="n"/>
      <c r="E1857" s="1" t="n"/>
      <c r="F1857" s="33" t="inlineStr">
        <is>
          <t>TOTAL:</t>
        </is>
      </c>
      <c r="G1857" s="34" t="n">
        <v>6.51806519104</v>
      </c>
    </row>
    <row r="1858" ht="15.95" customHeight="1">
      <c r="A1858" s="27" t="inlineStr">
        <is>
          <t>[ Material ]</t>
        </is>
      </c>
      <c r="B1858" s="27" t="inlineStr">
        <is>
          <t>00000411</t>
        </is>
      </c>
      <c r="C1858" s="27" t="inlineStr">
        <is>
          <t>ABRACADEIRA DE NYLON PARA AMARRACAO DE CABOS, COMPRIMENTO DE 200 X *4,6* MM</t>
        </is>
      </c>
      <c r="D1858" s="28" t="inlineStr">
        <is>
          <t>UN</t>
        </is>
      </c>
      <c r="E1858" s="1" t="n"/>
      <c r="F1858" s="1" t="n"/>
      <c r="G1858" s="1" t="n"/>
    </row>
    <row r="1859" ht="15" customHeight="1">
      <c r="A1859" s="29" t="inlineStr">
        <is>
          <t>3.1.3</t>
        </is>
      </c>
      <c r="B1859" s="29" t="inlineStr">
        <is>
          <t>97062</t>
        </is>
      </c>
      <c r="C1859" s="29" t="inlineStr">
        <is>
          <t>COLOCAÇÃO DE TELA EM ANDAIME FACHADEIRO. AF_11/2017</t>
        </is>
      </c>
      <c r="D1859" s="30" t="inlineStr">
        <is>
          <t>M2</t>
        </is>
      </c>
      <c r="E1859" s="31" t="n">
        <v>889</v>
      </c>
      <c r="F1859" s="32" t="n">
        <v>0.549</v>
      </c>
      <c r="G1859" s="32">
        <f>F1859*E1859</f>
        <v/>
      </c>
    </row>
    <row r="1860" ht="15" customHeight="1">
      <c r="A1860" s="29" t="inlineStr">
        <is>
          <t>4.1.3</t>
        </is>
      </c>
      <c r="B1860" s="29" t="inlineStr">
        <is>
          <t>97062</t>
        </is>
      </c>
      <c r="C1860" s="29" t="inlineStr">
        <is>
          <t>COLOCAÇÃO DE TELA EM ANDAIME FACHADEIRO. AF_11/2017</t>
        </is>
      </c>
      <c r="D1860" s="30" t="inlineStr">
        <is>
          <t>M2</t>
        </is>
      </c>
      <c r="E1860" s="31" t="n">
        <v>1600.8</v>
      </c>
      <c r="F1860" s="32" t="n">
        <v>0.549</v>
      </c>
      <c r="G1860" s="32">
        <f>F1860*E1860</f>
        <v/>
      </c>
    </row>
    <row r="1861" ht="15" customHeight="1">
      <c r="A1861" s="1" t="n"/>
      <c r="B1861" s="1" t="n"/>
      <c r="C1861" s="1" t="n"/>
      <c r="D1861" s="1" t="n"/>
      <c r="E1861" s="1" t="n"/>
      <c r="F1861" s="33" t="inlineStr">
        <is>
          <t>TOTAL:</t>
        </is>
      </c>
      <c r="G1861" s="34" t="n">
        <v>1366.9002</v>
      </c>
    </row>
    <row r="1862" ht="15.95" customHeight="1">
      <c r="A1862" s="27" t="inlineStr">
        <is>
          <t>[ Material ]</t>
        </is>
      </c>
      <c r="B1862" s="27" t="inlineStr">
        <is>
          <t>00000392</t>
        </is>
      </c>
      <c r="C1862" s="27" t="inlineStr">
        <is>
          <t>ABRACADEIRA EM ACO PARA AMARRACAO DE ELETRODUTOS, TIPO D, COM 1/2" E PARAFUSO DE FIXACAO</t>
        </is>
      </c>
      <c r="D1862" s="28" t="inlineStr">
        <is>
          <t>UN</t>
        </is>
      </c>
      <c r="E1862" s="1" t="n"/>
      <c r="F1862" s="1" t="n"/>
      <c r="G1862" s="1" t="n"/>
    </row>
    <row r="1863" ht="20.1" customHeight="1">
      <c r="A1863" s="29" t="inlineStr">
        <is>
          <t>2.2</t>
        </is>
      </c>
      <c r="B1863" s="29" t="inlineStr">
        <is>
          <t>93208</t>
        </is>
      </c>
      <c r="C1863" s="29" t="inlineStr">
        <is>
          <t>EXECUÇÃO DE ALMOXARIFADO EM CANTEIRO DE OBRA EM CHAPA DE MADEIRA COMPENSADA, INCLUSO PRATELEIRAS. AF_02/2016</t>
        </is>
      </c>
      <c r="D1863" s="30" t="inlineStr">
        <is>
          <t>M2</t>
        </is>
      </c>
      <c r="E1863" s="31" t="n">
        <v>30</v>
      </c>
      <c r="F1863" s="32" t="n">
        <v>0.6013373</v>
      </c>
      <c r="G1863" s="32">
        <f>F1863*E1863</f>
        <v/>
      </c>
    </row>
    <row r="1864" ht="27.95" customHeight="1">
      <c r="A1864" s="29" t="inlineStr">
        <is>
          <t>2.3</t>
        </is>
      </c>
      <c r="B1864" s="29" t="inlineStr">
        <is>
          <t>93210</t>
        </is>
      </c>
      <c r="C1864" s="29" t="inlineStr">
        <is>
          <t>EXECUÇÃO DE REFEITÓRIO EM CANTEIRO DE OBRA EM CHAPA DE MADEIRA COMPENSADA, NÃO INCLUSO MOBILIÁRIO E EQUIPAMENTOS. AF_02/2016</t>
        </is>
      </c>
      <c r="D1864" s="30" t="inlineStr">
        <is>
          <t>M2</t>
        </is>
      </c>
      <c r="E1864" s="31" t="n">
        <v>14</v>
      </c>
      <c r="F1864" s="32" t="n">
        <v>0.9331252</v>
      </c>
      <c r="G1864" s="32">
        <f>F1864*E1864</f>
        <v/>
      </c>
    </row>
    <row r="1865" ht="15" customHeight="1">
      <c r="A1865" s="1" t="n"/>
      <c r="B1865" s="1" t="n"/>
      <c r="C1865" s="1" t="n"/>
      <c r="D1865" s="1" t="n"/>
      <c r="E1865" s="1" t="n"/>
      <c r="F1865" s="33" t="inlineStr">
        <is>
          <t>TOTAL:</t>
        </is>
      </c>
      <c r="G1865" s="34" t="n">
        <v>31.1038718</v>
      </c>
    </row>
    <row r="1866" ht="15.95" customHeight="1">
      <c r="A1866" s="27" t="inlineStr">
        <is>
          <t>[ Material ]</t>
        </is>
      </c>
      <c r="B1866" s="27" t="inlineStr">
        <is>
          <t>00000003</t>
        </is>
      </c>
      <c r="C1866" s="27" t="inlineStr">
        <is>
          <t>ACIDO CLORIDRICO / ACIDO MURIATICO, DILUICAO 10% A 12% PARA USO EM LIMPEZA</t>
        </is>
      </c>
      <c r="D1866" s="28" t="inlineStr">
        <is>
          <t>L</t>
        </is>
      </c>
      <c r="E1866" s="1" t="n"/>
      <c r="F1866" s="1" t="n"/>
      <c r="G1866" s="1" t="n"/>
    </row>
    <row r="1867" ht="15" customHeight="1">
      <c r="A1867" s="29" t="inlineStr">
        <is>
          <t>7.4</t>
        </is>
      </c>
      <c r="B1867" s="29" t="inlineStr">
        <is>
          <t>00009537</t>
        </is>
      </c>
      <c r="C1867" s="29" t="inlineStr">
        <is>
          <t>LIMPEZA FINAL DA OBRA</t>
        </is>
      </c>
      <c r="D1867" s="30" t="inlineStr">
        <is>
          <t>M2</t>
        </is>
      </c>
      <c r="E1867" s="31" t="n">
        <v>2211</v>
      </c>
      <c r="F1867" s="32" t="n">
        <v>0.05</v>
      </c>
      <c r="G1867" s="32">
        <f>F1867*E1867</f>
        <v/>
      </c>
    </row>
    <row r="1868" ht="15" customHeight="1">
      <c r="A1868" s="1" t="n"/>
      <c r="B1868" s="1" t="n"/>
      <c r="C1868" s="1" t="n"/>
      <c r="D1868" s="1" t="n"/>
      <c r="E1868" s="1" t="n"/>
      <c r="F1868" s="33" t="inlineStr">
        <is>
          <t>TOTAL:</t>
        </is>
      </c>
      <c r="G1868" s="34" t="n">
        <v>110.55</v>
      </c>
    </row>
    <row r="1869" ht="15" customHeight="1">
      <c r="A1869" s="27" t="inlineStr">
        <is>
          <t>[ Material ]</t>
        </is>
      </c>
      <c r="B1869" s="27" t="inlineStr">
        <is>
          <t>I00081</t>
        </is>
      </c>
      <c r="C1869" s="27" t="inlineStr">
        <is>
          <t>Aço ca-50 6,3 a 12,5 mm</t>
        </is>
      </c>
      <c r="D1869" s="28" t="inlineStr">
        <is>
          <t>kg</t>
        </is>
      </c>
      <c r="E1869" s="1" t="n"/>
      <c r="F1869" s="1" t="n"/>
      <c r="G1869" s="1" t="n"/>
    </row>
    <row r="1870" ht="15" customHeight="1">
      <c r="A1870" s="29" t="inlineStr">
        <is>
          <t>3.5.5</t>
        </is>
      </c>
      <c r="B1870" s="29" t="inlineStr">
        <is>
          <t>S08637</t>
        </is>
      </c>
      <c r="C1870" s="29" t="inlineStr">
        <is>
          <t>Chapim de concreto pré-moldado</t>
        </is>
      </c>
      <c r="D1870" s="30" t="inlineStr">
        <is>
          <t>m</t>
        </is>
      </c>
      <c r="E1870" s="31" t="n">
        <v>71</v>
      </c>
      <c r="F1870" s="32" t="n">
        <v>0.8</v>
      </c>
      <c r="G1870" s="32">
        <f>F1870*E1870</f>
        <v/>
      </c>
    </row>
    <row r="1871" ht="15" customHeight="1">
      <c r="A1871" s="29" t="inlineStr">
        <is>
          <t>4.3.12</t>
        </is>
      </c>
      <c r="B1871" s="29" t="inlineStr">
        <is>
          <t>S08637</t>
        </is>
      </c>
      <c r="C1871" s="29" t="inlineStr">
        <is>
          <t>Chapim de concreto pré-moldado</t>
        </is>
      </c>
      <c r="D1871" s="30" t="inlineStr">
        <is>
          <t>m</t>
        </is>
      </c>
      <c r="E1871" s="31" t="n">
        <v>190</v>
      </c>
      <c r="F1871" s="32" t="n">
        <v>0.8</v>
      </c>
      <c r="G1871" s="32">
        <f>F1871*E1871</f>
        <v/>
      </c>
    </row>
    <row r="1872" ht="15" customHeight="1">
      <c r="A1872" s="29" t="inlineStr">
        <is>
          <t>5.14</t>
        </is>
      </c>
      <c r="B1872" s="29" t="inlineStr">
        <is>
          <t>S08637</t>
        </is>
      </c>
      <c r="C1872" s="29" t="inlineStr">
        <is>
          <t>Chapim de concreto pré-moldado</t>
        </is>
      </c>
      <c r="D1872" s="30" t="inlineStr">
        <is>
          <t>m</t>
        </is>
      </c>
      <c r="E1872" s="31" t="n">
        <v>110</v>
      </c>
      <c r="F1872" s="32" t="n">
        <v>0.8</v>
      </c>
      <c r="G1872" s="32">
        <f>F1872*E1872</f>
        <v/>
      </c>
    </row>
    <row r="1873" ht="15" customHeight="1">
      <c r="A1873" s="1" t="n"/>
      <c r="B1873" s="1" t="n"/>
      <c r="C1873" s="1" t="n"/>
      <c r="D1873" s="1" t="n"/>
      <c r="E1873" s="1" t="n"/>
      <c r="F1873" s="33" t="inlineStr">
        <is>
          <t>TOTAL:</t>
        </is>
      </c>
      <c r="G1873" s="34" t="n">
        <v>296.8</v>
      </c>
    </row>
    <row r="1874" ht="15" customHeight="1">
      <c r="A1874" s="27" t="inlineStr">
        <is>
          <t>[ Material ]</t>
        </is>
      </c>
      <c r="B1874" s="27" t="inlineStr">
        <is>
          <t>00000034</t>
        </is>
      </c>
      <c r="C1874" s="27" t="inlineStr">
        <is>
          <t>ACO CA-50, 10,0 MM, VERGALHAO</t>
        </is>
      </c>
      <c r="D1874" s="28" t="inlineStr">
        <is>
          <t>KG</t>
        </is>
      </c>
      <c r="E1874" s="1" t="n"/>
      <c r="F1874" s="1" t="n"/>
      <c r="G1874" s="1" t="n"/>
    </row>
    <row r="1875" ht="27.95" customHeight="1">
      <c r="A1875" s="29" t="inlineStr">
        <is>
          <t>3.2.6</t>
        </is>
      </c>
      <c r="B1875" s="29" t="inlineStr">
        <is>
          <t>92762.</t>
        </is>
      </c>
      <c r="C1875" s="29" t="inlineStr">
        <is>
          <t>ARMAÇÃO DE PILAR OU VIGA DE ESTRUTURA CONVENCIONAL DE CONCRETO ARMADO UTILIZANDO AÇO CA-50 DE 10,0 MM - MONTAGEM. AF_06/2022 (KG)</t>
        </is>
      </c>
      <c r="D1875" s="30" t="inlineStr">
        <is>
          <t>KG</t>
        </is>
      </c>
      <c r="E1875" s="31" t="n">
        <v>342.18</v>
      </c>
      <c r="F1875" s="32" t="n">
        <v>1.11</v>
      </c>
      <c r="G1875" s="32">
        <f>F1875*E1875</f>
        <v/>
      </c>
    </row>
    <row r="1876" ht="27.95" customHeight="1">
      <c r="A1876" s="29" t="inlineStr">
        <is>
          <t>4.6.3</t>
        </is>
      </c>
      <c r="B1876" s="29" t="inlineStr">
        <is>
          <t>92762.</t>
        </is>
      </c>
      <c r="C1876" s="29" t="inlineStr">
        <is>
          <t>ARMAÇÃO DE PILAR OU VIGA DE ESTRUTURA CONVENCIONAL DE CONCRETO ARMADO UTILIZANDO AÇO CA-50 DE 10,0 MM - MONTAGEM. AF_06/2022 (KG)</t>
        </is>
      </c>
      <c r="D1876" s="30" t="inlineStr">
        <is>
          <t>KG</t>
        </is>
      </c>
      <c r="E1876" s="31" t="n">
        <v>4</v>
      </c>
      <c r="F1876" s="32" t="n">
        <v>1.11</v>
      </c>
      <c r="G1876" s="32">
        <f>F1876*E1876</f>
        <v/>
      </c>
    </row>
    <row r="1877" ht="15" customHeight="1">
      <c r="A1877" s="1" t="n"/>
      <c r="B1877" s="1" t="n"/>
      <c r="C1877" s="1" t="n"/>
      <c r="D1877" s="1" t="n"/>
      <c r="E1877" s="1" t="n"/>
      <c r="F1877" s="33" t="inlineStr">
        <is>
          <t>TOTAL:</t>
        </is>
      </c>
      <c r="G1877" s="34" t="n">
        <v>384.2598</v>
      </c>
    </row>
    <row r="1878" ht="15" customHeight="1">
      <c r="A1878" s="27" t="inlineStr">
        <is>
          <t>[ Material ]</t>
        </is>
      </c>
      <c r="B1878" s="27" t="inlineStr">
        <is>
          <t>00043055</t>
        </is>
      </c>
      <c r="C1878" s="27" t="inlineStr">
        <is>
          <t>ACO CA-50, 12,5 MM OU 16,0 MM, VERGALHAO</t>
        </is>
      </c>
      <c r="D1878" s="28" t="inlineStr">
        <is>
          <t>KG</t>
        </is>
      </c>
      <c r="E1878" s="1" t="n"/>
      <c r="F1878" s="1" t="n"/>
      <c r="G1878" s="1" t="n"/>
    </row>
    <row r="1879" ht="27.95" customHeight="1">
      <c r="A1879" s="29" t="inlineStr">
        <is>
          <t>3.2.12</t>
        </is>
      </c>
      <c r="B1879" s="29" t="inlineStr">
        <is>
          <t>92921</t>
        </is>
      </c>
      <c r="C1879" s="29" t="inlineStr">
        <is>
          <t>ARMAÇÃO DE ESTRUTURAS DIVERSAS DE CONCRETO ARMADO, EXCETO VIGAS, PILARES, LAJES E FUNDAÇÕES, UTILIZANDO AÇO CA-50 DE 12,5 MM - MONTAGEM. AF_06/2022</t>
        </is>
      </c>
      <c r="D1879" s="30" t="inlineStr">
        <is>
          <t>KG</t>
        </is>
      </c>
      <c r="E1879" s="31" t="n">
        <v>131.82</v>
      </c>
      <c r="F1879" s="32" t="n">
        <v>1.11</v>
      </c>
      <c r="G1879" s="32">
        <f>F1879*E1879</f>
        <v/>
      </c>
    </row>
    <row r="1880" ht="27.95" customHeight="1">
      <c r="A1880" s="29" t="inlineStr">
        <is>
          <t>4.2.12</t>
        </is>
      </c>
      <c r="B1880" s="29" t="inlineStr">
        <is>
          <t>92921</t>
        </is>
      </c>
      <c r="C1880" s="29" t="inlineStr">
        <is>
          <t>ARMAÇÃO DE ESTRUTURAS DIVERSAS DE CONCRETO ARMADO, EXCETO VIGAS, PILARES, LAJES E FUNDAÇÕES, UTILIZANDO AÇO CA-50 DE 12,5 MM - MONTAGEM. AF_06/2022</t>
        </is>
      </c>
      <c r="D1880" s="30" t="inlineStr">
        <is>
          <t>KG</t>
        </is>
      </c>
      <c r="E1880" s="31" t="n">
        <v>34.67</v>
      </c>
      <c r="F1880" s="32" t="n">
        <v>1.11</v>
      </c>
      <c r="G1880" s="32">
        <f>F1880*E1880</f>
        <v/>
      </c>
    </row>
    <row r="1881" ht="15" customHeight="1">
      <c r="A1881" s="1" t="n"/>
      <c r="B1881" s="1" t="n"/>
      <c r="C1881" s="1" t="n"/>
      <c r="D1881" s="1" t="n"/>
      <c r="E1881" s="1" t="n"/>
      <c r="F1881" s="33" t="inlineStr">
        <is>
          <t>TOTAL:</t>
        </is>
      </c>
      <c r="G1881" s="34" t="n">
        <v>184.8039</v>
      </c>
    </row>
    <row r="1882" ht="15" customHeight="1">
      <c r="A1882" s="27" t="inlineStr">
        <is>
          <t>[ Material ]</t>
        </is>
      </c>
      <c r="B1882" s="27" t="inlineStr">
        <is>
          <t>00000033</t>
        </is>
      </c>
      <c r="C1882" s="27" t="inlineStr">
        <is>
          <t>ACO CA-50, 8,0 MM, VERGALHAO</t>
        </is>
      </c>
      <c r="D1882" s="28" t="inlineStr">
        <is>
          <t>KG</t>
        </is>
      </c>
      <c r="E1882" s="1" t="n"/>
      <c r="F1882" s="1" t="n"/>
      <c r="G1882" s="1" t="n"/>
    </row>
    <row r="1883" ht="20.1" customHeight="1">
      <c r="A1883" s="29" t="inlineStr">
        <is>
          <t>5.12</t>
        </is>
      </c>
      <c r="B1883" s="29" t="inlineStr">
        <is>
          <t>93205</t>
        </is>
      </c>
      <c r="C1883" s="29" t="inlineStr">
        <is>
          <t>CINTA DE AMARRAÇÃO DE ALVENARIA MOLDADA IN LOCO COM UTILIZAÇÃO DE BLOCOS CANALETA. AF_03/2016</t>
        </is>
      </c>
      <c r="D1883" s="30" t="inlineStr">
        <is>
          <t>M</t>
        </is>
      </c>
      <c r="E1883" s="31" t="n">
        <v>220</v>
      </c>
      <c r="F1883" s="32" t="n">
        <v>0.8769</v>
      </c>
      <c r="G1883" s="32">
        <f>F1883*E1883</f>
        <v/>
      </c>
    </row>
    <row r="1884" ht="15" customHeight="1">
      <c r="A1884" s="1" t="n"/>
      <c r="B1884" s="1" t="n"/>
      <c r="C1884" s="1" t="n"/>
      <c r="D1884" s="1" t="n"/>
      <c r="E1884" s="1" t="n"/>
      <c r="F1884" s="33" t="inlineStr">
        <is>
          <t>TOTAL:</t>
        </is>
      </c>
      <c r="G1884" s="34" t="n">
        <v>192.918</v>
      </c>
    </row>
    <row r="1885" ht="15" customHeight="1">
      <c r="A1885" s="27" t="inlineStr">
        <is>
          <t>[ Material ]</t>
        </is>
      </c>
      <c r="B1885" s="27" t="inlineStr">
        <is>
          <t>00043059</t>
        </is>
      </c>
      <c r="C1885" s="27" t="inlineStr">
        <is>
          <t>ACO CA-60, 4,2 MM, OU 5,0 MM, OU 6,0 MM, OU 7,0 MM, VERGALHAO</t>
        </is>
      </c>
      <c r="D1885" s="28" t="inlineStr">
        <is>
          <t>KG</t>
        </is>
      </c>
      <c r="E1885" s="1" t="n"/>
      <c r="F1885" s="1" t="n"/>
      <c r="G1885" s="1" t="n"/>
    </row>
    <row r="1886" ht="27.95" customHeight="1">
      <c r="A1886" s="29" t="inlineStr">
        <is>
          <t>2.3</t>
        </is>
      </c>
      <c r="B1886" s="29" t="inlineStr">
        <is>
          <t>93210</t>
        </is>
      </c>
      <c r="C1886" s="29" t="inlineStr">
        <is>
          <t>EXECUÇÃO DE REFEITÓRIO EM CANTEIRO DE OBRA EM CHAPA DE MADEIRA COMPENSADA, NÃO INCLUSO MOBILIÁRIO E EQUIPAMENTOS. AF_02/2016</t>
        </is>
      </c>
      <c r="D1886" s="30" t="inlineStr">
        <is>
          <t>M2</t>
        </is>
      </c>
      <c r="E1886" s="31" t="n">
        <v>14</v>
      </c>
      <c r="F1886" s="32" t="n">
        <v>0.03717479558912</v>
      </c>
      <c r="G1886" s="32">
        <f>F1886*E1886</f>
        <v/>
      </c>
    </row>
    <row r="1887" ht="20.1" customHeight="1">
      <c r="A1887" s="29" t="inlineStr">
        <is>
          <t>5.7</t>
        </is>
      </c>
      <c r="B1887" s="29" t="inlineStr">
        <is>
          <t>92767</t>
        </is>
      </c>
      <c r="C1887" s="29" t="inlineStr">
        <is>
          <t>ARMAÇÃO DE PILAR DE ESTRUTURA CONVENCIONAL DE CONCRETO ARMADO UTILIZANDO AÇO CA-60 DE 4,2 MM - MONTAGEM. AF_06/2022</t>
        </is>
      </c>
      <c r="D1887" s="30" t="inlineStr">
        <is>
          <t>KG</t>
        </is>
      </c>
      <c r="E1887" s="31" t="n">
        <v>60.82</v>
      </c>
      <c r="F1887" s="32" t="n">
        <v>1.07</v>
      </c>
      <c r="G1887" s="32">
        <f>F1887*E1887</f>
        <v/>
      </c>
    </row>
    <row r="1888" ht="15" customHeight="1">
      <c r="A1888" s="1" t="n"/>
      <c r="B1888" s="1" t="n"/>
      <c r="C1888" s="1" t="n"/>
      <c r="D1888" s="1" t="n"/>
      <c r="E1888" s="1" t="n"/>
      <c r="F1888" s="33" t="inlineStr">
        <is>
          <t>TOTAL:</t>
        </is>
      </c>
      <c r="G1888" s="34" t="n">
        <v>65.59784713824769</v>
      </c>
    </row>
    <row r="1889" ht="15.95" customHeight="1">
      <c r="A1889" s="27" t="inlineStr">
        <is>
          <t>[ Material ]</t>
        </is>
      </c>
      <c r="B1889" s="27" t="inlineStr">
        <is>
          <t>00000097</t>
        </is>
      </c>
      <c r="C1889" s="27" t="inlineStr">
        <is>
          <t>ADAPTADOR PVC SOLDAVEL, COM FLANGE E ANEL DE VEDACAO, 32 MM X 1", PARA CAIXA D'AGUA</t>
        </is>
      </c>
      <c r="D1889" s="28" t="inlineStr">
        <is>
          <t>UN</t>
        </is>
      </c>
      <c r="E1889" s="1" t="n"/>
      <c r="F1889" s="1" t="n"/>
      <c r="G1889" s="1" t="n"/>
    </row>
    <row r="1890" ht="20.1" customHeight="1">
      <c r="A1890" s="29" t="inlineStr">
        <is>
          <t>2.5</t>
        </is>
      </c>
      <c r="B1890" s="29" t="inlineStr">
        <is>
          <t>CP ADAP. 002</t>
        </is>
      </c>
      <c r="C1890" s="29" t="inlineStr">
        <is>
          <t>INSTALAÇÕES PROVISÓRIAS DE ÁGUA</t>
        </is>
      </c>
      <c r="D1890" s="30" t="inlineStr">
        <is>
          <t>UN</t>
        </is>
      </c>
      <c r="E1890" s="31" t="n">
        <v>1</v>
      </c>
      <c r="F1890" s="32" t="n">
        <v>1</v>
      </c>
      <c r="G1890" s="32">
        <f>F1890*E1890</f>
        <v/>
      </c>
    </row>
    <row r="1891" ht="15" customHeight="1">
      <c r="A1891" s="1" t="n"/>
      <c r="B1891" s="1" t="n"/>
      <c r="C1891" s="1" t="n"/>
      <c r="D1891" s="1" t="n"/>
      <c r="E1891" s="1" t="n"/>
      <c r="F1891" s="33" t="inlineStr">
        <is>
          <t>TOTAL:</t>
        </is>
      </c>
      <c r="G1891" s="34" t="n">
        <v>1</v>
      </c>
    </row>
    <row r="1892" ht="15" customHeight="1">
      <c r="A1892" s="27" t="inlineStr">
        <is>
          <t>[ Material ]</t>
        </is>
      </c>
      <c r="B1892" s="27" t="inlineStr">
        <is>
          <t>00004791</t>
        </is>
      </c>
      <c r="C1892" s="27" t="inlineStr">
        <is>
          <t>ADESIVO ACRILICO DE BASE AQUOSA / COLA DE CONTATO</t>
        </is>
      </c>
      <c r="D1892" s="28" t="inlineStr">
        <is>
          <t>KG</t>
        </is>
      </c>
      <c r="E1892" s="1" t="n"/>
      <c r="F1892" s="1" t="n"/>
      <c r="G1892" s="1" t="n"/>
    </row>
    <row r="1893" ht="15" customHeight="1">
      <c r="A1893" s="29" t="inlineStr">
        <is>
          <t>6.24</t>
        </is>
      </c>
      <c r="B1893" s="29" t="inlineStr">
        <is>
          <t>C2216</t>
        </is>
      </c>
      <c r="C1893" s="29" t="inlineStr">
        <is>
          <t>REVESTIMENTO C/LAMINADO MELAMÍNICO COLADO</t>
        </is>
      </c>
      <c r="D1893" s="30" t="inlineStr">
        <is>
          <t>M2</t>
        </is>
      </c>
      <c r="E1893" s="31" t="n">
        <v>45.45</v>
      </c>
      <c r="F1893" s="32" t="n">
        <v>0.9</v>
      </c>
      <c r="G1893" s="32">
        <f>F1893*E1893</f>
        <v/>
      </c>
    </row>
    <row r="1894" ht="15" customHeight="1">
      <c r="A1894" s="1" t="n"/>
      <c r="B1894" s="1" t="n"/>
      <c r="C1894" s="1" t="n"/>
      <c r="D1894" s="1" t="n"/>
      <c r="E1894" s="1" t="n"/>
      <c r="F1894" s="33" t="inlineStr">
        <is>
          <t>TOTAL:</t>
        </is>
      </c>
      <c r="G1894" s="34" t="n">
        <v>40.905</v>
      </c>
    </row>
    <row r="1895" ht="15.95" customHeight="1">
      <c r="A1895" s="27" t="inlineStr">
        <is>
          <t>[ Material ]</t>
        </is>
      </c>
      <c r="B1895" s="27" t="inlineStr">
        <is>
          <t>00000157</t>
        </is>
      </c>
      <c r="C1895" s="27" t="inlineStr">
        <is>
          <t>ADESIVO ESTRUTURAL A BASE DE RESINA EPOXI PARA INJECAO EM TRINCAS, BICOMPONENTE, BAIXA VISCOSIDADE</t>
        </is>
      </c>
      <c r="D1895" s="28" t="inlineStr">
        <is>
          <t>KG</t>
        </is>
      </c>
      <c r="E1895" s="1" t="n"/>
      <c r="F1895" s="1" t="n"/>
      <c r="G1895" s="1" t="n"/>
    </row>
    <row r="1896" ht="20.1" customHeight="1">
      <c r="A1896" s="29" t="inlineStr">
        <is>
          <t>3.2.9</t>
        </is>
      </c>
      <c r="B1896" s="29" t="inlineStr">
        <is>
          <t>CP ADAP. 001</t>
        </is>
      </c>
      <c r="C1896" s="29" t="inlineStr">
        <is>
          <t>SELAGEM DE FISSURAS COM INJEÇÃO DE RESINA EPÓXI</t>
        </is>
      </c>
      <c r="D1896" s="30" t="inlineStr">
        <is>
          <t>KG</t>
        </is>
      </c>
      <c r="E1896" s="31" t="n">
        <v>21.25</v>
      </c>
      <c r="F1896" s="32" t="n">
        <v>1.05</v>
      </c>
      <c r="G1896" s="32">
        <f>F1896*E1896</f>
        <v/>
      </c>
    </row>
    <row r="1897" ht="20.1" customHeight="1">
      <c r="A1897" s="29" t="inlineStr">
        <is>
          <t>4.2.9</t>
        </is>
      </c>
      <c r="B1897" s="29" t="inlineStr">
        <is>
          <t>CP ADAP. 001</t>
        </is>
      </c>
      <c r="C1897" s="29" t="inlineStr">
        <is>
          <t>SELAGEM DE FISSURAS COM INJEÇÃO DE RESINA EPÓXI</t>
        </is>
      </c>
      <c r="D1897" s="30" t="inlineStr">
        <is>
          <t>KG</t>
        </is>
      </c>
      <c r="E1897" s="31" t="n">
        <v>30.14</v>
      </c>
      <c r="F1897" s="32" t="n">
        <v>1.05</v>
      </c>
      <c r="G1897" s="32">
        <f>F1897*E1897</f>
        <v/>
      </c>
    </row>
    <row r="1898" ht="15" customHeight="1">
      <c r="A1898" s="1" t="n"/>
      <c r="B1898" s="1" t="n"/>
      <c r="C1898" s="1" t="n"/>
      <c r="D1898" s="1" t="n"/>
      <c r="E1898" s="1" t="n"/>
      <c r="F1898" s="33" t="inlineStr">
        <is>
          <t>TOTAL:</t>
        </is>
      </c>
      <c r="G1898" s="34" t="n">
        <v>53.9595</v>
      </c>
    </row>
    <row r="1899" ht="15.95" customHeight="1">
      <c r="A1899" s="27" t="inlineStr">
        <is>
          <t>[ Material ]</t>
        </is>
      </c>
      <c r="B1899" s="27" t="inlineStr">
        <is>
          <t>00000131</t>
        </is>
      </c>
      <c r="C1899" s="27" t="inlineStr">
        <is>
          <t>ADESIVO ESTRUTURAL A BASE DE RESINA EPOXI, BICOMPONENTE, PASTOSO (TIXOTROPICO)</t>
        </is>
      </c>
      <c r="D1899" s="28" t="inlineStr">
        <is>
          <t>KG</t>
        </is>
      </c>
      <c r="E1899" s="1" t="n"/>
      <c r="F1899" s="1" t="n"/>
      <c r="G1899" s="1" t="n"/>
    </row>
    <row r="1900" ht="20.1" customHeight="1">
      <c r="A1900" s="29" t="inlineStr">
        <is>
          <t>3.2.5</t>
        </is>
      </c>
      <c r="B1900" s="29" t="inlineStr">
        <is>
          <t>CP ADAP. 007</t>
        </is>
      </c>
      <c r="C1900" s="29" t="inlineStr">
        <is>
          <t>APLICAÇÃO DE ADESIVO ESTRUTURAL - KG</t>
        </is>
      </c>
      <c r="D1900" s="30" t="inlineStr">
        <is>
          <t>KG</t>
        </is>
      </c>
      <c r="E1900" s="31" t="n">
        <v>95.05</v>
      </c>
      <c r="F1900" s="32" t="n">
        <v>1.314</v>
      </c>
      <c r="G1900" s="32">
        <f>F1900*E1900</f>
        <v/>
      </c>
    </row>
    <row r="1901" ht="20.1" customHeight="1">
      <c r="A1901" s="29" t="inlineStr">
        <is>
          <t>4.2.5</t>
        </is>
      </c>
      <c r="B1901" s="29" t="inlineStr">
        <is>
          <t>CP ADAP. 007</t>
        </is>
      </c>
      <c r="C1901" s="29" t="inlineStr">
        <is>
          <t>APLICAÇÃO DE ADESIVO ESTRUTURAL - KG</t>
        </is>
      </c>
      <c r="D1901" s="30" t="inlineStr">
        <is>
          <t>KG</t>
        </is>
      </c>
      <c r="E1901" s="31" t="n">
        <v>91.8</v>
      </c>
      <c r="F1901" s="32" t="n">
        <v>1.314</v>
      </c>
      <c r="G1901" s="32">
        <f>F1901*E1901</f>
        <v/>
      </c>
    </row>
    <row r="1902" ht="15" customHeight="1">
      <c r="A1902" s="1" t="n"/>
      <c r="B1902" s="1" t="n"/>
      <c r="C1902" s="1" t="n"/>
      <c r="D1902" s="1" t="n"/>
      <c r="E1902" s="1" t="n"/>
      <c r="F1902" s="33" t="inlineStr">
        <is>
          <t>TOTAL:</t>
        </is>
      </c>
      <c r="G1902" s="34" t="n">
        <v>245.5209</v>
      </c>
    </row>
    <row r="1903" ht="15" customHeight="1">
      <c r="A1903" s="27" t="inlineStr">
        <is>
          <t>[ Material ]</t>
        </is>
      </c>
      <c r="B1903" s="27" t="inlineStr">
        <is>
          <t>00000119</t>
        </is>
      </c>
      <c r="C1903" s="27" t="inlineStr">
        <is>
          <t>ADESIVO PLASTICO PARA PVC, BISNAGA COM 75 GR</t>
        </is>
      </c>
      <c r="D1903" s="28" t="inlineStr">
        <is>
          <t>UN</t>
        </is>
      </c>
      <c r="E1903" s="1" t="n"/>
      <c r="F1903" s="1" t="n"/>
      <c r="G1903" s="1" t="n"/>
    </row>
    <row r="1904" ht="20.1" customHeight="1">
      <c r="A1904" s="29" t="inlineStr">
        <is>
          <t>1.7</t>
        </is>
      </c>
      <c r="B1904" s="29" t="inlineStr">
        <is>
          <t>CP ADAP. - SBC 012710</t>
        </is>
      </c>
      <c r="C1904" s="29" t="inlineStr">
        <is>
          <t>DESPESAS GERAIS DE MANUTENCAO CANTEIRO DE OBRAS</t>
        </is>
      </c>
      <c r="D1904" s="30" t="inlineStr">
        <is>
          <t>MÊS</t>
        </is>
      </c>
      <c r="E1904" s="31" t="n">
        <v>12</v>
      </c>
      <c r="F1904" s="32" t="n">
        <v>2</v>
      </c>
      <c r="G1904" s="32">
        <f>F1904*E1904</f>
        <v/>
      </c>
    </row>
    <row r="1905" ht="15" customHeight="1">
      <c r="A1905" s="1" t="n"/>
      <c r="B1905" s="1" t="n"/>
      <c r="C1905" s="1" t="n"/>
      <c r="D1905" s="1" t="n"/>
      <c r="E1905" s="1" t="n"/>
      <c r="F1905" s="33" t="inlineStr">
        <is>
          <t>TOTAL:</t>
        </is>
      </c>
      <c r="G1905" s="34" t="n">
        <v>24</v>
      </c>
    </row>
    <row r="1906" ht="15" customHeight="1">
      <c r="A1906" s="27" t="inlineStr">
        <is>
          <t>[ Material ]</t>
        </is>
      </c>
      <c r="B1906" s="27" t="inlineStr">
        <is>
          <t>00000122</t>
        </is>
      </c>
      <c r="C1906" s="27" t="inlineStr">
        <is>
          <t>ADESIVO PLASTICO PARA PVC, FRASCO COM *850* GR</t>
        </is>
      </c>
      <c r="D1906" s="28" t="inlineStr">
        <is>
          <t>UN</t>
        </is>
      </c>
      <c r="E1906" s="1" t="n"/>
      <c r="F1906" s="1" t="n"/>
      <c r="G1906" s="1" t="n"/>
    </row>
    <row r="1907" ht="27.95" customHeight="1">
      <c r="A1907" s="29" t="inlineStr">
        <is>
          <t>2.3</t>
        </is>
      </c>
      <c r="B1907" s="29" t="inlineStr">
        <is>
          <t>93210</t>
        </is>
      </c>
      <c r="C1907" s="29" t="inlineStr">
        <is>
          <t>EXECUÇÃO DE REFEITÓRIO EM CANTEIRO DE OBRA EM CHAPA DE MADEIRA COMPENSADA, NÃO INCLUSO MOBILIÁRIO E EQUIPAMENTOS. AF_02/2016</t>
        </is>
      </c>
      <c r="D1907" s="30" t="inlineStr">
        <is>
          <t>M2</t>
        </is>
      </c>
      <c r="E1907" s="31" t="n">
        <v>14</v>
      </c>
      <c r="F1907" s="32" t="n">
        <v>0.0018049644</v>
      </c>
      <c r="G1907" s="32">
        <f>F1907*E1907</f>
        <v/>
      </c>
    </row>
    <row r="1908" ht="15" customHeight="1">
      <c r="A1908" s="1" t="n"/>
      <c r="B1908" s="1" t="n"/>
      <c r="C1908" s="1" t="n"/>
      <c r="D1908" s="1" t="n"/>
      <c r="E1908" s="1" t="n"/>
      <c r="F1908" s="33" t="inlineStr">
        <is>
          <t>TOTAL:</t>
        </is>
      </c>
      <c r="G1908" s="34" t="n">
        <v>0.0252695016</v>
      </c>
    </row>
    <row r="1909" ht="15.95" customHeight="1">
      <c r="A1909" s="27" t="inlineStr">
        <is>
          <t>[ Material ]</t>
        </is>
      </c>
      <c r="B1909" s="27" t="inlineStr">
        <is>
          <t>00007334</t>
        </is>
      </c>
      <c r="C1909" s="27" t="inlineStr">
        <is>
          <t>ADITIVO ADESIVO LIQUIDO PARA ARGAMASSAS DE REVESTIMENTOS CIMENTICIOS</t>
        </is>
      </c>
      <c r="D1909" s="28" t="inlineStr">
        <is>
          <t>L</t>
        </is>
      </c>
      <c r="E1909" s="1" t="n"/>
      <c r="F1909" s="1" t="n"/>
      <c r="G1909" s="1" t="n"/>
    </row>
    <row r="1910" ht="36" customHeight="1">
      <c r="A1910" s="29" t="inlineStr">
        <is>
          <t>4.4.2</t>
        </is>
      </c>
      <c r="B1910" s="29" t="inlineStr">
        <is>
          <t>87630</t>
        </is>
      </c>
      <c r="C1910" s="29" t="inlineStr">
        <is>
          <t>CONTRAPISO EM ARGAMASSA TRAÇO 1:4 (CIMENTO E AREIA), PREPARO MECÂNICO COM BETONEIRA 400 L, APLICADO EM ÁREAS SECAS SOBRE LAJE, ADERIDO, ACABAMENTO NÃO REFORÇADO, ESPESSURA 3CM. AF_07/2021</t>
        </is>
      </c>
      <c r="D1910" s="30" t="inlineStr">
        <is>
          <t>M2</t>
        </is>
      </c>
      <c r="E1910" s="31" t="n">
        <v>408</v>
      </c>
      <c r="F1910" s="32" t="n">
        <v>0.21</v>
      </c>
      <c r="G1910" s="32">
        <f>F1910*E1910</f>
        <v/>
      </c>
    </row>
    <row r="1911" ht="36" customHeight="1">
      <c r="A1911" s="29" t="inlineStr">
        <is>
          <t>4.5.3</t>
        </is>
      </c>
      <c r="B1911" s="29" t="inlineStr">
        <is>
          <t>87630</t>
        </is>
      </c>
      <c r="C1911" s="29" t="inlineStr">
        <is>
          <t>CONTRAPISO EM ARGAMASSA TRAÇO 1:4 (CIMENTO E AREIA), PREPARO MECÂNICO COM BETONEIRA 400 L, APLICADO EM ÁREAS SECAS SOBRE LAJE, ADERIDO, ACABAMENTO NÃO REFORÇADO, ESPESSURA 3CM. AF_07/2021</t>
        </is>
      </c>
      <c r="D1911" s="30" t="inlineStr">
        <is>
          <t>M2</t>
        </is>
      </c>
      <c r="E1911" s="31" t="n">
        <v>229.45</v>
      </c>
      <c r="F1911" s="32" t="n">
        <v>0.21</v>
      </c>
      <c r="G1911" s="32">
        <f>F1911*E1911</f>
        <v/>
      </c>
    </row>
    <row r="1912" ht="36" customHeight="1">
      <c r="A1912" s="29" t="inlineStr">
        <is>
          <t>6.4</t>
        </is>
      </c>
      <c r="B1912" s="29" t="inlineStr">
        <is>
          <t>87630</t>
        </is>
      </c>
      <c r="C1912" s="29" t="inlineStr">
        <is>
          <t>CONTRAPISO EM ARGAMASSA TRAÇO 1:4 (CIMENTO E AREIA), PREPARO MECÂNICO COM BETONEIRA 400 L, APLICADO EM ÁREAS SECAS SOBRE LAJE, ADERIDO, ACABAMENTO NÃO REFORÇADO, ESPESSURA 3CM. AF_07/2021</t>
        </is>
      </c>
      <c r="D1912" s="30" t="inlineStr">
        <is>
          <t>M2</t>
        </is>
      </c>
      <c r="E1912" s="31" t="n">
        <v>123.31</v>
      </c>
      <c r="F1912" s="32" t="n">
        <v>0.21</v>
      </c>
      <c r="G1912" s="32">
        <f>F1912*E1912</f>
        <v/>
      </c>
    </row>
    <row r="1913" ht="15" customHeight="1">
      <c r="A1913" s="1" t="n"/>
      <c r="B1913" s="1" t="n"/>
      <c r="C1913" s="1" t="n"/>
      <c r="D1913" s="1" t="n"/>
      <c r="E1913" s="1" t="n"/>
      <c r="F1913" s="33" t="inlineStr">
        <is>
          <t>TOTAL:</t>
        </is>
      </c>
      <c r="G1913" s="34" t="n">
        <v>159.7596</v>
      </c>
    </row>
    <row r="1914" ht="15" customHeight="1">
      <c r="A1914" s="27" t="inlineStr">
        <is>
          <t>[ Material ]</t>
        </is>
      </c>
      <c r="B1914" s="27" t="inlineStr">
        <is>
          <t>00045146</t>
        </is>
      </c>
      <c r="C1914" s="27" t="inlineStr">
        <is>
          <t>ADITIVO IMPERMEABILIZANTE CRISTALIZANTE PARA CONCRETO</t>
        </is>
      </c>
      <c r="D1914" s="28" t="inlineStr">
        <is>
          <t>KG</t>
        </is>
      </c>
      <c r="E1914" s="1" t="n"/>
      <c r="F1914" s="1" t="n"/>
      <c r="G1914" s="1" t="n"/>
    </row>
    <row r="1915" ht="20.1" customHeight="1">
      <c r="A1915" s="29" t="inlineStr">
        <is>
          <t>3.4.2</t>
        </is>
      </c>
      <c r="B1915" s="29" t="inlineStr">
        <is>
          <t>CP ADAP. 019</t>
        </is>
      </c>
      <c r="C1915" s="29" t="inlineStr">
        <is>
          <t>IMPERMEABILIZAÇÃO DE SUPERFÍCIE C/ CRISTALIZANTE , 2 DEMÃOS</t>
        </is>
      </c>
      <c r="D1915" s="30" t="inlineStr">
        <is>
          <t>M2</t>
        </is>
      </c>
      <c r="E1915" s="31" t="n">
        <v>161.22</v>
      </c>
      <c r="F1915" s="32" t="n">
        <v>1.6</v>
      </c>
      <c r="G1915" s="32">
        <f>F1915*E1915</f>
        <v/>
      </c>
    </row>
    <row r="1916" ht="15" customHeight="1">
      <c r="A1916" s="1" t="n"/>
      <c r="B1916" s="1" t="n"/>
      <c r="C1916" s="1" t="n"/>
      <c r="D1916" s="1" t="n"/>
      <c r="E1916" s="1" t="n"/>
      <c r="F1916" s="33" t="inlineStr">
        <is>
          <t>TOTAL:</t>
        </is>
      </c>
      <c r="G1916" s="34" t="n">
        <v>257.952</v>
      </c>
    </row>
    <row r="1917" ht="15.95" customHeight="1">
      <c r="A1917" s="27" t="inlineStr">
        <is>
          <t>[ Material ]</t>
        </is>
      </c>
      <c r="B1917" s="27" t="inlineStr">
        <is>
          <t>00000123</t>
        </is>
      </c>
      <c r="C1917" s="27" t="inlineStr">
        <is>
          <t>ADITIVO IMPERMEABILIZANTE DE PEGA NORMAL PARA ARGAMASSAS E CONCRETOS SEM ARMACAO, LIQUIDO E ISENTO DE CLORETOS</t>
        </is>
      </c>
      <c r="D1917" s="28" t="inlineStr">
        <is>
          <t>L</t>
        </is>
      </c>
      <c r="E1917" s="1" t="n"/>
      <c r="F1917" s="1" t="n"/>
      <c r="G1917" s="1" t="n"/>
    </row>
    <row r="1918" ht="27.95" customHeight="1">
      <c r="A1918" s="29" t="inlineStr">
        <is>
          <t>2.3</t>
        </is>
      </c>
      <c r="B1918" s="29" t="inlineStr">
        <is>
          <t>93210</t>
        </is>
      </c>
      <c r="C1918" s="29" t="inlineStr">
        <is>
          <t>EXECUÇÃO DE REFEITÓRIO EM CANTEIRO DE OBRA EM CHAPA DE MADEIRA COMPENSADA, NÃO INCLUSO MOBILIÁRIO E EQUIPAMENTOS. AF_02/2016</t>
        </is>
      </c>
      <c r="D1918" s="30" t="inlineStr">
        <is>
          <t>M2</t>
        </is>
      </c>
      <c r="E1918" s="31" t="n">
        <v>14</v>
      </c>
      <c r="F1918" s="32" t="n">
        <v>0.0379282176</v>
      </c>
      <c r="G1918" s="32">
        <f>F1918*E1918</f>
        <v/>
      </c>
    </row>
    <row r="1919" ht="15" customHeight="1">
      <c r="A1919" s="1" t="n"/>
      <c r="B1919" s="1" t="n"/>
      <c r="C1919" s="1" t="n"/>
      <c r="D1919" s="1" t="n"/>
      <c r="E1919" s="1" t="n"/>
      <c r="F1919" s="33" t="inlineStr">
        <is>
          <t>TOTAL:</t>
        </is>
      </c>
      <c r="G1919" s="34" t="n">
        <v>0.5309950463999999</v>
      </c>
    </row>
    <row r="1920" ht="15" customHeight="1">
      <c r="A1920" s="27" t="inlineStr">
        <is>
          <t xml:space="preserve">[ Mão de Obra </t>
        </is>
      </c>
      <c r="B1920" s="27" t="inlineStr">
        <is>
          <t>00006114</t>
        </is>
      </c>
      <c r="C1920" s="27" t="inlineStr">
        <is>
          <t>AJUDANTE DE ARMADOR (HORISTA)</t>
        </is>
      </c>
      <c r="D1920" s="28" t="inlineStr">
        <is>
          <t>H</t>
        </is>
      </c>
      <c r="E1920" s="1" t="n"/>
      <c r="F1920" s="1" t="n"/>
      <c r="G1920" s="1" t="n"/>
    </row>
    <row r="1921" ht="27.95" customHeight="1">
      <c r="A1921" s="29" t="inlineStr">
        <is>
          <t>2.3</t>
        </is>
      </c>
      <c r="B1921" s="29" t="inlineStr">
        <is>
          <t>93210</t>
        </is>
      </c>
      <c r="C1921" s="29" t="inlineStr">
        <is>
          <t>EXECUÇÃO DE REFEITÓRIO EM CANTEIRO DE OBRA EM CHAPA DE MADEIRA COMPENSADA, NÃO INCLUSO MOBILIÁRIO E EQUIPAMENTOS. AF_02/2016</t>
        </is>
      </c>
      <c r="D1921" s="30" t="inlineStr">
        <is>
          <t>M2</t>
        </is>
      </c>
      <c r="E1921" s="31" t="n">
        <v>14</v>
      </c>
      <c r="F1921" s="32" t="n">
        <v>0.001140615561434776</v>
      </c>
      <c r="G1921" s="32">
        <f>F1921*E1921</f>
        <v/>
      </c>
    </row>
    <row r="1922" ht="27.95" customHeight="1">
      <c r="A1922" s="29" t="inlineStr">
        <is>
          <t>3.2.6</t>
        </is>
      </c>
      <c r="B1922" s="29" t="inlineStr">
        <is>
          <t>92762.</t>
        </is>
      </c>
      <c r="C1922" s="29" t="inlineStr">
        <is>
          <t>ARMAÇÃO DE PILAR OU VIGA DE ESTRUTURA CONVENCIONAL DE CONCRETO ARMADO UTILIZANDO AÇO CA-50 DE 10,0 MM - MONTAGEM. AF_06/2022 (KG)</t>
        </is>
      </c>
      <c r="D1922" s="30" t="inlineStr">
        <is>
          <t>KG</t>
        </is>
      </c>
      <c r="E1922" s="31" t="n">
        <v>342.18</v>
      </c>
      <c r="F1922" s="32" t="n">
        <v>0.007903584</v>
      </c>
      <c r="G1922" s="32">
        <f>F1922*E1922</f>
        <v/>
      </c>
    </row>
    <row r="1923" ht="27.95" customHeight="1">
      <c r="A1923" s="29" t="inlineStr">
        <is>
          <t>3.2.12</t>
        </is>
      </c>
      <c r="B1923" s="29" t="inlineStr">
        <is>
          <t>92921</t>
        </is>
      </c>
      <c r="C1923" s="29" t="inlineStr">
        <is>
          <t>ARMAÇÃO DE ESTRUTURAS DIVERSAS DE CONCRETO ARMADO, EXCETO VIGAS, PILARES, LAJES E FUNDAÇÕES, UTILIZANDO AÇO CA-50 DE 12,5 MM - MONTAGEM. AF_06/2022</t>
        </is>
      </c>
      <c r="D1923" s="30" t="inlineStr">
        <is>
          <t>KG</t>
        </is>
      </c>
      <c r="E1923" s="31" t="n">
        <v>131.82</v>
      </c>
      <c r="F1923" s="32" t="n">
        <v>0.008511552</v>
      </c>
      <c r="G1923" s="32">
        <f>F1923*E1923</f>
        <v/>
      </c>
    </row>
    <row r="1924" ht="27.95" customHeight="1">
      <c r="A1924" s="29" t="inlineStr">
        <is>
          <t>4.2.12</t>
        </is>
      </c>
      <c r="B1924" s="29" t="inlineStr">
        <is>
          <t>92921</t>
        </is>
      </c>
      <c r="C1924" s="29" t="inlineStr">
        <is>
          <t>ARMAÇÃO DE ESTRUTURAS DIVERSAS DE CONCRETO ARMADO, EXCETO VIGAS, PILARES, LAJES E FUNDAÇÕES, UTILIZANDO AÇO CA-50 DE 12,5 MM - MONTAGEM. AF_06/2022</t>
        </is>
      </c>
      <c r="D1924" s="30" t="inlineStr">
        <is>
          <t>KG</t>
        </is>
      </c>
      <c r="E1924" s="31" t="n">
        <v>34.67</v>
      </c>
      <c r="F1924" s="32" t="n">
        <v>0.008511552</v>
      </c>
      <c r="G1924" s="32">
        <f>F1924*E1924</f>
        <v/>
      </c>
    </row>
    <row r="1925" ht="27.95" customHeight="1">
      <c r="A1925" s="29" t="inlineStr">
        <is>
          <t>4.6.3</t>
        </is>
      </c>
      <c r="B1925" s="29" t="inlineStr">
        <is>
          <t>92762.</t>
        </is>
      </c>
      <c r="C1925" s="29" t="inlineStr">
        <is>
          <t>ARMAÇÃO DE PILAR OU VIGA DE ESTRUTURA CONVENCIONAL DE CONCRETO ARMADO UTILIZANDO AÇO CA-50 DE 10,0 MM - MONTAGEM. AF_06/2022 (KG)</t>
        </is>
      </c>
      <c r="D1925" s="30" t="inlineStr">
        <is>
          <t>KG</t>
        </is>
      </c>
      <c r="E1925" s="31" t="n">
        <v>4</v>
      </c>
      <c r="F1925" s="32" t="n">
        <v>0.007903584</v>
      </c>
      <c r="G1925" s="32">
        <f>F1925*E1925</f>
        <v/>
      </c>
    </row>
    <row r="1926" ht="20.1" customHeight="1">
      <c r="A1926" s="29" t="inlineStr">
        <is>
          <t>5.7</t>
        </is>
      </c>
      <c r="B1926" s="29" t="inlineStr">
        <is>
          <t>92767</t>
        </is>
      </c>
      <c r="C1926" s="29" t="inlineStr">
        <is>
          <t>ARMAÇÃO DE PILAR DE ESTRUTURA CONVENCIONAL DE CONCRETO ARMADO UTILIZANDO AÇO CA-60 DE 4,2 MM - MONTAGEM. AF_06/2022</t>
        </is>
      </c>
      <c r="D1926" s="30" t="inlineStr">
        <is>
          <t>KG</t>
        </is>
      </c>
      <c r="E1926" s="31" t="n">
        <v>60.82</v>
      </c>
      <c r="F1926" s="32" t="n">
        <v>0.032830272</v>
      </c>
      <c r="G1926" s="32">
        <f>F1926*E1926</f>
        <v/>
      </c>
    </row>
    <row r="1927" ht="20.1" customHeight="1">
      <c r="A1927" s="29" t="inlineStr">
        <is>
          <t>5.12</t>
        </is>
      </c>
      <c r="B1927" s="29" t="inlineStr">
        <is>
          <t>93205</t>
        </is>
      </c>
      <c r="C1927" s="29" t="inlineStr">
        <is>
          <t>CINTA DE AMARRAÇÃO DE ALVENARIA MOLDADA IN LOCO COM UTILIZAÇÃO DE BLOCOS CANALETA. AF_03/2016</t>
        </is>
      </c>
      <c r="D1927" s="30" t="inlineStr">
        <is>
          <t>M</t>
        </is>
      </c>
      <c r="E1927" s="31" t="n">
        <v>220</v>
      </c>
      <c r="F1927" s="32" t="n">
        <v>0.00208127712</v>
      </c>
      <c r="G1927" s="32">
        <f>F1927*E1927</f>
        <v/>
      </c>
    </row>
    <row r="1928" ht="15" customHeight="1">
      <c r="A1928" s="1" t="n"/>
      <c r="B1928" s="1" t="n"/>
      <c r="C1928" s="1" t="n"/>
      <c r="D1928" s="1" t="n"/>
      <c r="E1928" s="1" t="n"/>
      <c r="F1928" s="33" t="inlineStr">
        <is>
          <t>TOTAL:</t>
        </is>
      </c>
      <c r="G1928" s="34" t="n">
        <v>6.623737728900087</v>
      </c>
    </row>
    <row r="1929" ht="15" customHeight="1">
      <c r="A1929" s="27" t="inlineStr">
        <is>
          <t xml:space="preserve">[ Mão de Obra </t>
        </is>
      </c>
      <c r="B1929" s="27" t="inlineStr">
        <is>
          <t>00000247</t>
        </is>
      </c>
      <c r="C1929" s="27" t="inlineStr">
        <is>
          <t>AJUDANTE DE ELETRICISTA (HORISTA)</t>
        </is>
      </c>
      <c r="D1929" s="28" t="inlineStr">
        <is>
          <t>H</t>
        </is>
      </c>
      <c r="E1929" s="1" t="n"/>
      <c r="F1929" s="1" t="n"/>
      <c r="G1929" s="1" t="n"/>
    </row>
    <row r="1930" ht="20.1" customHeight="1">
      <c r="A1930" s="29" t="inlineStr">
        <is>
          <t>2.2</t>
        </is>
      </c>
      <c r="B1930" s="29" t="inlineStr">
        <is>
          <t>93208</t>
        </is>
      </c>
      <c r="C1930" s="29" t="inlineStr">
        <is>
          <t>EXECUÇÃO DE ALMOXARIFADO EM CANTEIRO DE OBRA EM CHAPA DE MADEIRA COMPENSADA, INCLUSO PRATELEIRAS. AF_02/2016</t>
        </is>
      </c>
      <c r="D1930" s="30" t="inlineStr">
        <is>
          <t>M2</t>
        </is>
      </c>
      <c r="E1930" s="31" t="n">
        <v>30</v>
      </c>
      <c r="F1930" s="32" t="n">
        <v>0.2514971237241</v>
      </c>
      <c r="G1930" s="32">
        <f>F1930*E1930</f>
        <v/>
      </c>
    </row>
    <row r="1931" ht="27.95" customHeight="1">
      <c r="A1931" s="29" t="inlineStr">
        <is>
          <t>2.3</t>
        </is>
      </c>
      <c r="B1931" s="29" t="inlineStr">
        <is>
          <t>93210</t>
        </is>
      </c>
      <c r="C1931" s="29" t="inlineStr">
        <is>
          <t>EXECUÇÃO DE REFEITÓRIO EM CANTEIRO DE OBRA EM CHAPA DE MADEIRA COMPENSADA, NÃO INCLUSO MOBILIÁRIO E EQUIPAMENTOS. AF_02/2016</t>
        </is>
      </c>
      <c r="D1931" s="30" t="inlineStr">
        <is>
          <t>M2</t>
        </is>
      </c>
      <c r="E1931" s="31" t="n">
        <v>14</v>
      </c>
      <c r="F1931" s="32" t="n">
        <v>0.50104383097</v>
      </c>
      <c r="G1931" s="32">
        <f>F1931*E1931</f>
        <v/>
      </c>
    </row>
    <row r="1932" ht="27.95" customHeight="1">
      <c r="A1932" s="29" t="inlineStr">
        <is>
          <t>2.4</t>
        </is>
      </c>
      <c r="B1932" s="29" t="inlineStr">
        <is>
          <t>101493</t>
        </is>
      </c>
      <c r="C1932" s="29" t="inlineStr">
        <is>
          <t>ENTRADA DE ENERGIA ELÉTRICA, AÉREA, MONOFÁSICA, COM CAIXA DE EMBUTIR, CABO DE 10 MM2 E DISJUNTOR DIN 50A (NÃO INCLUSO O POSTE DE CONCRETO). AF_07/2020_PS</t>
        </is>
      </c>
      <c r="D1932" s="30" t="inlineStr">
        <is>
          <t>UN</t>
        </is>
      </c>
      <c r="E1932" s="31" t="n">
        <v>1</v>
      </c>
      <c r="F1932" s="32" t="n">
        <v>5.50718927615</v>
      </c>
      <c r="G1932" s="32">
        <f>F1932*E1932</f>
        <v/>
      </c>
    </row>
    <row r="1933" ht="20.1" customHeight="1">
      <c r="A1933" s="29" t="inlineStr">
        <is>
          <t>4.7.5</t>
        </is>
      </c>
      <c r="B1933" s="29" t="inlineStr">
        <is>
          <t>CP ADAP. 038</t>
        </is>
      </c>
      <c r="C1933" s="29" t="inlineStr">
        <is>
          <t>REMOÇÃO, ARMAZENAMENTO E REEINSTALAÇÃO DE SPDA COM EMISSÃO DE LAUDO</t>
        </is>
      </c>
      <c r="D1933" s="30" t="inlineStr">
        <is>
          <t>UN</t>
        </is>
      </c>
      <c r="E1933" s="31" t="n">
        <v>2</v>
      </c>
      <c r="F1933" s="32" t="n">
        <v>0.243742089</v>
      </c>
      <c r="G1933" s="32">
        <f>F1933*E1933</f>
        <v/>
      </c>
    </row>
    <row r="1934" ht="15" customHeight="1">
      <c r="A1934" s="1" t="n"/>
      <c r="B1934" s="1" t="n"/>
      <c r="C1934" s="1" t="n"/>
      <c r="D1934" s="1" t="n"/>
      <c r="E1934" s="1" t="n"/>
      <c r="F1934" s="33" t="inlineStr">
        <is>
          <t>TOTAL:</t>
        </is>
      </c>
      <c r="G1934" s="34" t="n">
        <v>20.554200799453</v>
      </c>
    </row>
    <row r="1935" ht="15" customHeight="1">
      <c r="A1935" s="27" t="inlineStr">
        <is>
          <t xml:space="preserve">[ Mão de Obra </t>
        </is>
      </c>
      <c r="B1935" s="27" t="inlineStr">
        <is>
          <t>00000248</t>
        </is>
      </c>
      <c r="C1935" s="27" t="inlineStr">
        <is>
          <t>AJUDANTE DE OPERACAO EM GERAL (HORISTA)</t>
        </is>
      </c>
      <c r="D1935" s="28" t="inlineStr">
        <is>
          <t>H</t>
        </is>
      </c>
      <c r="E1935" s="1" t="n"/>
      <c r="F1935" s="1" t="n"/>
      <c r="G1935" s="1" t="n"/>
    </row>
    <row r="1936" ht="20.1" customHeight="1">
      <c r="A1936" s="29" t="inlineStr">
        <is>
          <t>4.3.13</t>
        </is>
      </c>
      <c r="B1936" s="29" t="inlineStr">
        <is>
          <t>CP ADAP. 022</t>
        </is>
      </c>
      <c r="C1936" s="29" t="inlineStr">
        <is>
          <t>REMOÇÃO DE BRISES DE VIDRO E ESTRUTURA PORTANTE</t>
        </is>
      </c>
      <c r="D1936" s="30" t="inlineStr">
        <is>
          <t>M2</t>
        </is>
      </c>
      <c r="E1936" s="31" t="n">
        <v>340</v>
      </c>
      <c r="F1936" s="32" t="n">
        <v>0.607968</v>
      </c>
      <c r="G1936" s="32">
        <f>F1936*E1936</f>
        <v/>
      </c>
    </row>
    <row r="1937" ht="20.1" customHeight="1">
      <c r="A1937" s="29" t="inlineStr">
        <is>
          <t>4.3.14</t>
        </is>
      </c>
      <c r="B1937" s="29" t="inlineStr">
        <is>
          <t>CP ADAP. 023</t>
        </is>
      </c>
      <c r="C1937" s="29" t="inlineStr">
        <is>
          <t>FORNECIMENTO E INSTALAÇÃO DE BRISES EM PVC E MONTANTES EM ALUMÍNIO</t>
        </is>
      </c>
      <c r="D1937" s="30" t="inlineStr">
        <is>
          <t>M2</t>
        </is>
      </c>
      <c r="E1937" s="31" t="n">
        <v>340</v>
      </c>
      <c r="F1937" s="32" t="n">
        <v>0.607968</v>
      </c>
      <c r="G1937" s="32">
        <f>F1937*E1937</f>
        <v/>
      </c>
    </row>
    <row r="1938" ht="15" customHeight="1">
      <c r="A1938" s="1" t="n"/>
      <c r="B1938" s="1" t="n"/>
      <c r="C1938" s="1" t="n"/>
      <c r="D1938" s="1" t="n"/>
      <c r="E1938" s="1" t="n"/>
      <c r="F1938" s="33" t="inlineStr">
        <is>
          <t>TOTAL:</t>
        </is>
      </c>
      <c r="G1938" s="34" t="n">
        <v>413.41824</v>
      </c>
    </row>
    <row r="1939" ht="15" customHeight="1">
      <c r="A1939" s="27" t="inlineStr">
        <is>
          <t xml:space="preserve">[ Mão de Obra </t>
        </is>
      </c>
      <c r="B1939" s="27" t="inlineStr">
        <is>
          <t>00000242</t>
        </is>
      </c>
      <c r="C1939" s="27" t="inlineStr">
        <is>
          <t>AJUDANTE ESPECIALIZADO (HORISTA)</t>
        </is>
      </c>
      <c r="D1939" s="28" t="inlineStr">
        <is>
          <t>H</t>
        </is>
      </c>
      <c r="E1939" s="1" t="n"/>
      <c r="F1939" s="1" t="n"/>
      <c r="G1939" s="1" t="n"/>
    </row>
    <row r="1940" ht="20.1" customHeight="1">
      <c r="A1940" s="29" t="inlineStr">
        <is>
          <t>3.4.2</t>
        </is>
      </c>
      <c r="B1940" s="29" t="inlineStr">
        <is>
          <t>CP ADAP. 019</t>
        </is>
      </c>
      <c r="C1940" s="29" t="inlineStr">
        <is>
          <t>IMPERMEABILIZAÇÃO DE SUPERFÍCIE C/ CRISTALIZANTE , 2 DEMÃOS</t>
        </is>
      </c>
      <c r="D1940" s="30" t="inlineStr">
        <is>
          <t>M2</t>
        </is>
      </c>
      <c r="E1940" s="31" t="n">
        <v>161.22</v>
      </c>
      <c r="F1940" s="32" t="n">
        <v>0.9727488</v>
      </c>
      <c r="G1940" s="32">
        <f>F1940*E1940</f>
        <v/>
      </c>
    </row>
    <row r="1941" ht="20.1" customHeight="1">
      <c r="A1941" s="29" t="inlineStr">
        <is>
          <t>3.5.4</t>
        </is>
      </c>
      <c r="B1941" s="29" t="inlineStr">
        <is>
          <t>CP ADAP. 50</t>
        </is>
      </c>
      <c r="C1941" s="29" t="inlineStr">
        <is>
          <t>IMPERMEABILIZAÇÃO COM MANTA ASFÁLTICA ALUMINIZADA, E=3MM TIPO II CLASSE B</t>
        </is>
      </c>
      <c r="D1941" s="30" t="inlineStr">
        <is>
          <t>M2</t>
        </is>
      </c>
      <c r="E1941" s="31" t="n">
        <v>262.7</v>
      </c>
      <c r="F1941" s="32" t="n">
        <v>0.19454976</v>
      </c>
      <c r="G1941" s="32">
        <f>F1941*E1941</f>
        <v/>
      </c>
    </row>
    <row r="1942" ht="20.1" customHeight="1">
      <c r="A1942" s="29" t="inlineStr">
        <is>
          <t>4.4.3</t>
        </is>
      </c>
      <c r="B1942" s="29" t="inlineStr">
        <is>
          <t>CP ADAP. 020</t>
        </is>
      </c>
      <c r="C1942" s="29" t="inlineStr">
        <is>
          <t>IMPERMEABILIZAÇÃO COM REVESTIMENTO MINERAL MONOCOMPONENTE (ARGAMASSA POLIMÉRICA)</t>
        </is>
      </c>
      <c r="D1942" s="30" t="inlineStr">
        <is>
          <t>M2</t>
        </is>
      </c>
      <c r="E1942" s="31" t="n">
        <v>408</v>
      </c>
      <c r="F1942" s="32" t="n">
        <v>0.09727487999999999</v>
      </c>
      <c r="G1942" s="32">
        <f>F1942*E1942</f>
        <v/>
      </c>
    </row>
    <row r="1943" ht="20.1" customHeight="1">
      <c r="A1943" s="29" t="inlineStr">
        <is>
          <t>4.5.4</t>
        </is>
      </c>
      <c r="B1943" s="29" t="inlineStr">
        <is>
          <t>CP ADAP. 51</t>
        </is>
      </c>
      <c r="C1943" s="29" t="inlineStr">
        <is>
          <t>IMPERMEABILIZAÇÃO DE SUPERFÍCIE COM MANTA ASFÁLTICA, UMA CAMADA, INCLUSIVE APLICAÇÃO DE PRIMER ASFÁLTICO, E=4MM</t>
        </is>
      </c>
      <c r="D1943" s="30" t="inlineStr">
        <is>
          <t>M2</t>
        </is>
      </c>
      <c r="E1943" s="31" t="n">
        <v>275.91</v>
      </c>
      <c r="F1943" s="32" t="n">
        <v>0.19454976</v>
      </c>
      <c r="G1943" s="32">
        <f>F1943*E1943</f>
        <v/>
      </c>
    </row>
    <row r="1944" ht="20.1" customHeight="1">
      <c r="A1944" s="29" t="inlineStr">
        <is>
          <t>6.5</t>
        </is>
      </c>
      <c r="B1944" s="29" t="inlineStr">
        <is>
          <t>CP ADAP. 51</t>
        </is>
      </c>
      <c r="C1944" s="29" t="inlineStr">
        <is>
          <t>IMPERMEABILIZAÇÃO DE SUPERFÍCIE COM MANTA ASFÁLTICA, UMA CAMADA, INCLUSIVE APLICAÇÃO DE PRIMER ASFÁLTICO, E=4MM</t>
        </is>
      </c>
      <c r="D1944" s="30" t="inlineStr">
        <is>
          <t>M2</t>
        </is>
      </c>
      <c r="E1944" s="31" t="n">
        <v>178.5</v>
      </c>
      <c r="F1944" s="32" t="n">
        <v>0.19454976</v>
      </c>
      <c r="G1944" s="32">
        <f>F1944*E1944</f>
        <v/>
      </c>
    </row>
    <row r="1945" ht="15" customHeight="1">
      <c r="A1945" s="29" t="inlineStr">
        <is>
          <t>6.11</t>
        </is>
      </c>
      <c r="B1945" s="29" t="inlineStr">
        <is>
          <t>120412</t>
        </is>
      </c>
      <c r="C1945" s="29" t="inlineStr">
        <is>
          <t>FORRO MODULAR DE PVC MAGIORE 625 x 1250mm VIPAL</t>
        </is>
      </c>
      <c r="D1945" s="30" t="inlineStr">
        <is>
          <t>M2</t>
        </is>
      </c>
      <c r="E1945" s="31" t="n">
        <v>123.31</v>
      </c>
      <c r="F1945" s="32" t="n">
        <v>0.607968</v>
      </c>
      <c r="G1945" s="32">
        <f>F1945*E1945</f>
        <v/>
      </c>
    </row>
    <row r="1946" ht="15" customHeight="1">
      <c r="A1946" s="1" t="n"/>
      <c r="B1946" s="1" t="n"/>
      <c r="C1946" s="1" t="n"/>
      <c r="D1946" s="1" t="n"/>
      <c r="E1946" s="1" t="n"/>
      <c r="F1946" s="33" t="inlineStr">
        <is>
          <t>TOTAL:</t>
        </is>
      </c>
      <c r="G1946" s="34" t="n">
        <v>410.9968250496</v>
      </c>
    </row>
    <row r="1947" ht="15" customHeight="1">
      <c r="A1947" s="27" t="inlineStr">
        <is>
          <t xml:space="preserve">[ Mão de Obra </t>
        </is>
      </c>
      <c r="B1947" s="27" t="inlineStr">
        <is>
          <t>I0037</t>
        </is>
      </c>
      <c r="C1947" s="27" t="inlineStr">
        <is>
          <t>AJUDANTE</t>
        </is>
      </c>
      <c r="D1947" s="28" t="inlineStr">
        <is>
          <t>H</t>
        </is>
      </c>
      <c r="E1947" s="1" t="n"/>
      <c r="F1947" s="1" t="n"/>
      <c r="G1947" s="1" t="n"/>
    </row>
    <row r="1948" ht="15" customHeight="1">
      <c r="A1948" s="29" t="inlineStr">
        <is>
          <t>3.6.3</t>
        </is>
      </c>
      <c r="B1948" s="29" t="inlineStr">
        <is>
          <t>C4827</t>
        </is>
      </c>
      <c r="C1948" s="29" t="inlineStr">
        <is>
          <t>TELHA DE ALUMÍNIO ONDULADA, ESP.=0,7MM (Fechamento Lateral)</t>
        </is>
      </c>
      <c r="D1948" s="30" t="inlineStr">
        <is>
          <t>M2</t>
        </is>
      </c>
      <c r="E1948" s="31" t="n">
        <v>360.72</v>
      </c>
      <c r="F1948" s="32" t="n">
        <v>0.3</v>
      </c>
      <c r="G1948" s="32">
        <f>F1948*E1948</f>
        <v/>
      </c>
    </row>
    <row r="1949" ht="15" customHeight="1">
      <c r="A1949" s="1" t="n"/>
      <c r="B1949" s="1" t="n"/>
      <c r="C1949" s="1" t="n"/>
      <c r="D1949" s="1" t="n"/>
      <c r="E1949" s="1" t="n"/>
      <c r="F1949" s="33" t="inlineStr">
        <is>
          <t>TOTAL:</t>
        </is>
      </c>
      <c r="G1949" s="34" t="n">
        <v>108.216</v>
      </c>
    </row>
    <row r="1950" ht="15.95" customHeight="1">
      <c r="A1950" s="27" t="inlineStr">
        <is>
          <t xml:space="preserve">[ Encargos </t>
        </is>
      </c>
      <c r="B1950" s="27" t="inlineStr">
        <is>
          <t>00037370</t>
        </is>
      </c>
      <c r="C1950" s="27" t="inlineStr">
        <is>
          <t>ALIMENTACAO - HORISTA (COLETADO CAIXA - ENCARGOS COMPLEMENTARES)</t>
        </is>
      </c>
      <c r="D1950" s="28" t="inlineStr">
        <is>
          <t>H</t>
        </is>
      </c>
      <c r="E1950" s="1" t="n"/>
      <c r="F1950" s="1" t="n"/>
      <c r="G1950" s="1" t="n"/>
    </row>
    <row r="1951" ht="20.1" customHeight="1">
      <c r="A1951" s="29" t="inlineStr">
        <is>
          <t>2.1</t>
        </is>
      </c>
      <c r="B1951" s="29" t="inlineStr">
        <is>
          <t>103689</t>
        </is>
      </c>
      <c r="C1951" s="29" t="inlineStr">
        <is>
          <t>FORNECIMENTO E INSTALAÇÃO DE PLACA DE OBRA COM CHAPA GALVANIZADA E ESTRUTURA DE MADEIRA. AF_03/2022_PS</t>
        </is>
      </c>
      <c r="D1951" s="30" t="inlineStr">
        <is>
          <t>M2</t>
        </is>
      </c>
      <c r="E1951" s="31" t="n">
        <v>2.88</v>
      </c>
      <c r="F1951" s="32" t="n">
        <v>1.71795</v>
      </c>
      <c r="G1951" s="32">
        <f>F1951*E1951</f>
        <v/>
      </c>
    </row>
    <row r="1952" ht="20.1" customHeight="1">
      <c r="A1952" s="29" t="inlineStr">
        <is>
          <t>2.2</t>
        </is>
      </c>
      <c r="B1952" s="29" t="inlineStr">
        <is>
          <t>93208</t>
        </is>
      </c>
      <c r="C1952" s="29" t="inlineStr">
        <is>
          <t>EXECUÇÃO DE ALMOXARIFADO EM CANTEIRO DE OBRA EM CHAPA DE MADEIRA COMPENSADA, INCLUSO PRATELEIRAS. AF_02/2016</t>
        </is>
      </c>
      <c r="D1952" s="30" t="inlineStr">
        <is>
          <t>M2</t>
        </is>
      </c>
      <c r="E1952" s="31" t="n">
        <v>30</v>
      </c>
      <c r="F1952" s="32" t="n">
        <v>8.148531034568</v>
      </c>
      <c r="G1952" s="32">
        <f>F1952*E1952</f>
        <v/>
      </c>
    </row>
    <row r="1953" ht="27.95" customHeight="1">
      <c r="A1953" s="29" t="inlineStr">
        <is>
          <t>2.3</t>
        </is>
      </c>
      <c r="B1953" s="29" t="inlineStr">
        <is>
          <t>93210</t>
        </is>
      </c>
      <c r="C1953" s="29" t="inlineStr">
        <is>
          <t>EXECUÇÃO DE REFEITÓRIO EM CANTEIRO DE OBRA EM CHAPA DE MADEIRA COMPENSADA, NÃO INCLUSO MOBILIÁRIO E EQUIPAMENTOS. AF_02/2016</t>
        </is>
      </c>
      <c r="D1953" s="30" t="inlineStr">
        <is>
          <t>M2</t>
        </is>
      </c>
      <c r="E1953" s="31" t="n">
        <v>14</v>
      </c>
      <c r="F1953" s="32" t="n">
        <v>6.953003548953619</v>
      </c>
      <c r="G1953" s="32">
        <f>F1953*E1953</f>
        <v/>
      </c>
    </row>
    <row r="1954" ht="27.95" customHeight="1">
      <c r="A1954" s="29" t="inlineStr">
        <is>
          <t>2.4</t>
        </is>
      </c>
      <c r="B1954" s="29" t="inlineStr">
        <is>
          <t>101493</t>
        </is>
      </c>
      <c r="C1954" s="29" t="inlineStr">
        <is>
          <t>ENTRADA DE ENERGIA ELÉTRICA, AÉREA, MONOFÁSICA, COM CAIXA DE EMBUTIR, CABO DE 10 MM2 E DISJUNTOR DIN 50A (NÃO INCLUSO O POSTE DE CONCRETO). AF_07/2020_PS</t>
        </is>
      </c>
      <c r="D1954" s="30" t="inlineStr">
        <is>
          <t>UN</t>
        </is>
      </c>
      <c r="E1954" s="31" t="n">
        <v>1</v>
      </c>
      <c r="F1954" s="32" t="n">
        <v>16.03253</v>
      </c>
      <c r="G1954" s="32">
        <f>F1954*E1954</f>
        <v/>
      </c>
    </row>
    <row r="1955" ht="20.1" customHeight="1">
      <c r="A1955" s="29" t="inlineStr">
        <is>
          <t>2.5</t>
        </is>
      </c>
      <c r="B1955" s="29" t="inlineStr">
        <is>
          <t>CP ADAP. 002</t>
        </is>
      </c>
      <c r="C1955" s="29" t="inlineStr">
        <is>
          <t>INSTALAÇÕES PROVISÓRIAS DE ÁGUA</t>
        </is>
      </c>
      <c r="D1955" s="30" t="inlineStr">
        <is>
          <t>UN</t>
        </is>
      </c>
      <c r="E1955" s="31" t="n">
        <v>1</v>
      </c>
      <c r="F1955" s="32" t="n">
        <v>24.12</v>
      </c>
      <c r="G1955" s="32">
        <f>F1955*E1955</f>
        <v/>
      </c>
    </row>
    <row r="1956" ht="27.95" customHeight="1">
      <c r="A1956" s="29" t="inlineStr">
        <is>
          <t>3.1.2</t>
        </is>
      </c>
      <c r="B1956" s="29" t="inlineStr">
        <is>
          <t>97063</t>
        </is>
      </c>
      <c r="C1956" s="29" t="inlineStr">
        <is>
          <t>MONTAGEM E DESMONTAGEM DE ANDAIME MODULAR FACHADEIRO, COM PISO METÁLICO, PARA EDIFICAÇÕES COM MÚLTIPLOS PAVIMENTOS (EXCLUSIVE ANDAIME E LIMPEZA). AF_11/2017</t>
        </is>
      </c>
      <c r="D1956" s="30" t="inlineStr">
        <is>
          <t>M2</t>
        </is>
      </c>
      <c r="E1956" s="31" t="n">
        <v>889</v>
      </c>
      <c r="F1956" s="32" t="n">
        <v>0.76279414</v>
      </c>
      <c r="G1956" s="32">
        <f>F1956*E1956</f>
        <v/>
      </c>
    </row>
    <row r="1957" ht="15" customHeight="1">
      <c r="A1957" s="29" t="inlineStr">
        <is>
          <t>3.1.3</t>
        </is>
      </c>
      <c r="B1957" s="29" t="inlineStr">
        <is>
          <t>97062</t>
        </is>
      </c>
      <c r="C1957" s="29" t="inlineStr">
        <is>
          <t>COLOCAÇÃO DE TELA EM ANDAIME FACHADEIRO. AF_11/2017</t>
        </is>
      </c>
      <c r="D1957" s="30" t="inlineStr">
        <is>
          <t>M2</t>
        </is>
      </c>
      <c r="E1957" s="31" t="n">
        <v>889</v>
      </c>
      <c r="F1957" s="32" t="n">
        <v>0.133876</v>
      </c>
      <c r="G1957" s="32">
        <f>F1957*E1957</f>
        <v/>
      </c>
    </row>
    <row r="1958" ht="20.1" customHeight="1">
      <c r="A1958" s="29" t="inlineStr">
        <is>
          <t>3.1.4</t>
        </is>
      </c>
      <c r="B1958" s="29" t="inlineStr">
        <is>
          <t>CP ADAP. 017</t>
        </is>
      </c>
      <c r="C1958" s="29" t="inlineStr">
        <is>
          <t>SINALIZAÇÃO COM FITA FIXADA EM CONE PLÁSTICO, INCLUINDO CONE</t>
        </is>
      </c>
      <c r="D1958" s="30" t="inlineStr">
        <is>
          <t>M</t>
        </is>
      </c>
      <c r="E1958" s="31" t="n">
        <v>154.34</v>
      </c>
      <c r="F1958" s="32" t="n">
        <v>0.2472</v>
      </c>
      <c r="G1958" s="32">
        <f>F1958*E1958</f>
        <v/>
      </c>
    </row>
    <row r="1959" ht="20.1" customHeight="1">
      <c r="A1959" s="29" t="inlineStr">
        <is>
          <t>3.2.1</t>
        </is>
      </c>
      <c r="B1959" s="29" t="inlineStr">
        <is>
          <t>CP ADAP. 010</t>
        </is>
      </c>
      <c r="C1959" s="29" t="inlineStr">
        <is>
          <t>APICOAMENTO EM CONCRETO/PREPARO DA SUPERFÍCIE</t>
        </is>
      </c>
      <c r="D1959" s="30" t="inlineStr">
        <is>
          <t>M2</t>
        </is>
      </c>
      <c r="E1959" s="31" t="n">
        <v>95.05</v>
      </c>
      <c r="F1959" s="32" t="n">
        <v>2</v>
      </c>
      <c r="G1959" s="32">
        <f>F1959*E1959</f>
        <v/>
      </c>
    </row>
    <row r="1960" ht="20.1" customHeight="1">
      <c r="A1960" s="29" t="inlineStr">
        <is>
          <t>3.2.2</t>
        </is>
      </c>
      <c r="B1960" s="29" t="inlineStr">
        <is>
          <t>CP ADAP. 004</t>
        </is>
      </c>
      <c r="C1960" s="29" t="inlineStr">
        <is>
          <t>LIMPEZA DE SUPERFÍCIE C/ ESCOVA DE AÇO</t>
        </is>
      </c>
      <c r="D1960" s="30" t="inlineStr">
        <is>
          <t>M2</t>
        </is>
      </c>
      <c r="E1960" s="31" t="n">
        <v>95.05</v>
      </c>
      <c r="F1960" s="32" t="n">
        <v>0.4</v>
      </c>
      <c r="G1960" s="32">
        <f>F1960*E1960</f>
        <v/>
      </c>
    </row>
    <row r="1961" ht="20.1" customHeight="1">
      <c r="A1961" s="29" t="inlineStr">
        <is>
          <t>3.2.4</t>
        </is>
      </c>
      <c r="B1961" s="29" t="inlineStr">
        <is>
          <t>CP ADAP. 009</t>
        </is>
      </c>
      <c r="C1961" s="29" t="inlineStr">
        <is>
          <t>PINTURA PROTEÇÃO C/INIBIDOR MIGRATÓRIO CORROSÃO, 2 DEMÃOS - M2</t>
        </is>
      </c>
      <c r="D1961" s="30" t="inlineStr">
        <is>
          <t>M2</t>
        </is>
      </c>
      <c r="E1961" s="31" t="n">
        <v>95.05</v>
      </c>
      <c r="F1961" s="32" t="n">
        <v>0.6</v>
      </c>
      <c r="G1961" s="32">
        <f>F1961*E1961</f>
        <v/>
      </c>
    </row>
    <row r="1962" ht="20.1" customHeight="1">
      <c r="A1962" s="29" t="inlineStr">
        <is>
          <t>3.2.5</t>
        </is>
      </c>
      <c r="B1962" s="29" t="inlineStr">
        <is>
          <t>CP ADAP. 007</t>
        </is>
      </c>
      <c r="C1962" s="29" t="inlineStr">
        <is>
          <t>APLICAÇÃO DE ADESIVO ESTRUTURAL - KG</t>
        </is>
      </c>
      <c r="D1962" s="30" t="inlineStr">
        <is>
          <t>KG</t>
        </is>
      </c>
      <c r="E1962" s="31" t="n">
        <v>95.05</v>
      </c>
      <c r="F1962" s="32" t="n">
        <v>0.6</v>
      </c>
      <c r="G1962" s="32">
        <f>F1962*E1962</f>
        <v/>
      </c>
    </row>
    <row r="1963" ht="27.95" customHeight="1">
      <c r="A1963" s="29" t="inlineStr">
        <is>
          <t>3.2.6</t>
        </is>
      </c>
      <c r="B1963" s="29" t="inlineStr">
        <is>
          <t>92762.</t>
        </is>
      </c>
      <c r="C1963" s="29" t="inlineStr">
        <is>
          <t>ARMAÇÃO DE PILAR OU VIGA DE ESTRUTURA CONVENCIONAL DE CONCRETO ARMADO UTILIZANDO AÇO CA-50 DE 10,0 MM - MONTAGEM. AF_06/2022 (KG)</t>
        </is>
      </c>
      <c r="D1963" s="30" t="inlineStr">
        <is>
          <t>KG</t>
        </is>
      </c>
      <c r="E1963" s="31" t="n">
        <v>342.18</v>
      </c>
      <c r="F1963" s="32" t="n">
        <v>0.0558</v>
      </c>
      <c r="G1963" s="32">
        <f>F1963*E1963</f>
        <v/>
      </c>
    </row>
    <row r="1964" ht="20.1" customHeight="1">
      <c r="A1964" s="29" t="inlineStr">
        <is>
          <t>3.2.7</t>
        </is>
      </c>
      <c r="B1964" s="29" t="inlineStr">
        <is>
          <t>CP ADAP. 005</t>
        </is>
      </c>
      <c r="C1964" s="29" t="inlineStr">
        <is>
          <t>RECUPERAÇÃO CONCRETO COM ARGAMASSA POLIMÉRICA ESP.=25MM</t>
        </is>
      </c>
      <c r="D1964" s="30" t="inlineStr">
        <is>
          <t>M2</t>
        </is>
      </c>
      <c r="E1964" s="31" t="n">
        <v>95.05</v>
      </c>
      <c r="F1964" s="32" t="n">
        <v>5.5</v>
      </c>
      <c r="G1964" s="32">
        <f>F1964*E1964</f>
        <v/>
      </c>
    </row>
    <row r="1965" ht="27.95" customHeight="1">
      <c r="A1965" s="29" t="inlineStr">
        <is>
          <t>3.2.8</t>
        </is>
      </c>
      <c r="B1965" s="29" t="inlineStr">
        <is>
          <t>90439</t>
        </is>
      </c>
      <c r="C1965" s="29" t="inlineStr">
        <is>
          <t>FURO MECANIZADO EM CONCRETO, COM MARTELO DEMOLIDOR, PARA INSTALAÇÕES HIDRÁULICAS, DIÂMETROS MENORES OU IGUAIS A 40 MM. AF_09/2023</t>
        </is>
      </c>
      <c r="D1965" s="30" t="inlineStr">
        <is>
          <t>UN</t>
        </is>
      </c>
      <c r="E1965" s="31" t="n">
        <v>257.6</v>
      </c>
      <c r="F1965" s="32" t="n">
        <v>0.3763</v>
      </c>
      <c r="G1965" s="32">
        <f>F1965*E1965</f>
        <v/>
      </c>
    </row>
    <row r="1966" ht="20.1" customHeight="1">
      <c r="A1966" s="29" t="inlineStr">
        <is>
          <t>3.2.9</t>
        </is>
      </c>
      <c r="B1966" s="29" t="inlineStr">
        <is>
          <t>CP ADAP. 001</t>
        </is>
      </c>
      <c r="C1966" s="29" t="inlineStr">
        <is>
          <t>SELAGEM DE FISSURAS COM INJEÇÃO DE RESINA EPÓXI</t>
        </is>
      </c>
      <c r="D1966" s="30" t="inlineStr">
        <is>
          <t>KG</t>
        </is>
      </c>
      <c r="E1966" s="31" t="n">
        <v>21.25</v>
      </c>
      <c r="F1966" s="32" t="n">
        <v>6</v>
      </c>
      <c r="G1966" s="32">
        <f>F1966*E1966</f>
        <v/>
      </c>
    </row>
    <row r="1967" ht="20.1" customHeight="1">
      <c r="A1967" s="29" t="inlineStr">
        <is>
          <t>3.2.10</t>
        </is>
      </c>
      <c r="B1967" s="29" t="inlineStr">
        <is>
          <t>97625</t>
        </is>
      </c>
      <c r="C1967" s="29" t="inlineStr">
        <is>
          <t>DEMOLIÇÃO DE ALVENARIA PARA QUALQUER TIPO DE BLOCO, DE FORMA MECANIZADA, SEM REAPROVEITAMENTO. AF_09/2023</t>
        </is>
      </c>
      <c r="D1967" s="30" t="inlineStr">
        <is>
          <t>M3</t>
        </is>
      </c>
      <c r="E1967" s="31" t="n">
        <v>6.84</v>
      </c>
      <c r="F1967" s="32" t="n">
        <v>0.3794</v>
      </c>
      <c r="G1967" s="32">
        <f>F1967*E1967</f>
        <v/>
      </c>
    </row>
    <row r="1968" ht="27.95" customHeight="1">
      <c r="A1968" s="29" t="inlineStr">
        <is>
          <t>3.2.12</t>
        </is>
      </c>
      <c r="B1968" s="29" t="inlineStr">
        <is>
          <t>92921</t>
        </is>
      </c>
      <c r="C1968" s="29" t="inlineStr">
        <is>
          <t>ARMAÇÃO DE ESTRUTURAS DIVERSAS DE CONCRETO ARMADO, EXCETO VIGAS, PILARES, LAJES E FUNDAÇÕES, UTILIZANDO AÇO CA-50 DE 12,5 MM - MONTAGEM. AF_06/2022</t>
        </is>
      </c>
      <c r="D1968" s="30" t="inlineStr">
        <is>
          <t>KG</t>
        </is>
      </c>
      <c r="E1968" s="31" t="n">
        <v>131.82</v>
      </c>
      <c r="F1968" s="32" t="n">
        <v>0.0596</v>
      </c>
      <c r="G1968" s="32">
        <f>F1968*E1968</f>
        <v/>
      </c>
    </row>
    <row r="1969" ht="20.1" customHeight="1">
      <c r="A1969" s="29" t="inlineStr">
        <is>
          <t>3.3.1</t>
        </is>
      </c>
      <c r="B1969" s="29" t="inlineStr">
        <is>
          <t>97633</t>
        </is>
      </c>
      <c r="C1969" s="29" t="inlineStr">
        <is>
          <t>DEMOLIÇÃO DE REVESTIMENTO CERÂMICO, DE FORMA MANUAL, SEM REAPROVEITAMENTO. AF_09/2023</t>
        </is>
      </c>
      <c r="D1969" s="30" t="inlineStr">
        <is>
          <t>M2</t>
        </is>
      </c>
      <c r="E1969" s="31" t="n">
        <v>44.77</v>
      </c>
      <c r="F1969" s="32" t="n">
        <v>1.0041</v>
      </c>
      <c r="G1969" s="32">
        <f>F1969*E1969</f>
        <v/>
      </c>
    </row>
    <row r="1970" ht="20.1" customHeight="1">
      <c r="A1970" s="29" t="inlineStr">
        <is>
          <t>3.3.2</t>
        </is>
      </c>
      <c r="B1970" s="29" t="inlineStr">
        <is>
          <t>97631</t>
        </is>
      </c>
      <c r="C1970" s="29" t="inlineStr">
        <is>
          <t>DEMOLIÇÃO DE ARGAMASSAS, DE FORMA MANUAL, SEM REAPROVEITAMENTO. AF_09/2023</t>
        </is>
      </c>
      <c r="D1970" s="30" t="inlineStr">
        <is>
          <t>M2</t>
        </is>
      </c>
      <c r="E1970" s="31" t="n">
        <v>44.77</v>
      </c>
      <c r="F1970" s="32" t="n">
        <v>0.5023</v>
      </c>
      <c r="G1970" s="32">
        <f>F1970*E1970</f>
        <v/>
      </c>
    </row>
    <row r="1971" ht="27.95" customHeight="1">
      <c r="A1971" s="29" t="inlineStr">
        <is>
          <t>3.3.4</t>
        </is>
      </c>
      <c r="B1971" s="29" t="inlineStr">
        <is>
          <t>87894</t>
        </is>
      </c>
      <c r="C1971" s="29" t="inlineStr">
        <is>
          <t>CHAPISCO APLICADO EM ALVENARIA (SEM PRESENÇA DE VÃOS) E ESTRUTURAS DE CONCRETO DE FACHADA, COM COLHER DE PEDREIRO. ARGAMASSA TRAÇO 1:3 COM PREPARO EM BETONEIRA 400L. AF_10/2022</t>
        </is>
      </c>
      <c r="D1971" s="30" t="inlineStr">
        <is>
          <t>M2</t>
        </is>
      </c>
      <c r="E1971" s="31" t="n">
        <v>44.77</v>
      </c>
      <c r="F1971" s="32" t="n">
        <v>0.201884</v>
      </c>
      <c r="G1971" s="32">
        <f>F1971*E1971</f>
        <v/>
      </c>
    </row>
    <row r="1972" ht="36" customHeight="1">
      <c r="A1972" s="29" t="inlineStr">
        <is>
          <t>3.3.5</t>
        </is>
      </c>
      <c r="B1972" s="29" t="inlineStr">
        <is>
          <t>104237</t>
        </is>
      </c>
      <c r="C1972" s="29" t="inlineStr">
        <is>
          <t>EMBOÇO OU MASSA ÚNICA EM ARGAMASSA TRAÇO 1:2:8, PREPARO MECÂNICA COM BETONEIRA 400 L, APLICADA MANUALMENTE EM PANOS DE FACHADA SEM PRESENÇA DE VÃOS, ESPESSURA DE 35 MM, ACESSO POR ANDAIME. AF_08/2022</t>
        </is>
      </c>
      <c r="D1972" s="30" t="inlineStr">
        <is>
          <t>M2</t>
        </is>
      </c>
      <c r="E1972" s="31" t="n">
        <v>44.77</v>
      </c>
      <c r="F1972" s="32" t="n">
        <v>1.24085</v>
      </c>
      <c r="G1972" s="32">
        <f>F1972*E1972</f>
        <v/>
      </c>
    </row>
    <row r="1973" ht="20.1" customHeight="1">
      <c r="A1973" s="29" t="inlineStr">
        <is>
          <t>3.3.6</t>
        </is>
      </c>
      <c r="B1973" s="29" t="inlineStr">
        <is>
          <t>CP ADAP. 031</t>
        </is>
      </c>
      <c r="C1973" s="29" t="inlineStr">
        <is>
          <t>APLICAÇÃO DE JUNTA DE DILATAÇÃO ELÁSTICA PARA CONCRETO (FUGENBAND)</t>
        </is>
      </c>
      <c r="D1973" s="30" t="inlineStr">
        <is>
          <t>M</t>
        </is>
      </c>
      <c r="E1973" s="31" t="n">
        <v>234</v>
      </c>
      <c r="F1973" s="32" t="n">
        <v>0.834</v>
      </c>
      <c r="G1973" s="32">
        <f>F1973*E1973</f>
        <v/>
      </c>
    </row>
    <row r="1974" ht="20.1" customHeight="1">
      <c r="A1974" s="29" t="inlineStr">
        <is>
          <t>3.3.7</t>
        </is>
      </c>
      <c r="B1974" s="29" t="inlineStr">
        <is>
          <t>CP ADAP. 036</t>
        </is>
      </c>
      <c r="C1974" s="29" t="inlineStr">
        <is>
          <t>REVESTIMENTO CERÂMICO 5 X 5, COR AZUL DANÚBIO FOSCO (GALPÃO DMA)</t>
        </is>
      </c>
      <c r="D1974" s="30" t="inlineStr">
        <is>
          <t>M2</t>
        </is>
      </c>
      <c r="E1974" s="31" t="n">
        <v>42.68</v>
      </c>
      <c r="F1974" s="32" t="n">
        <v>1.734</v>
      </c>
      <c r="G1974" s="32">
        <f>F1974*E1974</f>
        <v/>
      </c>
    </row>
    <row r="1975" ht="20.1" customHeight="1">
      <c r="A1975" s="29" t="inlineStr">
        <is>
          <t>3.3.8</t>
        </is>
      </c>
      <c r="B1975" s="29" t="inlineStr">
        <is>
          <t>CP ADAP. 037</t>
        </is>
      </c>
      <c r="C1975" s="29" t="inlineStr">
        <is>
          <t>REVESTIMENTO CERÂMINO 5 X 5 CM, COR PRETO BERLIN (GALPÃO DMA)</t>
        </is>
      </c>
      <c r="D1975" s="30" t="inlineStr">
        <is>
          <t>M2</t>
        </is>
      </c>
      <c r="E1975" s="31" t="n">
        <v>2.09</v>
      </c>
      <c r="F1975" s="32" t="n">
        <v>1.734</v>
      </c>
      <c r="G1975" s="32">
        <f>F1975*E1975</f>
        <v/>
      </c>
    </row>
    <row r="1976" ht="20.1" customHeight="1">
      <c r="A1976" s="29" t="inlineStr">
        <is>
          <t>3.3.9</t>
        </is>
      </c>
      <c r="B1976" s="29" t="inlineStr">
        <is>
          <t>CP ADAP. 018</t>
        </is>
      </c>
      <c r="C1976" s="29" t="inlineStr">
        <is>
          <t>REJUNTAMENTO P/CERÂMICA C/ EPOXI (PAREDE/PISO)</t>
        </is>
      </c>
      <c r="D1976" s="30" t="inlineStr">
        <is>
          <t>M2</t>
        </is>
      </c>
      <c r="E1976" s="31" t="n">
        <v>852</v>
      </c>
      <c r="F1976" s="32" t="n">
        <v>0.46</v>
      </c>
      <c r="G1976" s="32">
        <f>F1976*E1976</f>
        <v/>
      </c>
    </row>
    <row r="1977" ht="15" customHeight="1">
      <c r="A1977" s="29" t="inlineStr">
        <is>
          <t>3.3.10</t>
        </is>
      </c>
      <c r="B1977" s="29" t="inlineStr">
        <is>
          <t>S08637</t>
        </is>
      </c>
      <c r="C1977" s="29" t="inlineStr">
        <is>
          <t>Chapim de concreto pré-moldado</t>
        </is>
      </c>
      <c r="D1977" s="30" t="inlineStr">
        <is>
          <t>m</t>
        </is>
      </c>
      <c r="E1977" s="31" t="n">
        <v>142</v>
      </c>
      <c r="F1977" s="32" t="n">
        <v>0.6335</v>
      </c>
      <c r="G1977" s="32">
        <f>F1977*E1977</f>
        <v/>
      </c>
    </row>
    <row r="1978" ht="15" customHeight="1">
      <c r="A1978" s="29" t="inlineStr">
        <is>
          <t>3.4.1</t>
        </is>
      </c>
      <c r="B1978" s="29" t="inlineStr">
        <is>
          <t>99814</t>
        </is>
      </c>
      <c r="C1978" s="29" t="inlineStr">
        <is>
          <t>LIMPEZA DE SUPERFÍCIE COM JATO DE ALTA PRESSÃO. AF_04/2019</t>
        </is>
      </c>
      <c r="D1978" s="30" t="inlineStr">
        <is>
          <t>M2</t>
        </is>
      </c>
      <c r="E1978" s="31" t="n">
        <v>161.22</v>
      </c>
      <c r="F1978" s="32" t="n">
        <v>0.089</v>
      </c>
      <c r="G1978" s="32">
        <f>F1978*E1978</f>
        <v/>
      </c>
    </row>
    <row r="1979" ht="20.1" customHeight="1">
      <c r="A1979" s="29" t="inlineStr">
        <is>
          <t>3.4.2</t>
        </is>
      </c>
      <c r="B1979" s="29" t="inlineStr">
        <is>
          <t>CP ADAP. 019</t>
        </is>
      </c>
      <c r="C1979" s="29" t="inlineStr">
        <is>
          <t>IMPERMEABILIZAÇÃO DE SUPERFÍCIE C/ CRISTALIZANTE , 2 DEMÃOS</t>
        </is>
      </c>
      <c r="D1979" s="30" t="inlineStr">
        <is>
          <t>M2</t>
        </is>
      </c>
      <c r="E1979" s="31" t="n">
        <v>161.22</v>
      </c>
      <c r="F1979" s="32" t="n">
        <v>1.436</v>
      </c>
      <c r="G1979" s="32">
        <f>F1979*E1979</f>
        <v/>
      </c>
    </row>
    <row r="1980" ht="15" customHeight="1">
      <c r="A1980" s="29" t="inlineStr">
        <is>
          <t>3.5.1</t>
        </is>
      </c>
      <c r="B1980" s="29" t="inlineStr">
        <is>
          <t>99814</t>
        </is>
      </c>
      <c r="C1980" s="29" t="inlineStr">
        <is>
          <t>LIMPEZA DE SUPERFÍCIE COM JATO DE ALTA PRESSÃO. AF_04/2019</t>
        </is>
      </c>
      <c r="D1980" s="30" t="inlineStr">
        <is>
          <t>M2</t>
        </is>
      </c>
      <c r="E1980" s="31" t="n">
        <v>262.7</v>
      </c>
      <c r="F1980" s="32" t="n">
        <v>0.089</v>
      </c>
      <c r="G1980" s="32">
        <f>F1980*E1980</f>
        <v/>
      </c>
    </row>
    <row r="1981" ht="15" customHeight="1">
      <c r="A1981" s="29" t="inlineStr">
        <is>
          <t>3.5.2</t>
        </is>
      </c>
      <c r="B1981" s="29" t="inlineStr">
        <is>
          <t>S07218</t>
        </is>
      </c>
      <c r="C1981" s="29" t="inlineStr">
        <is>
          <t>Remoção de impermeabilização com manta asfaltica</t>
        </is>
      </c>
      <c r="D1981" s="30" t="inlineStr">
        <is>
          <t>m2</t>
        </is>
      </c>
      <c r="E1981" s="31" t="n">
        <v>262.7</v>
      </c>
      <c r="F1981" s="32" t="n">
        <v>0.36</v>
      </c>
      <c r="G1981" s="32">
        <f>F1981*E1981</f>
        <v/>
      </c>
    </row>
    <row r="1982" ht="27.95" customHeight="1">
      <c r="A1982" s="29" t="inlineStr">
        <is>
          <t>3.5.3</t>
        </is>
      </c>
      <c r="B1982" s="29" t="inlineStr">
        <is>
          <t>87682</t>
        </is>
      </c>
      <c r="C1982" s="29" t="inlineStr">
        <is>
          <t>CONTRAPISO EM ARGAMASSA TRAÇO 1:4 (CIMENTO E AREIA), PREPARO MANUAL, APLICADO EM ÁREAS SECAS SOBRE LAJE, NÃO ADERIDO, ACABAMENTO NÃO REFORÇADO, ESPESSURA 4CM. AF_07/2021</t>
        </is>
      </c>
      <c r="D1982" s="30" t="inlineStr">
        <is>
          <t>M2</t>
        </is>
      </c>
      <c r="E1982" s="31" t="n">
        <v>142</v>
      </c>
      <c r="F1982" s="32" t="n">
        <v>0.95606</v>
      </c>
      <c r="G1982" s="32">
        <f>F1982*E1982</f>
        <v/>
      </c>
    </row>
    <row r="1983" ht="20.1" customHeight="1">
      <c r="A1983" s="29" t="inlineStr">
        <is>
          <t>3.5.4</t>
        </is>
      </c>
      <c r="B1983" s="29" t="inlineStr">
        <is>
          <t>CP ADAP. 50</t>
        </is>
      </c>
      <c r="C1983" s="29" t="inlineStr">
        <is>
          <t>IMPERMEABILIZAÇÃO COM MANTA ASFÁLTICA ALUMINIZADA, E=3MM TIPO II CLASSE B</t>
        </is>
      </c>
      <c r="D1983" s="30" t="inlineStr">
        <is>
          <t>M2</t>
        </is>
      </c>
      <c r="E1983" s="31" t="n">
        <v>262.7</v>
      </c>
      <c r="F1983" s="32" t="n">
        <v>1.14</v>
      </c>
      <c r="G1983" s="32">
        <f>F1983*E1983</f>
        <v/>
      </c>
    </row>
    <row r="1984" ht="15" customHeight="1">
      <c r="A1984" s="29" t="inlineStr">
        <is>
          <t>3.5.5</t>
        </is>
      </c>
      <c r="B1984" s="29" t="inlineStr">
        <is>
          <t>S08637</t>
        </is>
      </c>
      <c r="C1984" s="29" t="inlineStr">
        <is>
          <t>Chapim de concreto pré-moldado</t>
        </is>
      </c>
      <c r="D1984" s="30" t="inlineStr">
        <is>
          <t>m</t>
        </is>
      </c>
      <c r="E1984" s="31" t="n">
        <v>71</v>
      </c>
      <c r="F1984" s="32" t="n">
        <v>0.6335</v>
      </c>
      <c r="G1984" s="32">
        <f>F1984*E1984</f>
        <v/>
      </c>
    </row>
    <row r="1985" ht="20.1" customHeight="1">
      <c r="A1985" s="29" t="inlineStr">
        <is>
          <t>3.6.1</t>
        </is>
      </c>
      <c r="B1985" s="29" t="inlineStr">
        <is>
          <t>97647</t>
        </is>
      </c>
      <c r="C1985" s="29" t="inlineStr">
        <is>
          <t>REMOÇÃO DE TELHAS DE FIBROCIMENTO METÁLICA E CERÂMICA, DE FORMA MANUAL, SEM REAPROVEITAMENTO. AF_09/2023</t>
        </is>
      </c>
      <c r="D1985" s="30" t="inlineStr">
        <is>
          <t>M2</t>
        </is>
      </c>
      <c r="E1985" s="31" t="n">
        <v>1217</v>
      </c>
      <c r="F1985" s="32" t="n">
        <v>0.1561</v>
      </c>
      <c r="G1985" s="32">
        <f>F1985*E1985</f>
        <v/>
      </c>
    </row>
    <row r="1986" ht="20.1" customHeight="1">
      <c r="A1986" s="29" t="inlineStr">
        <is>
          <t>3.6.2</t>
        </is>
      </c>
      <c r="B1986" s="29" t="inlineStr">
        <is>
          <t>CP ADAP. 064</t>
        </is>
      </c>
      <c r="C1986" s="29" t="inlineStr">
        <is>
          <t>TELHAMENTO COM TELHA TERMO ACÚSTICA EM ALUMÍNIO ONDULADA COM 30MM DE PREENCHIMENTO / POLIURETANO RÍGIDO</t>
        </is>
      </c>
      <c r="D1986" s="30" t="inlineStr">
        <is>
          <t>M2</t>
        </is>
      </c>
      <c r="E1986" s="31" t="n">
        <v>856.28</v>
      </c>
      <c r="F1986" s="32" t="n">
        <v>0.1201</v>
      </c>
      <c r="G1986" s="32">
        <f>F1986*E1986</f>
        <v/>
      </c>
    </row>
    <row r="1987" ht="20.1" customHeight="1">
      <c r="A1987" s="29" t="inlineStr">
        <is>
          <t>3.6.4</t>
        </is>
      </c>
      <c r="B1987" s="29" t="inlineStr">
        <is>
          <t>CP ADAP. 054</t>
        </is>
      </c>
      <c r="C1987" s="29" t="inlineStr">
        <is>
          <t>RUFO EM CHAPA DE AÇO GALVANIZADO NÚMERO 24, CORTE DE 50 CM, INCLUSO TRANSPORTE VERTICAL</t>
        </is>
      </c>
      <c r="D1987" s="30" t="inlineStr">
        <is>
          <t>M</t>
        </is>
      </c>
      <c r="E1987" s="31" t="n">
        <v>57</v>
      </c>
      <c r="F1987" s="32" t="n">
        <v>0.3505</v>
      </c>
      <c r="G1987" s="32">
        <f>F1987*E1987</f>
        <v/>
      </c>
    </row>
    <row r="1988" ht="27.95" customHeight="1">
      <c r="A1988" s="29" t="inlineStr">
        <is>
          <t>4.1.2</t>
        </is>
      </c>
      <c r="B1988" s="29" t="inlineStr">
        <is>
          <t>97063</t>
        </is>
      </c>
      <c r="C1988" s="29" t="inlineStr">
        <is>
          <t>MONTAGEM E DESMONTAGEM DE ANDAIME MODULAR FACHADEIRO, COM PISO METÁLICO, PARA EDIFICAÇÕES COM MÚLTIPLOS PAVIMENTOS (EXCLUSIVE ANDAIME E LIMPEZA). AF_11/2017</t>
        </is>
      </c>
      <c r="D1988" s="30" t="inlineStr">
        <is>
          <t>M2</t>
        </is>
      </c>
      <c r="E1988" s="31" t="n">
        <v>1600.8</v>
      </c>
      <c r="F1988" s="32" t="n">
        <v>0.76279414</v>
      </c>
      <c r="G1988" s="32">
        <f>F1988*E1988</f>
        <v/>
      </c>
    </row>
    <row r="1989" ht="15" customHeight="1">
      <c r="A1989" s="29" t="inlineStr">
        <is>
          <t>4.1.3</t>
        </is>
      </c>
      <c r="B1989" s="29" t="inlineStr">
        <is>
          <t>97062</t>
        </is>
      </c>
      <c r="C1989" s="29" t="inlineStr">
        <is>
          <t>COLOCAÇÃO DE TELA EM ANDAIME FACHADEIRO. AF_11/2017</t>
        </is>
      </c>
      <c r="D1989" s="30" t="inlineStr">
        <is>
          <t>M2</t>
        </is>
      </c>
      <c r="E1989" s="31" t="n">
        <v>1600.8</v>
      </c>
      <c r="F1989" s="32" t="n">
        <v>0.133876</v>
      </c>
      <c r="G1989" s="32">
        <f>F1989*E1989</f>
        <v/>
      </c>
    </row>
    <row r="1990" ht="20.1" customHeight="1">
      <c r="A1990" s="29" t="inlineStr">
        <is>
          <t>4.1.4</t>
        </is>
      </c>
      <c r="B1990" s="29" t="inlineStr">
        <is>
          <t>CP ADAP. 017</t>
        </is>
      </c>
      <c r="C1990" s="29" t="inlineStr">
        <is>
          <t>SINALIZAÇÃO COM FITA FIXADA EM CONE PLÁSTICO, INCLUINDO CONE</t>
        </is>
      </c>
      <c r="D1990" s="30" t="inlineStr">
        <is>
          <t>M</t>
        </is>
      </c>
      <c r="E1990" s="31" t="n">
        <v>124.19</v>
      </c>
      <c r="F1990" s="32" t="n">
        <v>0.2472</v>
      </c>
      <c r="G1990" s="32">
        <f>F1990*E1990</f>
        <v/>
      </c>
    </row>
    <row r="1991" ht="20.1" customHeight="1">
      <c r="A1991" s="29" t="inlineStr">
        <is>
          <t>4.2.1</t>
        </is>
      </c>
      <c r="B1991" s="29" t="inlineStr">
        <is>
          <t>CP ADAP. 010</t>
        </is>
      </c>
      <c r="C1991" s="29" t="inlineStr">
        <is>
          <t>APICOAMENTO EM CONCRETO/PREPARO DA SUPERFÍCIE</t>
        </is>
      </c>
      <c r="D1991" s="30" t="inlineStr">
        <is>
          <t>M2</t>
        </is>
      </c>
      <c r="E1991" s="31" t="n">
        <v>91.8</v>
      </c>
      <c r="F1991" s="32" t="n">
        <v>2</v>
      </c>
      <c r="G1991" s="32">
        <f>F1991*E1991</f>
        <v/>
      </c>
    </row>
    <row r="1992" ht="20.1" customHeight="1">
      <c r="A1992" s="29" t="inlineStr">
        <is>
          <t>4.2.2</t>
        </is>
      </c>
      <c r="B1992" s="29" t="inlineStr">
        <is>
          <t>CP ADAP. 004</t>
        </is>
      </c>
      <c r="C1992" s="29" t="inlineStr">
        <is>
          <t>LIMPEZA DE SUPERFÍCIE C/ ESCOVA DE AÇO</t>
        </is>
      </c>
      <c r="D1992" s="30" t="inlineStr">
        <is>
          <t>M2</t>
        </is>
      </c>
      <c r="E1992" s="31" t="n">
        <v>91.8</v>
      </c>
      <c r="F1992" s="32" t="n">
        <v>0.4</v>
      </c>
      <c r="G1992" s="32">
        <f>F1992*E1992</f>
        <v/>
      </c>
    </row>
    <row r="1993" ht="15" customHeight="1">
      <c r="A1993" s="29" t="inlineStr">
        <is>
          <t>4.2.3</t>
        </is>
      </c>
      <c r="B1993" s="29" t="inlineStr">
        <is>
          <t>99814</t>
        </is>
      </c>
      <c r="C1993" s="29" t="inlineStr">
        <is>
          <t>LIMPEZA DE SUPERFÍCIE COM JATO DE ALTA PRESSÃO. AF_04/2019</t>
        </is>
      </c>
      <c r="D1993" s="30" t="inlineStr">
        <is>
          <t>M2</t>
        </is>
      </c>
      <c r="E1993" s="31" t="n">
        <v>91.8</v>
      </c>
      <c r="F1993" s="32" t="n">
        <v>0.089</v>
      </c>
      <c r="G1993" s="32">
        <f>F1993*E1993</f>
        <v/>
      </c>
    </row>
    <row r="1994" ht="20.1" customHeight="1">
      <c r="A1994" s="29" t="inlineStr">
        <is>
          <t>4.2.4</t>
        </is>
      </c>
      <c r="B1994" s="29" t="inlineStr">
        <is>
          <t>CP ADAP. 009</t>
        </is>
      </c>
      <c r="C1994" s="29" t="inlineStr">
        <is>
          <t>PINTURA PROTEÇÃO C/INIBIDOR MIGRATÓRIO CORROSÃO, 2 DEMÃOS - M2</t>
        </is>
      </c>
      <c r="D1994" s="30" t="inlineStr">
        <is>
          <t>M2</t>
        </is>
      </c>
      <c r="E1994" s="31" t="n">
        <v>91.8</v>
      </c>
      <c r="F1994" s="32" t="n">
        <v>0.6</v>
      </c>
      <c r="G1994" s="32">
        <f>F1994*E1994</f>
        <v/>
      </c>
    </row>
    <row r="1995" ht="20.1" customHeight="1">
      <c r="A1995" s="29" t="inlineStr">
        <is>
          <t>4.2.5</t>
        </is>
      </c>
      <c r="B1995" s="29" t="inlineStr">
        <is>
          <t>CP ADAP. 007</t>
        </is>
      </c>
      <c r="C1995" s="29" t="inlineStr">
        <is>
          <t>APLICAÇÃO DE ADESIVO ESTRUTURAL - KG</t>
        </is>
      </c>
      <c r="D1995" s="30" t="inlineStr">
        <is>
          <t>KG</t>
        </is>
      </c>
      <c r="E1995" s="31" t="n">
        <v>91.8</v>
      </c>
      <c r="F1995" s="32" t="n">
        <v>0.6</v>
      </c>
      <c r="G1995" s="32">
        <f>F1995*E1995</f>
        <v/>
      </c>
    </row>
    <row r="1996" ht="27.95" customHeight="1">
      <c r="A1996" s="29" t="inlineStr">
        <is>
          <t>4.2.6</t>
        </is>
      </c>
      <c r="B1996" s="29" t="inlineStr">
        <is>
          <t>92762</t>
        </is>
      </c>
      <c r="C1996" s="29" t="inlineStr">
        <is>
          <t>ARMAÇÃO DE PILAR OU VIGA DE ESTRUTURA CONVENCIONAL DE CONCRETO ARMADO UTILIZANDO AÇO CA-50 DE 10,0 MM - MONTAGEM. AF_06/2022</t>
        </is>
      </c>
      <c r="D1996" s="30" t="inlineStr">
        <is>
          <t>KG</t>
        </is>
      </c>
      <c r="E1996" s="31" t="n">
        <v>330.48</v>
      </c>
      <c r="F1996" s="32" t="n">
        <v>0.96554</v>
      </c>
      <c r="G1996" s="32">
        <f>F1996*E1996</f>
        <v/>
      </c>
    </row>
    <row r="1997" ht="20.1" customHeight="1">
      <c r="A1997" s="29" t="inlineStr">
        <is>
          <t>4.2.7</t>
        </is>
      </c>
      <c r="B1997" s="29" t="inlineStr">
        <is>
          <t>CP ADAP. 005</t>
        </is>
      </c>
      <c r="C1997" s="29" t="inlineStr">
        <is>
          <t>RECUPERAÇÃO CONCRETO COM ARGAMASSA POLIMÉRICA ESP.=25MM</t>
        </is>
      </c>
      <c r="D1997" s="30" t="inlineStr">
        <is>
          <t>M2</t>
        </is>
      </c>
      <c r="E1997" s="31" t="n">
        <v>91.8</v>
      </c>
      <c r="F1997" s="32" t="n">
        <v>5.5</v>
      </c>
      <c r="G1997" s="32">
        <f>F1997*E1997</f>
        <v/>
      </c>
    </row>
    <row r="1998" ht="27.95" customHeight="1">
      <c r="A1998" s="29" t="inlineStr">
        <is>
          <t>4.2.8</t>
        </is>
      </c>
      <c r="B1998" s="29" t="inlineStr">
        <is>
          <t>90439</t>
        </is>
      </c>
      <c r="C1998" s="29" t="inlineStr">
        <is>
          <t>FURO MECANIZADO EM CONCRETO, COM MARTELO DEMOLIDOR, PARA INSTALAÇÕES HIDRÁULICAS, DIÂMETROS MENORES OU IGUAIS A 40 MM. AF_09/2023</t>
        </is>
      </c>
      <c r="D1998" s="30" t="inlineStr">
        <is>
          <t>UN</t>
        </is>
      </c>
      <c r="E1998" s="31" t="n">
        <v>365.33</v>
      </c>
      <c r="F1998" s="32" t="n">
        <v>0.3763</v>
      </c>
      <c r="G1998" s="32">
        <f>F1998*E1998</f>
        <v/>
      </c>
    </row>
    <row r="1999" ht="20.1" customHeight="1">
      <c r="A1999" s="29" t="inlineStr">
        <is>
          <t>4.2.9</t>
        </is>
      </c>
      <c r="B1999" s="29" t="inlineStr">
        <is>
          <t>CP ADAP. 001</t>
        </is>
      </c>
      <c r="C1999" s="29" t="inlineStr">
        <is>
          <t>SELAGEM DE FISSURAS COM INJEÇÃO DE RESINA EPÓXI</t>
        </is>
      </c>
      <c r="D1999" s="30" t="inlineStr">
        <is>
          <t>KG</t>
        </is>
      </c>
      <c r="E1999" s="31" t="n">
        <v>30.14</v>
      </c>
      <c r="F1999" s="32" t="n">
        <v>6</v>
      </c>
      <c r="G1999" s="32">
        <f>F1999*E1999</f>
        <v/>
      </c>
    </row>
    <row r="2000" ht="20.1" customHeight="1">
      <c r="A2000" s="29" t="inlineStr">
        <is>
          <t>4.2.10</t>
        </is>
      </c>
      <c r="B2000" s="29" t="inlineStr">
        <is>
          <t>97625</t>
        </is>
      </c>
      <c r="C2000" s="29" t="inlineStr">
        <is>
          <t>DEMOLIÇÃO DE ALVENARIA PARA QUALQUER TIPO DE BLOCO, DE FORMA MECANIZADA, SEM REAPROVEITAMENTO. AF_09/2023</t>
        </is>
      </c>
      <c r="D2000" s="30" t="inlineStr">
        <is>
          <t>M3</t>
        </is>
      </c>
      <c r="E2000" s="31" t="n">
        <v>1.8</v>
      </c>
      <c r="F2000" s="32" t="n">
        <v>0.3794</v>
      </c>
      <c r="G2000" s="32">
        <f>F2000*E2000</f>
        <v/>
      </c>
    </row>
    <row r="2001" ht="27.95" customHeight="1">
      <c r="A2001" s="29" t="inlineStr">
        <is>
          <t>4.2.12</t>
        </is>
      </c>
      <c r="B2001" s="29" t="inlineStr">
        <is>
          <t>92921</t>
        </is>
      </c>
      <c r="C2001" s="29" t="inlineStr">
        <is>
          <t>ARMAÇÃO DE ESTRUTURAS DIVERSAS DE CONCRETO ARMADO, EXCETO VIGAS, PILARES, LAJES E FUNDAÇÕES, UTILIZANDO AÇO CA-50 DE 12,5 MM - MONTAGEM. AF_06/2022</t>
        </is>
      </c>
      <c r="D2001" s="30" t="inlineStr">
        <is>
          <t>KG</t>
        </is>
      </c>
      <c r="E2001" s="31" t="n">
        <v>34.67</v>
      </c>
      <c r="F2001" s="32" t="n">
        <v>0.0596</v>
      </c>
      <c r="G2001" s="32">
        <f>F2001*E2001</f>
        <v/>
      </c>
    </row>
    <row r="2002" ht="27.95" customHeight="1">
      <c r="A2002" s="29" t="inlineStr">
        <is>
          <t>4.2.13</t>
        </is>
      </c>
      <c r="B2002" s="29" t="inlineStr">
        <is>
          <t>103337</t>
        </is>
      </c>
      <c r="C2002" s="29" t="inlineStr">
        <is>
          <t>ALVENARIA DE VEDAÇÃO DE BLOCOS VAZADOS DE CONCRETO APARENTE DE 9X19X39 CM (ESPESSURA 9 CM) E ARGAMASSA DE ASSENTAMENTO COM PREPARO MANUAL. AF_12/2021</t>
        </is>
      </c>
      <c r="D2002" s="30" t="inlineStr">
        <is>
          <t>M2</t>
        </is>
      </c>
      <c r="E2002" s="31" t="n">
        <v>9</v>
      </c>
      <c r="F2002" s="32" t="n">
        <v>1.52157</v>
      </c>
      <c r="G2002" s="32">
        <f>F2002*E2002</f>
        <v/>
      </c>
    </row>
    <row r="2003" ht="20.1" customHeight="1">
      <c r="A2003" s="29" t="inlineStr">
        <is>
          <t>4.2.14</t>
        </is>
      </c>
      <c r="B2003" s="29" t="inlineStr">
        <is>
          <t>CP ADAP. 014</t>
        </is>
      </c>
      <c r="C2003" s="29" t="inlineStr">
        <is>
          <t>FIBRA DE CARBONO PARA REFORCO ESTRUTURAL -VIGAS</t>
        </is>
      </c>
      <c r="D2003" s="30" t="inlineStr">
        <is>
          <t>M2</t>
        </is>
      </c>
      <c r="E2003" s="31" t="n">
        <v>1.36</v>
      </c>
      <c r="F2003" s="32" t="n">
        <v>6.031</v>
      </c>
      <c r="G2003" s="32">
        <f>F2003*E2003</f>
        <v/>
      </c>
    </row>
    <row r="2004" ht="20.1" customHeight="1">
      <c r="A2004" s="29" t="inlineStr">
        <is>
          <t>4.2.15</t>
        </is>
      </c>
      <c r="B2004" s="29" t="inlineStr">
        <is>
          <t>87878</t>
        </is>
      </c>
      <c r="C2004" s="29" t="inlineStr">
        <is>
          <t>CHAPISCO APLICADO EM ALVENARIAS E ESTRUTURAS DE CONCRETO INTERNAS (Recomposição das paredes e lajes internas)</t>
        </is>
      </c>
      <c r="D2004" s="30" t="inlineStr">
        <is>
          <t>M2</t>
        </is>
      </c>
      <c r="E2004" s="31" t="n">
        <v>17.4</v>
      </c>
      <c r="F2004" s="32" t="n">
        <v>0.134374</v>
      </c>
      <c r="G2004" s="32">
        <f>F2004*E2004</f>
        <v/>
      </c>
    </row>
    <row r="2005" ht="20.1" customHeight="1">
      <c r="A2005" s="29" t="inlineStr">
        <is>
          <t>4.2.16</t>
        </is>
      </c>
      <c r="B2005" s="29" t="inlineStr">
        <is>
          <t>C3408</t>
        </is>
      </c>
      <c r="C2005" s="29" t="inlineStr">
        <is>
          <t>REBOCO C/ ARGAMASSA DE CIMENTO E AREIA S/ PENEIRAR, TRAÇO 1:3 (Recomposição das paredes e lajes internas)</t>
        </is>
      </c>
      <c r="D2005" s="30" t="inlineStr">
        <is>
          <t>M2</t>
        </is>
      </c>
      <c r="E2005" s="31" t="n">
        <v>17.4</v>
      </c>
      <c r="F2005" s="32" t="n">
        <v>1.2</v>
      </c>
      <c r="G2005" s="32">
        <f>F2005*E2005</f>
        <v/>
      </c>
    </row>
    <row r="2006" ht="20.1" customHeight="1">
      <c r="A2006" s="29" t="inlineStr">
        <is>
          <t>4.3.1</t>
        </is>
      </c>
      <c r="B2006" s="29" t="inlineStr">
        <is>
          <t>97633</t>
        </is>
      </c>
      <c r="C2006" s="29" t="inlineStr">
        <is>
          <t>DEMOLIÇÃO DE REVESTIMENTO CERÂMICO, DE FORMA MANUAL, SEM REAPROVEITAMENTO. AF_09/2023</t>
        </is>
      </c>
      <c r="D2006" s="30" t="inlineStr">
        <is>
          <t>M2</t>
        </is>
      </c>
      <c r="E2006" s="31" t="n">
        <v>1721.67</v>
      </c>
      <c r="F2006" s="32" t="n">
        <v>1.0041</v>
      </c>
      <c r="G2006" s="32">
        <f>F2006*E2006</f>
        <v/>
      </c>
    </row>
    <row r="2007" ht="20.1" customHeight="1">
      <c r="A2007" s="29" t="inlineStr">
        <is>
          <t>4.3.2</t>
        </is>
      </c>
      <c r="B2007" s="29" t="inlineStr">
        <is>
          <t>97631</t>
        </is>
      </c>
      <c r="C2007" s="29" t="inlineStr">
        <is>
          <t>DEMOLIÇÃO DE ARGAMASSAS, DE FORMA MANUAL, SEM REAPROVEITAMENTO. AF_09/2023</t>
        </is>
      </c>
      <c r="D2007" s="30" t="inlineStr">
        <is>
          <t>M2</t>
        </is>
      </c>
      <c r="E2007" s="31" t="n">
        <v>1721.67</v>
      </c>
      <c r="F2007" s="32" t="n">
        <v>0.5023</v>
      </c>
      <c r="G2007" s="32">
        <f>F2007*E2007</f>
        <v/>
      </c>
    </row>
    <row r="2008" ht="27.95" customHeight="1">
      <c r="A2008" s="29" t="inlineStr">
        <is>
          <t>4.3.4</t>
        </is>
      </c>
      <c r="B2008" s="29" t="inlineStr">
        <is>
          <t>87894</t>
        </is>
      </c>
      <c r="C2008" s="29" t="inlineStr">
        <is>
          <t>CHAPISCO APLICADO EM ALVENARIA (SEM PRESENÇA DE VÃOS) E ESTRUTURAS DE CONCRETO DE FACHADA, COM COLHER DE PEDREIRO. ARGAMASSA TRAÇO 1:3 COM PREPARO EM BETONEIRA 400L. AF_10/2022</t>
        </is>
      </c>
      <c r="D2008" s="30" t="inlineStr">
        <is>
          <t>M2</t>
        </is>
      </c>
      <c r="E2008" s="31" t="n">
        <v>1721.67</v>
      </c>
      <c r="F2008" s="32" t="n">
        <v>0.201884</v>
      </c>
      <c r="G2008" s="32">
        <f>F2008*E2008</f>
        <v/>
      </c>
    </row>
    <row r="2009" ht="36" customHeight="1">
      <c r="A2009" s="29" t="inlineStr">
        <is>
          <t>4.3.5</t>
        </is>
      </c>
      <c r="B2009" s="29" t="inlineStr">
        <is>
          <t>104237</t>
        </is>
      </c>
      <c r="C2009" s="29" t="inlineStr">
        <is>
          <t>EMBOÇO OU MASSA ÚNICA EM ARGAMASSA TRAÇO 1:2:8, PREPARO MECÂNICA COM BETONEIRA 400 L, APLICADA MANUALMENTE EM PANOS DE FACHADA SEM PRESENÇA DE VÃOS, ESPESSURA DE 35 MM, ACESSO POR ANDAIME. AF_08/2022</t>
        </is>
      </c>
      <c r="D2009" s="30" t="inlineStr">
        <is>
          <t>M2</t>
        </is>
      </c>
      <c r="E2009" s="31" t="n">
        <v>1721.67</v>
      </c>
      <c r="F2009" s="32" t="n">
        <v>1.24085</v>
      </c>
      <c r="G2009" s="32">
        <f>F2009*E2009</f>
        <v/>
      </c>
    </row>
    <row r="2010" ht="20.1" customHeight="1">
      <c r="A2010" s="29" t="inlineStr">
        <is>
          <t>4.3.6</t>
        </is>
      </c>
      <c r="B2010" s="29" t="inlineStr">
        <is>
          <t>CP ADAP. 027</t>
        </is>
      </c>
      <c r="C2010" s="29" t="inlineStr">
        <is>
          <t>REVESTIMENTO CERÂMICO 10x10CM, COR AZUL ESCURO (Fachadas Norte/Sul/Leste/Oeste)</t>
        </is>
      </c>
      <c r="D2010" s="30" t="inlineStr">
        <is>
          <t>M2</t>
        </is>
      </c>
      <c r="E2010" s="31" t="n">
        <v>1269.65</v>
      </c>
      <c r="F2010" s="32" t="n">
        <v>1.734</v>
      </c>
      <c r="G2010" s="32">
        <f>F2010*E2010</f>
        <v/>
      </c>
    </row>
    <row r="2011" ht="20.1" customHeight="1">
      <c r="A2011" s="29" t="inlineStr">
        <is>
          <t>4.3.7</t>
        </is>
      </c>
      <c r="B2011" s="29" t="inlineStr">
        <is>
          <t>CP ADAP. 028</t>
        </is>
      </c>
      <c r="C2011" s="29" t="inlineStr">
        <is>
          <t>REVESTIMENTO CERÂMICO 10x10CM, COR BRANCA (Fachadas Norte/Sul)</t>
        </is>
      </c>
      <c r="D2011" s="30" t="inlineStr">
        <is>
          <t>M2</t>
        </is>
      </c>
      <c r="E2011" s="31" t="n">
        <v>168.7</v>
      </c>
      <c r="F2011" s="32" t="n">
        <v>1.734</v>
      </c>
      <c r="G2011" s="32">
        <f>F2011*E2011</f>
        <v/>
      </c>
    </row>
    <row r="2012" ht="20.1" customHeight="1">
      <c r="A2012" s="29" t="inlineStr">
        <is>
          <t>4.3.8</t>
        </is>
      </c>
      <c r="B2012" s="29" t="inlineStr">
        <is>
          <t>CP ADAP. 029</t>
        </is>
      </c>
      <c r="C2012" s="29" t="inlineStr">
        <is>
          <t>REVESTIMENTO CERÂMICO 10x10CM, COR CINZA ESCURO (FACHADAS Norte/Sul/Leste/Oeste)</t>
        </is>
      </c>
      <c r="D2012" s="30" t="inlineStr">
        <is>
          <t>M2</t>
        </is>
      </c>
      <c r="E2012" s="31" t="n">
        <v>283.3</v>
      </c>
      <c r="F2012" s="32" t="n">
        <v>1.734</v>
      </c>
      <c r="G2012" s="32">
        <f>F2012*E2012</f>
        <v/>
      </c>
    </row>
    <row r="2013" ht="20.1" customHeight="1">
      <c r="A2013" s="29" t="inlineStr">
        <is>
          <t>4.3.9</t>
        </is>
      </c>
      <c r="B2013" s="29" t="inlineStr">
        <is>
          <t>CP ADAP. 018</t>
        </is>
      </c>
      <c r="C2013" s="29" t="inlineStr">
        <is>
          <t>REJUNTAMENTO P/CERÂMICA C/ EPOXI (PAREDE/PISO)</t>
        </is>
      </c>
      <c r="D2013" s="30" t="inlineStr">
        <is>
          <t>M2</t>
        </is>
      </c>
      <c r="E2013" s="31" t="n">
        <v>1721.67</v>
      </c>
      <c r="F2013" s="32" t="n">
        <v>0.46</v>
      </c>
      <c r="G2013" s="32">
        <f>F2013*E2013</f>
        <v/>
      </c>
    </row>
    <row r="2014" ht="20.1" customHeight="1">
      <c r="A2014" s="29" t="inlineStr">
        <is>
          <t>4.3.10</t>
        </is>
      </c>
      <c r="B2014" s="29" t="inlineStr">
        <is>
          <t>88485</t>
        </is>
      </c>
      <c r="C2014" s="29" t="inlineStr">
        <is>
          <t>FUNDO SELADOR ACRÍLICO, APLICAÇÃO MANUAL EM PAREDE, UMA DEMÃO. AF_04/2023</t>
        </is>
      </c>
      <c r="D2014" s="30" t="inlineStr">
        <is>
          <t>M2</t>
        </is>
      </c>
      <c r="E2014" s="31" t="n">
        <v>58.29</v>
      </c>
      <c r="F2014" s="32" t="n">
        <v>0.0888</v>
      </c>
      <c r="G2014" s="32">
        <f>F2014*E2014</f>
        <v/>
      </c>
    </row>
    <row r="2015" ht="20.1" customHeight="1">
      <c r="A2015" s="29" t="inlineStr">
        <is>
          <t>4.3.11</t>
        </is>
      </c>
      <c r="B2015" s="29" t="inlineStr">
        <is>
          <t>88423</t>
        </is>
      </c>
      <c r="C2015" s="29" t="inlineStr">
        <is>
          <t>APLICAÇÃO MANUAL DE PINTURA COM TINTA TEXTURIZADA ACRÍLICA EM PAREDES EXTERNAS DE CASAS, UMA COR. AF_06/2014</t>
        </is>
      </c>
      <c r="D2015" s="30" t="inlineStr">
        <is>
          <t>M2</t>
        </is>
      </c>
      <c r="E2015" s="31" t="n">
        <v>58.29</v>
      </c>
      <c r="F2015" s="32" t="n">
        <v>0.22</v>
      </c>
      <c r="G2015" s="32">
        <f>F2015*E2015</f>
        <v/>
      </c>
    </row>
    <row r="2016" ht="15" customHeight="1">
      <c r="A2016" s="29" t="inlineStr">
        <is>
          <t>4.3.12</t>
        </is>
      </c>
      <c r="B2016" s="29" t="inlineStr">
        <is>
          <t>S08637</t>
        </is>
      </c>
      <c r="C2016" s="29" t="inlineStr">
        <is>
          <t>Chapim de concreto pré-moldado</t>
        </is>
      </c>
      <c r="D2016" s="30" t="inlineStr">
        <is>
          <t>m</t>
        </is>
      </c>
      <c r="E2016" s="31" t="n">
        <v>190</v>
      </c>
      <c r="F2016" s="32" t="n">
        <v>0.6335</v>
      </c>
      <c r="G2016" s="32">
        <f>F2016*E2016</f>
        <v/>
      </c>
    </row>
    <row r="2017" ht="20.1" customHeight="1">
      <c r="A2017" s="29" t="inlineStr">
        <is>
          <t>4.3.13</t>
        </is>
      </c>
      <c r="B2017" s="29" t="inlineStr">
        <is>
          <t>CP ADAP. 022</t>
        </is>
      </c>
      <c r="C2017" s="29" t="inlineStr">
        <is>
          <t>REMOÇÃO DE BRISES DE VIDRO E ESTRUTURA PORTANTE</t>
        </is>
      </c>
      <c r="D2017" s="30" t="inlineStr">
        <is>
          <t>M2</t>
        </is>
      </c>
      <c r="E2017" s="31" t="n">
        <v>340</v>
      </c>
      <c r="F2017" s="32" t="n">
        <v>0.6</v>
      </c>
      <c r="G2017" s="32">
        <f>F2017*E2017</f>
        <v/>
      </c>
    </row>
    <row r="2018" ht="20.1" customHeight="1">
      <c r="A2018" s="29" t="inlineStr">
        <is>
          <t>4.3.14</t>
        </is>
      </c>
      <c r="B2018" s="29" t="inlineStr">
        <is>
          <t>CP ADAP. 023</t>
        </is>
      </c>
      <c r="C2018" s="29" t="inlineStr">
        <is>
          <t>FORNECIMENTO E INSTALAÇÃO DE BRISES EM PVC E MONTANTES EM ALUMÍNIO</t>
        </is>
      </c>
      <c r="D2018" s="30" t="inlineStr">
        <is>
          <t>M2</t>
        </is>
      </c>
      <c r="E2018" s="31" t="n">
        <v>340</v>
      </c>
      <c r="F2018" s="32" t="n">
        <v>0.9</v>
      </c>
      <c r="G2018" s="32">
        <f>F2018*E2018</f>
        <v/>
      </c>
    </row>
    <row r="2019" ht="15" customHeight="1">
      <c r="A2019" s="29" t="inlineStr">
        <is>
          <t>4.4.1</t>
        </is>
      </c>
      <c r="B2019" s="29" t="inlineStr">
        <is>
          <t>99814</t>
        </is>
      </c>
      <c r="C2019" s="29" t="inlineStr">
        <is>
          <t>LIMPEZA DE SUPERFÍCIE COM JATO DE ALTA PRESSÃO. AF_04/2019</t>
        </is>
      </c>
      <c r="D2019" s="30" t="inlineStr">
        <is>
          <t>M2</t>
        </is>
      </c>
      <c r="E2019" s="31" t="n">
        <v>408</v>
      </c>
      <c r="F2019" s="32" t="n">
        <v>0.089</v>
      </c>
      <c r="G2019" s="32">
        <f>F2019*E2019</f>
        <v/>
      </c>
    </row>
    <row r="2020" ht="36" customHeight="1">
      <c r="A2020" s="29" t="inlineStr">
        <is>
          <t>4.4.2</t>
        </is>
      </c>
      <c r="B2020" s="29" t="inlineStr">
        <is>
          <t>87630</t>
        </is>
      </c>
      <c r="C2020" s="29" t="inlineStr">
        <is>
          <t>CONTRAPISO EM ARGAMASSA TRAÇO 1:4 (CIMENTO E AREIA), PREPARO MECÂNICO COM BETONEIRA 400 L, APLICADO EM ÁREAS SECAS SOBRE LAJE, ADERIDO, ACABAMENTO NÃO REFORÇADO, ESPESSURA 3CM. AF_07/2021</t>
        </is>
      </c>
      <c r="D2020" s="30" t="inlineStr">
        <is>
          <t>M2</t>
        </is>
      </c>
      <c r="E2020" s="31" t="n">
        <v>408</v>
      </c>
      <c r="F2020" s="32" t="n">
        <v>0.577035</v>
      </c>
      <c r="G2020" s="32">
        <f>F2020*E2020</f>
        <v/>
      </c>
    </row>
    <row r="2021" ht="20.1" customHeight="1">
      <c r="A2021" s="29" t="inlineStr">
        <is>
          <t>4.4.3</t>
        </is>
      </c>
      <c r="B2021" s="29" t="inlineStr">
        <is>
          <t>CP ADAP. 020</t>
        </is>
      </c>
      <c r="C2021" s="29" t="inlineStr">
        <is>
          <t>IMPERMEABILIZAÇÃO COM REVESTIMENTO MINERAL MONOCOMPONENTE (ARGAMASSA POLIMÉRICA)</t>
        </is>
      </c>
      <c r="D2021" s="30" t="inlineStr">
        <is>
          <t>M2</t>
        </is>
      </c>
      <c r="E2021" s="31" t="n">
        <v>408</v>
      </c>
      <c r="F2021" s="32" t="n">
        <v>0.572</v>
      </c>
      <c r="G2021" s="32">
        <f>F2021*E2021</f>
        <v/>
      </c>
    </row>
    <row r="2022" ht="20.1" customHeight="1">
      <c r="A2022" s="29" t="inlineStr">
        <is>
          <t>4.5.1</t>
        </is>
      </c>
      <c r="B2022" s="29" t="inlineStr">
        <is>
          <t>CP ADAP. 011</t>
        </is>
      </c>
      <c r="C2022" s="29" t="inlineStr">
        <is>
          <t>DEMOLIÇÃO DE PISO CIMENTADO SOBRE LASTRO DE CONCRETO</t>
        </is>
      </c>
      <c r="D2022" s="30" t="inlineStr">
        <is>
          <t>M2</t>
        </is>
      </c>
      <c r="E2022" s="31" t="n">
        <v>229.45</v>
      </c>
      <c r="F2022" s="32" t="n">
        <v>1.43</v>
      </c>
      <c r="G2022" s="32">
        <f>F2022*E2022</f>
        <v/>
      </c>
    </row>
    <row r="2023" ht="20.1" customHeight="1">
      <c r="A2023" s="29" t="inlineStr">
        <is>
          <t>4.5.2</t>
        </is>
      </c>
      <c r="B2023" s="29" t="inlineStr">
        <is>
          <t>97631</t>
        </is>
      </c>
      <c r="C2023" s="29" t="inlineStr">
        <is>
          <t>DEMOLIÇÃO DE ARGAMASSAS, DE FORMA MANUAL, SEM REAPROVEITAMENTO. AF_09/2023</t>
        </is>
      </c>
      <c r="D2023" s="30" t="inlineStr">
        <is>
          <t>M2</t>
        </is>
      </c>
      <c r="E2023" s="31" t="n">
        <v>46.46</v>
      </c>
      <c r="F2023" s="32" t="n">
        <v>0.5023</v>
      </c>
      <c r="G2023" s="32">
        <f>F2023*E2023</f>
        <v/>
      </c>
    </row>
    <row r="2024" ht="36" customHeight="1">
      <c r="A2024" s="29" t="inlineStr">
        <is>
          <t>4.5.3</t>
        </is>
      </c>
      <c r="B2024" s="29" t="inlineStr">
        <is>
          <t>87630</t>
        </is>
      </c>
      <c r="C2024" s="29" t="inlineStr">
        <is>
          <t>CONTRAPISO EM ARGAMASSA TRAÇO 1:4 (CIMENTO E AREIA), PREPARO MECÂNICO COM BETONEIRA 400 L, APLICADO EM ÁREAS SECAS SOBRE LAJE, ADERIDO, ACABAMENTO NÃO REFORÇADO, ESPESSURA 3CM. AF_07/2021</t>
        </is>
      </c>
      <c r="D2024" s="30" t="inlineStr">
        <is>
          <t>M2</t>
        </is>
      </c>
      <c r="E2024" s="31" t="n">
        <v>229.45</v>
      </c>
      <c r="F2024" s="32" t="n">
        <v>0.577035</v>
      </c>
      <c r="G2024" s="32">
        <f>F2024*E2024</f>
        <v/>
      </c>
    </row>
    <row r="2025" ht="20.1" customHeight="1">
      <c r="A2025" s="29" t="inlineStr">
        <is>
          <t>4.5.4</t>
        </is>
      </c>
      <c r="B2025" s="29" t="inlineStr">
        <is>
          <t>CP ADAP. 51</t>
        </is>
      </c>
      <c r="C2025" s="29" t="inlineStr">
        <is>
          <t>IMPERMEABILIZAÇÃO DE SUPERFÍCIE COM MANTA ASFÁLTICA, UMA CAMADA, INCLUSIVE APLICAÇÃO DE PRIMER ASFÁLTICO, E=4MM</t>
        </is>
      </c>
      <c r="D2025" s="30" t="inlineStr">
        <is>
          <t>M2</t>
        </is>
      </c>
      <c r="E2025" s="31" t="n">
        <v>275.91</v>
      </c>
      <c r="F2025" s="32" t="n">
        <v>1.14</v>
      </c>
      <c r="G2025" s="32">
        <f>F2025*E2025</f>
        <v/>
      </c>
    </row>
    <row r="2026" ht="20.1" customHeight="1">
      <c r="A2026" s="29" t="inlineStr">
        <is>
          <t>4.5.5</t>
        </is>
      </c>
      <c r="B2026" s="29" t="inlineStr">
        <is>
          <t>98567</t>
        </is>
      </c>
      <c r="C2026" s="29" t="inlineStr">
        <is>
          <t>PROTEÇÃO MECÂNICA DE SUPERFICIE HORIZONTAL COM ARGAMASSA DE CIMENTO E AREIA, TRAÇO 1:3, E=4CM. AF_09/2023</t>
        </is>
      </c>
      <c r="D2026" s="30" t="inlineStr">
        <is>
          <t>M2</t>
        </is>
      </c>
      <c r="E2026" s="31" t="n">
        <v>229.45</v>
      </c>
      <c r="F2026" s="32" t="n">
        <v>1.6501</v>
      </c>
      <c r="G2026" s="32">
        <f>F2026*E2026</f>
        <v/>
      </c>
    </row>
    <row r="2027" ht="20.1" customHeight="1">
      <c r="A2027" s="29" t="inlineStr">
        <is>
          <t>4.5.6</t>
        </is>
      </c>
      <c r="B2027" s="29" t="inlineStr">
        <is>
          <t>98564</t>
        </is>
      </c>
      <c r="C2027" s="29" t="inlineStr">
        <is>
          <t>PROTEÇÃO MECÂNICA DE SUPERFÍCIE VERTICAL COM ARGAMASSA DE CIMENTO E AREIA, TRAÇO 1:3, E=2CM. AF_09/2023</t>
        </is>
      </c>
      <c r="D2027" s="30" t="inlineStr">
        <is>
          <t>M2</t>
        </is>
      </c>
      <c r="E2027" s="31" t="n">
        <v>46.46</v>
      </c>
      <c r="F2027" s="32" t="n">
        <v>0.9228499999999999</v>
      </c>
      <c r="G2027" s="32">
        <f>F2027*E2027</f>
        <v/>
      </c>
    </row>
    <row r="2028" ht="20.1" customHeight="1">
      <c r="A2028" s="29" t="inlineStr">
        <is>
          <t>4.6.1</t>
        </is>
      </c>
      <c r="B2028" s="29" t="inlineStr">
        <is>
          <t>97625</t>
        </is>
      </c>
      <c r="C2028" s="29" t="inlineStr">
        <is>
          <t>DEMOLIÇÃO DE ALVENARIA PARA QUALQUER TIPO DE BLOCO, DE FORMA MECANIZADA, SEM REAPROVEITAMENTO. AF_09/2023</t>
        </is>
      </c>
      <c r="D2028" s="30" t="inlineStr">
        <is>
          <t>M3</t>
        </is>
      </c>
      <c r="E2028" s="31" t="n">
        <v>5</v>
      </c>
      <c r="F2028" s="32" t="n">
        <v>0.3794</v>
      </c>
      <c r="G2028" s="32">
        <f>F2028*E2028</f>
        <v/>
      </c>
    </row>
    <row r="2029" ht="20.1" customHeight="1">
      <c r="A2029" s="29" t="inlineStr">
        <is>
          <t>4.6.2</t>
        </is>
      </c>
      <c r="B2029" s="29" t="inlineStr">
        <is>
          <t>97626</t>
        </is>
      </c>
      <c r="C2029" s="29" t="inlineStr">
        <is>
          <t>DEMOLIÇÃO DE PILARES E VIGAS EM CONCRETO ARMADO, DE FORMA MANUAL, SEM REAPROVEITAMENTO. AF_09/2023</t>
        </is>
      </c>
      <c r="D2029" s="30" t="inlineStr">
        <is>
          <t>M3</t>
        </is>
      </c>
      <c r="E2029" s="31" t="n">
        <v>0.25</v>
      </c>
      <c r="F2029" s="32" t="n">
        <v>25.6222</v>
      </c>
      <c r="G2029" s="32">
        <f>F2029*E2029</f>
        <v/>
      </c>
    </row>
    <row r="2030" ht="27.95" customHeight="1">
      <c r="A2030" s="29" t="inlineStr">
        <is>
          <t>4.6.3</t>
        </is>
      </c>
      <c r="B2030" s="29" t="inlineStr">
        <is>
          <t>92762.</t>
        </is>
      </c>
      <c r="C2030" s="29" t="inlineStr">
        <is>
          <t>ARMAÇÃO DE PILAR OU VIGA DE ESTRUTURA CONVENCIONAL DE CONCRETO ARMADO UTILIZANDO AÇO CA-50 DE 10,0 MM - MONTAGEM. AF_06/2022 (KG)</t>
        </is>
      </c>
      <c r="D2030" s="30" t="inlineStr">
        <is>
          <t>KG</t>
        </is>
      </c>
      <c r="E2030" s="31" t="n">
        <v>4</v>
      </c>
      <c r="F2030" s="32" t="n">
        <v>0.0558</v>
      </c>
      <c r="G2030" s="32">
        <f>F2030*E2030</f>
        <v/>
      </c>
    </row>
    <row r="2031" ht="27.95" customHeight="1">
      <c r="A2031" s="29" t="inlineStr">
        <is>
          <t>4.6.4</t>
        </is>
      </c>
      <c r="B2031" s="29" t="inlineStr">
        <is>
          <t>92762</t>
        </is>
      </c>
      <c r="C2031" s="29" t="inlineStr">
        <is>
          <t>MONTAGEM E DESMONTAGEM DE FÔRMA DE PILARES RETANGULARES E ESTRUTURAS SIMILARES, PÉ-DIREITO SIMPLES, EM CHAPA DE MADEIRA COMPENSADA PLASTIFICADA, 10 UTILIZAÇÕES. AF_09/2020</t>
        </is>
      </c>
      <c r="D2031" s="30" t="inlineStr">
        <is>
          <t>KG</t>
        </is>
      </c>
      <c r="E2031" s="31" t="n">
        <v>4</v>
      </c>
      <c r="F2031" s="32" t="n">
        <v>0.96554</v>
      </c>
      <c r="G2031" s="32">
        <f>F2031*E2031</f>
        <v/>
      </c>
    </row>
    <row r="2032" ht="20.1" customHeight="1">
      <c r="A2032" s="29" t="inlineStr">
        <is>
          <t>4.6.5</t>
        </is>
      </c>
      <c r="B2032" s="29" t="inlineStr">
        <is>
          <t>103669</t>
        </is>
      </c>
      <c r="C2032" s="29" t="inlineStr">
        <is>
          <t>CONCRETAGEM DE PILARES, FCK = 25 MPA, COM USO DE BALDES - LANÇAMENTO, ADENSAMENTO E ACABAMENTO. AF_02/2022</t>
        </is>
      </c>
      <c r="D2032" s="30" t="inlineStr">
        <is>
          <t>M3</t>
        </is>
      </c>
      <c r="E2032" s="31" t="n">
        <v>0.25</v>
      </c>
      <c r="F2032" s="32" t="n">
        <v>12.295</v>
      </c>
      <c r="G2032" s="32">
        <f>F2032*E2032</f>
        <v/>
      </c>
    </row>
    <row r="2033" ht="27.95" customHeight="1">
      <c r="A2033" s="29" t="inlineStr">
        <is>
          <t>4.6.6</t>
        </is>
      </c>
      <c r="B2033" s="29" t="inlineStr">
        <is>
          <t>103356</t>
        </is>
      </c>
      <c r="C2033" s="29" t="inlineStr">
        <is>
          <t>ALVENARIA DE VEDAÇÃO DE BLOCOS CERÂMICOS FURADOS NA HORIZONTAL DE 9X19X29 CM (ESPESSURA 9 CM) E ARGAMASSA DE ASSENTAMENTO COM PREPARO EM BETONEIRA. AF_12/2021</t>
        </is>
      </c>
      <c r="D2033" s="30" t="inlineStr">
        <is>
          <t>M2</t>
        </is>
      </c>
      <c r="E2033" s="31" t="n">
        <v>25</v>
      </c>
      <c r="F2033" s="32" t="n">
        <v>1.18965</v>
      </c>
      <c r="G2033" s="32">
        <f>F2033*E2033</f>
        <v/>
      </c>
    </row>
    <row r="2034" ht="27.95" customHeight="1">
      <c r="A2034" s="29" t="inlineStr">
        <is>
          <t>4.6.7</t>
        </is>
      </c>
      <c r="B2034" s="29" t="inlineStr">
        <is>
          <t>92455</t>
        </is>
      </c>
      <c r="C2034" s="29" t="inlineStr">
        <is>
          <t>MONTAGEM E DESMONTAGEM DE FÔRMA DE VIGA, ESCORAMENTO COM GARFO DE MADEIRA, PÉ-DIREITO SIMPLES, EM CHAPA DE MADEIRA RESINADA, 4 UTILIZAÇÕES. AF_09/2020</t>
        </is>
      </c>
      <c r="D2034" s="30" t="inlineStr">
        <is>
          <t>M2</t>
        </is>
      </c>
      <c r="E2034" s="31" t="n">
        <v>12</v>
      </c>
      <c r="F2034" s="32" t="n">
        <v>2.193625</v>
      </c>
      <c r="G2034" s="32">
        <f>F2034*E2034</f>
        <v/>
      </c>
    </row>
    <row r="2035" ht="27.95" customHeight="1">
      <c r="A2035" s="29" t="inlineStr">
        <is>
          <t>4.6.8</t>
        </is>
      </c>
      <c r="B2035" s="29" t="inlineStr">
        <is>
          <t>103683</t>
        </is>
      </c>
      <c r="C2035" s="29" t="inlineStr">
        <is>
          <t>CONCRETAGEM DE VIGAS E LAJES, FCK=25 MPA, PARA QUALQUER TIPO DE LAJE COM BALDES EM EDIFICAÇÃO DE MULTIPAVIMENTOS ATÉ 04 ANDARES - LANÇAMENTO, ADENSAMENTO E ACABAMENTO. AF_02/2022</t>
        </is>
      </c>
      <c r="D2035" s="30" t="inlineStr">
        <is>
          <t>M3</t>
        </is>
      </c>
      <c r="E2035" s="31" t="n">
        <v>0.5600000000000001</v>
      </c>
      <c r="F2035" s="32" t="n">
        <v>25.217</v>
      </c>
      <c r="G2035" s="32">
        <f>F2035*E2035</f>
        <v/>
      </c>
    </row>
    <row r="2036" ht="27.95" customHeight="1">
      <c r="A2036" s="29" t="inlineStr">
        <is>
          <t>4.6.9</t>
        </is>
      </c>
      <c r="B2036" s="29" t="inlineStr">
        <is>
          <t>87894</t>
        </is>
      </c>
      <c r="C2036" s="29" t="inlineStr">
        <is>
          <t>CHAPISCO APLICADO EM ALVENARIA (SEM PRESENÇA DE VÃOS) E ESTRUTURAS DE CONCRETO DE FACHADA, COM COLHER DE PEDREIRO. ARGAMASSA TRAÇO 1:3 COM PREPARO EM BETONEIRA 400L. AF_10/2022</t>
        </is>
      </c>
      <c r="D2036" s="30" t="inlineStr">
        <is>
          <t>M2</t>
        </is>
      </c>
      <c r="E2036" s="31" t="n">
        <v>25</v>
      </c>
      <c r="F2036" s="32" t="n">
        <v>0.201884</v>
      </c>
      <c r="G2036" s="32">
        <f>F2036*E2036</f>
        <v/>
      </c>
    </row>
    <row r="2037" ht="36" customHeight="1">
      <c r="A2037" s="29" t="inlineStr">
        <is>
          <t>4.6.10</t>
        </is>
      </c>
      <c r="B2037" s="29" t="inlineStr">
        <is>
          <t>104237</t>
        </is>
      </c>
      <c r="C2037" s="29" t="inlineStr">
        <is>
          <t>EMBOÇO OU MASSA ÚNICA EM ARGAMASSA TRAÇO 1:2:8, PREPARO MECÂNICA COM BETONEIRA 400 L, APLICADA MANUALMENTE EM PANOS DE FACHADA SEM PRESENÇA DE VÃOS, ESPESSURA DE 35 MM, ACESSO POR ANDAIME. AF_08/2022</t>
        </is>
      </c>
      <c r="D2037" s="30" t="inlineStr">
        <is>
          <t>M2</t>
        </is>
      </c>
      <c r="E2037" s="31" t="n">
        <v>25</v>
      </c>
      <c r="F2037" s="32" t="n">
        <v>1.24085</v>
      </c>
      <c r="G2037" s="32">
        <f>F2037*E2037</f>
        <v/>
      </c>
    </row>
    <row r="2038" ht="20.1" customHeight="1">
      <c r="A2038" s="29" t="inlineStr">
        <is>
          <t>4.6.11</t>
        </is>
      </c>
      <c r="B2038" s="29" t="inlineStr">
        <is>
          <t>88415</t>
        </is>
      </c>
      <c r="C2038" s="29" t="inlineStr">
        <is>
          <t>APLICAÇÃO MANUAL DE FUNDO SELADOR ACRÍLICO EM PAREDES EXTERNAS DE CASAS. AF_06/2014</t>
        </is>
      </c>
      <c r="D2038" s="30" t="inlineStr">
        <is>
          <t>M2</t>
        </is>
      </c>
      <c r="E2038" s="31" t="n">
        <v>168</v>
      </c>
      <c r="F2038" s="32" t="n">
        <v>0.068</v>
      </c>
      <c r="G2038" s="32">
        <f>F2038*E2038</f>
        <v/>
      </c>
    </row>
    <row r="2039" ht="20.1" customHeight="1">
      <c r="A2039" s="29" t="inlineStr">
        <is>
          <t>4.6.12</t>
        </is>
      </c>
      <c r="B2039" s="29" t="inlineStr">
        <is>
          <t>88423</t>
        </is>
      </c>
      <c r="C2039" s="29" t="inlineStr">
        <is>
          <t>APLICAÇÃO MANUAL DE PINTURA COM TINTA TEXTURIZADA ACRÍLICA EM PAREDES EXTERNAS DE CASAS, UMA COR. AF_06/2014</t>
        </is>
      </c>
      <c r="D2039" s="30" t="inlineStr">
        <is>
          <t>M2</t>
        </is>
      </c>
      <c r="E2039" s="31" t="n">
        <v>168</v>
      </c>
      <c r="F2039" s="32" t="n">
        <v>0.22</v>
      </c>
      <c r="G2039" s="32">
        <f>F2039*E2039</f>
        <v/>
      </c>
    </row>
    <row r="2040" ht="27.95" customHeight="1">
      <c r="A2040" s="29" t="inlineStr">
        <is>
          <t>4.7.1</t>
        </is>
      </c>
      <c r="B2040" s="29" t="inlineStr">
        <is>
          <t>97649</t>
        </is>
      </c>
      <c r="C2040" s="29" t="inlineStr">
        <is>
          <t>REMOÇÃO DE TELHAS DE FIBROCIMENTO, METÁLICA E CERÂMICA, DE FORMA MECANIZADA, COM USO DE GUINDASTE, SEM REAPROVEITAMENTO. AF_09/2023</t>
        </is>
      </c>
      <c r="D2040" s="30" t="inlineStr">
        <is>
          <t>M2</t>
        </is>
      </c>
      <c r="E2040" s="31" t="n">
        <v>459</v>
      </c>
      <c r="F2040" s="32" t="n">
        <v>0.1691</v>
      </c>
      <c r="G2040" s="32">
        <f>F2040*E2040</f>
        <v/>
      </c>
    </row>
    <row r="2041" ht="20.1" customHeight="1">
      <c r="A2041" s="29" t="inlineStr">
        <is>
          <t>4.7.2</t>
        </is>
      </c>
      <c r="B2041" s="29" t="inlineStr">
        <is>
          <t>CP ADAP. 064</t>
        </is>
      </c>
      <c r="C2041" s="29" t="inlineStr">
        <is>
          <t>TELHAMENTO COM TELHA TERMO ACÚSTICA EM ALUMÍNIO ONDULADA COM 30MM DE PREENCHIMENTO / POLIURETANO RÍGIDO</t>
        </is>
      </c>
      <c r="D2041" s="30" t="inlineStr">
        <is>
          <t>M2</t>
        </is>
      </c>
      <c r="E2041" s="31" t="n">
        <v>459</v>
      </c>
      <c r="F2041" s="32" t="n">
        <v>0.1201</v>
      </c>
      <c r="G2041" s="32">
        <f>F2041*E2041</f>
        <v/>
      </c>
    </row>
    <row r="2042" ht="20.1" customHeight="1">
      <c r="A2042" s="29" t="inlineStr">
        <is>
          <t>4.7.3</t>
        </is>
      </c>
      <c r="B2042" s="29" t="inlineStr">
        <is>
          <t>CP ADAP. 054</t>
        </is>
      </c>
      <c r="C2042" s="29" t="inlineStr">
        <is>
          <t>RUFO EM CHAPA DE AÇO GALVANIZADO NÚMERO 24, CORTE DE 50 CM, INCLUSO TRANSPORTE VERTICAL</t>
        </is>
      </c>
      <c r="D2042" s="30" t="inlineStr">
        <is>
          <t>M</t>
        </is>
      </c>
      <c r="E2042" s="31" t="n">
        <v>34</v>
      </c>
      <c r="F2042" s="32" t="n">
        <v>0.3505</v>
      </c>
      <c r="G2042" s="32">
        <f>F2042*E2042</f>
        <v/>
      </c>
    </row>
    <row r="2043" ht="20.1" customHeight="1">
      <c r="A2043" s="29" t="inlineStr">
        <is>
          <t>4.7.4</t>
        </is>
      </c>
      <c r="B2043" s="29" t="inlineStr">
        <is>
          <t>CP ADAP. 055</t>
        </is>
      </c>
      <c r="C2043" s="29" t="inlineStr">
        <is>
          <t>CUMEEIRA EM CHAPA DE AÇO GALVANIZADO NÚMERO 24, CORTE DE 100 CM, INCLUSO TRANSPORTE VERTICAL</t>
        </is>
      </c>
      <c r="D2043" s="30" t="inlineStr">
        <is>
          <t>M</t>
        </is>
      </c>
      <c r="E2043" s="31" t="n">
        <v>30</v>
      </c>
      <c r="F2043" s="32" t="n">
        <v>0.3505</v>
      </c>
      <c r="G2043" s="32">
        <f>F2043*E2043</f>
        <v/>
      </c>
    </row>
    <row r="2044" ht="20.1" customHeight="1">
      <c r="A2044" s="29" t="inlineStr">
        <is>
          <t>4.7.5</t>
        </is>
      </c>
      <c r="B2044" s="29" t="inlineStr">
        <is>
          <t>CP ADAP. 038</t>
        </is>
      </c>
      <c r="C2044" s="29" t="inlineStr">
        <is>
          <t>REMOÇÃO, ARMAZENAMENTO E REEINSTALAÇÃO DE SPDA COM EMISSÃO DE LAUDO</t>
        </is>
      </c>
      <c r="D2044" s="30" t="inlineStr">
        <is>
          <t>UN</t>
        </is>
      </c>
      <c r="E2044" s="31" t="n">
        <v>2</v>
      </c>
      <c r="F2044" s="32" t="n">
        <v>0.5742</v>
      </c>
      <c r="G2044" s="32">
        <f>F2044*E2044</f>
        <v/>
      </c>
    </row>
    <row r="2045" ht="20.1" customHeight="1">
      <c r="A2045" s="29" t="inlineStr">
        <is>
          <t>5.1</t>
        </is>
      </c>
      <c r="B2045" s="29" t="inlineStr">
        <is>
          <t>97625</t>
        </is>
      </c>
      <c r="C2045" s="29" t="inlineStr">
        <is>
          <t>DEMOLIÇÃO DE ALVENARIA PARA QUALQUER TIPO DE BLOCO, DE FORMA MECANIZADA, SEM REAPROVEITAMENTO. AF_09/2023</t>
        </is>
      </c>
      <c r="D2045" s="30" t="inlineStr">
        <is>
          <t>M3</t>
        </is>
      </c>
      <c r="E2045" s="31" t="n">
        <v>39.6</v>
      </c>
      <c r="F2045" s="32" t="n">
        <v>0.3794</v>
      </c>
      <c r="G2045" s="32">
        <f>F2045*E2045</f>
        <v/>
      </c>
    </row>
    <row r="2046" ht="20.1" customHeight="1">
      <c r="A2046" s="29" t="inlineStr">
        <is>
          <t>5.3</t>
        </is>
      </c>
      <c r="B2046" s="29" t="inlineStr">
        <is>
          <t>96527</t>
        </is>
      </c>
      <c r="C2046" s="29" t="inlineStr">
        <is>
          <t>ESCAVAÇÃO MANUAL DE VALA PARA VIGA BALDRAME (INCLUINDO ESCAVAÇÃO PARA COLOCAÇÃO DE FÔRMAS). AF_06/2017</t>
        </is>
      </c>
      <c r="D2046" s="30" t="inlineStr">
        <is>
          <t>M3</t>
        </is>
      </c>
      <c r="E2046" s="31" t="n">
        <v>9.9</v>
      </c>
      <c r="F2046" s="32" t="n">
        <v>5.597</v>
      </c>
      <c r="G2046" s="32">
        <f>F2046*E2046</f>
        <v/>
      </c>
    </row>
    <row r="2047" ht="20.1" customHeight="1">
      <c r="A2047" s="29" t="inlineStr">
        <is>
          <t>5.4</t>
        </is>
      </c>
      <c r="B2047" s="29" t="inlineStr">
        <is>
          <t>CP-95467-90315369</t>
        </is>
      </c>
      <c r="C2047" s="29" t="inlineStr">
        <is>
          <t>EMBASAMENTO C/PEDRA ARGAMASSADA UTILIZANDO ARG.CIM/AREIA 1:6 (M3)</t>
        </is>
      </c>
      <c r="D2047" s="30" t="inlineStr">
        <is>
          <t>M3</t>
        </is>
      </c>
      <c r="E2047" s="31" t="n">
        <v>9.9</v>
      </c>
      <c r="F2047" s="32" t="n">
        <v>13.392</v>
      </c>
      <c r="G2047" s="32">
        <f>F2047*E2047</f>
        <v/>
      </c>
    </row>
    <row r="2048" ht="20.1" customHeight="1">
      <c r="A2048" s="29" t="inlineStr">
        <is>
          <t>5.5</t>
        </is>
      </c>
      <c r="B2048" s="29" t="inlineStr">
        <is>
          <t>93358</t>
        </is>
      </c>
      <c r="C2048" s="29" t="inlineStr">
        <is>
          <t>ESCAVAÇÃO MANUAL DE VALA COM PROFUNDIDADE MENOR OU IGUAL A 1,30 M. AF_02/2021</t>
        </is>
      </c>
      <c r="D2048" s="30" t="inlineStr">
        <is>
          <t>M3</t>
        </is>
      </c>
      <c r="E2048" s="31" t="n">
        <v>9.07</v>
      </c>
      <c r="F2048" s="32" t="n">
        <v>3.956</v>
      </c>
      <c r="G2048" s="32">
        <f>F2048*E2048</f>
        <v/>
      </c>
    </row>
    <row r="2049" ht="27.95" customHeight="1">
      <c r="A2049" s="29" t="inlineStr">
        <is>
          <t>5.6</t>
        </is>
      </c>
      <c r="B2049" s="29" t="inlineStr">
        <is>
          <t>92762</t>
        </is>
      </c>
      <c r="C2049" s="29" t="inlineStr">
        <is>
          <t>ARMAÇÃO DE PILAR OU VIGA DE ESTRUTURA CONVENCIONAL DE CONCRETO ARMADO UTILIZANDO AÇO CA-50 DE 10,0 MM - MONTAGEM. AF_06/2022</t>
        </is>
      </c>
      <c r="D2049" s="30" t="inlineStr">
        <is>
          <t>KG</t>
        </is>
      </c>
      <c r="E2049" s="31" t="n">
        <v>426.35</v>
      </c>
      <c r="F2049" s="32" t="n">
        <v>0.96554</v>
      </c>
      <c r="G2049" s="32">
        <f>F2049*E2049</f>
        <v/>
      </c>
    </row>
    <row r="2050" ht="20.1" customHeight="1">
      <c r="A2050" s="29" t="inlineStr">
        <is>
          <t>5.7</t>
        </is>
      </c>
      <c r="B2050" s="29" t="inlineStr">
        <is>
          <t>92767</t>
        </is>
      </c>
      <c r="C2050" s="29" t="inlineStr">
        <is>
          <t>ARMAÇÃO DE PILAR DE ESTRUTURA CONVENCIONAL DE CONCRETO ARMADO UTILIZANDO AÇO CA-60 DE 4,2 MM - MONTAGEM. AF_06/2022</t>
        </is>
      </c>
      <c r="D2050" s="30" t="inlineStr">
        <is>
          <t>KG</t>
        </is>
      </c>
      <c r="E2050" s="31" t="n">
        <v>60.82</v>
      </c>
      <c r="F2050" s="32" t="n">
        <v>0.2312</v>
      </c>
      <c r="G2050" s="32">
        <f>F2050*E2050</f>
        <v/>
      </c>
    </row>
    <row r="2051" ht="27.95" customHeight="1">
      <c r="A2051" s="29" t="inlineStr">
        <is>
          <t>5.8</t>
        </is>
      </c>
      <c r="B2051" s="29" t="inlineStr">
        <is>
          <t>92423</t>
        </is>
      </c>
      <c r="C2051" s="29" t="inlineStr">
        <is>
          <t>MONTAGEM E DESMONTAGEM DE FÔRMA DE PILARES RETANGULARES E ESTRUTURAS SIMILARES, PÉ-DIREITO SIMPLES, EM CHAPA DE MADEIRA COMPENSADA RESINADA, 6 UTILIZAÇÕES. AF_09/2020</t>
        </is>
      </c>
      <c r="D2051" s="30" t="inlineStr">
        <is>
          <t>M2</t>
        </is>
      </c>
      <c r="E2051" s="31" t="n">
        <v>72</v>
      </c>
      <c r="F2051" s="32" t="n">
        <v>1.218624</v>
      </c>
      <c r="G2051" s="32">
        <f>F2051*E2051</f>
        <v/>
      </c>
    </row>
    <row r="2052" ht="20.1" customHeight="1">
      <c r="A2052" s="29" t="inlineStr">
        <is>
          <t>5.10</t>
        </is>
      </c>
      <c r="B2052" s="29" t="inlineStr">
        <is>
          <t>103669</t>
        </is>
      </c>
      <c r="C2052" s="29" t="inlineStr">
        <is>
          <t>CONCRETAGEM DE PILARES, FCK = 25 MPA, COM USO DE BALDES - LANÇAMENTO, ADENSAMENTO E ACABAMENTO. AF_02/2022</t>
        </is>
      </c>
      <c r="D2052" s="30" t="inlineStr">
        <is>
          <t>M3</t>
        </is>
      </c>
      <c r="E2052" s="31" t="n">
        <v>3.38</v>
      </c>
      <c r="F2052" s="32" t="n">
        <v>12.295</v>
      </c>
      <c r="G2052" s="32">
        <f>F2052*E2052</f>
        <v/>
      </c>
    </row>
    <row r="2053" ht="20.1" customHeight="1">
      <c r="A2053" s="29" t="inlineStr">
        <is>
          <t>5.11</t>
        </is>
      </c>
      <c r="B2053" s="29" t="inlineStr">
        <is>
          <t>96556</t>
        </is>
      </c>
      <c r="C2053" s="29" t="inlineStr">
        <is>
          <t>CONCRETAGEM DE SAPATAS, FCK 30 MPA, COM USO DE JERICA ? LANÇAMENTO, ADENSAMENTO E ACABAMENTO. AF_06/2017</t>
        </is>
      </c>
      <c r="D2053" s="30" t="inlineStr">
        <is>
          <t>M3</t>
        </is>
      </c>
      <c r="E2053" s="31" t="n">
        <v>3.89</v>
      </c>
      <c r="F2053" s="32" t="n">
        <v>11.885795</v>
      </c>
      <c r="G2053" s="32">
        <f>F2053*E2053</f>
        <v/>
      </c>
    </row>
    <row r="2054" ht="20.1" customHeight="1">
      <c r="A2054" s="29" t="inlineStr">
        <is>
          <t>5.12</t>
        </is>
      </c>
      <c r="B2054" s="29" t="inlineStr">
        <is>
          <t>93205</t>
        </is>
      </c>
      <c r="C2054" s="29" t="inlineStr">
        <is>
          <t>CINTA DE AMARRAÇÃO DE ALVENARIA MOLDADA IN LOCO COM UTILIZAÇÃO DE BLOCOS CANALETA. AF_03/2016</t>
        </is>
      </c>
      <c r="D2054" s="30" t="inlineStr">
        <is>
          <t>M</t>
        </is>
      </c>
      <c r="E2054" s="31" t="n">
        <v>220</v>
      </c>
      <c r="F2054" s="32" t="n">
        <v>0.44744754</v>
      </c>
      <c r="G2054" s="32">
        <f>F2054*E2054</f>
        <v/>
      </c>
    </row>
    <row r="2055" ht="27.95" customHeight="1">
      <c r="A2055" s="29" t="inlineStr">
        <is>
          <t>5.13</t>
        </is>
      </c>
      <c r="B2055" s="29" t="inlineStr">
        <is>
          <t>89470</t>
        </is>
      </c>
      <c r="C2055" s="29" t="inlineStr">
        <is>
          <t>ALVENARIA DE BLOCOS DE CONCRETO ESTRUTURAL 14X19X39 CM (ESPESSURA 14 CM), FBK = 4,5 MPA, UTILIZANDO COLHER DE PEDREIRO. AF_10/2022</t>
        </is>
      </c>
      <c r="D2055" s="30" t="inlineStr">
        <is>
          <t>M2</t>
        </is>
      </c>
      <c r="E2055" s="31" t="n">
        <v>242</v>
      </c>
      <c r="F2055" s="32" t="n">
        <v>1.311568</v>
      </c>
      <c r="G2055" s="32">
        <f>F2055*E2055</f>
        <v/>
      </c>
    </row>
    <row r="2056" ht="15" customHeight="1">
      <c r="A2056" s="29" t="inlineStr">
        <is>
          <t>5.14</t>
        </is>
      </c>
      <c r="B2056" s="29" t="inlineStr">
        <is>
          <t>S08637</t>
        </is>
      </c>
      <c r="C2056" s="29" t="inlineStr">
        <is>
          <t>Chapim de concreto pré-moldado</t>
        </is>
      </c>
      <c r="D2056" s="30" t="inlineStr">
        <is>
          <t>m</t>
        </is>
      </c>
      <c r="E2056" s="31" t="n">
        <v>110</v>
      </c>
      <c r="F2056" s="32" t="n">
        <v>0.6335</v>
      </c>
      <c r="G2056" s="32">
        <f>F2056*E2056</f>
        <v/>
      </c>
    </row>
    <row r="2057" ht="20.1" customHeight="1">
      <c r="A2057" s="29" t="inlineStr">
        <is>
          <t>5.15</t>
        </is>
      </c>
      <c r="B2057" s="29" t="inlineStr">
        <is>
          <t>CP ADAP. 024</t>
        </is>
      </c>
      <c r="C2057" s="29" t="inlineStr">
        <is>
          <t>REMOÇÃO / RECOMPOSIÇÃO DE CERCA ELÉTRICA</t>
        </is>
      </c>
      <c r="D2057" s="30" t="inlineStr">
        <is>
          <t>M</t>
        </is>
      </c>
      <c r="E2057" s="31" t="n">
        <v>110</v>
      </c>
      <c r="F2057" s="32" t="n">
        <v>1.935</v>
      </c>
      <c r="G2057" s="32">
        <f>F2057*E2057</f>
        <v/>
      </c>
    </row>
    <row r="2058" ht="20.1" customHeight="1">
      <c r="A2058" s="29" t="inlineStr">
        <is>
          <t>6.1</t>
        </is>
      </c>
      <c r="B2058" s="29" t="inlineStr">
        <is>
          <t>97633</t>
        </is>
      </c>
      <c r="C2058" s="29" t="inlineStr">
        <is>
          <t>DEMOLIÇÃO DE REVESTIMENTO CERÂMICO, DE FORMA MANUAL, SEM REAPROVEITAMENTO. AF_09/2023</t>
        </is>
      </c>
      <c r="D2058" s="30" t="inlineStr">
        <is>
          <t>M2</t>
        </is>
      </c>
      <c r="E2058" s="31" t="n">
        <v>416.73</v>
      </c>
      <c r="F2058" s="32" t="n">
        <v>1.0041</v>
      </c>
      <c r="G2058" s="32">
        <f>F2058*E2058</f>
        <v/>
      </c>
    </row>
    <row r="2059" ht="20.1" customHeight="1">
      <c r="A2059" s="29" t="inlineStr">
        <is>
          <t>6.2</t>
        </is>
      </c>
      <c r="B2059" s="29" t="inlineStr">
        <is>
          <t>CP ADAP. 025</t>
        </is>
      </c>
      <c r="C2059" s="29" t="inlineStr">
        <is>
          <t>REMOÇÃO DE DIVISÓRIA DE GRANITO</t>
        </is>
      </c>
      <c r="D2059" s="30" t="inlineStr">
        <is>
          <t>M2</t>
        </is>
      </c>
      <c r="E2059" s="31" t="n">
        <v>106.02</v>
      </c>
      <c r="F2059" s="32" t="n">
        <v>0.77</v>
      </c>
      <c r="G2059" s="32">
        <f>F2059*E2059</f>
        <v/>
      </c>
    </row>
    <row r="2060" ht="20.1" customHeight="1">
      <c r="A2060" s="29" t="inlineStr">
        <is>
          <t>6.3</t>
        </is>
      </c>
      <c r="B2060" s="29" t="inlineStr">
        <is>
          <t>CP ADAP. 011</t>
        </is>
      </c>
      <c r="C2060" s="29" t="inlineStr">
        <is>
          <t>DEMOLIÇÃO DE PISO CIMENTADO SOBRE LASTRO DE CONCRETO</t>
        </is>
      </c>
      <c r="D2060" s="30" t="inlineStr">
        <is>
          <t>M2</t>
        </is>
      </c>
      <c r="E2060" s="31" t="n">
        <v>123.31</v>
      </c>
      <c r="F2060" s="32" t="n">
        <v>1.43</v>
      </c>
      <c r="G2060" s="32">
        <f>F2060*E2060</f>
        <v/>
      </c>
    </row>
    <row r="2061" ht="36" customHeight="1">
      <c r="A2061" s="29" t="inlineStr">
        <is>
          <t>6.4</t>
        </is>
      </c>
      <c r="B2061" s="29" t="inlineStr">
        <is>
          <t>87630</t>
        </is>
      </c>
      <c r="C2061" s="29" t="inlineStr">
        <is>
          <t>CONTRAPISO EM ARGAMASSA TRAÇO 1:4 (CIMENTO E AREIA), PREPARO MECÂNICO COM BETONEIRA 400 L, APLICADO EM ÁREAS SECAS SOBRE LAJE, ADERIDO, ACABAMENTO NÃO REFORÇADO, ESPESSURA 3CM. AF_07/2021</t>
        </is>
      </c>
      <c r="D2061" s="30" t="inlineStr">
        <is>
          <t>M2</t>
        </is>
      </c>
      <c r="E2061" s="31" t="n">
        <v>123.31</v>
      </c>
      <c r="F2061" s="32" t="n">
        <v>0.577035</v>
      </c>
      <c r="G2061" s="32">
        <f>F2061*E2061</f>
        <v/>
      </c>
    </row>
    <row r="2062" ht="20.1" customHeight="1">
      <c r="A2062" s="29" t="inlineStr">
        <is>
          <t>6.5</t>
        </is>
      </c>
      <c r="B2062" s="29" t="inlineStr">
        <is>
          <t>CP ADAP. 51</t>
        </is>
      </c>
      <c r="C2062" s="29" t="inlineStr">
        <is>
          <t>IMPERMEABILIZAÇÃO DE SUPERFÍCIE COM MANTA ASFÁLTICA, UMA CAMADA, INCLUSIVE APLICAÇÃO DE PRIMER ASFÁLTICO, E=4MM</t>
        </is>
      </c>
      <c r="D2062" s="30" t="inlineStr">
        <is>
          <t>M2</t>
        </is>
      </c>
      <c r="E2062" s="31" t="n">
        <v>178.5</v>
      </c>
      <c r="F2062" s="32" t="n">
        <v>1.14</v>
      </c>
      <c r="G2062" s="32">
        <f>F2062*E2062</f>
        <v/>
      </c>
    </row>
    <row r="2063" ht="20.1" customHeight="1">
      <c r="A2063" s="29" t="inlineStr">
        <is>
          <t>6.6</t>
        </is>
      </c>
      <c r="B2063" s="29" t="inlineStr">
        <is>
          <t>98565</t>
        </is>
      </c>
      <c r="C2063" s="29" t="inlineStr">
        <is>
          <t>PROTEÇÃO MECÂNICA DE SUPERFICIE HORIZONTAL COM ARGAMASSA DE CIMENTO E AREIA, TRAÇO 1:3, E=3CM. AF_09/2023</t>
        </is>
      </c>
      <c r="D2063" s="30" t="inlineStr">
        <is>
          <t>M2</t>
        </is>
      </c>
      <c r="E2063" s="31" t="n">
        <v>123.31</v>
      </c>
      <c r="F2063" s="32" t="n">
        <v>1.25475</v>
      </c>
      <c r="G2063" s="32">
        <f>F2063*E2063</f>
        <v/>
      </c>
    </row>
    <row r="2064" ht="20.1" customHeight="1">
      <c r="A2064" s="29" t="inlineStr">
        <is>
          <t>6.7</t>
        </is>
      </c>
      <c r="B2064" s="29" t="inlineStr">
        <is>
          <t>98564</t>
        </is>
      </c>
      <c r="C2064" s="29" t="inlineStr">
        <is>
          <t>PROTEÇÃO MECÂNICA DE SUPERFÍCIE VERTICAL COM ARGAMASSA DE CIMENTO E AREIA, TRAÇO 1:3, E=2CM. AF_09/2023</t>
        </is>
      </c>
      <c r="D2064" s="30" t="inlineStr">
        <is>
          <t>M2</t>
        </is>
      </c>
      <c r="E2064" s="31" t="n">
        <v>55.18</v>
      </c>
      <c r="F2064" s="32" t="n">
        <v>0.9228499999999999</v>
      </c>
      <c r="G2064" s="32">
        <f>F2064*E2064</f>
        <v/>
      </c>
    </row>
    <row r="2065" ht="27.95" customHeight="1">
      <c r="A2065" s="29" t="inlineStr">
        <is>
          <t>6.8</t>
        </is>
      </c>
      <c r="B2065" s="29" t="inlineStr">
        <is>
          <t>87263</t>
        </is>
      </c>
      <c r="C2065" s="29" t="inlineStr">
        <is>
          <t>REVESTIMENTO CERÂMICO PARA PISO COM PLACAS TIPO PORCELANATO DE DIMENSÕES 60X60 CM APLICADA EM AMBIENTES DE ÁREA MAIOR QUE 10 M². AF_02/2023_PE</t>
        </is>
      </c>
      <c r="D2065" s="30" t="inlineStr">
        <is>
          <t>M2</t>
        </is>
      </c>
      <c r="E2065" s="31" t="n">
        <v>416.73</v>
      </c>
      <c r="F2065" s="32" t="n">
        <v>0.6877</v>
      </c>
      <c r="G2065" s="32">
        <f>F2065*E2065</f>
        <v/>
      </c>
    </row>
    <row r="2066" ht="20.1" customHeight="1">
      <c r="A2066" s="29" t="inlineStr">
        <is>
          <t>6.9</t>
        </is>
      </c>
      <c r="B2066" s="29" t="inlineStr">
        <is>
          <t>99806</t>
        </is>
      </c>
      <c r="C2066" s="29" t="inlineStr">
        <is>
          <t>LIMPEZA DE REVESTIMENTO CERÂMICO EM PAREDE COM PANO ÚMIDO AF_04/2019</t>
        </is>
      </c>
      <c r="D2066" s="30" t="inlineStr">
        <is>
          <t>M2</t>
        </is>
      </c>
      <c r="E2066" s="31" t="n">
        <v>416.73</v>
      </c>
      <c r="F2066" s="32" t="n">
        <v>0.04</v>
      </c>
      <c r="G2066" s="32">
        <f>F2066*E2066</f>
        <v/>
      </c>
    </row>
    <row r="2067" ht="20.1" customHeight="1">
      <c r="A2067" s="29" t="inlineStr">
        <is>
          <t>6.10</t>
        </is>
      </c>
      <c r="B2067" s="29" t="inlineStr">
        <is>
          <t>97640</t>
        </is>
      </c>
      <c r="C2067" s="29" t="inlineStr">
        <is>
          <t>REMOÇÃO DE FORROS DE DRYWALL, PVC E FIBROMINERAL, DE FORMA MANUAL, SEM REAPROVEITAMENTO. AF_09/2023</t>
        </is>
      </c>
      <c r="D2067" s="30" t="inlineStr">
        <is>
          <t>M2</t>
        </is>
      </c>
      <c r="E2067" s="31" t="n">
        <v>123.31</v>
      </c>
      <c r="F2067" s="32" t="n">
        <v>0.0876</v>
      </c>
      <c r="G2067" s="32">
        <f>F2067*E2067</f>
        <v/>
      </c>
    </row>
    <row r="2068" ht="15" customHeight="1">
      <c r="A2068" s="29" t="inlineStr">
        <is>
          <t>6.11</t>
        </is>
      </c>
      <c r="B2068" s="29" t="inlineStr">
        <is>
          <t>120412</t>
        </is>
      </c>
      <c r="C2068" s="29" t="inlineStr">
        <is>
          <t>FORRO MODULAR DE PVC MAGIORE 625 x 1250mm VIPAL</t>
        </is>
      </c>
      <c r="D2068" s="30" t="inlineStr">
        <is>
          <t>M2</t>
        </is>
      </c>
      <c r="E2068" s="31" t="n">
        <v>123.31</v>
      </c>
      <c r="F2068" s="32" t="n">
        <v>1.2</v>
      </c>
      <c r="G2068" s="32">
        <f>F2068*E2068</f>
        <v/>
      </c>
    </row>
    <row r="2069" ht="20.1" customHeight="1">
      <c r="A2069" s="29" t="inlineStr">
        <is>
          <t>6.12</t>
        </is>
      </c>
      <c r="B2069" s="29" t="inlineStr">
        <is>
          <t>100878</t>
        </is>
      </c>
      <c r="C2069" s="29" t="inlineStr">
        <is>
          <t>VASO SANITÁRIO SIFONADO COM CAIXA ACOPLADA, LOUÇA BRANCA - PADRÃO ALTO - FORNECIMENTO E INSTALAÇÃO. AF_01/2020</t>
        </is>
      </c>
      <c r="D2069" s="30" t="inlineStr">
        <is>
          <t>UN</t>
        </is>
      </c>
      <c r="E2069" s="31" t="n">
        <v>33</v>
      </c>
      <c r="F2069" s="32" t="n">
        <v>1.9184</v>
      </c>
      <c r="G2069" s="32">
        <f>F2069*E2069</f>
        <v/>
      </c>
    </row>
    <row r="2070" ht="20.1" customHeight="1">
      <c r="A2070" s="29" t="inlineStr">
        <is>
          <t>6.13</t>
        </is>
      </c>
      <c r="B2070" s="29" t="inlineStr">
        <is>
          <t>100849</t>
        </is>
      </c>
      <c r="C2070" s="29" t="inlineStr">
        <is>
          <t>ASSENTO SANITÁRIO CONVENCIONAL - FORNECIMENTO E INSTALACAO. AF_01/2020</t>
        </is>
      </c>
      <c r="D2070" s="30" t="inlineStr">
        <is>
          <t>UN</t>
        </is>
      </c>
      <c r="E2070" s="31" t="n">
        <v>33</v>
      </c>
      <c r="F2070" s="32" t="n">
        <v>0.202</v>
      </c>
      <c r="G2070" s="32">
        <f>F2070*E2070</f>
        <v/>
      </c>
    </row>
    <row r="2071" ht="20.1" customHeight="1">
      <c r="A2071" s="29" t="inlineStr">
        <is>
          <t>6.14</t>
        </is>
      </c>
      <c r="B2071" s="29" t="inlineStr">
        <is>
          <t>86887</t>
        </is>
      </c>
      <c r="C2071" s="29" t="inlineStr">
        <is>
          <t>ENGATE FLEXÍVEL EM INOX, 1/2 X 40CM - FORNECIMENTO E INSTALAÇÃO. AF_01/2020</t>
        </is>
      </c>
      <c r="D2071" s="30" t="inlineStr">
        <is>
          <t>UN</t>
        </is>
      </c>
      <c r="E2071" s="31" t="n">
        <v>33</v>
      </c>
      <c r="F2071" s="32" t="n">
        <v>0.2006</v>
      </c>
      <c r="G2071" s="32">
        <f>F2071*E2071</f>
        <v/>
      </c>
    </row>
    <row r="2072" ht="27.95" customHeight="1">
      <c r="A2072" s="29" t="inlineStr">
        <is>
          <t>6.15</t>
        </is>
      </c>
      <c r="B2072" s="29" t="inlineStr">
        <is>
          <t>86938</t>
        </is>
      </c>
      <c r="C2072" s="29" t="inlineStr">
        <is>
          <t>CUBA DE EMBUTIR OVAL EM LOUÇA BRANCA, 35 X 50CM OU EQUIVALENTE, INCLUSO VÁLVULA E SIFÃO TIPO GARRAFA EM METAL CROMADO - FORNECIMENTO E INSTALAÇÃO. AF_01/2020</t>
        </is>
      </c>
      <c r="D2072" s="30" t="inlineStr">
        <is>
          <t>UN</t>
        </is>
      </c>
      <c r="E2072" s="31" t="n">
        <v>30</v>
      </c>
      <c r="F2072" s="32" t="n">
        <v>1.7007</v>
      </c>
      <c r="G2072" s="32">
        <f>F2072*E2072</f>
        <v/>
      </c>
    </row>
    <row r="2073" ht="20.1" customHeight="1">
      <c r="A2073" s="29" t="inlineStr">
        <is>
          <t>6.16</t>
        </is>
      </c>
      <c r="B2073" s="29" t="inlineStr">
        <is>
          <t>100853</t>
        </is>
      </c>
      <c r="C2073" s="29" t="inlineStr">
        <is>
          <t>TORNEIRA CROMADA DE MESA PARA LAVATORIO, TIPO MONOCOMANDO. AF_01/2020</t>
        </is>
      </c>
      <c r="D2073" s="30" t="inlineStr">
        <is>
          <t>UN</t>
        </is>
      </c>
      <c r="E2073" s="31" t="n">
        <v>30</v>
      </c>
      <c r="F2073" s="32" t="n">
        <v>0.6089</v>
      </c>
      <c r="G2073" s="32">
        <f>F2073*E2073</f>
        <v/>
      </c>
    </row>
    <row r="2074" ht="20.1" customHeight="1">
      <c r="A2074" s="29" t="inlineStr">
        <is>
          <t>6.17</t>
        </is>
      </c>
      <c r="B2074" s="29" t="inlineStr">
        <is>
          <t>86887</t>
        </is>
      </c>
      <c r="C2074" s="29" t="inlineStr">
        <is>
          <t>ENGATE FLEXÍVEL EM INOX, 1/2 X 40CM - FORNECIMENTO E INSTALAÇÃO. AF_01/2020</t>
        </is>
      </c>
      <c r="D2074" s="30" t="inlineStr">
        <is>
          <t>UN</t>
        </is>
      </c>
      <c r="E2074" s="31" t="n">
        <v>30</v>
      </c>
      <c r="F2074" s="32" t="n">
        <v>0.2006</v>
      </c>
      <c r="G2074" s="32">
        <f>F2074*E2074</f>
        <v/>
      </c>
    </row>
    <row r="2075" ht="20.1" customHeight="1">
      <c r="A2075" s="29" t="inlineStr">
        <is>
          <t>6.18</t>
        </is>
      </c>
      <c r="B2075" s="29" t="inlineStr">
        <is>
          <t>100858</t>
        </is>
      </c>
      <c r="C2075" s="29" t="inlineStr">
        <is>
          <t>MICTÓRIO SIFONADO LOUÇA BRANCA - PADRÃO MÉDIO - FORNECIMENTO E INSTALAÇÃO. AF_01/2020</t>
        </is>
      </c>
      <c r="D2075" s="30" t="inlineStr">
        <is>
          <t>UN</t>
        </is>
      </c>
      <c r="E2075" s="31" t="n">
        <v>11</v>
      </c>
      <c r="F2075" s="32" t="n">
        <v>1.3269</v>
      </c>
      <c r="G2075" s="32">
        <f>F2075*E2075</f>
        <v/>
      </c>
    </row>
    <row r="2076" ht="20.1" customHeight="1">
      <c r="A2076" s="29" t="inlineStr">
        <is>
          <t>6.19</t>
        </is>
      </c>
      <c r="B2076" s="29" t="inlineStr">
        <is>
          <t>CP ADAP. 059</t>
        </is>
      </c>
      <c r="C2076" s="29" t="inlineStr">
        <is>
          <t>Divisória em granito branco Itaúnas, polido dos 2 lados</t>
        </is>
      </c>
      <c r="D2076" s="30" t="inlineStr">
        <is>
          <t>M2</t>
        </is>
      </c>
      <c r="E2076" s="31" t="n">
        <v>106.02</v>
      </c>
      <c r="F2076" s="32" t="n">
        <v>0.6349</v>
      </c>
      <c r="G2076" s="32">
        <f>F2076*E2076</f>
        <v/>
      </c>
    </row>
    <row r="2077" ht="20.1" customHeight="1">
      <c r="A2077" s="29" t="inlineStr">
        <is>
          <t>6.20</t>
        </is>
      </c>
      <c r="B2077" s="29" t="inlineStr">
        <is>
          <t>CP ADAP. 060</t>
        </is>
      </c>
      <c r="C2077" s="29" t="inlineStr">
        <is>
          <t>Bancada em granito branco Itaúnas</t>
        </is>
      </c>
      <c r="D2077" s="30" t="inlineStr">
        <is>
          <t>M2</t>
        </is>
      </c>
      <c r="E2077" s="31" t="n">
        <v>20.66</v>
      </c>
      <c r="F2077" s="32" t="n">
        <v>0.6349</v>
      </c>
      <c r="G2077" s="32">
        <f>F2077*E2077</f>
        <v/>
      </c>
    </row>
    <row r="2078" ht="20.1" customHeight="1">
      <c r="A2078" s="29" t="inlineStr">
        <is>
          <t>6.21</t>
        </is>
      </c>
      <c r="B2078" s="29" t="inlineStr">
        <is>
          <t>91338</t>
        </is>
      </c>
      <c r="C2078" s="29" t="inlineStr">
        <is>
          <t>PORTA DE ALUMÍNIO DE ABRIR COM LAMBRI, COM GUARNIÇÃO, FIXAÇÃO COM PARAFUSOS - FORNECIMENTO E INSTALAÇÃO. AF_12/2019</t>
        </is>
      </c>
      <c r="D2078" s="30" t="inlineStr">
        <is>
          <t>M2</t>
        </is>
      </c>
      <c r="E2078" s="31" t="n">
        <v>29.92</v>
      </c>
      <c r="F2078" s="32" t="n">
        <v>0.5342</v>
      </c>
      <c r="G2078" s="32">
        <f>F2078*E2078</f>
        <v/>
      </c>
    </row>
    <row r="2079" ht="15" customHeight="1">
      <c r="A2079" s="29" t="inlineStr">
        <is>
          <t>6.22</t>
        </is>
      </c>
      <c r="B2079" s="29" t="inlineStr">
        <is>
          <t>C4427</t>
        </is>
      </c>
      <c r="C2079" s="29" t="inlineStr">
        <is>
          <t>PORTA TIPO PARANÁ (0,80 x 2,10 m), C/ FERRAGENS</t>
        </is>
      </c>
      <c r="D2079" s="30" t="inlineStr">
        <is>
          <t>UN</t>
        </is>
      </c>
      <c r="E2079" s="31" t="n">
        <v>10</v>
      </c>
      <c r="F2079" s="32" t="n">
        <v>5.1</v>
      </c>
      <c r="G2079" s="32">
        <f>F2079*E2079</f>
        <v/>
      </c>
    </row>
    <row r="2080" ht="20.1" customHeight="1">
      <c r="A2080" s="29" t="inlineStr">
        <is>
          <t>6.23</t>
        </is>
      </c>
      <c r="B2080" s="29" t="inlineStr">
        <is>
          <t>CP ADAP. C1978</t>
        </is>
      </c>
      <c r="C2080" s="29" t="inlineStr">
        <is>
          <t>PORTA TIPO PARANÁ (0,90 x 2,10 m), C/ FERRAGENS</t>
        </is>
      </c>
      <c r="D2080" s="30" t="inlineStr">
        <is>
          <t>UN</t>
        </is>
      </c>
      <c r="E2080" s="31" t="n">
        <v>2</v>
      </c>
      <c r="F2080" s="32" t="n">
        <v>7.5</v>
      </c>
      <c r="G2080" s="32">
        <f>F2080*E2080</f>
        <v/>
      </c>
    </row>
    <row r="2081" ht="15" customHeight="1">
      <c r="A2081" s="29" t="inlineStr">
        <is>
          <t>6.24</t>
        </is>
      </c>
      <c r="B2081" s="29" t="inlineStr">
        <is>
          <t>C2216</t>
        </is>
      </c>
      <c r="C2081" s="29" t="inlineStr">
        <is>
          <t>REVESTIMENTO C/LAMINADO MELAMÍNICO COLADO</t>
        </is>
      </c>
      <c r="D2081" s="30" t="inlineStr">
        <is>
          <t>M2</t>
        </is>
      </c>
      <c r="E2081" s="31" t="n">
        <v>45.45</v>
      </c>
      <c r="F2081" s="32" t="n">
        <v>0.36</v>
      </c>
      <c r="G2081" s="32">
        <f>F2081*E2081</f>
        <v/>
      </c>
    </row>
    <row r="2082" ht="20.1" customHeight="1">
      <c r="A2082" s="29" t="inlineStr">
        <is>
          <t>6.25</t>
        </is>
      </c>
      <c r="B2082" s="29" t="inlineStr">
        <is>
          <t>S09465</t>
        </is>
      </c>
      <c r="C2082" s="29" t="inlineStr">
        <is>
          <t>Luminária tipo plafon (sobrepor), quadrada, 24x24cm, em aluminio pintado na cor branca, c/difusor em vidro, Aladin ou similar</t>
        </is>
      </c>
      <c r="D2082" s="30" t="inlineStr">
        <is>
          <t>un</t>
        </is>
      </c>
      <c r="E2082" s="31" t="n">
        <v>47</v>
      </c>
      <c r="F2082" s="32" t="n">
        <v>1</v>
      </c>
      <c r="G2082" s="32">
        <f>F2082*E2082</f>
        <v/>
      </c>
    </row>
    <row r="2083" ht="15" customHeight="1">
      <c r="A2083" s="29" t="inlineStr">
        <is>
          <t>6.26</t>
        </is>
      </c>
      <c r="B2083" s="29" t="inlineStr">
        <is>
          <t>C3513</t>
        </is>
      </c>
      <c r="C2083" s="29" t="inlineStr">
        <is>
          <t>CHUVEIRO CROMADO C/ ARTICULAÇÃO</t>
        </is>
      </c>
      <c r="D2083" s="30" t="inlineStr">
        <is>
          <t>UN</t>
        </is>
      </c>
      <c r="E2083" s="31" t="n">
        <v>1</v>
      </c>
      <c r="F2083" s="32" t="n">
        <v>5.5</v>
      </c>
      <c r="G2083" s="32">
        <f>F2083*E2083</f>
        <v/>
      </c>
    </row>
    <row r="2084" ht="15" customHeight="1">
      <c r="A2084" s="29" t="inlineStr">
        <is>
          <t>6.27</t>
        </is>
      </c>
      <c r="B2084" s="29" t="inlineStr">
        <is>
          <t>S09718</t>
        </is>
      </c>
      <c r="C2084" s="29" t="inlineStr">
        <is>
          <t>Espelho de cristal 4mm com moldura de alumínio</t>
        </is>
      </c>
      <c r="D2084" s="30" t="inlineStr">
        <is>
          <t>m2</t>
        </is>
      </c>
      <c r="E2084" s="31" t="n">
        <v>29.8</v>
      </c>
      <c r="F2084" s="32" t="n">
        <v>0.6</v>
      </c>
      <c r="G2084" s="32">
        <f>F2084*E2084</f>
        <v/>
      </c>
    </row>
    <row r="2085" ht="20.1" customHeight="1">
      <c r="A2085" s="29" t="inlineStr">
        <is>
          <t>6.28</t>
        </is>
      </c>
      <c r="B2085" s="29" t="inlineStr">
        <is>
          <t>CP ADAP. 063</t>
        </is>
      </c>
      <c r="C2085" s="29" t="inlineStr">
        <is>
          <t>Grelha p/ralo em inox, fornecimento e instalação</t>
        </is>
      </c>
      <c r="D2085" s="30" t="inlineStr">
        <is>
          <t>UN</t>
        </is>
      </c>
      <c r="E2085" s="31" t="n">
        <v>17</v>
      </c>
      <c r="F2085" s="32" t="n">
        <v>0.15</v>
      </c>
      <c r="G2085" s="32">
        <f>F2085*E2085</f>
        <v/>
      </c>
    </row>
    <row r="2086" ht="15" customHeight="1">
      <c r="A2086" s="29" t="inlineStr">
        <is>
          <t>6.29</t>
        </is>
      </c>
      <c r="B2086" s="29" t="inlineStr">
        <is>
          <t>S04286</t>
        </is>
      </c>
      <c r="C2086" s="29" t="inlineStr">
        <is>
          <t>Dispenser para sabonete líquido</t>
        </is>
      </c>
      <c r="D2086" s="30" t="inlineStr">
        <is>
          <t>un</t>
        </is>
      </c>
      <c r="E2086" s="31" t="n">
        <v>12</v>
      </c>
      <c r="F2086" s="32" t="n">
        <v>0.15</v>
      </c>
      <c r="G2086" s="32">
        <f>F2086*E2086</f>
        <v/>
      </c>
    </row>
    <row r="2087" ht="15" customHeight="1">
      <c r="A2087" s="29" t="inlineStr">
        <is>
          <t>6.30</t>
        </is>
      </c>
      <c r="B2087" s="29" t="inlineStr">
        <is>
          <t>S04287</t>
        </is>
      </c>
      <c r="C2087" s="29" t="inlineStr">
        <is>
          <t>Dispenser para toalha interfolhada</t>
        </is>
      </c>
      <c r="D2087" s="30" t="inlineStr">
        <is>
          <t>un</t>
        </is>
      </c>
      <c r="E2087" s="31" t="n">
        <v>12</v>
      </c>
      <c r="F2087" s="32" t="n">
        <v>0.15</v>
      </c>
      <c r="G2087" s="32">
        <f>F2087*E2087</f>
        <v/>
      </c>
    </row>
    <row r="2088" ht="15" customHeight="1">
      <c r="A2088" s="29" t="inlineStr">
        <is>
          <t>6.31</t>
        </is>
      </c>
      <c r="B2088" s="29" t="inlineStr">
        <is>
          <t>S12511</t>
        </is>
      </c>
      <c r="C2088" s="29" t="inlineStr">
        <is>
          <t>Dispenser, em plástico, para papel higiênico em rolo</t>
        </is>
      </c>
      <c r="D2088" s="30" t="inlineStr">
        <is>
          <t>un</t>
        </is>
      </c>
      <c r="E2088" s="31" t="n">
        <v>33</v>
      </c>
      <c r="F2088" s="32" t="n">
        <v>0.15</v>
      </c>
      <c r="G2088" s="32">
        <f>F2088*E2088</f>
        <v/>
      </c>
    </row>
    <row r="2089" ht="15" customHeight="1">
      <c r="A2089" s="29" t="inlineStr">
        <is>
          <t>6.32</t>
        </is>
      </c>
      <c r="B2089" s="29" t="inlineStr">
        <is>
          <t>SBC190183</t>
        </is>
      </c>
      <c r="C2089" s="29" t="inlineStr">
        <is>
          <t>DUCHA HIGIENICA ACQUA JET 2195 AQUARIUS FABRIMAR CR Data 08/2024</t>
        </is>
      </c>
      <c r="D2089" s="30" t="inlineStr">
        <is>
          <t>un</t>
        </is>
      </c>
      <c r="E2089" s="31" t="n">
        <v>33</v>
      </c>
      <c r="F2089" s="32" t="n">
        <v>1.276</v>
      </c>
      <c r="G2089" s="32">
        <f>F2089*E2089</f>
        <v/>
      </c>
    </row>
    <row r="2090" ht="27.95" customHeight="1">
      <c r="A2090" s="29" t="inlineStr">
        <is>
          <t>6.33</t>
        </is>
      </c>
      <c r="B2090" s="29" t="inlineStr">
        <is>
          <t>89987</t>
        </is>
      </c>
      <c r="C2090" s="29" t="inlineStr">
        <is>
          <t>REGISTRO DE GAVETA BRUTO, LATÃO, ROSCÁVEL, 3/4", COM ACABAMENTO E CANOPLA CROMADOS - FORNECIMENTO E INSTALAÇÃO. AF_08/2021</t>
        </is>
      </c>
      <c r="D2090" s="30" t="inlineStr">
        <is>
          <t>UN</t>
        </is>
      </c>
      <c r="E2090" s="31" t="n">
        <v>12</v>
      </c>
      <c r="F2090" s="32" t="n">
        <v>0.4424</v>
      </c>
      <c r="G2090" s="32">
        <f>F2090*E2090</f>
        <v/>
      </c>
    </row>
    <row r="2091" ht="20.1" customHeight="1">
      <c r="A2091" s="29" t="inlineStr">
        <is>
          <t>6.34</t>
        </is>
      </c>
      <c r="B2091" s="29" t="inlineStr">
        <is>
          <t>94498</t>
        </is>
      </c>
      <c r="C2091" s="29" t="inlineStr">
        <is>
          <t>REGISTRO DE GAVETA BRUTO, LATÃO, ROSCÁVEL, 2" - FORNECIMENTO E INSTALAÇÃO. AF_08/2021</t>
        </is>
      </c>
      <c r="D2091" s="30" t="inlineStr">
        <is>
          <t>UN</t>
        </is>
      </c>
      <c r="E2091" s="31" t="n">
        <v>2</v>
      </c>
      <c r="F2091" s="32" t="n">
        <v>0.6796</v>
      </c>
      <c r="G2091" s="32">
        <f>F2091*E2091</f>
        <v/>
      </c>
    </row>
    <row r="2092" ht="20.1" customHeight="1">
      <c r="A2092" s="29" t="inlineStr">
        <is>
          <t>6.35</t>
        </is>
      </c>
      <c r="B2092" s="29" t="inlineStr">
        <is>
          <t>94500</t>
        </is>
      </c>
      <c r="C2092" s="29" t="inlineStr">
        <is>
          <t>REGISTRO DE GAVETA BRUTO, LATÃO, ROSCÁVEL, 3" - FORNECIMENTO E INSTALAÇÃO. AF_08/2021</t>
        </is>
      </c>
      <c r="D2092" s="30" t="inlineStr">
        <is>
          <t>UN</t>
        </is>
      </c>
      <c r="E2092" s="31" t="n">
        <v>3</v>
      </c>
      <c r="F2092" s="32" t="n">
        <v>1.139</v>
      </c>
      <c r="G2092" s="32">
        <f>F2092*E2092</f>
        <v/>
      </c>
    </row>
    <row r="2093" ht="20.1" customHeight="1">
      <c r="A2093" s="29" t="inlineStr">
        <is>
          <t>6.36</t>
        </is>
      </c>
      <c r="B2093" s="29" t="inlineStr">
        <is>
          <t>94501</t>
        </is>
      </c>
      <c r="C2093" s="29" t="inlineStr">
        <is>
          <t>REGISTRO DE GAVETA BRUTO, LATÃO, ROSCÁVEL, 4" - FORNECIMENTO E INSTALAÇÃO. AF_08/2021</t>
        </is>
      </c>
      <c r="D2093" s="30" t="inlineStr">
        <is>
          <t>UN</t>
        </is>
      </c>
      <c r="E2093" s="31" t="n">
        <v>2</v>
      </c>
      <c r="F2093" s="32" t="n">
        <v>1.445</v>
      </c>
      <c r="G2093" s="32">
        <f>F2093*E2093</f>
        <v/>
      </c>
    </row>
    <row r="2094" ht="15" customHeight="1">
      <c r="A2094" s="29" t="inlineStr">
        <is>
          <t>6.37</t>
        </is>
      </c>
      <c r="B2094" s="29" t="inlineStr">
        <is>
          <t>S07755</t>
        </is>
      </c>
      <c r="C2094" s="29" t="inlineStr">
        <is>
          <t>Painel para shaft de 1,00 x 0,65 sem visita e com acessórios</t>
        </is>
      </c>
      <c r="D2094" s="30" t="inlineStr">
        <is>
          <t>un</t>
        </is>
      </c>
      <c r="E2094" s="31" t="n">
        <v>34.72</v>
      </c>
      <c r="F2094" s="32" t="n">
        <v>1</v>
      </c>
      <c r="G2094" s="32">
        <f>F2094*E2094</f>
        <v/>
      </c>
    </row>
    <row r="2095" ht="27.95" customHeight="1">
      <c r="A2095" s="29" t="inlineStr">
        <is>
          <t>7.3</t>
        </is>
      </c>
      <c r="B2095" s="29" t="inlineStr">
        <is>
          <t>100982</t>
        </is>
      </c>
      <c r="C2095" s="29" t="inlineStr">
        <is>
          <t>CARGA, MANOBRA E DESCARGA DE ENTULHO EM CAMINHÃO BASCULANTE 10 M³ - CARGA COM ESCAVADEIRA HIDRÁULICA (CAÇAMBA DE 0,80 M³ / 111 HP) E DESCARGA LIVRE (UNIDADE: M3). AF_07/2020</t>
        </is>
      </c>
      <c r="D2095" s="30" t="inlineStr">
        <is>
          <t>M3</t>
        </is>
      </c>
      <c r="E2095" s="31" t="n">
        <v>355.22</v>
      </c>
      <c r="F2095" s="32" t="n">
        <v>0.0524</v>
      </c>
      <c r="G2095" s="32">
        <f>F2095*E2095</f>
        <v/>
      </c>
    </row>
    <row r="2096" ht="15" customHeight="1">
      <c r="A2096" s="29" t="inlineStr">
        <is>
          <t>7.4</t>
        </is>
      </c>
      <c r="B2096" s="29" t="inlineStr">
        <is>
          <t>00009537</t>
        </is>
      </c>
      <c r="C2096" s="29" t="inlineStr">
        <is>
          <t>LIMPEZA FINAL DA OBRA</t>
        </is>
      </c>
      <c r="D2096" s="30" t="inlineStr">
        <is>
          <t>M2</t>
        </is>
      </c>
      <c r="E2096" s="31" t="n">
        <v>2211</v>
      </c>
      <c r="F2096" s="32" t="n">
        <v>0.14</v>
      </c>
      <c r="G2096" s="32">
        <f>F2096*E2096</f>
        <v/>
      </c>
    </row>
    <row r="2097" ht="15" customHeight="1">
      <c r="A2097" s="1" t="n"/>
      <c r="B2097" s="1" t="n"/>
      <c r="C2097" s="1" t="n"/>
      <c r="D2097" s="1" t="n"/>
      <c r="E2097" s="1" t="n"/>
      <c r="F2097" s="33" t="inlineStr">
        <is>
          <t>TOTAL:</t>
        </is>
      </c>
      <c r="G2097" s="34" t="n">
        <v>22936.03788850439</v>
      </c>
    </row>
    <row r="2098" ht="15" customHeight="1">
      <c r="A2098" s="27" t="inlineStr">
        <is>
          <t xml:space="preserve">[ Encargos </t>
        </is>
      </c>
      <c r="B2098" s="27" t="inlineStr">
        <is>
          <t>I00158</t>
        </is>
      </c>
      <c r="C2098" s="27" t="inlineStr">
        <is>
          <t>Almoço (Participação do empregador)</t>
        </is>
      </c>
      <c r="D2098" s="28" t="inlineStr">
        <is>
          <t>un</t>
        </is>
      </c>
      <c r="E2098" s="1" t="n"/>
      <c r="F2098" s="1" t="n"/>
      <c r="G2098" s="1" t="n"/>
    </row>
    <row r="2099" ht="15" customHeight="1">
      <c r="A2099" s="29" t="inlineStr">
        <is>
          <t>3.3.10</t>
        </is>
      </c>
      <c r="B2099" s="29" t="inlineStr">
        <is>
          <t>S08637</t>
        </is>
      </c>
      <c r="C2099" s="29" t="inlineStr">
        <is>
          <t>Chapim de concreto pré-moldado</t>
        </is>
      </c>
      <c r="D2099" s="30" t="inlineStr">
        <is>
          <t>m</t>
        </is>
      </c>
      <c r="E2099" s="31" t="n">
        <v>142</v>
      </c>
      <c r="F2099" s="32" t="n">
        <v>0.276896</v>
      </c>
      <c r="G2099" s="32">
        <f>F2099*E2099</f>
        <v/>
      </c>
    </row>
    <row r="2100" ht="20.1" customHeight="1">
      <c r="A2100" s="29" t="inlineStr">
        <is>
          <t>3.6.5</t>
        </is>
      </c>
      <c r="B2100" s="29" t="inlineStr">
        <is>
          <t>S09541</t>
        </is>
      </c>
      <c r="C2100" s="29" t="inlineStr">
        <is>
          <t>Fornecimento e instalação de exaustor eólico ref. LM-60 master turbo, da luftmaxi ou similar</t>
        </is>
      </c>
      <c r="D2100" s="30" t="inlineStr">
        <is>
          <t>un</t>
        </is>
      </c>
      <c r="E2100" s="31" t="n">
        <v>18</v>
      </c>
      <c r="F2100" s="32" t="n">
        <v>0.2036</v>
      </c>
      <c r="G2100" s="32">
        <f>F2100*E2100</f>
        <v/>
      </c>
    </row>
    <row r="2101" ht="27.95" customHeight="1">
      <c r="A2101" s="29" t="inlineStr">
        <is>
          <t>4.2.17</t>
        </is>
      </c>
      <c r="B2101" s="29" t="inlineStr">
        <is>
          <t>S02291</t>
        </is>
      </c>
      <c r="C2101" s="29" t="inlineStr">
        <is>
          <t>Pintura para interiores, sobre paredes ou tetos, com lixamento, aplicação de 01 demão de líquido selador, 02 demãos de massa corrida e 02 demãos de tinta pva latex convencional para interiores (Recomposição das paredes e lajes internas)</t>
        </is>
      </c>
      <c r="D2101" s="30" t="inlineStr">
        <is>
          <t>m2</t>
        </is>
      </c>
      <c r="E2101" s="31" t="n">
        <v>17.4</v>
      </c>
      <c r="F2101" s="32" t="n">
        <v>0.16797</v>
      </c>
      <c r="G2101" s="32">
        <f>F2101*E2101</f>
        <v/>
      </c>
    </row>
    <row r="2102" ht="15" customHeight="1">
      <c r="A2102" s="1" t="n"/>
      <c r="B2102" s="1" t="n"/>
      <c r="C2102" s="1" t="n"/>
      <c r="D2102" s="1" t="n"/>
      <c r="E2102" s="1" t="n"/>
      <c r="F2102" s="33" t="inlineStr">
        <is>
          <t>TOTAL:</t>
        </is>
      </c>
      <c r="G2102" s="34" t="n">
        <v>45.90671</v>
      </c>
    </row>
    <row r="2103" ht="15" customHeight="1">
      <c r="A2103" s="27" t="inlineStr">
        <is>
          <t>[ Material ]</t>
        </is>
      </c>
      <c r="B2103" s="27" t="inlineStr">
        <is>
          <t>SBC006315</t>
        </is>
      </c>
      <c r="C2103" s="27" t="inlineStr">
        <is>
          <t>ALUGUEL MENSAL RELOGIO DE PONTO</t>
        </is>
      </c>
      <c r="D2103" s="28" t="inlineStr">
        <is>
          <t>MÊS</t>
        </is>
      </c>
      <c r="E2103" s="1" t="n"/>
      <c r="F2103" s="1" t="n"/>
      <c r="G2103" s="1" t="n"/>
    </row>
    <row r="2104" ht="20.1" customHeight="1">
      <c r="A2104" s="29" t="inlineStr">
        <is>
          <t>1.7</t>
        </is>
      </c>
      <c r="B2104" s="29" t="inlineStr">
        <is>
          <t>CP ADAP. - SBC 012710</t>
        </is>
      </c>
      <c r="C2104" s="29" t="inlineStr">
        <is>
          <t>DESPESAS GERAIS DE MANUTENCAO CANTEIRO DE OBRAS</t>
        </is>
      </c>
      <c r="D2104" s="30" t="inlineStr">
        <is>
          <t>MÊS</t>
        </is>
      </c>
      <c r="E2104" s="31" t="n">
        <v>12</v>
      </c>
      <c r="F2104" s="32" t="n">
        <v>1</v>
      </c>
      <c r="G2104" s="32">
        <f>F2104*E2104</f>
        <v/>
      </c>
    </row>
    <row r="2105" ht="15" customHeight="1">
      <c r="A2105" s="1" t="n"/>
      <c r="B2105" s="1" t="n"/>
      <c r="C2105" s="1" t="n"/>
      <c r="D2105" s="1" t="n"/>
      <c r="E2105" s="1" t="n"/>
      <c r="F2105" s="33" t="inlineStr">
        <is>
          <t>TOTAL:</t>
        </is>
      </c>
      <c r="G2105" s="34" t="n">
        <v>12</v>
      </c>
    </row>
    <row r="2106" ht="15" customHeight="1">
      <c r="A2106" s="27" t="inlineStr">
        <is>
          <t xml:space="preserve">[ Mão de Obra </t>
        </is>
      </c>
      <c r="B2106" s="27" t="inlineStr">
        <is>
          <t>G0855</t>
        </is>
      </c>
      <c r="C2106" s="27" t="inlineStr">
        <is>
          <t>ANALISTA DE PLANEJAMENTO</t>
        </is>
      </c>
      <c r="D2106" s="28" t="inlineStr">
        <is>
          <t>H</t>
        </is>
      </c>
      <c r="E2106" s="1" t="n"/>
      <c r="F2106" s="1" t="n"/>
      <c r="G2106" s="1" t="n"/>
    </row>
    <row r="2107" ht="27.95" customHeight="1">
      <c r="A2107" s="29" t="inlineStr">
        <is>
          <t>1.8</t>
        </is>
      </c>
      <c r="B2107" s="29" t="inlineStr">
        <is>
          <t>CP ADAP - SUDECAP 62.24.14</t>
        </is>
      </c>
      <c r="C2107" s="29" t="inlineStr">
        <is>
          <t>RELATÓRIO TÉCNICO DE PLANEJAMENTO DE EXECUÇÃO DE OBRAS - MÉDIO PORTE</t>
        </is>
      </c>
      <c r="D2107" s="30" t="inlineStr">
        <is>
          <t>UN.</t>
        </is>
      </c>
      <c r="E2107" s="31" t="n">
        <v>1</v>
      </c>
      <c r="F2107" s="32" t="n">
        <v>42</v>
      </c>
      <c r="G2107" s="32">
        <f>F2107*E2107</f>
        <v/>
      </c>
    </row>
    <row r="2108" ht="15" customHeight="1">
      <c r="A2108" s="1" t="n"/>
      <c r="B2108" s="1" t="n"/>
      <c r="C2108" s="1" t="n"/>
      <c r="D2108" s="1" t="n"/>
      <c r="E2108" s="1" t="n"/>
      <c r="F2108" s="33" t="inlineStr">
        <is>
          <t>TOTAL:</t>
        </is>
      </c>
      <c r="G2108" s="34" t="n">
        <v>42</v>
      </c>
    </row>
    <row r="2109" ht="15.95" customHeight="1">
      <c r="A2109" s="27" t="inlineStr">
        <is>
          <t>[ Material ]</t>
        </is>
      </c>
      <c r="B2109" s="27" t="inlineStr">
        <is>
          <t>00006138</t>
        </is>
      </c>
      <c r="C2109" s="27" t="inlineStr">
        <is>
          <t>ANEL DE VEDACAO, PVC FLEXIVEL, 100 MM, PARA SAIDA DE BACIA / VASO SANITARIO</t>
        </is>
      </c>
      <c r="D2109" s="28" t="inlineStr">
        <is>
          <t>UN</t>
        </is>
      </c>
      <c r="E2109" s="1" t="n"/>
      <c r="F2109" s="1" t="n"/>
      <c r="G2109" s="1" t="n"/>
    </row>
    <row r="2110" ht="20.1" customHeight="1">
      <c r="A2110" s="29" t="inlineStr">
        <is>
          <t>6.12</t>
        </is>
      </c>
      <c r="B2110" s="29" t="inlineStr">
        <is>
          <t>100878</t>
        </is>
      </c>
      <c r="C2110" s="29" t="inlineStr">
        <is>
          <t>VASO SANITÁRIO SIFONADO COM CAIXA ACOPLADA, LOUÇA BRANCA - PADRÃO ALTO - FORNECIMENTO E INSTALAÇÃO. AF_01/2020</t>
        </is>
      </c>
      <c r="D2110" s="30" t="inlineStr">
        <is>
          <t>UN</t>
        </is>
      </c>
      <c r="E2110" s="31" t="n">
        <v>33</v>
      </c>
      <c r="F2110" s="32" t="n">
        <v>1</v>
      </c>
      <c r="G2110" s="32">
        <f>F2110*E2110</f>
        <v/>
      </c>
    </row>
    <row r="2111" ht="15" customHeight="1">
      <c r="A2111" s="1" t="n"/>
      <c r="B2111" s="1" t="n"/>
      <c r="C2111" s="1" t="n"/>
      <c r="D2111" s="1" t="n"/>
      <c r="E2111" s="1" t="n"/>
      <c r="F2111" s="33" t="inlineStr">
        <is>
          <t>TOTAL:</t>
        </is>
      </c>
      <c r="G2111" s="34" t="n">
        <v>33</v>
      </c>
    </row>
    <row r="2112" ht="15.95" customHeight="1">
      <c r="A2112" s="27" t="inlineStr">
        <is>
          <t>[ Material ]</t>
        </is>
      </c>
      <c r="B2112" s="27" t="inlineStr">
        <is>
          <t>00043130</t>
        </is>
      </c>
      <c r="C2112" s="27" t="inlineStr">
        <is>
          <t>ARAME GALVANIZADO 12 BWG, D = 2,76 MM (0,048 KG/M) OU 14 BWG, D = 2,11 MM (0,026 KG/M)</t>
        </is>
      </c>
      <c r="D2112" s="28" t="inlineStr">
        <is>
          <t>KG</t>
        </is>
      </c>
      <c r="E2112" s="1" t="n"/>
      <c r="F2112" s="1" t="n"/>
      <c r="G2112" s="1" t="n"/>
    </row>
    <row r="2113" ht="15" customHeight="1">
      <c r="A2113" s="29" t="inlineStr">
        <is>
          <t>3.3.10</t>
        </is>
      </c>
      <c r="B2113" s="29" t="inlineStr">
        <is>
          <t>S08637</t>
        </is>
      </c>
      <c r="C2113" s="29" t="inlineStr">
        <is>
          <t>Chapim de concreto pré-moldado</t>
        </is>
      </c>
      <c r="D2113" s="30" t="inlineStr">
        <is>
          <t>m</t>
        </is>
      </c>
      <c r="E2113" s="31" t="n">
        <v>142</v>
      </c>
      <c r="F2113" s="32" t="n">
        <v>0.0525</v>
      </c>
      <c r="G2113" s="32">
        <f>F2113*E2113</f>
        <v/>
      </c>
    </row>
    <row r="2114" ht="15" customHeight="1">
      <c r="A2114" s="29" t="inlineStr">
        <is>
          <t>3.5.5</t>
        </is>
      </c>
      <c r="B2114" s="29" t="inlineStr">
        <is>
          <t>S08637</t>
        </is>
      </c>
      <c r="C2114" s="29" t="inlineStr">
        <is>
          <t>Chapim de concreto pré-moldado</t>
        </is>
      </c>
      <c r="D2114" s="30" t="inlineStr">
        <is>
          <t>m</t>
        </is>
      </c>
      <c r="E2114" s="31" t="n">
        <v>71</v>
      </c>
      <c r="F2114" s="32" t="n">
        <v>0.0525</v>
      </c>
      <c r="G2114" s="32">
        <f>F2114*E2114</f>
        <v/>
      </c>
    </row>
    <row r="2115" ht="15" customHeight="1">
      <c r="A2115" s="29" t="inlineStr">
        <is>
          <t>4.3.12</t>
        </is>
      </c>
      <c r="B2115" s="29" t="inlineStr">
        <is>
          <t>S08637</t>
        </is>
      </c>
      <c r="C2115" s="29" t="inlineStr">
        <is>
          <t>Chapim de concreto pré-moldado</t>
        </is>
      </c>
      <c r="D2115" s="30" t="inlineStr">
        <is>
          <t>m</t>
        </is>
      </c>
      <c r="E2115" s="31" t="n">
        <v>190</v>
      </c>
      <c r="F2115" s="32" t="n">
        <v>0.0525</v>
      </c>
      <c r="G2115" s="32">
        <f>F2115*E2115</f>
        <v/>
      </c>
    </row>
    <row r="2116" ht="15" customHeight="1">
      <c r="A2116" s="29" t="inlineStr">
        <is>
          <t>5.14</t>
        </is>
      </c>
      <c r="B2116" s="29" t="inlineStr">
        <is>
          <t>S08637</t>
        </is>
      </c>
      <c r="C2116" s="29" t="inlineStr">
        <is>
          <t>Chapim de concreto pré-moldado</t>
        </is>
      </c>
      <c r="D2116" s="30" t="inlineStr">
        <is>
          <t>m</t>
        </is>
      </c>
      <c r="E2116" s="31" t="n">
        <v>110</v>
      </c>
      <c r="F2116" s="32" t="n">
        <v>0.0525</v>
      </c>
      <c r="G2116" s="32">
        <f>F2116*E2116</f>
        <v/>
      </c>
    </row>
    <row r="2117" ht="15" customHeight="1">
      <c r="A2117" s="1" t="n"/>
      <c r="B2117" s="1" t="n"/>
      <c r="C2117" s="1" t="n"/>
      <c r="D2117" s="1" t="n"/>
      <c r="E2117" s="1" t="n"/>
      <c r="F2117" s="33" t="inlineStr">
        <is>
          <t>TOTAL:</t>
        </is>
      </c>
      <c r="G2117" s="34" t="n">
        <v>26.9325</v>
      </c>
    </row>
    <row r="2118" ht="15" customHeight="1">
      <c r="A2118" s="27" t="inlineStr">
        <is>
          <t>[ Material ]</t>
        </is>
      </c>
      <c r="B2118" s="27" t="inlineStr">
        <is>
          <t>00000345</t>
        </is>
      </c>
      <c r="C2118" s="27" t="inlineStr">
        <is>
          <t>ARAME GALVANIZADO 18 BWG, D = 1,24MM (0,009 KG/M)</t>
        </is>
      </c>
      <c r="D2118" s="28" t="inlineStr">
        <is>
          <t>KG</t>
        </is>
      </c>
      <c r="E2118" s="1" t="n"/>
      <c r="F2118" s="1" t="n"/>
      <c r="G2118" s="1" t="n"/>
    </row>
    <row r="2119" ht="20.1" customHeight="1">
      <c r="A2119" s="29" t="inlineStr">
        <is>
          <t>1.7</t>
        </is>
      </c>
      <c r="B2119" s="29" t="inlineStr">
        <is>
          <t>CP ADAP. - SBC 012710</t>
        </is>
      </c>
      <c r="C2119" s="29" t="inlineStr">
        <is>
          <t>DESPESAS GERAIS DE MANUTENCAO CANTEIRO DE OBRAS</t>
        </is>
      </c>
      <c r="D2119" s="30" t="inlineStr">
        <is>
          <t>MÊS</t>
        </is>
      </c>
      <c r="E2119" s="31" t="n">
        <v>12</v>
      </c>
      <c r="F2119" s="32" t="n">
        <v>0.25</v>
      </c>
      <c r="G2119" s="32">
        <f>F2119*E2119</f>
        <v/>
      </c>
    </row>
    <row r="2120" ht="15" customHeight="1">
      <c r="A2120" s="1" t="n"/>
      <c r="B2120" s="1" t="n"/>
      <c r="C2120" s="1" t="n"/>
      <c r="D2120" s="1" t="n"/>
      <c r="E2120" s="1" t="n"/>
      <c r="F2120" s="33" t="inlineStr">
        <is>
          <t>TOTAL:</t>
        </is>
      </c>
      <c r="G2120" s="34" t="n">
        <v>3</v>
      </c>
    </row>
    <row r="2121" ht="15.95" customHeight="1">
      <c r="A2121" s="27" t="inlineStr">
        <is>
          <t>[ Material ]</t>
        </is>
      </c>
      <c r="B2121" s="27" t="inlineStr">
        <is>
          <t>00043131</t>
        </is>
      </c>
      <c r="C2121" s="27" t="inlineStr">
        <is>
          <t>ARAME GALVANIZADO 6 BWG, D = 5,16 MM (0,157 KG/M), OU 8 BWG, D = 4,19 MM (0,101 KG/M), OU 10 BWG, D = 3,40 MM (0,0713 KG/M)</t>
        </is>
      </c>
      <c r="D2121" s="28" t="inlineStr">
        <is>
          <t>KG</t>
        </is>
      </c>
      <c r="E2121" s="1" t="n"/>
      <c r="F2121" s="1" t="n"/>
      <c r="G2121" s="1" t="n"/>
    </row>
    <row r="2122" ht="15" customHeight="1">
      <c r="A2122" s="29" t="inlineStr">
        <is>
          <t>6.11</t>
        </is>
      </c>
      <c r="B2122" s="29" t="inlineStr">
        <is>
          <t>120412</t>
        </is>
      </c>
      <c r="C2122" s="29" t="inlineStr">
        <is>
          <t>FORRO MODULAR DE PVC MAGIORE 625 x 1250mm VIPAL</t>
        </is>
      </c>
      <c r="D2122" s="30" t="inlineStr">
        <is>
          <t>M2</t>
        </is>
      </c>
      <c r="E2122" s="31" t="n">
        <v>123.31</v>
      </c>
      <c r="F2122" s="32" t="n">
        <v>0.016</v>
      </c>
      <c r="G2122" s="32">
        <f>F2122*E2122</f>
        <v/>
      </c>
    </row>
    <row r="2123" ht="15" customHeight="1">
      <c r="A2123" s="1" t="n"/>
      <c r="B2123" s="1" t="n"/>
      <c r="C2123" s="1" t="n"/>
      <c r="D2123" s="1" t="n"/>
      <c r="E2123" s="1" t="n"/>
      <c r="F2123" s="33" t="inlineStr">
        <is>
          <t>TOTAL:</t>
        </is>
      </c>
      <c r="G2123" s="34" t="n">
        <v>1.97296</v>
      </c>
    </row>
    <row r="2124" ht="15.95" customHeight="1">
      <c r="A2124" s="27" t="inlineStr">
        <is>
          <t>[ Material ]</t>
        </is>
      </c>
      <c r="B2124" s="27" t="inlineStr">
        <is>
          <t>00043132</t>
        </is>
      </c>
      <c r="C2124" s="27" t="inlineStr">
        <is>
          <t>ARAME RECOZIDO 16 BWG, D = 1,65 MM (0,016 KG/M) OU 18 BWG, D = 1,25 MM (0,01 KG/M)</t>
        </is>
      </c>
      <c r="D2124" s="28" t="inlineStr">
        <is>
          <t>KG</t>
        </is>
      </c>
      <c r="E2124" s="1" t="n"/>
      <c r="F2124" s="1" t="n"/>
      <c r="G2124" s="1" t="n"/>
    </row>
    <row r="2125" ht="27.95" customHeight="1">
      <c r="A2125" s="29" t="inlineStr">
        <is>
          <t>2.3</t>
        </is>
      </c>
      <c r="B2125" s="29" t="inlineStr">
        <is>
          <t>93210</t>
        </is>
      </c>
      <c r="C2125" s="29" t="inlineStr">
        <is>
          <t>EXECUÇÃO DE REFEITÓRIO EM CANTEIRO DE OBRA EM CHAPA DE MADEIRA COMPENSADA, NÃO INCLUSO MOBILIÁRIO E EQUIPAMENTOS. AF_02/2016</t>
        </is>
      </c>
      <c r="D2125" s="30" t="inlineStr">
        <is>
          <t>M2</t>
        </is>
      </c>
      <c r="E2125" s="31" t="n">
        <v>14</v>
      </c>
      <c r="F2125" s="32" t="n">
        <v>0.0008685699904</v>
      </c>
      <c r="G2125" s="32">
        <f>F2125*E2125</f>
        <v/>
      </c>
    </row>
    <row r="2126" ht="27.95" customHeight="1">
      <c r="A2126" s="29" t="inlineStr">
        <is>
          <t>3.2.6</t>
        </is>
      </c>
      <c r="B2126" s="29" t="inlineStr">
        <is>
          <t>92762.</t>
        </is>
      </c>
      <c r="C2126" s="29" t="inlineStr">
        <is>
          <t>ARMAÇÃO DE PILAR OU VIGA DE ESTRUTURA CONVENCIONAL DE CONCRETO ARMADO UTILIZANDO AÇO CA-50 DE 10,0 MM - MONTAGEM. AF_06/2022 (KG)</t>
        </is>
      </c>
      <c r="D2126" s="30" t="inlineStr">
        <is>
          <t>KG</t>
        </is>
      </c>
      <c r="E2126" s="31" t="n">
        <v>342.18</v>
      </c>
      <c r="F2126" s="32" t="n">
        <v>0.025</v>
      </c>
      <c r="G2126" s="32">
        <f>F2126*E2126</f>
        <v/>
      </c>
    </row>
    <row r="2127" ht="27.95" customHeight="1">
      <c r="A2127" s="29" t="inlineStr">
        <is>
          <t>3.2.12</t>
        </is>
      </c>
      <c r="B2127" s="29" t="inlineStr">
        <is>
          <t>92921</t>
        </is>
      </c>
      <c r="C2127" s="29" t="inlineStr">
        <is>
          <t>ARMAÇÃO DE ESTRUTURAS DIVERSAS DE CONCRETO ARMADO, EXCETO VIGAS, PILARES, LAJES E FUNDAÇÕES, UTILIZANDO AÇO CA-50 DE 12,5 MM - MONTAGEM. AF_06/2022</t>
        </is>
      </c>
      <c r="D2127" s="30" t="inlineStr">
        <is>
          <t>KG</t>
        </is>
      </c>
      <c r="E2127" s="31" t="n">
        <v>131.82</v>
      </c>
      <c r="F2127" s="32" t="n">
        <v>0.025</v>
      </c>
      <c r="G2127" s="32">
        <f>F2127*E2127</f>
        <v/>
      </c>
    </row>
    <row r="2128" ht="27.95" customHeight="1">
      <c r="A2128" s="29" t="inlineStr">
        <is>
          <t>4.2.12</t>
        </is>
      </c>
      <c r="B2128" s="29" t="inlineStr">
        <is>
          <t>92921</t>
        </is>
      </c>
      <c r="C2128" s="29" t="inlineStr">
        <is>
          <t>ARMAÇÃO DE ESTRUTURAS DIVERSAS DE CONCRETO ARMADO, EXCETO VIGAS, PILARES, LAJES E FUNDAÇÕES, UTILIZANDO AÇO CA-50 DE 12,5 MM - MONTAGEM. AF_06/2022</t>
        </is>
      </c>
      <c r="D2128" s="30" t="inlineStr">
        <is>
          <t>KG</t>
        </is>
      </c>
      <c r="E2128" s="31" t="n">
        <v>34.67</v>
      </c>
      <c r="F2128" s="32" t="n">
        <v>0.025</v>
      </c>
      <c r="G2128" s="32">
        <f>F2128*E2128</f>
        <v/>
      </c>
    </row>
    <row r="2129" ht="27.95" customHeight="1">
      <c r="A2129" s="29" t="inlineStr">
        <is>
          <t>4.6.3</t>
        </is>
      </c>
      <c r="B2129" s="29" t="inlineStr">
        <is>
          <t>92762.</t>
        </is>
      </c>
      <c r="C2129" s="29" t="inlineStr">
        <is>
          <t>ARMAÇÃO DE PILAR OU VIGA DE ESTRUTURA CONVENCIONAL DE CONCRETO ARMADO UTILIZANDO AÇO CA-50 DE 10,0 MM - MONTAGEM. AF_06/2022 (KG)</t>
        </is>
      </c>
      <c r="D2129" s="30" t="inlineStr">
        <is>
          <t>KG</t>
        </is>
      </c>
      <c r="E2129" s="31" t="n">
        <v>4</v>
      </c>
      <c r="F2129" s="32" t="n">
        <v>0.025</v>
      </c>
      <c r="G2129" s="32">
        <f>F2129*E2129</f>
        <v/>
      </c>
    </row>
    <row r="2130" ht="20.1" customHeight="1">
      <c r="A2130" s="29" t="inlineStr">
        <is>
          <t>5.7</t>
        </is>
      </c>
      <c r="B2130" s="29" t="inlineStr">
        <is>
          <t>92767</t>
        </is>
      </c>
      <c r="C2130" s="29" t="inlineStr">
        <is>
          <t>ARMAÇÃO DE PILAR DE ESTRUTURA CONVENCIONAL DE CONCRETO ARMADO UTILIZANDO AÇO CA-60 DE 4,2 MM - MONTAGEM. AF_06/2022</t>
        </is>
      </c>
      <c r="D2130" s="30" t="inlineStr">
        <is>
          <t>KG</t>
        </is>
      </c>
      <c r="E2130" s="31" t="n">
        <v>60.82</v>
      </c>
      <c r="F2130" s="32" t="n">
        <v>0.025</v>
      </c>
      <c r="G2130" s="32">
        <f>F2130*E2130</f>
        <v/>
      </c>
    </row>
    <row r="2131" ht="15" customHeight="1">
      <c r="A2131" s="1" t="n"/>
      <c r="B2131" s="1" t="n"/>
      <c r="C2131" s="1" t="n"/>
      <c r="D2131" s="1" t="n"/>
      <c r="E2131" s="1" t="n"/>
      <c r="F2131" s="33" t="inlineStr">
        <is>
          <t>TOTAL:</t>
        </is>
      </c>
      <c r="G2131" s="34" t="n">
        <v>14.3494099798656</v>
      </c>
    </row>
    <row r="2132" ht="15.95" customHeight="1">
      <c r="A2132" s="27" t="inlineStr">
        <is>
          <t>[ Material ]</t>
        </is>
      </c>
      <c r="B2132" s="27" t="inlineStr">
        <is>
          <t>00000367</t>
        </is>
      </c>
      <c r="C2132" s="27" t="inlineStr">
        <is>
          <t>AREIA GROSSA - POSTO JAZIDA/FORNECEDOR (RETIRADO NA JAZIDA, SEM TRANSPORTE)</t>
        </is>
      </c>
      <c r="D2132" s="28" t="inlineStr">
        <is>
          <t>M3</t>
        </is>
      </c>
      <c r="E2132" s="1" t="n"/>
      <c r="F2132" s="1" t="n"/>
      <c r="G2132" s="1" t="n"/>
    </row>
    <row r="2133" ht="27.95" customHeight="1">
      <c r="A2133" s="29" t="inlineStr">
        <is>
          <t>2.3</t>
        </is>
      </c>
      <c r="B2133" s="29" t="inlineStr">
        <is>
          <t>93210</t>
        </is>
      </c>
      <c r="C2133" s="29" t="inlineStr">
        <is>
          <t>EXECUÇÃO DE REFEITÓRIO EM CANTEIRO DE OBRA EM CHAPA DE MADEIRA COMPENSADA, NÃO INCLUSO MOBILIÁRIO E EQUIPAMENTOS. AF_02/2016</t>
        </is>
      </c>
      <c r="D2133" s="30" t="inlineStr">
        <is>
          <t>M2</t>
        </is>
      </c>
      <c r="E2133" s="31" t="n">
        <v>14</v>
      </c>
      <c r="F2133" s="32" t="n">
        <v>0.0004045728</v>
      </c>
      <c r="G2133" s="32">
        <f>F2133*E2133</f>
        <v/>
      </c>
    </row>
    <row r="2134" ht="27.95" customHeight="1">
      <c r="A2134" s="29" t="inlineStr">
        <is>
          <t>3.3.4</t>
        </is>
      </c>
      <c r="B2134" s="29" t="inlineStr">
        <is>
          <t>87894</t>
        </is>
      </c>
      <c r="C2134" s="29" t="inlineStr">
        <is>
          <t>CHAPISCO APLICADO EM ALVENARIA (SEM PRESENÇA DE VÃOS) E ESTRUTURAS DE CONCRETO DE FACHADA, COM COLHER DE PEDREIRO. ARGAMASSA TRAÇO 1:3 COM PREPARO EM BETONEIRA 400L. AF_10/2022</t>
        </is>
      </c>
      <c r="D2134" s="30" t="inlineStr">
        <is>
          <t>M2</t>
        </is>
      </c>
      <c r="E2134" s="31" t="n">
        <v>44.77</v>
      </c>
      <c r="F2134" s="32" t="n">
        <v>0.003515</v>
      </c>
      <c r="G2134" s="32">
        <f>F2134*E2134</f>
        <v/>
      </c>
    </row>
    <row r="2135" ht="20.1" customHeight="1">
      <c r="A2135" s="29" t="inlineStr">
        <is>
          <t>4.2.15</t>
        </is>
      </c>
      <c r="B2135" s="29" t="inlineStr">
        <is>
          <t>87878</t>
        </is>
      </c>
      <c r="C2135" s="29" t="inlineStr">
        <is>
          <t>CHAPISCO APLICADO EM ALVENARIAS E ESTRUTURAS DE CONCRETO INTERNAS (Recomposição das paredes e lajes internas)</t>
        </is>
      </c>
      <c r="D2135" s="30" t="inlineStr">
        <is>
          <t>M2</t>
        </is>
      </c>
      <c r="E2135" s="31" t="n">
        <v>17.4</v>
      </c>
      <c r="F2135" s="32" t="n">
        <v>0.003478</v>
      </c>
      <c r="G2135" s="32">
        <f>F2135*E2135</f>
        <v/>
      </c>
    </row>
    <row r="2136" ht="27.95" customHeight="1">
      <c r="A2136" s="29" t="inlineStr">
        <is>
          <t>4.3.4</t>
        </is>
      </c>
      <c r="B2136" s="29" t="inlineStr">
        <is>
          <t>87894</t>
        </is>
      </c>
      <c r="C2136" s="29" t="inlineStr">
        <is>
          <t>CHAPISCO APLICADO EM ALVENARIA (SEM PRESENÇA DE VÃOS) E ESTRUTURAS DE CONCRETO DE FACHADA, COM COLHER DE PEDREIRO. ARGAMASSA TRAÇO 1:3 COM PREPARO EM BETONEIRA 400L. AF_10/2022</t>
        </is>
      </c>
      <c r="D2136" s="30" t="inlineStr">
        <is>
          <t>M2</t>
        </is>
      </c>
      <c r="E2136" s="31" t="n">
        <v>1721.67</v>
      </c>
      <c r="F2136" s="32" t="n">
        <v>0.003515</v>
      </c>
      <c r="G2136" s="32">
        <f>F2136*E2136</f>
        <v/>
      </c>
    </row>
    <row r="2137" ht="27.95" customHeight="1">
      <c r="A2137" s="29" t="inlineStr">
        <is>
          <t>4.6.9</t>
        </is>
      </c>
      <c r="B2137" s="29" t="inlineStr">
        <is>
          <t>87894</t>
        </is>
      </c>
      <c r="C2137" s="29" t="inlineStr">
        <is>
          <t>CHAPISCO APLICADO EM ALVENARIA (SEM PRESENÇA DE VÃOS) E ESTRUTURAS DE CONCRETO DE FACHADA, COM COLHER DE PEDREIRO. ARGAMASSA TRAÇO 1:3 COM PREPARO EM BETONEIRA 400L. AF_10/2022</t>
        </is>
      </c>
      <c r="D2137" s="30" t="inlineStr">
        <is>
          <t>M2</t>
        </is>
      </c>
      <c r="E2137" s="31" t="n">
        <v>25</v>
      </c>
      <c r="F2137" s="32" t="n">
        <v>0.003515</v>
      </c>
      <c r="G2137" s="32">
        <f>F2137*E2137</f>
        <v/>
      </c>
    </row>
    <row r="2138" ht="20.1" customHeight="1">
      <c r="A2138" s="29" t="inlineStr">
        <is>
          <t>5.4</t>
        </is>
      </c>
      <c r="B2138" s="29" t="inlineStr">
        <is>
          <t>CP-95467-90315369</t>
        </is>
      </c>
      <c r="C2138" s="29" t="inlineStr">
        <is>
          <t>EMBASAMENTO C/PEDRA ARGAMASSADA UTILIZANDO ARG.CIM/AREIA 1:6 (M3)</t>
        </is>
      </c>
      <c r="D2138" s="30" t="inlineStr">
        <is>
          <t>M3</t>
        </is>
      </c>
      <c r="E2138" s="31" t="n">
        <v>9.9</v>
      </c>
      <c r="F2138" s="32" t="n">
        <v>0.306</v>
      </c>
      <c r="G2138" s="32">
        <f>F2138*E2138</f>
        <v/>
      </c>
    </row>
    <row r="2139" ht="20.1" customHeight="1">
      <c r="A2139" s="29" t="inlineStr">
        <is>
          <t>5.12</t>
        </is>
      </c>
      <c r="B2139" s="29" t="inlineStr">
        <is>
          <t>93205</t>
        </is>
      </c>
      <c r="C2139" s="29" t="inlineStr">
        <is>
          <t>CINTA DE AMARRAÇÃO DE ALVENARIA MOLDADA IN LOCO COM UTILIZAÇÃO DE BLOCOS CANALETA. AF_03/2016</t>
        </is>
      </c>
      <c r="D2139" s="30" t="inlineStr">
        <is>
          <t>M</t>
        </is>
      </c>
      <c r="E2139" s="31" t="n">
        <v>220</v>
      </c>
      <c r="F2139" s="32" t="n">
        <v>0.00718428</v>
      </c>
      <c r="G2139" s="32">
        <f>F2139*E2139</f>
        <v/>
      </c>
    </row>
    <row r="2140" ht="15" customHeight="1">
      <c r="A2140" s="1" t="n"/>
      <c r="B2140" s="1" t="n"/>
      <c r="C2140" s="1" t="n"/>
      <c r="D2140" s="1" t="n"/>
      <c r="E2140" s="1" t="n"/>
      <c r="F2140" s="33" t="inlineStr">
        <is>
          <t>TOTAL:</t>
        </is>
      </c>
      <c r="G2140" s="34" t="n">
        <v>10.9730344192</v>
      </c>
    </row>
    <row r="2141" ht="15.95" customHeight="1">
      <c r="A2141" s="27" t="inlineStr">
        <is>
          <t>[ Material ]</t>
        </is>
      </c>
      <c r="B2141" s="27" t="inlineStr">
        <is>
          <t>00000370</t>
        </is>
      </c>
      <c r="C2141" s="27" t="inlineStr">
        <is>
          <t>AREIA MEDIA - POSTO JAZIDA/FORNECEDOR (RETIRADO NA JAZIDA, SEM TRANSPORTE)</t>
        </is>
      </c>
      <c r="D2141" s="28" t="inlineStr">
        <is>
          <t>M3</t>
        </is>
      </c>
      <c r="E2141" s="1" t="n"/>
      <c r="F2141" s="1" t="n"/>
      <c r="G2141" s="1" t="n"/>
    </row>
    <row r="2142" ht="20.1" customHeight="1">
      <c r="A2142" s="29" t="inlineStr">
        <is>
          <t>2.2</t>
        </is>
      </c>
      <c r="B2142" s="29" t="inlineStr">
        <is>
          <t>93208</t>
        </is>
      </c>
      <c r="C2142" s="29" t="inlineStr">
        <is>
          <t>EXECUÇÃO DE ALMOXARIFADO EM CANTEIRO DE OBRA EM CHAPA DE MADEIRA COMPENSADA, INCLUSO PRATELEIRAS. AF_02/2016</t>
        </is>
      </c>
      <c r="D2142" s="30" t="inlineStr">
        <is>
          <t>M2</t>
        </is>
      </c>
      <c r="E2142" s="31" t="n">
        <v>30</v>
      </c>
      <c r="F2142" s="32" t="n">
        <v>0.078432904008</v>
      </c>
      <c r="G2142" s="32">
        <f>F2142*E2142</f>
        <v/>
      </c>
    </row>
    <row r="2143" ht="27.95" customHeight="1">
      <c r="A2143" s="29" t="inlineStr">
        <is>
          <t>2.3</t>
        </is>
      </c>
      <c r="B2143" s="29" t="inlineStr">
        <is>
          <t>93210</t>
        </is>
      </c>
      <c r="C2143" s="29" t="inlineStr">
        <is>
          <t>EXECUÇÃO DE REFEITÓRIO EM CANTEIRO DE OBRA EM CHAPA DE MADEIRA COMPENSADA, NÃO INCLUSO MOBILIÁRIO E EQUIPAMENTOS. AF_02/2016</t>
        </is>
      </c>
      <c r="D2143" s="30" t="inlineStr">
        <is>
          <t>M2</t>
        </is>
      </c>
      <c r="E2143" s="31" t="n">
        <v>14</v>
      </c>
      <c r="F2143" s="32" t="n">
        <v>0.0824281249632</v>
      </c>
      <c r="G2143" s="32">
        <f>F2143*E2143</f>
        <v/>
      </c>
    </row>
    <row r="2144" ht="27.95" customHeight="1">
      <c r="A2144" s="29" t="inlineStr">
        <is>
          <t>2.4</t>
        </is>
      </c>
      <c r="B2144" s="29" t="inlineStr">
        <is>
          <t>101493</t>
        </is>
      </c>
      <c r="C2144" s="29" t="inlineStr">
        <is>
          <t>ENTRADA DE ENERGIA ELÉTRICA, AÉREA, MONOFÁSICA, COM CAIXA DE EMBUTIR, CABO DE 10 MM2 E DISJUNTOR DIN 50A (NÃO INCLUSO O POSTE DE CONCRETO). AF_07/2020_PS</t>
        </is>
      </c>
      <c r="D2144" s="30" t="inlineStr">
        <is>
          <t>UN</t>
        </is>
      </c>
      <c r="E2144" s="31" t="n">
        <v>1</v>
      </c>
      <c r="F2144" s="32" t="n">
        <v>0.00928</v>
      </c>
      <c r="G2144" s="32">
        <f>F2144*E2144</f>
        <v/>
      </c>
    </row>
    <row r="2145" ht="36" customHeight="1">
      <c r="A2145" s="29" t="inlineStr">
        <is>
          <t>3.3.5</t>
        </is>
      </c>
      <c r="B2145" s="29" t="inlineStr">
        <is>
          <t>104237</t>
        </is>
      </c>
      <c r="C2145" s="29" t="inlineStr">
        <is>
          <t>EMBOÇO OU MASSA ÚNICA EM ARGAMASSA TRAÇO 1:2:8, PREPARO MECÂNICA COM BETONEIRA 400 L, APLICADA MANUALMENTE EM PANOS DE FACHADA SEM PRESENÇA DE VÃOS, ESPESSURA DE 35 MM, ACESSO POR ANDAIME. AF_08/2022</t>
        </is>
      </c>
      <c r="D2145" s="30" t="inlineStr">
        <is>
          <t>M2</t>
        </is>
      </c>
      <c r="E2145" s="31" t="n">
        <v>44.77</v>
      </c>
      <c r="F2145" s="32" t="n">
        <v>0.045588</v>
      </c>
      <c r="G2145" s="32">
        <f>F2145*E2145</f>
        <v/>
      </c>
    </row>
    <row r="2146" ht="27.95" customHeight="1">
      <c r="A2146" s="29" t="inlineStr">
        <is>
          <t>3.5.3</t>
        </is>
      </c>
      <c r="B2146" s="29" t="inlineStr">
        <is>
          <t>87682</t>
        </is>
      </c>
      <c r="C2146" s="29" t="inlineStr">
        <is>
          <t>CONTRAPISO EM ARGAMASSA TRAÇO 1:4 (CIMENTO E AREIA), PREPARO MANUAL, APLICADO EM ÁREAS SECAS SOBRE LAJE, NÃO ADERIDO, ACABAMENTO NÃO REFORÇADO, ESPESSURA 4CM. AF_07/2021</t>
        </is>
      </c>
      <c r="D2146" s="30" t="inlineStr">
        <is>
          <t>M2</t>
        </is>
      </c>
      <c r="E2146" s="31" t="n">
        <v>142</v>
      </c>
      <c r="F2146" s="32" t="n">
        <v>0.07155</v>
      </c>
      <c r="G2146" s="32">
        <f>F2146*E2146</f>
        <v/>
      </c>
    </row>
    <row r="2147" ht="27.95" customHeight="1">
      <c r="A2147" s="29" t="inlineStr">
        <is>
          <t>4.2.13</t>
        </is>
      </c>
      <c r="B2147" s="29" t="inlineStr">
        <is>
          <t>103337</t>
        </is>
      </c>
      <c r="C2147" s="29" t="inlineStr">
        <is>
          <t>ALVENARIA DE VEDAÇÃO DE BLOCOS VAZADOS DE CONCRETO APARENTE DE 9X19X39 CM (ESPESSURA 9 CM) E ARGAMASSA DE ASSENTAMENTO COM PREPARO MANUAL. AF_12/2021</t>
        </is>
      </c>
      <c r="D2147" s="30" t="inlineStr">
        <is>
          <t>M2</t>
        </is>
      </c>
      <c r="E2147" s="31" t="n">
        <v>9</v>
      </c>
      <c r="F2147" s="32" t="n">
        <v>0.009918</v>
      </c>
      <c r="G2147" s="32">
        <f>F2147*E2147</f>
        <v/>
      </c>
    </row>
    <row r="2148" ht="36" customHeight="1">
      <c r="A2148" s="29" t="inlineStr">
        <is>
          <t>4.3.5</t>
        </is>
      </c>
      <c r="B2148" s="29" t="inlineStr">
        <is>
          <t>104237</t>
        </is>
      </c>
      <c r="C2148" s="29" t="inlineStr">
        <is>
          <t>EMBOÇO OU MASSA ÚNICA EM ARGAMASSA TRAÇO 1:2:8, PREPARO MECÂNICA COM BETONEIRA 400 L, APLICADA MANUALMENTE EM PANOS DE FACHADA SEM PRESENÇA DE VÃOS, ESPESSURA DE 35 MM, ACESSO POR ANDAIME. AF_08/2022</t>
        </is>
      </c>
      <c r="D2148" s="30" t="inlineStr">
        <is>
          <t>M2</t>
        </is>
      </c>
      <c r="E2148" s="31" t="n">
        <v>1721.67</v>
      </c>
      <c r="F2148" s="32" t="n">
        <v>0.045588</v>
      </c>
      <c r="G2148" s="32">
        <f>F2148*E2148</f>
        <v/>
      </c>
    </row>
    <row r="2149" ht="36" customHeight="1">
      <c r="A2149" s="29" t="inlineStr">
        <is>
          <t>4.4.2</t>
        </is>
      </c>
      <c r="B2149" s="29" t="inlineStr">
        <is>
          <t>87630</t>
        </is>
      </c>
      <c r="C2149" s="29" t="inlineStr">
        <is>
          <t>CONTRAPISO EM ARGAMASSA TRAÇO 1:4 (CIMENTO E AREIA), PREPARO MECÂNICO COM BETONEIRA 400 L, APLICADO EM ÁREAS SECAS SOBRE LAJE, ADERIDO, ACABAMENTO NÃO REFORÇADO, ESPESSURA 3CM. AF_07/2021</t>
        </is>
      </c>
      <c r="D2149" s="30" t="inlineStr">
        <is>
          <t>M2</t>
        </is>
      </c>
      <c r="E2149" s="31" t="n">
        <v>408</v>
      </c>
      <c r="F2149" s="32" t="n">
        <v>0.058616</v>
      </c>
      <c r="G2149" s="32">
        <f>F2149*E2149</f>
        <v/>
      </c>
    </row>
    <row r="2150" ht="36" customHeight="1">
      <c r="A2150" s="29" t="inlineStr">
        <is>
          <t>4.5.3</t>
        </is>
      </c>
      <c r="B2150" s="29" t="inlineStr">
        <is>
          <t>87630</t>
        </is>
      </c>
      <c r="C2150" s="29" t="inlineStr">
        <is>
          <t>CONTRAPISO EM ARGAMASSA TRAÇO 1:4 (CIMENTO E AREIA), PREPARO MECÂNICO COM BETONEIRA 400 L, APLICADO EM ÁREAS SECAS SOBRE LAJE, ADERIDO, ACABAMENTO NÃO REFORÇADO, ESPESSURA 3CM. AF_07/2021</t>
        </is>
      </c>
      <c r="D2150" s="30" t="inlineStr">
        <is>
          <t>M2</t>
        </is>
      </c>
      <c r="E2150" s="31" t="n">
        <v>229.45</v>
      </c>
      <c r="F2150" s="32" t="n">
        <v>0.058616</v>
      </c>
      <c r="G2150" s="32">
        <f>F2150*E2150</f>
        <v/>
      </c>
    </row>
    <row r="2151" ht="20.1" customHeight="1">
      <c r="A2151" s="29" t="inlineStr">
        <is>
          <t>4.5.5</t>
        </is>
      </c>
      <c r="B2151" s="29" t="inlineStr">
        <is>
          <t>98567</t>
        </is>
      </c>
      <c r="C2151" s="29" t="inlineStr">
        <is>
          <t>PROTEÇÃO MECÂNICA DE SUPERFICIE HORIZONTAL COM ARGAMASSA DE CIMENTO E AREIA, TRAÇO 1:3, E=4CM. AF_09/2023</t>
        </is>
      </c>
      <c r="D2151" s="30" t="inlineStr">
        <is>
          <t>M2</t>
        </is>
      </c>
      <c r="E2151" s="31" t="n">
        <v>229.45</v>
      </c>
      <c r="F2151" s="32" t="n">
        <v>0.055</v>
      </c>
      <c r="G2151" s="32">
        <f>F2151*E2151</f>
        <v/>
      </c>
    </row>
    <row r="2152" ht="20.1" customHeight="1">
      <c r="A2152" s="29" t="inlineStr">
        <is>
          <t>4.5.6</t>
        </is>
      </c>
      <c r="B2152" s="29" t="inlineStr">
        <is>
          <t>98564</t>
        </is>
      </c>
      <c r="C2152" s="29" t="inlineStr">
        <is>
          <t>PROTEÇÃO MECÂNICA DE SUPERFÍCIE VERTICAL COM ARGAMASSA DE CIMENTO E AREIA, TRAÇO 1:3, E=2CM. AF_09/2023</t>
        </is>
      </c>
      <c r="D2152" s="30" t="inlineStr">
        <is>
          <t>M2</t>
        </is>
      </c>
      <c r="E2152" s="31" t="n">
        <v>46.46</v>
      </c>
      <c r="F2152" s="32" t="n">
        <v>0.03125</v>
      </c>
      <c r="G2152" s="32">
        <f>F2152*E2152</f>
        <v/>
      </c>
    </row>
    <row r="2153" ht="27.95" customHeight="1">
      <c r="A2153" s="29" t="inlineStr">
        <is>
          <t>4.6.6</t>
        </is>
      </c>
      <c r="B2153" s="29" t="inlineStr">
        <is>
          <t>103356</t>
        </is>
      </c>
      <c r="C2153" s="29" t="inlineStr">
        <is>
          <t>ALVENARIA DE VEDAÇÃO DE BLOCOS CERÂMICOS FURADOS NA HORIZONTAL DE 9X19X29 CM (ESPESSURA 9 CM) E ARGAMASSA DE ASSENTAMENTO COM PREPARO EM BETONEIRA. AF_12/2021</t>
        </is>
      </c>
      <c r="D2153" s="30" t="inlineStr">
        <is>
          <t>M2</t>
        </is>
      </c>
      <c r="E2153" s="31" t="n">
        <v>25</v>
      </c>
      <c r="F2153" s="32" t="n">
        <v>0.008932000000000001</v>
      </c>
      <c r="G2153" s="32">
        <f>F2153*E2153</f>
        <v/>
      </c>
    </row>
    <row r="2154" ht="36" customHeight="1">
      <c r="A2154" s="29" t="inlineStr">
        <is>
          <t>4.6.10</t>
        </is>
      </c>
      <c r="B2154" s="29" t="inlineStr">
        <is>
          <t>104237</t>
        </is>
      </c>
      <c r="C2154" s="29" t="inlineStr">
        <is>
          <t>EMBOÇO OU MASSA ÚNICA EM ARGAMASSA TRAÇO 1:2:8, PREPARO MECÂNICA COM BETONEIRA 400 L, APLICADA MANUALMENTE EM PANOS DE FACHADA SEM PRESENÇA DE VÃOS, ESPESSURA DE 35 MM, ACESSO POR ANDAIME. AF_08/2022</t>
        </is>
      </c>
      <c r="D2154" s="30" t="inlineStr">
        <is>
          <t>M2</t>
        </is>
      </c>
      <c r="E2154" s="31" t="n">
        <v>25</v>
      </c>
      <c r="F2154" s="32" t="n">
        <v>0.045588</v>
      </c>
      <c r="G2154" s="32">
        <f>F2154*E2154</f>
        <v/>
      </c>
    </row>
    <row r="2155" ht="20.1" customHeight="1">
      <c r="A2155" s="29" t="inlineStr">
        <is>
          <t>5.11</t>
        </is>
      </c>
      <c r="B2155" s="29" t="inlineStr">
        <is>
          <t>96556</t>
        </is>
      </c>
      <c r="C2155" s="29" t="inlineStr">
        <is>
          <t>CONCRETAGEM DE SAPATAS, FCK 30 MPA, COM USO DE JERICA ? LANÇAMENTO, ADENSAMENTO E ACABAMENTO. AF_06/2017</t>
        </is>
      </c>
      <c r="D2155" s="30" t="inlineStr">
        <is>
          <t>M3</t>
        </is>
      </c>
      <c r="E2155" s="31" t="n">
        <v>3.89</v>
      </c>
      <c r="F2155" s="32" t="n">
        <v>0.818685</v>
      </c>
      <c r="G2155" s="32">
        <f>F2155*E2155</f>
        <v/>
      </c>
    </row>
    <row r="2156" ht="20.1" customHeight="1">
      <c r="A2156" s="29" t="inlineStr">
        <is>
          <t>5.12</t>
        </is>
      </c>
      <c r="B2156" s="29" t="inlineStr">
        <is>
          <t>93205</t>
        </is>
      </c>
      <c r="C2156" s="29" t="inlineStr">
        <is>
          <t>CINTA DE AMARRAÇÃO DE ALVENARIA MOLDADA IN LOCO COM UTILIZAÇÃO DE BLOCOS CANALETA. AF_03/2016</t>
        </is>
      </c>
      <c r="D2156" s="30" t="inlineStr">
        <is>
          <t>M</t>
        </is>
      </c>
      <c r="E2156" s="31" t="n">
        <v>220</v>
      </c>
      <c r="F2156" s="32" t="n">
        <v>0.001652</v>
      </c>
      <c r="G2156" s="32">
        <f>F2156*E2156</f>
        <v/>
      </c>
    </row>
    <row r="2157" ht="27.95" customHeight="1">
      <c r="A2157" s="29" t="inlineStr">
        <is>
          <t>5.13</t>
        </is>
      </c>
      <c r="B2157" s="29" t="inlineStr">
        <is>
          <t>89470</t>
        </is>
      </c>
      <c r="C2157" s="29" t="inlineStr">
        <is>
          <t>ALVENARIA DE BLOCOS DE CONCRETO ESTRUTURAL 14X19X39 CM (ESPESSURA 14 CM), FBK = 4,5 MPA, UTILIZANDO COLHER DE PEDREIRO. AF_10/2022</t>
        </is>
      </c>
      <c r="D2157" s="30" t="inlineStr">
        <is>
          <t>M2</t>
        </is>
      </c>
      <c r="E2157" s="31" t="n">
        <v>242</v>
      </c>
      <c r="F2157" s="32" t="n">
        <v>0.019992</v>
      </c>
      <c r="G2157" s="32">
        <f>F2157*E2157</f>
        <v/>
      </c>
    </row>
    <row r="2158" ht="36" customHeight="1">
      <c r="A2158" s="29" t="inlineStr">
        <is>
          <t>6.4</t>
        </is>
      </c>
      <c r="B2158" s="29" t="inlineStr">
        <is>
          <t>87630</t>
        </is>
      </c>
      <c r="C2158" s="29" t="inlineStr">
        <is>
          <t>CONTRAPISO EM ARGAMASSA TRAÇO 1:4 (CIMENTO E AREIA), PREPARO MECÂNICO COM BETONEIRA 400 L, APLICADO EM ÁREAS SECAS SOBRE LAJE, ADERIDO, ACABAMENTO NÃO REFORÇADO, ESPESSURA 3CM. AF_07/2021</t>
        </is>
      </c>
      <c r="D2158" s="30" t="inlineStr">
        <is>
          <t>M2</t>
        </is>
      </c>
      <c r="E2158" s="31" t="n">
        <v>123.31</v>
      </c>
      <c r="F2158" s="32" t="n">
        <v>0.058616</v>
      </c>
      <c r="G2158" s="32">
        <f>F2158*E2158</f>
        <v/>
      </c>
    </row>
    <row r="2159" ht="20.1" customHeight="1">
      <c r="A2159" s="29" t="inlineStr">
        <is>
          <t>6.6</t>
        </is>
      </c>
      <c r="B2159" s="29" t="inlineStr">
        <is>
          <t>98565</t>
        </is>
      </c>
      <c r="C2159" s="29" t="inlineStr">
        <is>
          <t>PROTEÇÃO MECÂNICA DE SUPERFICIE HORIZONTAL COM ARGAMASSA DE CIMENTO E AREIA, TRAÇO 1:3, E=3CM. AF_09/2023</t>
        </is>
      </c>
      <c r="D2159" s="30" t="inlineStr">
        <is>
          <t>M2</t>
        </is>
      </c>
      <c r="E2159" s="31" t="n">
        <v>123.31</v>
      </c>
      <c r="F2159" s="32" t="n">
        <v>0.04375</v>
      </c>
      <c r="G2159" s="32">
        <f>F2159*E2159</f>
        <v/>
      </c>
    </row>
    <row r="2160" ht="20.1" customHeight="1">
      <c r="A2160" s="29" t="inlineStr">
        <is>
          <t>6.7</t>
        </is>
      </c>
      <c r="B2160" s="29" t="inlineStr">
        <is>
          <t>98564</t>
        </is>
      </c>
      <c r="C2160" s="29" t="inlineStr">
        <is>
          <t>PROTEÇÃO MECÂNICA DE SUPERFÍCIE VERTICAL COM ARGAMASSA DE CIMENTO E AREIA, TRAÇO 1:3, E=2CM. AF_09/2023</t>
        </is>
      </c>
      <c r="D2160" s="30" t="inlineStr">
        <is>
          <t>M2</t>
        </is>
      </c>
      <c r="E2160" s="31" t="n">
        <v>55.18</v>
      </c>
      <c r="F2160" s="32" t="n">
        <v>0.03125</v>
      </c>
      <c r="G2160" s="32">
        <f>F2160*E2160</f>
        <v/>
      </c>
    </row>
    <row r="2161" ht="15" customHeight="1">
      <c r="A2161" s="1" t="n"/>
      <c r="B2161" s="1" t="n"/>
      <c r="C2161" s="1" t="n"/>
      <c r="D2161" s="1" t="n"/>
      <c r="E2161" s="1" t="n"/>
      <c r="F2161" s="33" t="inlineStr">
        <is>
          <t>TOTAL:</t>
        </is>
      </c>
      <c r="G2161" s="34" t="n">
        <v>169.8267988997248</v>
      </c>
    </row>
    <row r="2162" ht="15" customHeight="1">
      <c r="A2162" s="27" t="inlineStr">
        <is>
          <t>[ Material ]</t>
        </is>
      </c>
      <c r="B2162" s="27" t="inlineStr">
        <is>
          <t>I0109</t>
        </is>
      </c>
      <c r="C2162" s="27" t="inlineStr">
        <is>
          <t>AREIA MEDIA</t>
        </is>
      </c>
      <c r="D2162" s="28" t="inlineStr">
        <is>
          <t>M3</t>
        </is>
      </c>
      <c r="E2162" s="1" t="n"/>
      <c r="F2162" s="1" t="n"/>
      <c r="G2162" s="1" t="n"/>
    </row>
    <row r="2163" ht="20.1" customHeight="1">
      <c r="A2163" s="29" t="inlineStr">
        <is>
          <t>2.5</t>
        </is>
      </c>
      <c r="B2163" s="29" t="inlineStr">
        <is>
          <t>CP ADAP. 002</t>
        </is>
      </c>
      <c r="C2163" s="29" t="inlineStr">
        <is>
          <t>INSTALAÇÕES PROVISÓRIAS DE ÁGUA</t>
        </is>
      </c>
      <c r="D2163" s="30" t="inlineStr">
        <is>
          <t>UN</t>
        </is>
      </c>
      <c r="E2163" s="31" t="n">
        <v>1</v>
      </c>
      <c r="F2163" s="32" t="n">
        <v>0.09725</v>
      </c>
      <c r="G2163" s="32">
        <f>F2163*E2163</f>
        <v/>
      </c>
    </row>
    <row r="2164" ht="20.1" customHeight="1">
      <c r="A2164" s="29" t="inlineStr">
        <is>
          <t>4.2.16</t>
        </is>
      </c>
      <c r="B2164" s="29" t="inlineStr">
        <is>
          <t>C3408</t>
        </is>
      </c>
      <c r="C2164" s="29" t="inlineStr">
        <is>
          <t>REBOCO C/ ARGAMASSA DE CIMENTO E AREIA S/ PENEIRAR, TRAÇO 1:3 (Recomposição das paredes e lajes internas)</t>
        </is>
      </c>
      <c r="D2164" s="30" t="inlineStr">
        <is>
          <t>M2</t>
        </is>
      </c>
      <c r="E2164" s="31" t="n">
        <v>17.4</v>
      </c>
      <c r="F2164" s="32" t="n">
        <v>0.0304</v>
      </c>
      <c r="G2164" s="32">
        <f>F2164*E2164</f>
        <v/>
      </c>
    </row>
    <row r="2165" ht="15" customHeight="1">
      <c r="A2165" s="1" t="n"/>
      <c r="B2165" s="1" t="n"/>
      <c r="C2165" s="1" t="n"/>
      <c r="D2165" s="1" t="n"/>
      <c r="E2165" s="1" t="n"/>
      <c r="F2165" s="33" t="inlineStr">
        <is>
          <t>TOTAL:</t>
        </is>
      </c>
      <c r="G2165" s="34" t="n">
        <v>0.62621</v>
      </c>
    </row>
    <row r="2166" ht="15" customHeight="1">
      <c r="A2166" s="27" t="inlineStr">
        <is>
          <t>[ Material ]</t>
        </is>
      </c>
      <c r="B2166" s="27" t="inlineStr">
        <is>
          <t>00037596</t>
        </is>
      </c>
      <c r="C2166" s="27" t="inlineStr">
        <is>
          <t>ARGAMASSA COLANTE TIPO AC III E</t>
        </is>
      </c>
      <c r="D2166" s="28" t="inlineStr">
        <is>
          <t>KG</t>
        </is>
      </c>
      <c r="E2166" s="1" t="n"/>
      <c r="F2166" s="1" t="n"/>
      <c r="G2166" s="1" t="n"/>
    </row>
    <row r="2167" ht="20.1" customHeight="1">
      <c r="A2167" s="29" t="inlineStr">
        <is>
          <t>3.3.7</t>
        </is>
      </c>
      <c r="B2167" s="29" t="inlineStr">
        <is>
          <t>CP ADAP. 036</t>
        </is>
      </c>
      <c r="C2167" s="29" t="inlineStr">
        <is>
          <t>REVESTIMENTO CERÂMICO 5 X 5, COR AZUL DANÚBIO FOSCO (GALPÃO DMA)</t>
        </is>
      </c>
      <c r="D2167" s="30" t="inlineStr">
        <is>
          <t>M2</t>
        </is>
      </c>
      <c r="E2167" s="31" t="n">
        <v>42.68</v>
      </c>
      <c r="F2167" s="32" t="n">
        <v>7.73</v>
      </c>
      <c r="G2167" s="32">
        <f>F2167*E2167</f>
        <v/>
      </c>
    </row>
    <row r="2168" ht="20.1" customHeight="1">
      <c r="A2168" s="29" t="inlineStr">
        <is>
          <t>3.3.8</t>
        </is>
      </c>
      <c r="B2168" s="29" t="inlineStr">
        <is>
          <t>CP ADAP. 037</t>
        </is>
      </c>
      <c r="C2168" s="29" t="inlineStr">
        <is>
          <t>REVESTIMENTO CERÂMINO 5 X 5 CM, COR PRETO BERLIN (GALPÃO DMA)</t>
        </is>
      </c>
      <c r="D2168" s="30" t="inlineStr">
        <is>
          <t>M2</t>
        </is>
      </c>
      <c r="E2168" s="31" t="n">
        <v>2.09</v>
      </c>
      <c r="F2168" s="32" t="n">
        <v>7.73</v>
      </c>
      <c r="G2168" s="32">
        <f>F2168*E2168</f>
        <v/>
      </c>
    </row>
    <row r="2169" ht="20.1" customHeight="1">
      <c r="A2169" s="29" t="inlineStr">
        <is>
          <t>4.3.6</t>
        </is>
      </c>
      <c r="B2169" s="29" t="inlineStr">
        <is>
          <t>CP ADAP. 027</t>
        </is>
      </c>
      <c r="C2169" s="29" t="inlineStr">
        <is>
          <t>REVESTIMENTO CERÂMICO 10x10CM, COR AZUL ESCURO (Fachadas Norte/Sul/Leste/Oeste)</t>
        </is>
      </c>
      <c r="D2169" s="30" t="inlineStr">
        <is>
          <t>M2</t>
        </is>
      </c>
      <c r="E2169" s="31" t="n">
        <v>1269.65</v>
      </c>
      <c r="F2169" s="32" t="n">
        <v>7.73</v>
      </c>
      <c r="G2169" s="32">
        <f>F2169*E2169</f>
        <v/>
      </c>
    </row>
    <row r="2170" ht="20.1" customHeight="1">
      <c r="A2170" s="29" t="inlineStr">
        <is>
          <t>4.3.7</t>
        </is>
      </c>
      <c r="B2170" s="29" t="inlineStr">
        <is>
          <t>CP ADAP. 028</t>
        </is>
      </c>
      <c r="C2170" s="29" t="inlineStr">
        <is>
          <t>REVESTIMENTO CERÂMICO 10x10CM, COR BRANCA (Fachadas Norte/Sul)</t>
        </is>
      </c>
      <c r="D2170" s="30" t="inlineStr">
        <is>
          <t>M2</t>
        </is>
      </c>
      <c r="E2170" s="31" t="n">
        <v>168.7</v>
      </c>
      <c r="F2170" s="32" t="n">
        <v>7.73</v>
      </c>
      <c r="G2170" s="32">
        <f>F2170*E2170</f>
        <v/>
      </c>
    </row>
    <row r="2171" ht="20.1" customHeight="1">
      <c r="A2171" s="29" t="inlineStr">
        <is>
          <t>4.3.8</t>
        </is>
      </c>
      <c r="B2171" s="29" t="inlineStr">
        <is>
          <t>CP ADAP. 029</t>
        </is>
      </c>
      <c r="C2171" s="29" t="inlineStr">
        <is>
          <t>REVESTIMENTO CERÂMICO 10x10CM, COR CINZA ESCURO (FACHADAS Norte/Sul/Leste/Oeste)</t>
        </is>
      </c>
      <c r="D2171" s="30" t="inlineStr">
        <is>
          <t>M2</t>
        </is>
      </c>
      <c r="E2171" s="31" t="n">
        <v>283.3</v>
      </c>
      <c r="F2171" s="32" t="n">
        <v>7.73</v>
      </c>
      <c r="G2171" s="32">
        <f>F2171*E2171</f>
        <v/>
      </c>
    </row>
    <row r="2172" ht="15" customHeight="1">
      <c r="A2172" s="1" t="n"/>
      <c r="B2172" s="1" t="n"/>
      <c r="C2172" s="1" t="n"/>
      <c r="D2172" s="1" t="n"/>
      <c r="E2172" s="1" t="n"/>
      <c r="F2172" s="33" t="inlineStr">
        <is>
          <t>TOTAL:</t>
        </is>
      </c>
      <c r="G2172" s="34" t="n">
        <v>13654.4266</v>
      </c>
    </row>
    <row r="2173" ht="15" customHeight="1">
      <c r="A2173" s="27" t="inlineStr">
        <is>
          <t>[ Material ]</t>
        </is>
      </c>
      <c r="B2173" s="27" t="inlineStr">
        <is>
          <t>00037595</t>
        </is>
      </c>
      <c r="C2173" s="27" t="inlineStr">
        <is>
          <t>ARGAMASSA COLANTE TIPO AC III</t>
        </is>
      </c>
      <c r="D2173" s="28" t="inlineStr">
        <is>
          <t>KG</t>
        </is>
      </c>
      <c r="E2173" s="1" t="n"/>
      <c r="F2173" s="1" t="n"/>
      <c r="G2173" s="1" t="n"/>
    </row>
    <row r="2174" ht="27.95" customHeight="1">
      <c r="A2174" s="29" t="inlineStr">
        <is>
          <t>6.8</t>
        </is>
      </c>
      <c r="B2174" s="29" t="inlineStr">
        <is>
          <t>87263</t>
        </is>
      </c>
      <c r="C2174" s="29" t="inlineStr">
        <is>
          <t>REVESTIMENTO CERÂMICO PARA PISO COM PLACAS TIPO PORCELANATO DE DIMENSÕES 60X60 CM APLICADA EM AMBIENTES DE ÁREA MAIOR QUE 10 M². AF_02/2023_PE</t>
        </is>
      </c>
      <c r="D2174" s="30" t="inlineStr">
        <is>
          <t>M2</t>
        </is>
      </c>
      <c r="E2174" s="31" t="n">
        <v>416.73</v>
      </c>
      <c r="F2174" s="32" t="n">
        <v>9.130000000000001</v>
      </c>
      <c r="G2174" s="32">
        <f>F2174*E2174</f>
        <v/>
      </c>
    </row>
    <row r="2175" ht="15" customHeight="1">
      <c r="A2175" s="1" t="n"/>
      <c r="B2175" s="1" t="n"/>
      <c r="C2175" s="1" t="n"/>
      <c r="D2175" s="1" t="n"/>
      <c r="E2175" s="1" t="n"/>
      <c r="F2175" s="33" t="inlineStr">
        <is>
          <t>TOTAL:</t>
        </is>
      </c>
      <c r="G2175" s="34" t="n">
        <v>3804.7449</v>
      </c>
    </row>
    <row r="2176" ht="24" customHeight="1">
      <c r="A2176" s="27" t="inlineStr">
        <is>
          <t>[ Material ]</t>
        </is>
      </c>
      <c r="B2176" s="27" t="inlineStr">
        <is>
          <t>I9058</t>
        </is>
      </c>
      <c r="C2176" s="27" t="inlineStr">
        <is>
          <t>ARGAMASSA POLIMÉRICA RP PLUS BOTAMENT, COMPOSTO POR PONTE DE ADERÊNCIA E PINTURA PROTETORA CONTRA A CORROSÃO, P/ REPAROS SEMI-PROFUNDOS</t>
        </is>
      </c>
      <c r="D2176" s="28" t="inlineStr">
        <is>
          <t>KG</t>
        </is>
      </c>
      <c r="E2176" s="1" t="n"/>
      <c r="F2176" s="1" t="n"/>
      <c r="G2176" s="1" t="n"/>
    </row>
    <row r="2177" ht="20.1" customHeight="1">
      <c r="A2177" s="29" t="inlineStr">
        <is>
          <t>3.2.7</t>
        </is>
      </c>
      <c r="B2177" s="29" t="inlineStr">
        <is>
          <t>CP ADAP. 005</t>
        </is>
      </c>
      <c r="C2177" s="29" t="inlineStr">
        <is>
          <t>RECUPERAÇÃO CONCRETO COM ARGAMASSA POLIMÉRICA ESP.=25MM</t>
        </is>
      </c>
      <c r="D2177" s="30" t="inlineStr">
        <is>
          <t>M2</t>
        </is>
      </c>
      <c r="E2177" s="31" t="n">
        <v>95.05</v>
      </c>
      <c r="F2177" s="32" t="n">
        <v>47.5</v>
      </c>
      <c r="G2177" s="32">
        <f>F2177*E2177</f>
        <v/>
      </c>
    </row>
    <row r="2178" ht="20.1" customHeight="1">
      <c r="A2178" s="29" t="inlineStr">
        <is>
          <t>4.2.7</t>
        </is>
      </c>
      <c r="B2178" s="29" t="inlineStr">
        <is>
          <t>CP ADAP. 005</t>
        </is>
      </c>
      <c r="C2178" s="29" t="inlineStr">
        <is>
          <t>RECUPERAÇÃO CONCRETO COM ARGAMASSA POLIMÉRICA ESP.=25MM</t>
        </is>
      </c>
      <c r="D2178" s="30" t="inlineStr">
        <is>
          <t>M2</t>
        </is>
      </c>
      <c r="E2178" s="31" t="n">
        <v>91.8</v>
      </c>
      <c r="F2178" s="32" t="n">
        <v>47.5</v>
      </c>
      <c r="G2178" s="32">
        <f>F2178*E2178</f>
        <v/>
      </c>
    </row>
    <row r="2179" ht="15" customHeight="1">
      <c r="A2179" s="1" t="n"/>
      <c r="B2179" s="1" t="n"/>
      <c r="C2179" s="1" t="n"/>
      <c r="D2179" s="1" t="n"/>
      <c r="E2179" s="1" t="n"/>
      <c r="F2179" s="33" t="inlineStr">
        <is>
          <t>TOTAL:</t>
        </is>
      </c>
      <c r="G2179" s="34" t="n">
        <v>8875.375</v>
      </c>
    </row>
    <row r="2180" ht="15.95" customHeight="1">
      <c r="A2180" s="27" t="inlineStr">
        <is>
          <t>[ Material ]</t>
        </is>
      </c>
      <c r="B2180" s="27" t="inlineStr">
        <is>
          <t>00001094</t>
        </is>
      </c>
      <c r="C2180" s="27" t="inlineStr">
        <is>
          <t>ARMACAO VERTICAL COM HASTE E CONTRA-PINO, EM CHAPA DE ACO GALVANIZADO 3/16", COM 1 ESTRIBO, SEM ISOLADOR</t>
        </is>
      </c>
      <c r="D2180" s="28" t="inlineStr">
        <is>
          <t>UN</t>
        </is>
      </c>
      <c r="E2180" s="1" t="n"/>
      <c r="F2180" s="1" t="n"/>
      <c r="G2180" s="1" t="n"/>
    </row>
    <row r="2181" ht="27.95" customHeight="1">
      <c r="A2181" s="29" t="inlineStr">
        <is>
          <t>2.4</t>
        </is>
      </c>
      <c r="B2181" s="29" t="inlineStr">
        <is>
          <t>101493</t>
        </is>
      </c>
      <c r="C2181" s="29" t="inlineStr">
        <is>
          <t>ENTRADA DE ENERGIA ELÉTRICA, AÉREA, MONOFÁSICA, COM CAIXA DE EMBUTIR, CABO DE 10 MM2 E DISJUNTOR DIN 50A (NÃO INCLUSO O POSTE DE CONCRETO). AF_07/2020_PS</t>
        </is>
      </c>
      <c r="D2181" s="30" t="inlineStr">
        <is>
          <t>UN</t>
        </is>
      </c>
      <c r="E2181" s="31" t="n">
        <v>1</v>
      </c>
      <c r="F2181" s="32" t="n">
        <v>1</v>
      </c>
      <c r="G2181" s="32">
        <f>F2181*E2181</f>
        <v/>
      </c>
    </row>
    <row r="2182" ht="15" customHeight="1">
      <c r="A2182" s="1" t="n"/>
      <c r="B2182" s="1" t="n"/>
      <c r="C2182" s="1" t="n"/>
      <c r="D2182" s="1" t="n"/>
      <c r="E2182" s="1" t="n"/>
      <c r="F2182" s="33" t="inlineStr">
        <is>
          <t>TOTAL:</t>
        </is>
      </c>
      <c r="G2182" s="34" t="n">
        <v>1</v>
      </c>
    </row>
    <row r="2183" ht="15" customHeight="1">
      <c r="A2183" s="27" t="inlineStr">
        <is>
          <t xml:space="preserve">[ Mão de Obra </t>
        </is>
      </c>
      <c r="B2183" s="27" t="inlineStr">
        <is>
          <t>00000378</t>
        </is>
      </c>
      <c r="C2183" s="27" t="inlineStr">
        <is>
          <t>ARMADOR (HORISTA)</t>
        </is>
      </c>
      <c r="D2183" s="28" t="inlineStr">
        <is>
          <t>H</t>
        </is>
      </c>
      <c r="E2183" s="1" t="n"/>
      <c r="F2183" s="1" t="n"/>
      <c r="G2183" s="1" t="n"/>
    </row>
    <row r="2184" ht="27.95" customHeight="1">
      <c r="A2184" s="29" t="inlineStr">
        <is>
          <t>2.3</t>
        </is>
      </c>
      <c r="B2184" s="29" t="inlineStr">
        <is>
          <t>93210</t>
        </is>
      </c>
      <c r="C2184" s="29" t="inlineStr">
        <is>
          <t>EXECUÇÃO DE REFEITÓRIO EM CANTEIRO DE OBRA EM CHAPA DE MADEIRA COMPENSADA, NÃO INCLUSO MOBILIÁRIO E EQUIPAMENTOS. AF_02/2016</t>
        </is>
      </c>
      <c r="D2184" s="30" t="inlineStr">
        <is>
          <t>M2</t>
        </is>
      </c>
      <c r="E2184" s="31" t="n">
        <v>14</v>
      </c>
      <c r="F2184" s="32" t="n">
        <v>0.006998591778186215</v>
      </c>
      <c r="G2184" s="32">
        <f>F2184*E2184</f>
        <v/>
      </c>
    </row>
    <row r="2185" ht="27.95" customHeight="1">
      <c r="A2185" s="29" t="inlineStr">
        <is>
          <t>3.2.6</t>
        </is>
      </c>
      <c r="B2185" s="29" t="inlineStr">
        <is>
          <t>92762.</t>
        </is>
      </c>
      <c r="C2185" s="29" t="inlineStr">
        <is>
          <t>ARMAÇÃO DE PILAR OU VIGA DE ESTRUTURA CONVENCIONAL DE CONCRETO ARMADO UTILIZANDO AÇO CA-50 DE 10,0 MM - MONTAGEM. AF_06/2022 (KG)</t>
        </is>
      </c>
      <c r="D2185" s="30" t="inlineStr">
        <is>
          <t>KG</t>
        </is>
      </c>
      <c r="E2185" s="31" t="n">
        <v>342.18</v>
      </c>
      <c r="F2185" s="32" t="n">
        <v>0.04863744</v>
      </c>
      <c r="G2185" s="32">
        <f>F2185*E2185</f>
        <v/>
      </c>
    </row>
    <row r="2186" ht="27.95" customHeight="1">
      <c r="A2186" s="29" t="inlineStr">
        <is>
          <t>3.2.12</t>
        </is>
      </c>
      <c r="B2186" s="29" t="inlineStr">
        <is>
          <t>92921</t>
        </is>
      </c>
      <c r="C2186" s="29" t="inlineStr">
        <is>
          <t>ARMAÇÃO DE ESTRUTURAS DIVERSAS DE CONCRETO ARMADO, EXCETO VIGAS, PILARES, LAJES E FUNDAÇÕES, UTILIZANDO AÇO CA-50 DE 12,5 MM - MONTAGEM. AF_06/2022</t>
        </is>
      </c>
      <c r="D2186" s="30" t="inlineStr">
        <is>
          <t>KG</t>
        </is>
      </c>
      <c r="E2186" s="31" t="n">
        <v>131.82</v>
      </c>
      <c r="F2186" s="32" t="n">
        <v>0.051879936</v>
      </c>
      <c r="G2186" s="32">
        <f>F2186*E2186</f>
        <v/>
      </c>
    </row>
    <row r="2187" ht="15" customHeight="1">
      <c r="A2187" s="29" t="inlineStr">
        <is>
          <t>3.3.10</t>
        </is>
      </c>
      <c r="B2187" s="29" t="inlineStr">
        <is>
          <t>S08637</t>
        </is>
      </c>
      <c r="C2187" s="29" t="inlineStr">
        <is>
          <t>Chapim de concreto pré-moldado</t>
        </is>
      </c>
      <c r="D2187" s="30" t="inlineStr">
        <is>
          <t>m</t>
        </is>
      </c>
      <c r="E2187" s="31" t="n">
        <v>142</v>
      </c>
      <c r="F2187" s="32" t="n">
        <v>0.003647808</v>
      </c>
      <c r="G2187" s="32">
        <f>F2187*E2187</f>
        <v/>
      </c>
    </row>
    <row r="2188" ht="15" customHeight="1">
      <c r="A2188" s="29" t="inlineStr">
        <is>
          <t>3.5.5</t>
        </is>
      </c>
      <c r="B2188" s="29" t="inlineStr">
        <is>
          <t>S08637</t>
        </is>
      </c>
      <c r="C2188" s="29" t="inlineStr">
        <is>
          <t>Chapim de concreto pré-moldado</t>
        </is>
      </c>
      <c r="D2188" s="30" t="inlineStr">
        <is>
          <t>m</t>
        </is>
      </c>
      <c r="E2188" s="31" t="n">
        <v>71</v>
      </c>
      <c r="F2188" s="32" t="n">
        <v>0.003647808</v>
      </c>
      <c r="G2188" s="32">
        <f>F2188*E2188</f>
        <v/>
      </c>
    </row>
    <row r="2189" ht="27.95" customHeight="1">
      <c r="A2189" s="29" t="inlineStr">
        <is>
          <t>4.2.12</t>
        </is>
      </c>
      <c r="B2189" s="29" t="inlineStr">
        <is>
          <t>92921</t>
        </is>
      </c>
      <c r="C2189" s="29" t="inlineStr">
        <is>
          <t>ARMAÇÃO DE ESTRUTURAS DIVERSAS DE CONCRETO ARMADO, EXCETO VIGAS, PILARES, LAJES E FUNDAÇÕES, UTILIZANDO AÇO CA-50 DE 12,5 MM - MONTAGEM. AF_06/2022</t>
        </is>
      </c>
      <c r="D2189" s="30" t="inlineStr">
        <is>
          <t>KG</t>
        </is>
      </c>
      <c r="E2189" s="31" t="n">
        <v>34.67</v>
      </c>
      <c r="F2189" s="32" t="n">
        <v>0.051879936</v>
      </c>
      <c r="G2189" s="32">
        <f>F2189*E2189</f>
        <v/>
      </c>
    </row>
    <row r="2190" ht="15" customHeight="1">
      <c r="A2190" s="29" t="inlineStr">
        <is>
          <t>4.3.12</t>
        </is>
      </c>
      <c r="B2190" s="29" t="inlineStr">
        <is>
          <t>S08637</t>
        </is>
      </c>
      <c r="C2190" s="29" t="inlineStr">
        <is>
          <t>Chapim de concreto pré-moldado</t>
        </is>
      </c>
      <c r="D2190" s="30" t="inlineStr">
        <is>
          <t>m</t>
        </is>
      </c>
      <c r="E2190" s="31" t="n">
        <v>190</v>
      </c>
      <c r="F2190" s="32" t="n">
        <v>0.003647808</v>
      </c>
      <c r="G2190" s="32">
        <f>F2190*E2190</f>
        <v/>
      </c>
    </row>
    <row r="2191" ht="27.95" customHeight="1">
      <c r="A2191" s="29" t="inlineStr">
        <is>
          <t>4.6.3</t>
        </is>
      </c>
      <c r="B2191" s="29" t="inlineStr">
        <is>
          <t>92762.</t>
        </is>
      </c>
      <c r="C2191" s="29" t="inlineStr">
        <is>
          <t>ARMAÇÃO DE PILAR OU VIGA DE ESTRUTURA CONVENCIONAL DE CONCRETO ARMADO UTILIZANDO AÇO CA-50 DE 10,0 MM - MONTAGEM. AF_06/2022 (KG)</t>
        </is>
      </c>
      <c r="D2191" s="30" t="inlineStr">
        <is>
          <t>KG</t>
        </is>
      </c>
      <c r="E2191" s="31" t="n">
        <v>4</v>
      </c>
      <c r="F2191" s="32" t="n">
        <v>0.04863744</v>
      </c>
      <c r="G2191" s="32">
        <f>F2191*E2191</f>
        <v/>
      </c>
    </row>
    <row r="2192" ht="20.1" customHeight="1">
      <c r="A2192" s="29" t="inlineStr">
        <is>
          <t>5.7</t>
        </is>
      </c>
      <c r="B2192" s="29" t="inlineStr">
        <is>
          <t>92767</t>
        </is>
      </c>
      <c r="C2192" s="29" t="inlineStr">
        <is>
          <t>ARMAÇÃO DE PILAR DE ESTRUTURA CONVENCIONAL DE CONCRETO ARMADO UTILIZANDO AÇO CA-60 DE 4,2 MM - MONTAGEM. AF_06/2022</t>
        </is>
      </c>
      <c r="D2192" s="30" t="inlineStr">
        <is>
          <t>KG</t>
        </is>
      </c>
      <c r="E2192" s="31" t="n">
        <v>60.82</v>
      </c>
      <c r="F2192" s="32" t="n">
        <v>0.201440064</v>
      </c>
      <c r="G2192" s="32">
        <f>F2192*E2192</f>
        <v/>
      </c>
    </row>
    <row r="2193" ht="20.1" customHeight="1">
      <c r="A2193" s="29" t="inlineStr">
        <is>
          <t>5.12</t>
        </is>
      </c>
      <c r="B2193" s="29" t="inlineStr">
        <is>
          <t>93205</t>
        </is>
      </c>
      <c r="C2193" s="29" t="inlineStr">
        <is>
          <t>CINTA DE AMARRAÇÃO DE ALVENARIA MOLDADA IN LOCO COM UTILIZAÇÃO DE BLOCOS CANALETA. AF_03/2016</t>
        </is>
      </c>
      <c r="D2193" s="30" t="inlineStr">
        <is>
          <t>M</t>
        </is>
      </c>
      <c r="E2193" s="31" t="n">
        <v>220</v>
      </c>
      <c r="F2193" s="32" t="n">
        <v>0.01296795744</v>
      </c>
      <c r="G2193" s="32">
        <f>F2193*E2193</f>
        <v/>
      </c>
    </row>
    <row r="2194" ht="15" customHeight="1">
      <c r="A2194" s="29" t="inlineStr">
        <is>
          <t>5.14</t>
        </is>
      </c>
      <c r="B2194" s="29" t="inlineStr">
        <is>
          <t>S08637</t>
        </is>
      </c>
      <c r="C2194" s="29" t="inlineStr">
        <is>
          <t>Chapim de concreto pré-moldado</t>
        </is>
      </c>
      <c r="D2194" s="30" t="inlineStr">
        <is>
          <t>m</t>
        </is>
      </c>
      <c r="E2194" s="31" t="n">
        <v>110</v>
      </c>
      <c r="F2194" s="32" t="n">
        <v>0.003647808</v>
      </c>
      <c r="G2194" s="32">
        <f>F2194*E2194</f>
        <v/>
      </c>
    </row>
    <row r="2195" ht="15" customHeight="1">
      <c r="A2195" s="1" t="n"/>
      <c r="B2195" s="1" t="n"/>
      <c r="C2195" s="1" t="n"/>
      <c r="D2195" s="1" t="n"/>
      <c r="E2195" s="1" t="n"/>
      <c r="F2195" s="33" t="inlineStr">
        <is>
          <t>TOTAL:</t>
        </is>
      </c>
      <c r="G2195" s="34" t="n">
        <v>42.5486406420146</v>
      </c>
    </row>
    <row r="2196" ht="24" customHeight="1">
      <c r="A2196" s="27" t="inlineStr">
        <is>
          <t>[ Material ]</t>
        </is>
      </c>
      <c r="B2196" s="27" t="inlineStr">
        <is>
          <t>00011267</t>
        </is>
      </c>
      <c r="C2196" s="27" t="inlineStr">
        <is>
          <t>ARRUELA LISA, REDONDA, DE LATAO POLIDO, DIAMETRO NOMINAL 5/8", DIAMETRO EXTERNO = 34 MM, DIAMETRO DO FURO = 17 MM, ESPESSURA = *2,5* MM</t>
        </is>
      </c>
      <c r="D2196" s="28" t="inlineStr">
        <is>
          <t>UN</t>
        </is>
      </c>
      <c r="E2196" s="1" t="n"/>
      <c r="F2196" s="1" t="n"/>
      <c r="G2196" s="1" t="n"/>
    </row>
    <row r="2197" ht="27.95" customHeight="1">
      <c r="A2197" s="29" t="inlineStr">
        <is>
          <t>2.4</t>
        </is>
      </c>
      <c r="B2197" s="29" t="inlineStr">
        <is>
          <t>101493</t>
        </is>
      </c>
      <c r="C2197" s="29" t="inlineStr">
        <is>
          <t>ENTRADA DE ENERGIA ELÉTRICA, AÉREA, MONOFÁSICA, COM CAIXA DE EMBUTIR, CABO DE 10 MM2 E DISJUNTOR DIN 50A (NÃO INCLUSO O POSTE DE CONCRETO). AF_07/2020_PS</t>
        </is>
      </c>
      <c r="D2197" s="30" t="inlineStr">
        <is>
          <t>UN</t>
        </is>
      </c>
      <c r="E2197" s="31" t="n">
        <v>1</v>
      </c>
      <c r="F2197" s="32" t="n">
        <v>2</v>
      </c>
      <c r="G2197" s="32">
        <f>F2197*E2197</f>
        <v/>
      </c>
    </row>
    <row r="2198" ht="15" customHeight="1">
      <c r="A2198" s="1" t="n"/>
      <c r="B2198" s="1" t="n"/>
      <c r="C2198" s="1" t="n"/>
      <c r="D2198" s="1" t="n"/>
      <c r="E2198" s="1" t="n"/>
      <c r="F2198" s="33" t="inlineStr">
        <is>
          <t>TOTAL:</t>
        </is>
      </c>
      <c r="G2198" s="34" t="n">
        <v>2</v>
      </c>
    </row>
    <row r="2199" ht="15" customHeight="1">
      <c r="A2199" s="27" t="inlineStr">
        <is>
          <t>[ Material ]</t>
        </is>
      </c>
      <c r="B2199" s="27" t="inlineStr">
        <is>
          <t>00000377</t>
        </is>
      </c>
      <c r="C2199" s="27" t="inlineStr">
        <is>
          <t>ASSENTO SANITARIO DE PLASTICO, TIPO CONVENCIONAL</t>
        </is>
      </c>
      <c r="D2199" s="28" t="inlineStr">
        <is>
          <t>UN</t>
        </is>
      </c>
      <c r="E2199" s="1" t="n"/>
      <c r="F2199" s="1" t="n"/>
      <c r="G2199" s="1" t="n"/>
    </row>
    <row r="2200" ht="20.1" customHeight="1">
      <c r="A2200" s="29" t="inlineStr">
        <is>
          <t>6.13</t>
        </is>
      </c>
      <c r="B2200" s="29" t="inlineStr">
        <is>
          <t>100849</t>
        </is>
      </c>
      <c r="C2200" s="29" t="inlineStr">
        <is>
          <t>ASSENTO SANITÁRIO CONVENCIONAL - FORNECIMENTO E INSTALACAO. AF_01/2020</t>
        </is>
      </c>
      <c r="D2200" s="30" t="inlineStr">
        <is>
          <t>UN</t>
        </is>
      </c>
      <c r="E2200" s="31" t="n">
        <v>33</v>
      </c>
      <c r="F2200" s="32" t="n">
        <v>1</v>
      </c>
      <c r="G2200" s="32">
        <f>F2200*E2200</f>
        <v/>
      </c>
    </row>
    <row r="2201" ht="15" customHeight="1">
      <c r="A2201" s="1" t="n"/>
      <c r="B2201" s="1" t="n"/>
      <c r="C2201" s="1" t="n"/>
      <c r="D2201" s="1" t="n"/>
      <c r="E2201" s="1" t="n"/>
      <c r="F2201" s="33" t="inlineStr">
        <is>
          <t>TOTAL:</t>
        </is>
      </c>
      <c r="G2201" s="34" t="n">
        <v>33</v>
      </c>
    </row>
    <row r="2202" ht="15" customHeight="1">
      <c r="A2202" s="27" t="inlineStr">
        <is>
          <t xml:space="preserve">[ Mão de Obra </t>
        </is>
      </c>
      <c r="B2202" s="27" t="inlineStr">
        <is>
          <t>00000246</t>
        </is>
      </c>
      <c r="C2202" s="27" t="inlineStr">
        <is>
          <t>AUXILIAR DE ENCANADOR OU BOMBEIRO HIDRAULICO (HORISTA)</t>
        </is>
      </c>
      <c r="D2202" s="28" t="inlineStr">
        <is>
          <t>H</t>
        </is>
      </c>
      <c r="E2202" s="1" t="n"/>
      <c r="F2202" s="1" t="n"/>
      <c r="G2202" s="1" t="n"/>
    </row>
    <row r="2203" ht="20.1" customHeight="1">
      <c r="A2203" s="29" t="inlineStr">
        <is>
          <t>2.2</t>
        </is>
      </c>
      <c r="B2203" s="29" t="inlineStr">
        <is>
          <t>93208</t>
        </is>
      </c>
      <c r="C2203" s="29" t="inlineStr">
        <is>
          <t>EXECUÇÃO DE ALMOXARIFADO EM CANTEIRO DE OBRA EM CHAPA DE MADEIRA COMPENSADA, INCLUSO PRATELEIRAS. AF_02/2016</t>
        </is>
      </c>
      <c r="D2203" s="30" t="inlineStr">
        <is>
          <t>M2</t>
        </is>
      </c>
      <c r="E2203" s="31" t="n">
        <v>30</v>
      </c>
      <c r="F2203" s="32" t="n">
        <v>0.01649379751</v>
      </c>
      <c r="G2203" s="32">
        <f>F2203*E2203</f>
        <v/>
      </c>
    </row>
    <row r="2204" ht="27.95" customHeight="1">
      <c r="A2204" s="29" t="inlineStr">
        <is>
          <t>2.3</t>
        </is>
      </c>
      <c r="B2204" s="29" t="inlineStr">
        <is>
          <t>93210</t>
        </is>
      </c>
      <c r="C2204" s="29" t="inlineStr">
        <is>
          <t>EXECUÇÃO DE REFEITÓRIO EM CANTEIRO DE OBRA EM CHAPA DE MADEIRA COMPENSADA, NÃO INCLUSO MOBILIÁRIO E EQUIPAMENTOS. AF_02/2016</t>
        </is>
      </c>
      <c r="D2204" s="30" t="inlineStr">
        <is>
          <t>M2</t>
        </is>
      </c>
      <c r="E2204" s="31" t="n">
        <v>14</v>
      </c>
      <c r="F2204" s="32" t="n">
        <v>0.21312130853206</v>
      </c>
      <c r="G2204" s="32">
        <f>F2204*E2204</f>
        <v/>
      </c>
    </row>
    <row r="2205" ht="27.95" customHeight="1">
      <c r="A2205" s="29" t="inlineStr">
        <is>
          <t>3.2.8</t>
        </is>
      </c>
      <c r="B2205" s="29" t="inlineStr">
        <is>
          <t>90439</t>
        </is>
      </c>
      <c r="C2205" s="29" t="inlineStr">
        <is>
          <t>FURO MECANIZADO EM CONCRETO, COM MARTELO DEMOLIDOR, PARA INSTALAÇÕES HIDRÁULICAS, DIÂMETROS MENORES OU IGUAIS A 40 MM. AF_09/2023</t>
        </is>
      </c>
      <c r="D2205" s="30" t="inlineStr">
        <is>
          <t>UN</t>
        </is>
      </c>
      <c r="E2205" s="31" t="n">
        <v>257.6</v>
      </c>
      <c r="F2205" s="32" t="n">
        <v>0.08430981999999999</v>
      </c>
      <c r="G2205" s="32">
        <f>F2205*E2205</f>
        <v/>
      </c>
    </row>
    <row r="2206" ht="27.95" customHeight="1">
      <c r="A2206" s="29" t="inlineStr">
        <is>
          <t>4.2.8</t>
        </is>
      </c>
      <c r="B2206" s="29" t="inlineStr">
        <is>
          <t>90439</t>
        </is>
      </c>
      <c r="C2206" s="29" t="inlineStr">
        <is>
          <t>FURO MECANIZADO EM CONCRETO, COM MARTELO DEMOLIDOR, PARA INSTALAÇÕES HIDRÁULICAS, DIÂMETROS MENORES OU IGUAIS A 40 MM. AF_09/2023</t>
        </is>
      </c>
      <c r="D2206" s="30" t="inlineStr">
        <is>
          <t>UN</t>
        </is>
      </c>
      <c r="E2206" s="31" t="n">
        <v>365.33</v>
      </c>
      <c r="F2206" s="32" t="n">
        <v>0.08430981999999999</v>
      </c>
      <c r="G2206" s="32">
        <f>F2206*E2206</f>
        <v/>
      </c>
    </row>
    <row r="2207" ht="15" customHeight="1">
      <c r="A2207" s="29" t="inlineStr">
        <is>
          <t>6.26</t>
        </is>
      </c>
      <c r="B2207" s="29" t="inlineStr">
        <is>
          <t>C3513</t>
        </is>
      </c>
      <c r="C2207" s="29" t="inlineStr">
        <is>
          <t>CHUVEIRO CROMADO C/ ARTICULAÇÃO</t>
        </is>
      </c>
      <c r="D2207" s="30" t="inlineStr">
        <is>
          <t>UN</t>
        </is>
      </c>
      <c r="E2207" s="31" t="n">
        <v>1</v>
      </c>
      <c r="F2207" s="32" t="n">
        <v>5.1035</v>
      </c>
      <c r="G2207" s="32">
        <f>F2207*E2207</f>
        <v/>
      </c>
    </row>
    <row r="2208" ht="15" customHeight="1">
      <c r="A2208" s="29" t="inlineStr">
        <is>
          <t>6.32</t>
        </is>
      </c>
      <c r="B2208" s="29" t="inlineStr">
        <is>
          <t>SBC190183</t>
        </is>
      </c>
      <c r="C2208" s="29" t="inlineStr">
        <is>
          <t>DUCHA HIGIENICA ACQUA JET 2195 AQUARIUS FABRIMAR CR Data 08/2024</t>
        </is>
      </c>
      <c r="D2208" s="30" t="inlineStr">
        <is>
          <t>un</t>
        </is>
      </c>
      <c r="E2208" s="31" t="n">
        <v>33</v>
      </c>
      <c r="F2208" s="32" t="n">
        <v>0.6512066</v>
      </c>
      <c r="G2208" s="32">
        <f>F2208*E2208</f>
        <v/>
      </c>
    </row>
    <row r="2209" ht="27.95" customHeight="1">
      <c r="A2209" s="29" t="inlineStr">
        <is>
          <t>6.33</t>
        </is>
      </c>
      <c r="B2209" s="29" t="inlineStr">
        <is>
          <t>89987</t>
        </is>
      </c>
      <c r="C2209" s="29" t="inlineStr">
        <is>
          <t>REGISTRO DE GAVETA BRUTO, LATÃO, ROSCÁVEL, 3/4", COM ACABAMENTO E CANOPLA CROMADOS - FORNECIMENTO E INSTALAÇÃO. AF_08/2021</t>
        </is>
      </c>
      <c r="D2209" s="30" t="inlineStr">
        <is>
          <t>UN</t>
        </is>
      </c>
      <c r="E2209" s="31" t="n">
        <v>12</v>
      </c>
      <c r="F2209" s="32" t="n">
        <v>0.22577884</v>
      </c>
      <c r="G2209" s="32">
        <f>F2209*E2209</f>
        <v/>
      </c>
    </row>
    <row r="2210" ht="20.1" customHeight="1">
      <c r="A2210" s="29" t="inlineStr">
        <is>
          <t>6.34</t>
        </is>
      </c>
      <c r="B2210" s="29" t="inlineStr">
        <is>
          <t>94498</t>
        </is>
      </c>
      <c r="C2210" s="29" t="inlineStr">
        <is>
          <t>REGISTRO DE GAVETA BRUTO, LATÃO, ROSCÁVEL, 2" - FORNECIMENTO E INSTALAÇÃO. AF_08/2021</t>
        </is>
      </c>
      <c r="D2210" s="30" t="inlineStr">
        <is>
          <t>UN</t>
        </is>
      </c>
      <c r="E2210" s="31" t="n">
        <v>2</v>
      </c>
      <c r="F2210" s="32" t="n">
        <v>0.34683386</v>
      </c>
      <c r="G2210" s="32">
        <f>F2210*E2210</f>
        <v/>
      </c>
    </row>
    <row r="2211" ht="20.1" customHeight="1">
      <c r="A2211" s="29" t="inlineStr">
        <is>
          <t>6.35</t>
        </is>
      </c>
      <c r="B2211" s="29" t="inlineStr">
        <is>
          <t>94500</t>
        </is>
      </c>
      <c r="C2211" s="29" t="inlineStr">
        <is>
          <t>REGISTRO DE GAVETA BRUTO, LATÃO, ROSCÁVEL, 3" - FORNECIMENTO E INSTALAÇÃO. AF_08/2021</t>
        </is>
      </c>
      <c r="D2211" s="30" t="inlineStr">
        <is>
          <t>UN</t>
        </is>
      </c>
      <c r="E2211" s="31" t="n">
        <v>3</v>
      </c>
      <c r="F2211" s="32" t="n">
        <v>0.58128865</v>
      </c>
      <c r="G2211" s="32">
        <f>F2211*E2211</f>
        <v/>
      </c>
    </row>
    <row r="2212" ht="20.1" customHeight="1">
      <c r="A2212" s="29" t="inlineStr">
        <is>
          <t>6.36</t>
        </is>
      </c>
      <c r="B2212" s="29" t="inlineStr">
        <is>
          <t>94501</t>
        </is>
      </c>
      <c r="C2212" s="29" t="inlineStr">
        <is>
          <t>REGISTRO DE GAVETA BRUTO, LATÃO, ROSCÁVEL, 4" - FORNECIMENTO E INSTALAÇÃO. AF_08/2021</t>
        </is>
      </c>
      <c r="D2212" s="30" t="inlineStr">
        <is>
          <t>UN</t>
        </is>
      </c>
      <c r="E2212" s="31" t="n">
        <v>2</v>
      </c>
      <c r="F2212" s="32" t="n">
        <v>0.73745575</v>
      </c>
      <c r="G2212" s="32">
        <f>F2212*E2212</f>
        <v/>
      </c>
    </row>
    <row r="2213" ht="15" customHeight="1">
      <c r="A2213" s="1" t="n"/>
      <c r="B2213" s="1" t="n"/>
      <c r="C2213" s="1" t="n"/>
      <c r="D2213" s="1" t="n"/>
      <c r="E2213" s="1" t="n"/>
      <c r="F2213" s="33" t="inlineStr">
        <is>
          <t>TOTAL:</t>
        </is>
      </c>
      <c r="G2213" s="34" t="n">
        <v>89.21273746734884</v>
      </c>
    </row>
    <row r="2214" ht="15" customHeight="1">
      <c r="A2214" s="27" t="inlineStr">
        <is>
          <t xml:space="preserve">[ Mão de Obra </t>
        </is>
      </c>
      <c r="B2214" s="27" t="inlineStr">
        <is>
          <t>00000532</t>
        </is>
      </c>
      <c r="C2214" s="27" t="inlineStr">
        <is>
          <t>AUXILIAR TECNICO / ASSISTENTE DE ENGENHARIA (HORISTA)</t>
        </is>
      </c>
      <c r="D2214" s="28" t="inlineStr">
        <is>
          <t>H</t>
        </is>
      </c>
      <c r="E2214" s="1" t="n"/>
      <c r="F2214" s="1" t="n"/>
      <c r="G2214" s="1" t="n"/>
    </row>
    <row r="2215" ht="15" customHeight="1">
      <c r="A2215" s="29" t="inlineStr">
        <is>
          <t>1.4</t>
        </is>
      </c>
      <c r="B2215" s="29" t="inlineStr">
        <is>
          <t>88255</t>
        </is>
      </c>
      <c r="C2215" s="29" t="inlineStr">
        <is>
          <t>AUXILIAR TÉCNICO DE ENGENHARIA COM ENCARGOS COMPLEMENTARES</t>
        </is>
      </c>
      <c r="D2215" s="30" t="inlineStr">
        <is>
          <t>H</t>
        </is>
      </c>
      <c r="E2215" s="31" t="n">
        <v>396</v>
      </c>
      <c r="F2215" s="32" t="n">
        <v>1.00957</v>
      </c>
      <c r="G2215" s="32">
        <f>F2215*E2215</f>
        <v/>
      </c>
    </row>
    <row r="2216" ht="15" customHeight="1">
      <c r="A2216" s="1" t="n"/>
      <c r="B2216" s="1" t="n"/>
      <c r="C2216" s="1" t="n"/>
      <c r="D2216" s="1" t="n"/>
      <c r="E2216" s="1" t="n"/>
      <c r="F2216" s="33" t="inlineStr">
        <is>
          <t>TOTAL:</t>
        </is>
      </c>
      <c r="G2216" s="34" t="n">
        <v>399.78972</v>
      </c>
    </row>
    <row r="2217" ht="15" customHeight="1">
      <c r="A2217" s="27" t="inlineStr">
        <is>
          <t xml:space="preserve">[ Mão de Obra </t>
        </is>
      </c>
      <c r="B2217" s="27" t="inlineStr">
        <is>
          <t>00004760</t>
        </is>
      </c>
      <c r="C2217" s="27" t="inlineStr">
        <is>
          <t>AZULEJISTA OU LADRILHEIRO (HORISTA)</t>
        </is>
      </c>
      <c r="D2217" s="28" t="inlineStr">
        <is>
          <t>H</t>
        </is>
      </c>
      <c r="E2217" s="1" t="n"/>
      <c r="F2217" s="1" t="n"/>
      <c r="G2217" s="1" t="n"/>
    </row>
    <row r="2218" ht="20.1" customHeight="1">
      <c r="A2218" s="29" t="inlineStr">
        <is>
          <t>3.3.1</t>
        </is>
      </c>
      <c r="B2218" s="29" t="inlineStr">
        <is>
          <t>97633</t>
        </is>
      </c>
      <c r="C2218" s="29" t="inlineStr">
        <is>
          <t>DEMOLIÇÃO DE REVESTIMENTO CERÂMICO, DE FORMA MANUAL, SEM REAPROVEITAMENTO. AF_09/2023</t>
        </is>
      </c>
      <c r="D2218" s="30" t="inlineStr">
        <is>
          <t>M2</t>
        </is>
      </c>
      <c r="E2218" s="31" t="n">
        <v>44.77</v>
      </c>
      <c r="F2218" s="32" t="n">
        <v>0.234009399</v>
      </c>
      <c r="G2218" s="32">
        <f>F2218*E2218</f>
        <v/>
      </c>
    </row>
    <row r="2219" ht="20.1" customHeight="1">
      <c r="A2219" s="29" t="inlineStr">
        <is>
          <t>3.3.7</t>
        </is>
      </c>
      <c r="B2219" s="29" t="inlineStr">
        <is>
          <t>CP ADAP. 036</t>
        </is>
      </c>
      <c r="C2219" s="29" t="inlineStr">
        <is>
          <t>REVESTIMENTO CERÂMICO 5 X 5, COR AZUL DANÚBIO FOSCO (GALPÃO DMA)</t>
        </is>
      </c>
      <c r="D2219" s="30" t="inlineStr">
        <is>
          <t>M2</t>
        </is>
      </c>
      <c r="E2219" s="31" t="n">
        <v>42.68</v>
      </c>
      <c r="F2219" s="32" t="n">
        <v>1.17564044</v>
      </c>
      <c r="G2219" s="32">
        <f>F2219*E2219</f>
        <v/>
      </c>
    </row>
    <row r="2220" ht="20.1" customHeight="1">
      <c r="A2220" s="29" t="inlineStr">
        <is>
          <t>3.3.8</t>
        </is>
      </c>
      <c r="B2220" s="29" t="inlineStr">
        <is>
          <t>CP ADAP. 037</t>
        </is>
      </c>
      <c r="C2220" s="29" t="inlineStr">
        <is>
          <t>REVESTIMENTO CERÂMINO 5 X 5 CM, COR PRETO BERLIN (GALPÃO DMA)</t>
        </is>
      </c>
      <c r="D2220" s="30" t="inlineStr">
        <is>
          <t>M2</t>
        </is>
      </c>
      <c r="E2220" s="31" t="n">
        <v>2.09</v>
      </c>
      <c r="F2220" s="32" t="n">
        <v>1.17564044</v>
      </c>
      <c r="G2220" s="32">
        <f>F2220*E2220</f>
        <v/>
      </c>
    </row>
    <row r="2221" ht="20.1" customHeight="1">
      <c r="A2221" s="29" t="inlineStr">
        <is>
          <t>3.3.9</t>
        </is>
      </c>
      <c r="B2221" s="29" t="inlineStr">
        <is>
          <t>CP ADAP. 018</t>
        </is>
      </c>
      <c r="C2221" s="29" t="inlineStr">
        <is>
          <t>REJUNTAMENTO P/CERÂMICA C/ EPOXI (PAREDE/PISO)</t>
        </is>
      </c>
      <c r="D2221" s="30" t="inlineStr">
        <is>
          <t>M2</t>
        </is>
      </c>
      <c r="E2221" s="31" t="n">
        <v>852</v>
      </c>
      <c r="F2221" s="32" t="n">
        <v>0.2339077</v>
      </c>
      <c r="G2221" s="32">
        <f>F2221*E2221</f>
        <v/>
      </c>
    </row>
    <row r="2222" ht="20.1" customHeight="1">
      <c r="A2222" s="29" t="inlineStr">
        <is>
          <t>4.3.1</t>
        </is>
      </c>
      <c r="B2222" s="29" t="inlineStr">
        <is>
          <t>97633</t>
        </is>
      </c>
      <c r="C2222" s="29" t="inlineStr">
        <is>
          <t>DEMOLIÇÃO DE REVESTIMENTO CERÂMICO, DE FORMA MANUAL, SEM REAPROVEITAMENTO. AF_09/2023</t>
        </is>
      </c>
      <c r="D2222" s="30" t="inlineStr">
        <is>
          <t>M2</t>
        </is>
      </c>
      <c r="E2222" s="31" t="n">
        <v>1721.67</v>
      </c>
      <c r="F2222" s="32" t="n">
        <v>0.234009399</v>
      </c>
      <c r="G2222" s="32">
        <f>F2222*E2222</f>
        <v/>
      </c>
    </row>
    <row r="2223" ht="20.1" customHeight="1">
      <c r="A2223" s="29" t="inlineStr">
        <is>
          <t>4.3.6</t>
        </is>
      </c>
      <c r="B2223" s="29" t="inlineStr">
        <is>
          <t>CP ADAP. 027</t>
        </is>
      </c>
      <c r="C2223" s="29" t="inlineStr">
        <is>
          <t>REVESTIMENTO CERÂMICO 10x10CM, COR AZUL ESCURO (Fachadas Norte/Sul/Leste/Oeste)</t>
        </is>
      </c>
      <c r="D2223" s="30" t="inlineStr">
        <is>
          <t>M2</t>
        </is>
      </c>
      <c r="E2223" s="31" t="n">
        <v>1269.65</v>
      </c>
      <c r="F2223" s="32" t="n">
        <v>1.17564044</v>
      </c>
      <c r="G2223" s="32">
        <f>F2223*E2223</f>
        <v/>
      </c>
    </row>
    <row r="2224" ht="20.1" customHeight="1">
      <c r="A2224" s="29" t="inlineStr">
        <is>
          <t>4.3.7</t>
        </is>
      </c>
      <c r="B2224" s="29" t="inlineStr">
        <is>
          <t>CP ADAP. 028</t>
        </is>
      </c>
      <c r="C2224" s="29" t="inlineStr">
        <is>
          <t>REVESTIMENTO CERÂMICO 10x10CM, COR BRANCA (Fachadas Norte/Sul)</t>
        </is>
      </c>
      <c r="D2224" s="30" t="inlineStr">
        <is>
          <t>M2</t>
        </is>
      </c>
      <c r="E2224" s="31" t="n">
        <v>168.7</v>
      </c>
      <c r="F2224" s="32" t="n">
        <v>1.17564044</v>
      </c>
      <c r="G2224" s="32">
        <f>F2224*E2224</f>
        <v/>
      </c>
    </row>
    <row r="2225" ht="20.1" customHeight="1">
      <c r="A2225" s="29" t="inlineStr">
        <is>
          <t>4.3.8</t>
        </is>
      </c>
      <c r="B2225" s="29" t="inlineStr">
        <is>
          <t>CP ADAP. 029</t>
        </is>
      </c>
      <c r="C2225" s="29" t="inlineStr">
        <is>
          <t>REVESTIMENTO CERÂMICO 10x10CM, COR CINZA ESCURO (FACHADAS Norte/Sul/Leste/Oeste)</t>
        </is>
      </c>
      <c r="D2225" s="30" t="inlineStr">
        <is>
          <t>M2</t>
        </is>
      </c>
      <c r="E2225" s="31" t="n">
        <v>283.3</v>
      </c>
      <c r="F2225" s="32" t="n">
        <v>1.17564044</v>
      </c>
      <c r="G2225" s="32">
        <f>F2225*E2225</f>
        <v/>
      </c>
    </row>
    <row r="2226" ht="20.1" customHeight="1">
      <c r="A2226" s="29" t="inlineStr">
        <is>
          <t>4.3.9</t>
        </is>
      </c>
      <c r="B2226" s="29" t="inlineStr">
        <is>
          <t>CP ADAP. 018</t>
        </is>
      </c>
      <c r="C2226" s="29" t="inlineStr">
        <is>
          <t>REJUNTAMENTO P/CERÂMICA C/ EPOXI (PAREDE/PISO)</t>
        </is>
      </c>
      <c r="D2226" s="30" t="inlineStr">
        <is>
          <t>M2</t>
        </is>
      </c>
      <c r="E2226" s="31" t="n">
        <v>1721.67</v>
      </c>
      <c r="F2226" s="32" t="n">
        <v>0.2339077</v>
      </c>
      <c r="G2226" s="32">
        <f>F2226*E2226</f>
        <v/>
      </c>
    </row>
    <row r="2227" ht="20.1" customHeight="1">
      <c r="A2227" s="29" t="inlineStr">
        <is>
          <t>6.1</t>
        </is>
      </c>
      <c r="B2227" s="29" t="inlineStr">
        <is>
          <t>97633</t>
        </is>
      </c>
      <c r="C2227" s="29" t="inlineStr">
        <is>
          <t>DEMOLIÇÃO DE REVESTIMENTO CERÂMICO, DE FORMA MANUAL, SEM REAPROVEITAMENTO. AF_09/2023</t>
        </is>
      </c>
      <c r="D2227" s="30" t="inlineStr">
        <is>
          <t>M2</t>
        </is>
      </c>
      <c r="E2227" s="31" t="n">
        <v>416.73</v>
      </c>
      <c r="F2227" s="32" t="n">
        <v>0.234009399</v>
      </c>
      <c r="G2227" s="32">
        <f>F2227*E2227</f>
        <v/>
      </c>
    </row>
    <row r="2228" ht="27.95" customHeight="1">
      <c r="A2228" s="29" t="inlineStr">
        <is>
          <t>6.8</t>
        </is>
      </c>
      <c r="B2228" s="29" t="inlineStr">
        <is>
          <t>87263</t>
        </is>
      </c>
      <c r="C2228" s="29" t="inlineStr">
        <is>
          <t>REVESTIMENTO CERÂMICO PARA PISO COM PLACAS TIPO PORCELANATO DE DIMENSÕES 60X60 CM APLICADA EM AMBIENTES DE ÁREA MAIOR QUE 10 M². AF_02/2023_PE</t>
        </is>
      </c>
      <c r="D2228" s="30" t="inlineStr">
        <is>
          <t>M2</t>
        </is>
      </c>
      <c r="E2228" s="31" t="n">
        <v>416.73</v>
      </c>
      <c r="F2228" s="32" t="n">
        <v>0.529139897</v>
      </c>
      <c r="G2228" s="32">
        <f>F2228*E2228</f>
        <v/>
      </c>
    </row>
    <row r="2229" ht="20.1" customHeight="1">
      <c r="A2229" s="29" t="inlineStr">
        <is>
          <t>6.19</t>
        </is>
      </c>
      <c r="B2229" s="29" t="inlineStr">
        <is>
          <t>CP ADAP. 059</t>
        </is>
      </c>
      <c r="C2229" s="29" t="inlineStr">
        <is>
          <t>Divisória em granito branco Itaúnas, polido dos 2 lados</t>
        </is>
      </c>
      <c r="D2229" s="30" t="inlineStr">
        <is>
          <t>M2</t>
        </is>
      </c>
      <c r="E2229" s="31" t="n">
        <v>106.02</v>
      </c>
      <c r="F2229" s="32" t="n">
        <v>0.481951561</v>
      </c>
      <c r="G2229" s="32">
        <f>F2229*E2229</f>
        <v/>
      </c>
    </row>
    <row r="2230" ht="20.1" customHeight="1">
      <c r="A2230" s="29" t="inlineStr">
        <is>
          <t>6.20</t>
        </is>
      </c>
      <c r="B2230" s="29" t="inlineStr">
        <is>
          <t>CP ADAP. 060</t>
        </is>
      </c>
      <c r="C2230" s="29" t="inlineStr">
        <is>
          <t>Bancada em granito branco Itaúnas</t>
        </is>
      </c>
      <c r="D2230" s="30" t="inlineStr">
        <is>
          <t>M2</t>
        </is>
      </c>
      <c r="E2230" s="31" t="n">
        <v>20.66</v>
      </c>
      <c r="F2230" s="32" t="n">
        <v>0.481951561</v>
      </c>
      <c r="G2230" s="32">
        <f>F2230*E2230</f>
        <v/>
      </c>
    </row>
    <row r="2231" ht="15" customHeight="1">
      <c r="A2231" s="1" t="n"/>
      <c r="B2231" s="1" t="n"/>
      <c r="C2231" s="1" t="n"/>
      <c r="D2231" s="1" t="n"/>
      <c r="E2231" s="1" t="n"/>
      <c r="F2231" s="33" t="inlineStr">
        <is>
          <t>TOTAL:</t>
        </is>
      </c>
      <c r="G2231" s="34" t="n">
        <v>3471.12040892292</v>
      </c>
    </row>
    <row r="2232" ht="15.95" customHeight="1">
      <c r="A2232" s="27" t="inlineStr">
        <is>
          <t>[ Material ]</t>
        </is>
      </c>
      <c r="B2232" s="27" t="inlineStr">
        <is>
          <t>00044019</t>
        </is>
      </c>
      <c r="C2232" s="27" t="inlineStr">
        <is>
          <t>BACIA SANITARIA (VASO) COM CAIXA ACOPLADA, SIFAO OCULTO / CARENADO, DE LOUCA BRANCA (SEM ASSENTO) - PADRAO ALTO</t>
        </is>
      </c>
      <c r="D2232" s="28" t="inlineStr">
        <is>
          <t>UN</t>
        </is>
      </c>
      <c r="E2232" s="1" t="n"/>
      <c r="F2232" s="1" t="n"/>
      <c r="G2232" s="1" t="n"/>
    </row>
    <row r="2233" ht="20.1" customHeight="1">
      <c r="A2233" s="29" t="inlineStr">
        <is>
          <t>6.12</t>
        </is>
      </c>
      <c r="B2233" s="29" t="inlineStr">
        <is>
          <t>100878</t>
        </is>
      </c>
      <c r="C2233" s="29" t="inlineStr">
        <is>
          <t>VASO SANITÁRIO SIFONADO COM CAIXA ACOPLADA, LOUÇA BRANCA - PADRÃO ALTO - FORNECIMENTO E INSTALAÇÃO. AF_01/2020</t>
        </is>
      </c>
      <c r="D2233" s="30" t="inlineStr">
        <is>
          <t>UN</t>
        </is>
      </c>
      <c r="E2233" s="31" t="n">
        <v>33</v>
      </c>
      <c r="F2233" s="32" t="n">
        <v>1</v>
      </c>
      <c r="G2233" s="32">
        <f>F2233*E2233</f>
        <v/>
      </c>
    </row>
    <row r="2234" ht="15" customHeight="1">
      <c r="A2234" s="1" t="n"/>
      <c r="B2234" s="1" t="n"/>
      <c r="C2234" s="1" t="n"/>
      <c r="D2234" s="1" t="n"/>
      <c r="E2234" s="1" t="n"/>
      <c r="F2234" s="33" t="inlineStr">
        <is>
          <t>TOTAL:</t>
        </is>
      </c>
      <c r="G2234" s="34" t="n">
        <v>33</v>
      </c>
    </row>
    <row r="2235" ht="15" customHeight="1">
      <c r="A2235" s="27" t="inlineStr">
        <is>
          <t>[ Material ]</t>
        </is>
      </c>
      <c r="B2235" s="27" t="inlineStr">
        <is>
          <t>00000541</t>
        </is>
      </c>
      <c r="C2235" s="27" t="inlineStr">
        <is>
          <t>BANCADA DE MARMORE SINTETICO COM UMA CUBA, 120 X *60* CM</t>
        </is>
      </c>
      <c r="D2235" s="28" t="inlineStr">
        <is>
          <t>UN</t>
        </is>
      </c>
      <c r="E2235" s="1" t="n"/>
      <c r="F2235" s="1" t="n"/>
      <c r="G2235" s="1" t="n"/>
    </row>
    <row r="2236" ht="27.95" customHeight="1">
      <c r="A2236" s="29" t="inlineStr">
        <is>
          <t>2.3</t>
        </is>
      </c>
      <c r="B2236" s="29" t="inlineStr">
        <is>
          <t>93210</t>
        </is>
      </c>
      <c r="C2236" s="29" t="inlineStr">
        <is>
          <t>EXECUÇÃO DE REFEITÓRIO EM CANTEIRO DE OBRA EM CHAPA DE MADEIRA COMPENSADA, NÃO INCLUSO MOBILIÁRIO E EQUIPAMENTOS. AF_02/2016</t>
        </is>
      </c>
      <c r="D2236" s="30" t="inlineStr">
        <is>
          <t>M2</t>
        </is>
      </c>
      <c r="E2236" s="31" t="n">
        <v>14</v>
      </c>
      <c r="F2236" s="32" t="n">
        <v>0.0268</v>
      </c>
      <c r="G2236" s="32">
        <f>F2236*E2236</f>
        <v/>
      </c>
    </row>
    <row r="2237" ht="15" customHeight="1">
      <c r="A2237" s="1" t="n"/>
      <c r="B2237" s="1" t="n"/>
      <c r="C2237" s="1" t="n"/>
      <c r="D2237" s="1" t="n"/>
      <c r="E2237" s="1" t="n"/>
      <c r="F2237" s="33" t="inlineStr">
        <is>
          <t>TOTAL:</t>
        </is>
      </c>
      <c r="G2237" s="34" t="n">
        <v>0.3752</v>
      </c>
    </row>
    <row r="2238" ht="15" customHeight="1">
      <c r="A2238" s="27" t="inlineStr">
        <is>
          <t>[ Material ]</t>
        </is>
      </c>
      <c r="B2238" s="27" t="inlineStr">
        <is>
          <t>COT0008</t>
        </is>
      </c>
      <c r="C2238" s="27" t="inlineStr">
        <is>
          <t>BANCADA EM GRANITO BRANCO ITAÚNAS</t>
        </is>
      </c>
      <c r="D2238" s="28" t="inlineStr">
        <is>
          <t>M2</t>
        </is>
      </c>
      <c r="E2238" s="1" t="n"/>
      <c r="F2238" s="1" t="n"/>
      <c r="G2238" s="1" t="n"/>
    </row>
    <row r="2239" ht="20.1" customHeight="1">
      <c r="A2239" s="29" t="inlineStr">
        <is>
          <t>6.20</t>
        </is>
      </c>
      <c r="B2239" s="29" t="inlineStr">
        <is>
          <t>CP ADAP. 060</t>
        </is>
      </c>
      <c r="C2239" s="29" t="inlineStr">
        <is>
          <t>Bancada em granito branco Itaúnas</t>
        </is>
      </c>
      <c r="D2239" s="30" t="inlineStr">
        <is>
          <t>M2</t>
        </is>
      </c>
      <c r="E2239" s="31" t="n">
        <v>20.66</v>
      </c>
      <c r="F2239" s="32" t="n">
        <v>1</v>
      </c>
      <c r="G2239" s="32">
        <f>F2239*E2239</f>
        <v/>
      </c>
    </row>
    <row r="2240" ht="15" customHeight="1">
      <c r="A2240" s="1" t="n"/>
      <c r="B2240" s="1" t="n"/>
      <c r="C2240" s="1" t="n"/>
      <c r="D2240" s="1" t="n"/>
      <c r="E2240" s="1" t="n"/>
      <c r="F2240" s="33" t="inlineStr">
        <is>
          <t>TOTAL:</t>
        </is>
      </c>
      <c r="G2240" s="34" t="n">
        <v>20.66</v>
      </c>
    </row>
    <row r="2241" ht="24" customHeight="1">
      <c r="A2241" s="27" t="inlineStr">
        <is>
          <t xml:space="preserve">[ </t>
        </is>
      </c>
      <c r="B2241" s="27" t="inlineStr">
        <is>
          <t>00010535</t>
        </is>
      </c>
      <c r="C2241" s="27" t="inlineStr">
        <is>
          <t>BETONEIRA CAPACIDADE NOMINAL 400 L, CAPACIDADE DE MISTURA 280 L, MOTOR ELETRICO TRIFASICO 220/380 V POTENCIA 2 CV, SEM CARREGADOR</t>
        </is>
      </c>
      <c r="D2241" s="28" t="inlineStr">
        <is>
          <t>UN</t>
        </is>
      </c>
      <c r="E2241" s="1" t="n"/>
      <c r="F2241" s="1" t="n"/>
      <c r="G2241" s="1" t="n"/>
    </row>
    <row r="2242" ht="20.1" customHeight="1">
      <c r="A2242" s="29" t="inlineStr">
        <is>
          <t>2.2</t>
        </is>
      </c>
      <c r="B2242" s="29" t="inlineStr">
        <is>
          <t>93208</t>
        </is>
      </c>
      <c r="C2242" s="29" t="inlineStr">
        <is>
          <t>EXECUÇÃO DE ALMOXARIFADO EM CANTEIRO DE OBRA EM CHAPA DE MADEIRA COMPENSADA, INCLUSO PRATELEIRAS. AF_02/2016</t>
        </is>
      </c>
      <c r="D2242" s="30" t="inlineStr">
        <is>
          <t>M2</t>
        </is>
      </c>
      <c r="E2242" s="31" t="n">
        <v>30</v>
      </c>
      <c r="F2242" s="32" t="n">
        <v>1.439451e-06</v>
      </c>
      <c r="G2242" s="32">
        <f>F2242*E2242</f>
        <v/>
      </c>
    </row>
    <row r="2243" ht="27.95" customHeight="1">
      <c r="A2243" s="29" t="inlineStr">
        <is>
          <t>2.3</t>
        </is>
      </c>
      <c r="B2243" s="29" t="inlineStr">
        <is>
          <t>93210</t>
        </is>
      </c>
      <c r="C2243" s="29" t="inlineStr">
        <is>
          <t>EXECUÇÃO DE REFEITÓRIO EM CANTEIRO DE OBRA EM CHAPA DE MADEIRA COMPENSADA, NÃO INCLUSO MOBILIÁRIO E EQUIPAMENTOS. AF_02/2016</t>
        </is>
      </c>
      <c r="D2243" s="30" t="inlineStr">
        <is>
          <t>M2</t>
        </is>
      </c>
      <c r="E2243" s="31" t="n">
        <v>14</v>
      </c>
      <c r="F2243" s="32" t="n">
        <v>2.96625367808e-06</v>
      </c>
      <c r="G2243" s="32">
        <f>F2243*E2243</f>
        <v/>
      </c>
    </row>
    <row r="2244" ht="27.95" customHeight="1">
      <c r="A2244" s="29" t="inlineStr">
        <is>
          <t>3.3.4</t>
        </is>
      </c>
      <c r="B2244" s="29" t="inlineStr">
        <is>
          <t>87894</t>
        </is>
      </c>
      <c r="C2244" s="29" t="inlineStr">
        <is>
          <t>CHAPISCO APLICADO EM ALVENARIA (SEM PRESENÇA DE VÃOS) E ESTRUTURAS DE CONCRETO DE FACHADA, COM COLHER DE PEDREIRO. ARGAMASSA TRAÇO 1:3 COM PREPARO EM BETONEIRA 400L. AF_10/2022</t>
        </is>
      </c>
      <c r="D2244" s="30" t="inlineStr">
        <is>
          <t>M2</t>
        </is>
      </c>
      <c r="E2244" s="31" t="n">
        <v>44.77</v>
      </c>
      <c r="F2244" s="32" t="n">
        <v>1.4571932e-06</v>
      </c>
      <c r="G2244" s="32">
        <f>F2244*E2244</f>
        <v/>
      </c>
    </row>
    <row r="2245" ht="36" customHeight="1">
      <c r="A2245" s="29" t="inlineStr">
        <is>
          <t>3.3.5</t>
        </is>
      </c>
      <c r="B2245" s="29" t="inlineStr">
        <is>
          <t>104237</t>
        </is>
      </c>
      <c r="C2245" s="29" t="inlineStr">
        <is>
          <t>EMBOÇO OU MASSA ÚNICA EM ARGAMASSA TRAÇO 1:2:8, PREPARO MECÂNICA COM BETONEIRA 400 L, APLICADA MANUALMENTE EM PANOS DE FACHADA SEM PRESENÇA DE VÃOS, ESPESSURA DE 35 MM, ACESSO POR ANDAIME. AF_08/2022</t>
        </is>
      </c>
      <c r="D2245" s="30" t="inlineStr">
        <is>
          <t>M2</t>
        </is>
      </c>
      <c r="E2245" s="31" t="n">
        <v>44.77</v>
      </c>
      <c r="F2245" s="32" t="n">
        <v>1.611693e-05</v>
      </c>
      <c r="G2245" s="32">
        <f>F2245*E2245</f>
        <v/>
      </c>
    </row>
    <row r="2246" ht="27.95" customHeight="1">
      <c r="A2246" s="29" t="inlineStr">
        <is>
          <t>4.3.4</t>
        </is>
      </c>
      <c r="B2246" s="29" t="inlineStr">
        <is>
          <t>87894</t>
        </is>
      </c>
      <c r="C2246" s="29" t="inlineStr">
        <is>
          <t>CHAPISCO APLICADO EM ALVENARIA (SEM PRESENÇA DE VÃOS) E ESTRUTURAS DE CONCRETO DE FACHADA, COM COLHER DE PEDREIRO. ARGAMASSA TRAÇO 1:3 COM PREPARO EM BETONEIRA 400L. AF_10/2022</t>
        </is>
      </c>
      <c r="D2246" s="30" t="inlineStr">
        <is>
          <t>M2</t>
        </is>
      </c>
      <c r="E2246" s="31" t="n">
        <v>1721.67</v>
      </c>
      <c r="F2246" s="32" t="n">
        <v>1.4571932e-06</v>
      </c>
      <c r="G2246" s="32">
        <f>F2246*E2246</f>
        <v/>
      </c>
    </row>
    <row r="2247" ht="36" customHeight="1">
      <c r="A2247" s="29" t="inlineStr">
        <is>
          <t>4.3.5</t>
        </is>
      </c>
      <c r="B2247" s="29" t="inlineStr">
        <is>
          <t>104237</t>
        </is>
      </c>
      <c r="C2247" s="29" t="inlineStr">
        <is>
          <t>EMBOÇO OU MASSA ÚNICA EM ARGAMASSA TRAÇO 1:2:8, PREPARO MECÂNICA COM BETONEIRA 400 L, APLICADA MANUALMENTE EM PANOS DE FACHADA SEM PRESENÇA DE VÃOS, ESPESSURA DE 35 MM, ACESSO POR ANDAIME. AF_08/2022</t>
        </is>
      </c>
      <c r="D2247" s="30" t="inlineStr">
        <is>
          <t>M2</t>
        </is>
      </c>
      <c r="E2247" s="31" t="n">
        <v>1721.67</v>
      </c>
      <c r="F2247" s="32" t="n">
        <v>1.611693e-05</v>
      </c>
      <c r="G2247" s="32">
        <f>F2247*E2247</f>
        <v/>
      </c>
    </row>
    <row r="2248" ht="36" customHeight="1">
      <c r="A2248" s="29" t="inlineStr">
        <is>
          <t>4.4.2</t>
        </is>
      </c>
      <c r="B2248" s="29" t="inlineStr">
        <is>
          <t>87630</t>
        </is>
      </c>
      <c r="C2248" s="29" t="inlineStr">
        <is>
          <t>CONTRAPISO EM ARGAMASSA TRAÇO 1:4 (CIMENTO E AREIA), PREPARO MECÂNICO COM BETONEIRA 400 L, APLICADO EM ÁREAS SECAS SOBRE LAJE, ADERIDO, ACABAMENTO NÃO REFORÇADO, ESPESSURA 3CM. AF_07/2021</t>
        </is>
      </c>
      <c r="D2248" s="30" t="inlineStr">
        <is>
          <t>M2</t>
        </is>
      </c>
      <c r="E2248" s="31" t="n">
        <v>408</v>
      </c>
      <c r="F2248" s="32" t="n">
        <v>1.9045028e-05</v>
      </c>
      <c r="G2248" s="32">
        <f>F2248*E2248</f>
        <v/>
      </c>
    </row>
    <row r="2249" ht="36" customHeight="1">
      <c r="A2249" s="29" t="inlineStr">
        <is>
          <t>4.5.3</t>
        </is>
      </c>
      <c r="B2249" s="29" t="inlineStr">
        <is>
          <t>87630</t>
        </is>
      </c>
      <c r="C2249" s="29" t="inlineStr">
        <is>
          <t>CONTRAPISO EM ARGAMASSA TRAÇO 1:4 (CIMENTO E AREIA), PREPARO MECÂNICO COM BETONEIRA 400 L, APLICADO EM ÁREAS SECAS SOBRE LAJE, ADERIDO, ACABAMENTO NÃO REFORÇADO, ESPESSURA 3CM. AF_07/2021</t>
        </is>
      </c>
      <c r="D2249" s="30" t="inlineStr">
        <is>
          <t>M2</t>
        </is>
      </c>
      <c r="E2249" s="31" t="n">
        <v>229.45</v>
      </c>
      <c r="F2249" s="32" t="n">
        <v>1.9045028e-05</v>
      </c>
      <c r="G2249" s="32">
        <f>F2249*E2249</f>
        <v/>
      </c>
    </row>
    <row r="2250" ht="27.95" customHeight="1">
      <c r="A2250" s="29" t="inlineStr">
        <is>
          <t>4.6.6</t>
        </is>
      </c>
      <c r="B2250" s="29" t="inlineStr">
        <is>
          <t>103356</t>
        </is>
      </c>
      <c r="C2250" s="29" t="inlineStr">
        <is>
          <t>ALVENARIA DE VEDAÇÃO DE BLOCOS CERÂMICOS FURADOS NA HORIZONTAL DE 9X19X29 CM (ESPESSURA 9 CM) E ARGAMASSA DE ASSENTAMENTO COM PREPARO EM BETONEIRA. AF_12/2021</t>
        </is>
      </c>
      <c r="D2250" s="30" t="inlineStr">
        <is>
          <t>M2</t>
        </is>
      </c>
      <c r="E2250" s="31" t="n">
        <v>25</v>
      </c>
      <c r="F2250" s="32" t="n">
        <v>3.15777e-06</v>
      </c>
      <c r="G2250" s="32">
        <f>F2250*E2250</f>
        <v/>
      </c>
    </row>
    <row r="2251" ht="27.95" customHeight="1">
      <c r="A2251" s="29" t="inlineStr">
        <is>
          <t>4.6.9</t>
        </is>
      </c>
      <c r="B2251" s="29" t="inlineStr">
        <is>
          <t>87894</t>
        </is>
      </c>
      <c r="C2251" s="29" t="inlineStr">
        <is>
          <t>CHAPISCO APLICADO EM ALVENARIA (SEM PRESENÇA DE VÃOS) E ESTRUTURAS DE CONCRETO DE FACHADA, COM COLHER DE PEDREIRO. ARGAMASSA TRAÇO 1:3 COM PREPARO EM BETONEIRA 400L. AF_10/2022</t>
        </is>
      </c>
      <c r="D2251" s="30" t="inlineStr">
        <is>
          <t>M2</t>
        </is>
      </c>
      <c r="E2251" s="31" t="n">
        <v>25</v>
      </c>
      <c r="F2251" s="32" t="n">
        <v>1.4571932e-06</v>
      </c>
      <c r="G2251" s="32">
        <f>F2251*E2251</f>
        <v/>
      </c>
    </row>
    <row r="2252" ht="36" customHeight="1">
      <c r="A2252" s="29" t="inlineStr">
        <is>
          <t>4.6.10</t>
        </is>
      </c>
      <c r="B2252" s="29" t="inlineStr">
        <is>
          <t>104237</t>
        </is>
      </c>
      <c r="C2252" s="29" t="inlineStr">
        <is>
          <t>EMBOÇO OU MASSA ÚNICA EM ARGAMASSA TRAÇO 1:2:8, PREPARO MECÂNICA COM BETONEIRA 400 L, APLICADA MANUALMENTE EM PANOS DE FACHADA SEM PRESENÇA DE VÃOS, ESPESSURA DE 35 MM, ACESSO POR ANDAIME. AF_08/2022</t>
        </is>
      </c>
      <c r="D2252" s="30" t="inlineStr">
        <is>
          <t>M2</t>
        </is>
      </c>
      <c r="E2252" s="31" t="n">
        <v>25</v>
      </c>
      <c r="F2252" s="32" t="n">
        <v>1.611693e-05</v>
      </c>
      <c r="G2252" s="32">
        <f>F2252*E2252</f>
        <v/>
      </c>
    </row>
    <row r="2253" ht="20.1" customHeight="1">
      <c r="A2253" s="29" t="inlineStr">
        <is>
          <t>5.4</t>
        </is>
      </c>
      <c r="B2253" s="29" t="inlineStr">
        <is>
          <t>CP-95467-90315369</t>
        </is>
      </c>
      <c r="C2253" s="29" t="inlineStr">
        <is>
          <t>EMBASAMENTO C/PEDRA ARGAMASSADA UTILIZANDO ARG.CIM/AREIA 1:6 (M3)</t>
        </is>
      </c>
      <c r="D2253" s="30" t="inlineStr">
        <is>
          <t>M3</t>
        </is>
      </c>
      <c r="E2253" s="31" t="n">
        <v>9.9</v>
      </c>
      <c r="F2253" s="32" t="n">
        <v>0.0001268016</v>
      </c>
      <c r="G2253" s="32">
        <f>F2253*E2253</f>
        <v/>
      </c>
    </row>
    <row r="2254" ht="20.1" customHeight="1">
      <c r="A2254" s="29" t="inlineStr">
        <is>
          <t>5.12</t>
        </is>
      </c>
      <c r="B2254" s="29" t="inlineStr">
        <is>
          <t>93205</t>
        </is>
      </c>
      <c r="C2254" s="29" t="inlineStr">
        <is>
          <t>CINTA DE AMARRAÇÃO DE ALVENARIA MOLDADA IN LOCO COM UTILIZAÇÃO DE BLOCOS CANALETA. AF_03/2016</t>
        </is>
      </c>
      <c r="D2254" s="30" t="inlineStr">
        <is>
          <t>M</t>
        </is>
      </c>
      <c r="E2254" s="31" t="n">
        <v>220</v>
      </c>
      <c r="F2254" s="32" t="n">
        <v>2.259048168e-06</v>
      </c>
      <c r="G2254" s="32">
        <f>F2254*E2254</f>
        <v/>
      </c>
    </row>
    <row r="2255" ht="27.95" customHeight="1">
      <c r="A2255" s="29" t="inlineStr">
        <is>
          <t>5.13</t>
        </is>
      </c>
      <c r="B2255" s="29" t="inlineStr">
        <is>
          <t>89470</t>
        </is>
      </c>
      <c r="C2255" s="29" t="inlineStr">
        <is>
          <t>ALVENARIA DE BLOCOS DE CONCRETO ESTRUTURAL 14X19X39 CM (ESPESSURA 14 CM), FBK = 4,5 MPA, UTILIZANDO COLHER DE PEDREIRO. AF_10/2022</t>
        </is>
      </c>
      <c r="D2255" s="30" t="inlineStr">
        <is>
          <t>M2</t>
        </is>
      </c>
      <c r="E2255" s="31" t="n">
        <v>242</v>
      </c>
      <c r="F2255" s="32" t="n">
        <v>6.5175264e-06</v>
      </c>
      <c r="G2255" s="32">
        <f>F2255*E2255</f>
        <v/>
      </c>
    </row>
    <row r="2256" ht="36" customHeight="1">
      <c r="A2256" s="29" t="inlineStr">
        <is>
          <t>6.4</t>
        </is>
      </c>
      <c r="B2256" s="29" t="inlineStr">
        <is>
          <t>87630</t>
        </is>
      </c>
      <c r="C2256" s="29" t="inlineStr">
        <is>
          <t>CONTRAPISO EM ARGAMASSA TRAÇO 1:4 (CIMENTO E AREIA), PREPARO MECÂNICO COM BETONEIRA 400 L, APLICADO EM ÁREAS SECAS SOBRE LAJE, ADERIDO, ACABAMENTO NÃO REFORÇADO, ESPESSURA 3CM. AF_07/2021</t>
        </is>
      </c>
      <c r="D2256" s="30" t="inlineStr">
        <is>
          <t>M2</t>
        </is>
      </c>
      <c r="E2256" s="31" t="n">
        <v>123.31</v>
      </c>
      <c r="F2256" s="32" t="n">
        <v>1.9045028e-05</v>
      </c>
      <c r="G2256" s="32">
        <f>F2256*E2256</f>
        <v/>
      </c>
    </row>
    <row r="2257" ht="15" customHeight="1">
      <c r="A2257" s="1" t="n"/>
      <c r="B2257" s="1" t="n"/>
      <c r="C2257" s="1" t="n"/>
      <c r="D2257" s="1" t="n"/>
      <c r="E2257" s="1" t="n"/>
      <c r="F2257" s="33" t="inlineStr">
        <is>
          <t>TOTAL:</t>
        </is>
      </c>
      <c r="G2257" s="34" t="n">
        <v>0.04946490592394112</v>
      </c>
    </row>
    <row r="2258" ht="24" customHeight="1">
      <c r="A2258" s="27" t="inlineStr">
        <is>
          <t xml:space="preserve">[ </t>
        </is>
      </c>
      <c r="B2258" s="27" t="inlineStr">
        <is>
          <t>00036397</t>
        </is>
      </c>
      <c r="C2258" s="27" t="inlineStr">
        <is>
          <t>BETONEIRA, CAPACIDADE NOMINAL 600 L, CAPACIDADE DE MISTURA 360L, MOTOR ELETRICO TRIFASICO 220/380V, POTENCIA 4CV, EXCLUSO CARREGADOR</t>
        </is>
      </c>
      <c r="D2258" s="28" t="inlineStr">
        <is>
          <t>UN</t>
        </is>
      </c>
      <c r="E2258" s="1" t="n"/>
      <c r="F2258" s="1" t="n"/>
      <c r="G2258" s="1" t="n"/>
    </row>
    <row r="2259" ht="20.1" customHeight="1">
      <c r="A2259" s="29" t="inlineStr">
        <is>
          <t>2.2</t>
        </is>
      </c>
      <c r="B2259" s="29" t="inlineStr">
        <is>
          <t>93208</t>
        </is>
      </c>
      <c r="C2259" s="29" t="inlineStr">
        <is>
          <t>EXECUÇÃO DE ALMOXARIFADO EM CANTEIRO DE OBRA EM CHAPA DE MADEIRA COMPENSADA, INCLUSO PRATELEIRAS. AF_02/2016</t>
        </is>
      </c>
      <c r="D2259" s="30" t="inlineStr">
        <is>
          <t>M2</t>
        </is>
      </c>
      <c r="E2259" s="31" t="n">
        <v>30</v>
      </c>
      <c r="F2259" s="32" t="n">
        <v>1.203274754176e-05</v>
      </c>
      <c r="G2259" s="32">
        <f>F2259*E2259</f>
        <v/>
      </c>
    </row>
    <row r="2260" ht="27.95" customHeight="1">
      <c r="A2260" s="29" t="inlineStr">
        <is>
          <t>2.3</t>
        </is>
      </c>
      <c r="B2260" s="29" t="inlineStr">
        <is>
          <t>93210</t>
        </is>
      </c>
      <c r="C2260" s="29" t="inlineStr">
        <is>
          <t>EXECUÇÃO DE REFEITÓRIO EM CANTEIRO DE OBRA EM CHAPA DE MADEIRA COMPENSADA, NÃO INCLUSO MOBILIÁRIO E EQUIPAMENTOS. AF_02/2016</t>
        </is>
      </c>
      <c r="D2260" s="30" t="inlineStr">
        <is>
          <t>M2</t>
        </is>
      </c>
      <c r="E2260" s="31" t="n">
        <v>14</v>
      </c>
      <c r="F2260" s="32" t="n">
        <v>1.26229739646784e-05</v>
      </c>
      <c r="G2260" s="32">
        <f>F2260*E2260</f>
        <v/>
      </c>
    </row>
    <row r="2261" ht="20.1" customHeight="1">
      <c r="A2261" s="29" t="inlineStr">
        <is>
          <t>5.11</t>
        </is>
      </c>
      <c r="B2261" s="29" t="inlineStr">
        <is>
          <t>96556</t>
        </is>
      </c>
      <c r="C2261" s="29" t="inlineStr">
        <is>
          <t>CONCRETAGEM DE SAPATAS, FCK 30 MPA, COM USO DE JERICA ? LANÇAMENTO, ADENSAMENTO E ACABAMENTO. AF_06/2017</t>
        </is>
      </c>
      <c r="D2261" s="30" t="inlineStr">
        <is>
          <t>M3</t>
        </is>
      </c>
      <c r="E2261" s="31" t="n">
        <v>3.89</v>
      </c>
      <c r="F2261" s="32" t="n">
        <v>0.0001580399</v>
      </c>
      <c r="G2261" s="32">
        <f>F2261*E2261</f>
        <v/>
      </c>
    </row>
    <row r="2262" ht="20.1" customHeight="1">
      <c r="A2262" s="29" t="inlineStr">
        <is>
          <t>5.12</t>
        </is>
      </c>
      <c r="B2262" s="29" t="inlineStr">
        <is>
          <t>93205</t>
        </is>
      </c>
      <c r="C2262" s="29" t="inlineStr">
        <is>
          <t>CINTA DE AMARRAÇÃO DE ALVENARIA MOLDADA IN LOCO COM UTILIZAÇÃO DE BLOCOS CANALETA. AF_03/2016</t>
        </is>
      </c>
      <c r="D2262" s="30" t="inlineStr">
        <is>
          <t>M</t>
        </is>
      </c>
      <c r="E2262" s="31" t="n">
        <v>220</v>
      </c>
      <c r="F2262" s="32" t="n">
        <v>4.65528e-07</v>
      </c>
      <c r="G2262" s="32">
        <f>F2262*E2262</f>
        <v/>
      </c>
    </row>
    <row r="2263" ht="15" customHeight="1">
      <c r="A2263" s="1" t="n"/>
      <c r="B2263" s="1" t="n"/>
      <c r="C2263" s="1" t="n"/>
      <c r="D2263" s="1" t="n"/>
      <c r="E2263" s="1" t="n"/>
      <c r="F2263" s="33" t="inlineStr">
        <is>
          <t>TOTAL:</t>
        </is>
      </c>
      <c r="G2263" s="34" t="n">
        <v>0.001254895432758298</v>
      </c>
    </row>
    <row r="2264" ht="15.95" customHeight="1">
      <c r="A2264" s="27" t="inlineStr">
        <is>
          <t>[ Material ]</t>
        </is>
      </c>
      <c r="B2264" s="27" t="inlineStr">
        <is>
          <t>00007268</t>
        </is>
      </c>
      <c r="C2264" s="27" t="inlineStr">
        <is>
          <t>BLOCO CERAMICO / TIJOLO VAZADO PARA ALVENARIA DE VEDACAO, 8 FUROS NA HORIZONTAL DE 9 X 19 X 29 CM (L X A X C)</t>
        </is>
      </c>
      <c r="D2264" s="28" t="inlineStr">
        <is>
          <t>UN</t>
        </is>
      </c>
      <c r="E2264" s="1" t="n"/>
      <c r="F2264" s="1" t="n"/>
      <c r="G2264" s="1" t="n"/>
    </row>
    <row r="2265" ht="27.95" customHeight="1">
      <c r="A2265" s="29" t="inlineStr">
        <is>
          <t>4.6.6</t>
        </is>
      </c>
      <c r="B2265" s="29" t="inlineStr">
        <is>
          <t>103356</t>
        </is>
      </c>
      <c r="C2265" s="29" t="inlineStr">
        <is>
          <t>ALVENARIA DE VEDAÇÃO DE BLOCOS CERÂMICOS FURADOS NA HORIZONTAL DE 9X19X29 CM (ESPESSURA 9 CM) E ARGAMASSA DE ASSENTAMENTO COM PREPARO EM BETONEIRA. AF_12/2021</t>
        </is>
      </c>
      <c r="D2265" s="30" t="inlineStr">
        <is>
          <t>M2</t>
        </is>
      </c>
      <c r="E2265" s="31" t="n">
        <v>25</v>
      </c>
      <c r="F2265" s="32" t="n">
        <v>18.87</v>
      </c>
      <c r="G2265" s="32">
        <f>F2265*E2265</f>
        <v/>
      </c>
    </row>
    <row r="2266" ht="15" customHeight="1">
      <c r="A2266" s="1" t="n"/>
      <c r="B2266" s="1" t="n"/>
      <c r="C2266" s="1" t="n"/>
      <c r="D2266" s="1" t="n"/>
      <c r="E2266" s="1" t="n"/>
      <c r="F2266" s="33" t="inlineStr">
        <is>
          <t>TOTAL:</t>
        </is>
      </c>
      <c r="G2266" s="34" t="n">
        <v>471.75</v>
      </c>
    </row>
    <row r="2267" ht="15.95" customHeight="1">
      <c r="A2267" s="27" t="inlineStr">
        <is>
          <t>[ Material ]</t>
        </is>
      </c>
      <c r="B2267" s="27" t="inlineStr">
        <is>
          <t>00034566</t>
        </is>
      </c>
      <c r="C2267" s="27" t="inlineStr">
        <is>
          <t>BLOCO DE CONCRETO ESTRUTURAL 14 X 19 X 29 CM, FBK 6 MPA (NBR 6136)</t>
        </is>
      </c>
      <c r="D2267" s="28" t="inlineStr">
        <is>
          <t>UN</t>
        </is>
      </c>
      <c r="E2267" s="1" t="n"/>
      <c r="F2267" s="1" t="n"/>
      <c r="G2267" s="1" t="n"/>
    </row>
    <row r="2268" ht="20.1" customHeight="1">
      <c r="A2268" s="29" t="inlineStr">
        <is>
          <t>2.2</t>
        </is>
      </c>
      <c r="B2268" s="29" t="inlineStr">
        <is>
          <t>93208</t>
        </is>
      </c>
      <c r="C2268" s="29" t="inlineStr">
        <is>
          <t>EXECUÇÃO DE ALMOXARIFADO EM CANTEIRO DE OBRA EM CHAPA DE MADEIRA COMPENSADA, INCLUSO PRATELEIRAS. AF_02/2016</t>
        </is>
      </c>
      <c r="D2268" s="30" t="inlineStr">
        <is>
          <t>M2</t>
        </is>
      </c>
      <c r="E2268" s="31" t="n">
        <v>30</v>
      </c>
      <c r="F2268" s="32" t="n">
        <v>3.30129</v>
      </c>
      <c r="G2268" s="32">
        <f>F2268*E2268</f>
        <v/>
      </c>
    </row>
    <row r="2269" ht="27.95" customHeight="1">
      <c r="A2269" s="29" t="inlineStr">
        <is>
          <t>2.3</t>
        </is>
      </c>
      <c r="B2269" s="29" t="inlineStr">
        <is>
          <t>93210</t>
        </is>
      </c>
      <c r="C2269" s="29" t="inlineStr">
        <is>
          <t>EXECUÇÃO DE REFEITÓRIO EM CANTEIRO DE OBRA EM CHAPA DE MADEIRA COMPENSADA, NÃO INCLUSO MOBILIÁRIO E EQUIPAMENTOS. AF_02/2016</t>
        </is>
      </c>
      <c r="D2269" s="30" t="inlineStr">
        <is>
          <t>M2</t>
        </is>
      </c>
      <c r="E2269" s="31" t="n">
        <v>14</v>
      </c>
      <c r="F2269" s="32" t="n">
        <v>4.8908</v>
      </c>
      <c r="G2269" s="32">
        <f>F2269*E2269</f>
        <v/>
      </c>
    </row>
    <row r="2270" ht="15" customHeight="1">
      <c r="A2270" s="1" t="n"/>
      <c r="B2270" s="1" t="n"/>
      <c r="C2270" s="1" t="n"/>
      <c r="D2270" s="1" t="n"/>
      <c r="E2270" s="1" t="n"/>
      <c r="F2270" s="33" t="inlineStr">
        <is>
          <t>TOTAL:</t>
        </is>
      </c>
      <c r="G2270" s="34" t="n">
        <v>167.5099</v>
      </c>
    </row>
    <row r="2271" ht="15.95" customHeight="1">
      <c r="A2271" s="27" t="inlineStr">
        <is>
          <t>[ Material ]</t>
        </is>
      </c>
      <c r="B2271" s="27" t="inlineStr">
        <is>
          <t>00038591</t>
        </is>
      </c>
      <c r="C2271" s="27" t="inlineStr">
        <is>
          <t>BLOCO DE CONCRETO ESTRUTURAL 14 X 19 X 34 CM, FBK 4,5 MPA (NBR 6136)</t>
        </is>
      </c>
      <c r="D2271" s="28" t="inlineStr">
        <is>
          <t>UN</t>
        </is>
      </c>
      <c r="E2271" s="1" t="n"/>
      <c r="F2271" s="1" t="n"/>
      <c r="G2271" s="1" t="n"/>
    </row>
    <row r="2272" ht="27.95" customHeight="1">
      <c r="A2272" s="29" t="inlineStr">
        <is>
          <t>5.13</t>
        </is>
      </c>
      <c r="B2272" s="29" t="inlineStr">
        <is>
          <t>89470</t>
        </is>
      </c>
      <c r="C2272" s="29" t="inlineStr">
        <is>
          <t>ALVENARIA DE BLOCOS DE CONCRETO ESTRUTURAL 14X19X39 CM (ESPESSURA 14 CM), FBK = 4,5 MPA, UTILIZANDO COLHER DE PEDREIRO. AF_10/2022</t>
        </is>
      </c>
      <c r="D2272" s="30" t="inlineStr">
        <is>
          <t>M2</t>
        </is>
      </c>
      <c r="E2272" s="31" t="n">
        <v>242</v>
      </c>
      <c r="F2272" s="32" t="n">
        <v>1.46</v>
      </c>
      <c r="G2272" s="32">
        <f>F2272*E2272</f>
        <v/>
      </c>
    </row>
    <row r="2273" ht="15" customHeight="1">
      <c r="A2273" s="1" t="n"/>
      <c r="B2273" s="1" t="n"/>
      <c r="C2273" s="1" t="n"/>
      <c r="D2273" s="1" t="n"/>
      <c r="E2273" s="1" t="n"/>
      <c r="F2273" s="33" t="inlineStr">
        <is>
          <t>TOTAL:</t>
        </is>
      </c>
      <c r="G2273" s="34" t="n">
        <v>353.32</v>
      </c>
    </row>
    <row r="2274" ht="15.95" customHeight="1">
      <c r="A2274" s="27" t="inlineStr">
        <is>
          <t>[ Material ]</t>
        </is>
      </c>
      <c r="B2274" s="27" t="inlineStr">
        <is>
          <t>00025070</t>
        </is>
      </c>
      <c r="C2274" s="27" t="inlineStr">
        <is>
          <t>BLOCO DE CONCRETO ESTRUTURAL 14 X 19 X 39 CM, FBK 4,5 MPA (NBR 6136)</t>
        </is>
      </c>
      <c r="D2274" s="28" t="inlineStr">
        <is>
          <t>UN</t>
        </is>
      </c>
      <c r="E2274" s="1" t="n"/>
      <c r="F2274" s="1" t="n"/>
      <c r="G2274" s="1" t="n"/>
    </row>
    <row r="2275" ht="27.95" customHeight="1">
      <c r="A2275" s="29" t="inlineStr">
        <is>
          <t>5.13</t>
        </is>
      </c>
      <c r="B2275" s="29" t="inlineStr">
        <is>
          <t>89470</t>
        </is>
      </c>
      <c r="C2275" s="29" t="inlineStr">
        <is>
          <t>ALVENARIA DE BLOCOS DE CONCRETO ESTRUTURAL 14X19X39 CM (ESPESSURA 14 CM), FBK = 4,5 MPA, UTILIZANDO COLHER DE PEDREIRO. AF_10/2022</t>
        </is>
      </c>
      <c r="D2275" s="30" t="inlineStr">
        <is>
          <t>M2</t>
        </is>
      </c>
      <c r="E2275" s="31" t="n">
        <v>242</v>
      </c>
      <c r="F2275" s="32" t="n">
        <v>10.204</v>
      </c>
      <c r="G2275" s="32">
        <f>F2275*E2275</f>
        <v/>
      </c>
    </row>
    <row r="2276" ht="15" customHeight="1">
      <c r="A2276" s="1" t="n"/>
      <c r="B2276" s="1" t="n"/>
      <c r="C2276" s="1" t="n"/>
      <c r="D2276" s="1" t="n"/>
      <c r="E2276" s="1" t="n"/>
      <c r="F2276" s="33" t="inlineStr">
        <is>
          <t>TOTAL:</t>
        </is>
      </c>
      <c r="G2276" s="34" t="n">
        <v>2469.368</v>
      </c>
    </row>
    <row r="2277" ht="15.95" customHeight="1">
      <c r="A2277" s="27" t="inlineStr">
        <is>
          <t>[ Material ]</t>
        </is>
      </c>
      <c r="B2277" s="27" t="inlineStr">
        <is>
          <t>00034599</t>
        </is>
      </c>
      <c r="C2277" s="27" t="inlineStr">
        <is>
          <t>BLOCO DE VEDACAO CONCRETO APARENTE 9 X 19 X 39 CM (CLASSE C - NBR 6136)</t>
        </is>
      </c>
      <c r="D2277" s="28" t="inlineStr">
        <is>
          <t>UN</t>
        </is>
      </c>
      <c r="E2277" s="1" t="n"/>
      <c r="F2277" s="1" t="n"/>
      <c r="G2277" s="1" t="n"/>
    </row>
    <row r="2278" ht="27.95" customHeight="1">
      <c r="A2278" s="29" t="inlineStr">
        <is>
          <t>4.2.13</t>
        </is>
      </c>
      <c r="B2278" s="29" t="inlineStr">
        <is>
          <t>103337</t>
        </is>
      </c>
      <c r="C2278" s="29" t="inlineStr">
        <is>
          <t>ALVENARIA DE VEDAÇÃO DE BLOCOS VAZADOS DE CONCRETO APARENTE DE 9X19X39 CM (ESPESSURA 9 CM) E ARGAMASSA DE ASSENTAMENTO COM PREPARO MANUAL. AF_12/2021</t>
        </is>
      </c>
      <c r="D2278" s="30" t="inlineStr">
        <is>
          <t>M2</t>
        </is>
      </c>
      <c r="E2278" s="31" t="n">
        <v>9</v>
      </c>
      <c r="F2278" s="32" t="n">
        <v>13.6</v>
      </c>
      <c r="G2278" s="32">
        <f>F2278*E2278</f>
        <v/>
      </c>
    </row>
    <row r="2279" ht="15" customHeight="1">
      <c r="A2279" s="1" t="n"/>
      <c r="B2279" s="1" t="n"/>
      <c r="C2279" s="1" t="n"/>
      <c r="D2279" s="1" t="n"/>
      <c r="E2279" s="1" t="n"/>
      <c r="F2279" s="33" t="inlineStr">
        <is>
          <t>TOTAL:</t>
        </is>
      </c>
      <c r="G2279" s="34" t="n">
        <v>122.4</v>
      </c>
    </row>
    <row r="2280" ht="15" customHeight="1">
      <c r="A2280" s="27" t="inlineStr">
        <is>
          <t>[ Material ]</t>
        </is>
      </c>
      <c r="B2280" s="27" t="inlineStr">
        <is>
          <t>00000650</t>
        </is>
      </c>
      <c r="C2280" s="27" t="inlineStr">
        <is>
          <t>BLOCO DE VEDACAO DE CONCRETO, 9 X 19 X 39 CM (CLASSE C - NBR 6136)</t>
        </is>
      </c>
      <c r="D2280" s="28" t="inlineStr">
        <is>
          <t>UN</t>
        </is>
      </c>
      <c r="E2280" s="1" t="n"/>
      <c r="F2280" s="1" t="n"/>
      <c r="G2280" s="1" t="n"/>
    </row>
    <row r="2281" ht="27.95" customHeight="1">
      <c r="A2281" s="29" t="inlineStr">
        <is>
          <t>2.3</t>
        </is>
      </c>
      <c r="B2281" s="29" t="inlineStr">
        <is>
          <t>93210</t>
        </is>
      </c>
      <c r="C2281" s="29" t="inlineStr">
        <is>
          <t>EXECUÇÃO DE REFEITÓRIO EM CANTEIRO DE OBRA EM CHAPA DE MADEIRA COMPENSADA, NÃO INCLUSO MOBILIÁRIO E EQUIPAMENTOS. AF_02/2016</t>
        </is>
      </c>
      <c r="D2281" s="30" t="inlineStr">
        <is>
          <t>M2</t>
        </is>
      </c>
      <c r="E2281" s="31" t="n">
        <v>14</v>
      </c>
      <c r="F2281" s="32" t="n">
        <v>0.5564082</v>
      </c>
      <c r="G2281" s="32">
        <f>F2281*E2281</f>
        <v/>
      </c>
    </row>
    <row r="2282" ht="15" customHeight="1">
      <c r="A2282" s="1" t="n"/>
      <c r="B2282" s="1" t="n"/>
      <c r="C2282" s="1" t="n"/>
      <c r="D2282" s="1" t="n"/>
      <c r="E2282" s="1" t="n"/>
      <c r="F2282" s="33" t="inlineStr">
        <is>
          <t>TOTAL:</t>
        </is>
      </c>
      <c r="G2282" s="34" t="n">
        <v>7.7897148</v>
      </c>
    </row>
    <row r="2283" ht="15" customHeight="1">
      <c r="A2283" s="27" t="inlineStr">
        <is>
          <t xml:space="preserve">[ Encargos </t>
        </is>
      </c>
      <c r="B2283" s="27" t="inlineStr">
        <is>
          <t>I12893S</t>
        </is>
      </c>
      <c r="C2283" s="27" t="inlineStr">
        <is>
          <t>Bota de seguranca com biqueira de aco e colarinho acolchoado</t>
        </is>
      </c>
      <c r="D2283" s="28" t="inlineStr">
        <is>
          <t>par</t>
        </is>
      </c>
      <c r="E2283" s="1" t="n"/>
      <c r="F2283" s="1" t="n"/>
      <c r="G2283" s="1" t="n"/>
    </row>
    <row r="2284" ht="15" customHeight="1">
      <c r="A2284" s="29" t="inlineStr">
        <is>
          <t>3.3.10</t>
        </is>
      </c>
      <c r="B2284" s="29" t="inlineStr">
        <is>
          <t>S08637</t>
        </is>
      </c>
      <c r="C2284" s="29" t="inlineStr">
        <is>
          <t>Chapim de concreto pré-moldado</t>
        </is>
      </c>
      <c r="D2284" s="30" t="inlineStr">
        <is>
          <t>m</t>
        </is>
      </c>
      <c r="E2284" s="31" t="n">
        <v>142</v>
      </c>
      <c r="F2284" s="32" t="n">
        <v>0.00204</v>
      </c>
      <c r="G2284" s="32">
        <f>F2284*E2284</f>
        <v/>
      </c>
    </row>
    <row r="2285" ht="20.1" customHeight="1">
      <c r="A2285" s="29" t="inlineStr">
        <is>
          <t>3.6.5</t>
        </is>
      </c>
      <c r="B2285" s="29" t="inlineStr">
        <is>
          <t>S09541</t>
        </is>
      </c>
      <c r="C2285" s="29" t="inlineStr">
        <is>
          <t>Fornecimento e instalação de exaustor eólico ref. LM-60 master turbo, da luftmaxi ou similar</t>
        </is>
      </c>
      <c r="D2285" s="30" t="inlineStr">
        <is>
          <t>un</t>
        </is>
      </c>
      <c r="E2285" s="31" t="n">
        <v>18</v>
      </c>
      <c r="F2285" s="32" t="n">
        <v>0.0016</v>
      </c>
      <c r="G2285" s="32">
        <f>F2285*E2285</f>
        <v/>
      </c>
    </row>
    <row r="2286" ht="27.95" customHeight="1">
      <c r="A2286" s="29" t="inlineStr">
        <is>
          <t>4.2.17</t>
        </is>
      </c>
      <c r="B2286" s="29" t="inlineStr">
        <is>
          <t>S02291</t>
        </is>
      </c>
      <c r="C2286" s="29" t="inlineStr">
        <is>
          <t>Pintura para interiores, sobre paredes ou tetos, com lixamento, aplicação de 01 demão de líquido selador, 02 demãos de massa corrida e 02 demãos de tinta pva latex convencional para interiores (Recomposição das paredes e lajes internas)</t>
        </is>
      </c>
      <c r="D2286" s="30" t="inlineStr">
        <is>
          <t>m2</t>
        </is>
      </c>
      <c r="E2286" s="31" t="n">
        <v>17.4</v>
      </c>
      <c r="F2286" s="32" t="n">
        <v>0.00132</v>
      </c>
      <c r="G2286" s="32">
        <f>F2286*E2286</f>
        <v/>
      </c>
    </row>
    <row r="2287" ht="15" customHeight="1">
      <c r="A2287" s="1" t="n"/>
      <c r="B2287" s="1" t="n"/>
      <c r="C2287" s="1" t="n"/>
      <c r="D2287" s="1" t="n"/>
      <c r="E2287" s="1" t="n"/>
      <c r="F2287" s="33" t="inlineStr">
        <is>
          <t>TOTAL:</t>
        </is>
      </c>
      <c r="G2287" s="34" t="n">
        <v>0.341448</v>
      </c>
    </row>
    <row r="2288" ht="15" customHeight="1">
      <c r="A2288" s="27" t="inlineStr">
        <is>
          <t>[ Material ]</t>
        </is>
      </c>
      <c r="B2288" s="27" t="inlineStr">
        <is>
          <t>I0280</t>
        </is>
      </c>
      <c r="C2288" s="27" t="inlineStr">
        <is>
          <t>BRITA</t>
        </is>
      </c>
      <c r="D2288" s="28" t="inlineStr">
        <is>
          <t>M3</t>
        </is>
      </c>
      <c r="E2288" s="1" t="n"/>
      <c r="F2288" s="1" t="n"/>
      <c r="G2288" s="1" t="n"/>
    </row>
    <row r="2289" ht="20.1" customHeight="1">
      <c r="A2289" s="29" t="inlineStr">
        <is>
          <t>2.5</t>
        </is>
      </c>
      <c r="B2289" s="29" t="inlineStr">
        <is>
          <t>CP ADAP. 002</t>
        </is>
      </c>
      <c r="C2289" s="29" t="inlineStr">
        <is>
          <t>INSTALAÇÕES PROVISÓRIAS DE ÁGUA</t>
        </is>
      </c>
      <c r="D2289" s="30" t="inlineStr">
        <is>
          <t>UN</t>
        </is>
      </c>
      <c r="E2289" s="31" t="n">
        <v>1</v>
      </c>
      <c r="F2289" s="32" t="n">
        <v>0.120725</v>
      </c>
      <c r="G2289" s="32">
        <f>F2289*E2289</f>
        <v/>
      </c>
    </row>
    <row r="2290" ht="15" customHeight="1">
      <c r="A2290" s="1" t="n"/>
      <c r="B2290" s="1" t="n"/>
      <c r="C2290" s="1" t="n"/>
      <c r="D2290" s="1" t="n"/>
      <c r="E2290" s="1" t="n"/>
      <c r="F2290" s="33" t="inlineStr">
        <is>
          <t>TOTAL:</t>
        </is>
      </c>
      <c r="G2290" s="34" t="n">
        <v>0.120725</v>
      </c>
    </row>
    <row r="2291" ht="15.95" customHeight="1">
      <c r="A2291" s="27" t="inlineStr">
        <is>
          <t>[ Material ]</t>
        </is>
      </c>
      <c r="B2291" s="27" t="inlineStr">
        <is>
          <t>00007568</t>
        </is>
      </c>
      <c r="C2291" s="27" t="inlineStr">
        <is>
          <t>BUCHA DE NYLON SEM ABA S10, COM PARAFUSO DE 6,10 X 65 MM EM ACO ZINCADO COM ROSCA SOBERBA, CABECA CHATA E FENDA PHILLIPS</t>
        </is>
      </c>
      <c r="D2291" s="28" t="inlineStr">
        <is>
          <t>UN</t>
        </is>
      </c>
      <c r="E2291" s="1" t="n"/>
      <c r="F2291" s="1" t="n"/>
      <c r="G2291" s="1" t="n"/>
    </row>
    <row r="2292" ht="20.1" customHeight="1">
      <c r="A2292" s="29" t="inlineStr">
        <is>
          <t>2.2</t>
        </is>
      </c>
      <c r="B2292" s="29" t="inlineStr">
        <is>
          <t>93208</t>
        </is>
      </c>
      <c r="C2292" s="29" t="inlineStr">
        <is>
          <t>EXECUÇÃO DE ALMOXARIFADO EM CANTEIRO DE OBRA EM CHAPA DE MADEIRA COMPENSADA, INCLUSO PRATELEIRAS. AF_02/2016</t>
        </is>
      </c>
      <c r="D2292" s="30" t="inlineStr">
        <is>
          <t>M2</t>
        </is>
      </c>
      <c r="E2292" s="31" t="n">
        <v>30</v>
      </c>
      <c r="F2292" s="32" t="n">
        <v>0.30537244</v>
      </c>
      <c r="G2292" s="32">
        <f>F2292*E2292</f>
        <v/>
      </c>
    </row>
    <row r="2293" ht="27.95" customHeight="1">
      <c r="A2293" s="29" t="inlineStr">
        <is>
          <t>2.3</t>
        </is>
      </c>
      <c r="B2293" s="29" t="inlineStr">
        <is>
          <t>93210</t>
        </is>
      </c>
      <c r="C2293" s="29" t="inlineStr">
        <is>
          <t>EXECUÇÃO DE REFEITÓRIO EM CANTEIRO DE OBRA EM CHAPA DE MADEIRA COMPENSADA, NÃO INCLUSO MOBILIÁRIO E EQUIPAMENTOS. AF_02/2016</t>
        </is>
      </c>
      <c r="D2293" s="30" t="inlineStr">
        <is>
          <t>M2</t>
        </is>
      </c>
      <c r="E2293" s="31" t="n">
        <v>14</v>
      </c>
      <c r="F2293" s="32" t="n">
        <v>0.1072</v>
      </c>
      <c r="G2293" s="32">
        <f>F2293*E2293</f>
        <v/>
      </c>
    </row>
    <row r="2294" ht="20.1" customHeight="1">
      <c r="A2294" s="29" t="inlineStr">
        <is>
          <t>6.21</t>
        </is>
      </c>
      <c r="B2294" s="29" t="inlineStr">
        <is>
          <t>91338</t>
        </is>
      </c>
      <c r="C2294" s="29" t="inlineStr">
        <is>
          <t>PORTA DE ALUMÍNIO DE ABRIR COM LAMBRI, COM GUARNIÇÃO, FIXAÇÃO COM PARAFUSOS - FORNECIMENTO E INSTALAÇÃO. AF_12/2019</t>
        </is>
      </c>
      <c r="D2294" s="30" t="inlineStr">
        <is>
          <t>M2</t>
        </is>
      </c>
      <c r="E2294" s="31" t="n">
        <v>29.92</v>
      </c>
      <c r="F2294" s="32" t="n">
        <v>4.8166</v>
      </c>
      <c r="G2294" s="32">
        <f>F2294*E2294</f>
        <v/>
      </c>
    </row>
    <row r="2295" ht="15" customHeight="1">
      <c r="A2295" s="1" t="n"/>
      <c r="B2295" s="1" t="n"/>
      <c r="C2295" s="1" t="n"/>
      <c r="D2295" s="1" t="n"/>
      <c r="E2295" s="1" t="n"/>
      <c r="F2295" s="33" t="inlineStr">
        <is>
          <t>TOTAL:</t>
        </is>
      </c>
      <c r="G2295" s="34" t="n">
        <v>154.7746452</v>
      </c>
    </row>
    <row r="2296" ht="15.95" customHeight="1">
      <c r="A2296" s="27" t="inlineStr">
        <is>
          <t>[ Material ]</t>
        </is>
      </c>
      <c r="B2296" s="27" t="inlineStr">
        <is>
          <t>00011950</t>
        </is>
      </c>
      <c r="C2296" s="27" t="inlineStr">
        <is>
          <t>BUCHA DE NYLON SEM ABA S6, COM PARAFUSO DE 4,20 X 40 MM EM ACO ZINCADO COM ROSCA SOBERBA, CABECA CHATA E FENDA PHILLIPS</t>
        </is>
      </c>
      <c r="D2296" s="28" t="inlineStr">
        <is>
          <t>UN</t>
        </is>
      </c>
      <c r="E2296" s="1" t="n"/>
      <c r="F2296" s="1" t="n"/>
      <c r="G2296" s="1" t="n"/>
    </row>
    <row r="2297" ht="20.1" customHeight="1">
      <c r="A2297" s="29" t="inlineStr">
        <is>
          <t>2.2</t>
        </is>
      </c>
      <c r="B2297" s="29" t="inlineStr">
        <is>
          <t>93208</t>
        </is>
      </c>
      <c r="C2297" s="29" t="inlineStr">
        <is>
          <t>EXECUÇÃO DE ALMOXARIFADO EM CANTEIRO DE OBRA EM CHAPA DE MADEIRA COMPENSADA, INCLUSO PRATELEIRAS. AF_02/2016</t>
        </is>
      </c>
      <c r="D2297" s="30" t="inlineStr">
        <is>
          <t>M2</t>
        </is>
      </c>
      <c r="E2297" s="31" t="n">
        <v>30</v>
      </c>
      <c r="F2297" s="32" t="n">
        <v>0.1</v>
      </c>
      <c r="G2297" s="32">
        <f>F2297*E2297</f>
        <v/>
      </c>
    </row>
    <row r="2298" ht="27.95" customHeight="1">
      <c r="A2298" s="29" t="inlineStr">
        <is>
          <t>2.3</t>
        </is>
      </c>
      <c r="B2298" s="29" t="inlineStr">
        <is>
          <t>93210</t>
        </is>
      </c>
      <c r="C2298" s="29" t="inlineStr">
        <is>
          <t>EXECUÇÃO DE REFEITÓRIO EM CANTEIRO DE OBRA EM CHAPA DE MADEIRA COMPENSADA, NÃO INCLUSO MOBILIÁRIO E EQUIPAMENTOS. AF_02/2016</t>
        </is>
      </c>
      <c r="D2298" s="30" t="inlineStr">
        <is>
          <t>M2</t>
        </is>
      </c>
      <c r="E2298" s="31" t="n">
        <v>14</v>
      </c>
      <c r="F2298" s="32" t="n">
        <v>0.3758</v>
      </c>
      <c r="G2298" s="32">
        <f>F2298*E2298</f>
        <v/>
      </c>
    </row>
    <row r="2299" ht="15" customHeight="1">
      <c r="A2299" s="1" t="n"/>
      <c r="B2299" s="1" t="n"/>
      <c r="C2299" s="1" t="n"/>
      <c r="D2299" s="1" t="n"/>
      <c r="E2299" s="1" t="n"/>
      <c r="F2299" s="33" t="inlineStr">
        <is>
          <t>TOTAL:</t>
        </is>
      </c>
      <c r="G2299" s="34" t="n">
        <v>8.261200000000001</v>
      </c>
    </row>
    <row r="2300" ht="15.95" customHeight="1">
      <c r="A2300" s="27" t="inlineStr">
        <is>
          <t>[ Material ]</t>
        </is>
      </c>
      <c r="B2300" s="27" t="inlineStr">
        <is>
          <t>00041954</t>
        </is>
      </c>
      <c r="C2300" s="27" t="inlineStr">
        <is>
          <t>CABO DE ACO GALVANIZADO, DIAMETRO 9,53 MM (3/8"), COM ALMA DE FIBRA 6 X 25 F</t>
        </is>
      </c>
      <c r="D2300" s="28" t="inlineStr">
        <is>
          <t>KG</t>
        </is>
      </c>
      <c r="E2300" s="1" t="n"/>
      <c r="F2300" s="1" t="n"/>
      <c r="G2300" s="1" t="n"/>
    </row>
    <row r="2301" ht="20.1" customHeight="1">
      <c r="A2301" s="29" t="inlineStr">
        <is>
          <t>5.2</t>
        </is>
      </c>
      <c r="B2301" s="29" t="inlineStr">
        <is>
          <t>97626SINAPI_ HE50%_1</t>
        </is>
      </c>
      <c r="C2301" s="29" t="inlineStr">
        <is>
          <t>DEMOLIÇÃO DE PILARES E VIGAS CONCRETO ARMADO, DE FORMA MANUAL, SEM REAPROVEITAMENTO_HORÁRIO EXTRAORDINÁRIO 50%.</t>
        </is>
      </c>
      <c r="D2301" s="30" t="inlineStr">
        <is>
          <t>m³</t>
        </is>
      </c>
      <c r="E2301" s="31" t="n">
        <v>3.89</v>
      </c>
      <c r="F2301" s="32" t="n">
        <v>0.2835</v>
      </c>
      <c r="G2301" s="32">
        <f>F2301*E2301</f>
        <v/>
      </c>
    </row>
    <row r="2302" ht="15" customHeight="1">
      <c r="A2302" s="1" t="n"/>
      <c r="B2302" s="1" t="n"/>
      <c r="C2302" s="1" t="n"/>
      <c r="D2302" s="1" t="n"/>
      <c r="E2302" s="1" t="n"/>
      <c r="F2302" s="33" t="inlineStr">
        <is>
          <t>TOTAL:</t>
        </is>
      </c>
      <c r="G2302" s="34" t="n">
        <v>1.102815</v>
      </c>
    </row>
    <row r="2303" ht="15" customHeight="1">
      <c r="A2303" s="27" t="inlineStr">
        <is>
          <t>[ Material ]</t>
        </is>
      </c>
      <c r="B2303" s="27" t="inlineStr">
        <is>
          <t>00000863</t>
        </is>
      </c>
      <c r="C2303" s="27" t="inlineStr">
        <is>
          <t>CABO DE COBRE NU 35 MM2 MEIO-DURO</t>
        </is>
      </c>
      <c r="D2303" s="28" t="inlineStr">
        <is>
          <t>M</t>
        </is>
      </c>
      <c r="E2303" s="1" t="n"/>
      <c r="F2303" s="1" t="n"/>
      <c r="G2303" s="1" t="n"/>
    </row>
    <row r="2304" ht="27.95" customHeight="1">
      <c r="A2304" s="29" t="inlineStr">
        <is>
          <t>2.4</t>
        </is>
      </c>
      <c r="B2304" s="29" t="inlineStr">
        <is>
          <t>101493</t>
        </is>
      </c>
      <c r="C2304" s="29" t="inlineStr">
        <is>
          <t>ENTRADA DE ENERGIA ELÉTRICA, AÉREA, MONOFÁSICA, COM CAIXA DE EMBUTIR, CABO DE 10 MM2 E DISJUNTOR DIN 50A (NÃO INCLUSO O POSTE DE CONCRETO). AF_07/2020_PS</t>
        </is>
      </c>
      <c r="D2304" s="30" t="inlineStr">
        <is>
          <t>UN</t>
        </is>
      </c>
      <c r="E2304" s="31" t="n">
        <v>1</v>
      </c>
      <c r="F2304" s="32" t="n">
        <v>9</v>
      </c>
      <c r="G2304" s="32">
        <f>F2304*E2304</f>
        <v/>
      </c>
    </row>
    <row r="2305" ht="15" customHeight="1">
      <c r="A2305" s="1" t="n"/>
      <c r="B2305" s="1" t="n"/>
      <c r="C2305" s="1" t="n"/>
      <c r="D2305" s="1" t="n"/>
      <c r="E2305" s="1" t="n"/>
      <c r="F2305" s="33" t="inlineStr">
        <is>
          <t>TOTAL:</t>
        </is>
      </c>
      <c r="G2305" s="34" t="n">
        <v>9</v>
      </c>
    </row>
    <row r="2306" ht="15" customHeight="1">
      <c r="A2306" s="27" t="inlineStr">
        <is>
          <t>[ Material ]</t>
        </is>
      </c>
      <c r="B2306" s="27" t="inlineStr">
        <is>
          <t>00000867</t>
        </is>
      </c>
      <c r="C2306" s="27" t="inlineStr">
        <is>
          <t>CABO DE COBRE NU 50 MM2 MEIO-DURO</t>
        </is>
      </c>
      <c r="D2306" s="28" t="inlineStr">
        <is>
          <t>M</t>
        </is>
      </c>
      <c r="E2306" s="1" t="n"/>
      <c r="F2306" s="1" t="n"/>
      <c r="G2306" s="1" t="n"/>
    </row>
    <row r="2307" ht="27.95" customHeight="1">
      <c r="A2307" s="29" t="inlineStr">
        <is>
          <t>2.4</t>
        </is>
      </c>
      <c r="B2307" s="29" t="inlineStr">
        <is>
          <t>101493</t>
        </is>
      </c>
      <c r="C2307" s="29" t="inlineStr">
        <is>
          <t>ENTRADA DE ENERGIA ELÉTRICA, AÉREA, MONOFÁSICA, COM CAIXA DE EMBUTIR, CABO DE 10 MM2 E DISJUNTOR DIN 50A (NÃO INCLUSO O POSTE DE CONCRETO). AF_07/2020_PS</t>
        </is>
      </c>
      <c r="D2307" s="30" t="inlineStr">
        <is>
          <t>UN</t>
        </is>
      </c>
      <c r="E2307" s="31" t="n">
        <v>1</v>
      </c>
      <c r="F2307" s="32" t="n">
        <v>2.0475</v>
      </c>
      <c r="G2307" s="32">
        <f>F2307*E2307</f>
        <v/>
      </c>
    </row>
    <row r="2308" ht="15" customHeight="1">
      <c r="A2308" s="1" t="n"/>
      <c r="B2308" s="1" t="n"/>
      <c r="C2308" s="1" t="n"/>
      <c r="D2308" s="1" t="n"/>
      <c r="E2308" s="1" t="n"/>
      <c r="F2308" s="33" t="inlineStr">
        <is>
          <t>TOTAL:</t>
        </is>
      </c>
      <c r="G2308" s="34" t="n">
        <v>2.0475</v>
      </c>
    </row>
    <row r="2309" ht="15.95" customHeight="1">
      <c r="A2309" s="27" t="inlineStr">
        <is>
          <t>[ Material ]</t>
        </is>
      </c>
      <c r="B2309" s="27" t="inlineStr">
        <is>
          <t>00001013</t>
        </is>
      </c>
      <c r="C2309" s="27" t="inlineStr">
        <is>
          <t>CABO DE COBRE, FLEXIVEL, CLASSE 4 OU 5, ISOLACAO EM PVC/A, ANTICHAMA BWF-B, 1 CONDUTOR, 450/750 V, SECAO NOMINAL 1,5 MM2</t>
        </is>
      </c>
      <c r="D2309" s="28" t="inlineStr">
        <is>
          <t>M</t>
        </is>
      </c>
      <c r="E2309" s="1" t="n"/>
      <c r="F2309" s="1" t="n"/>
      <c r="G2309" s="1" t="n"/>
    </row>
    <row r="2310" ht="20.1" customHeight="1">
      <c r="A2310" s="29" t="inlineStr">
        <is>
          <t>2.2</t>
        </is>
      </c>
      <c r="B2310" s="29" t="inlineStr">
        <is>
          <t>93208</t>
        </is>
      </c>
      <c r="C2310" s="29" t="inlineStr">
        <is>
          <t>EXECUÇÃO DE ALMOXARIFADO EM CANTEIRO DE OBRA EM CHAPA DE MADEIRA COMPENSADA, INCLUSO PRATELEIRAS. AF_02/2016</t>
        </is>
      </c>
      <c r="D2310" s="30" t="inlineStr">
        <is>
          <t>M2</t>
        </is>
      </c>
      <c r="E2310" s="31" t="n">
        <v>30</v>
      </c>
      <c r="F2310" s="32" t="n">
        <v>0.7733948</v>
      </c>
      <c r="G2310" s="32">
        <f>F2310*E2310</f>
        <v/>
      </c>
    </row>
    <row r="2311" ht="27.95" customHeight="1">
      <c r="A2311" s="29" t="inlineStr">
        <is>
          <t>2.3</t>
        </is>
      </c>
      <c r="B2311" s="29" t="inlineStr">
        <is>
          <t>93210</t>
        </is>
      </c>
      <c r="C2311" s="29" t="inlineStr">
        <is>
          <t>EXECUÇÃO DE REFEITÓRIO EM CANTEIRO DE OBRA EM CHAPA DE MADEIRA COMPENSADA, NÃO INCLUSO MOBILIÁRIO E EQUIPAMENTOS. AF_02/2016</t>
        </is>
      </c>
      <c r="D2311" s="30" t="inlineStr">
        <is>
          <t>M2</t>
        </is>
      </c>
      <c r="E2311" s="31" t="n">
        <v>14</v>
      </c>
      <c r="F2311" s="32" t="n">
        <v>1.06820494</v>
      </c>
      <c r="G2311" s="32">
        <f>F2311*E2311</f>
        <v/>
      </c>
    </row>
    <row r="2312" ht="15" customHeight="1">
      <c r="A2312" s="1" t="n"/>
      <c r="B2312" s="1" t="n"/>
      <c r="C2312" s="1" t="n"/>
      <c r="D2312" s="1" t="n"/>
      <c r="E2312" s="1" t="n"/>
      <c r="F2312" s="33" t="inlineStr">
        <is>
          <t>TOTAL:</t>
        </is>
      </c>
      <c r="G2312" s="34" t="n">
        <v>38.15671316</v>
      </c>
    </row>
    <row r="2313" ht="15.95" customHeight="1">
      <c r="A2313" s="27" t="inlineStr">
        <is>
          <t>[ Material ]</t>
        </is>
      </c>
      <c r="B2313" s="27" t="inlineStr">
        <is>
          <t>00001014</t>
        </is>
      </c>
      <c r="C2313" s="27" t="inlineStr">
        <is>
          <t>CABO DE COBRE, FLEXIVEL, CLASSE 4 OU 5, ISOLACAO EM PVC/A, ANTICHAMA BWF-B, 1 CONDUTOR, 450/750 V, SECAO NOMINAL 2,5 MM2</t>
        </is>
      </c>
      <c r="D2313" s="28" t="inlineStr">
        <is>
          <t>M</t>
        </is>
      </c>
      <c r="E2313" s="1" t="n"/>
      <c r="F2313" s="1" t="n"/>
      <c r="G2313" s="1" t="n"/>
    </row>
    <row r="2314" ht="20.1" customHeight="1">
      <c r="A2314" s="29" t="inlineStr">
        <is>
          <t>2.2</t>
        </is>
      </c>
      <c r="B2314" s="29" t="inlineStr">
        <is>
          <t>93208</t>
        </is>
      </c>
      <c r="C2314" s="29" t="inlineStr">
        <is>
          <t>EXECUÇÃO DE ALMOXARIFADO EM CANTEIRO DE OBRA EM CHAPA DE MADEIRA COMPENSADA, INCLUSO PRATELEIRAS. AF_02/2016</t>
        </is>
      </c>
      <c r="D2314" s="30" t="inlineStr">
        <is>
          <t>M2</t>
        </is>
      </c>
      <c r="E2314" s="31" t="n">
        <v>30</v>
      </c>
      <c r="F2314" s="32" t="n">
        <v>0.845512</v>
      </c>
      <c r="G2314" s="32">
        <f>F2314*E2314</f>
        <v/>
      </c>
    </row>
    <row r="2315" ht="27.95" customHeight="1">
      <c r="A2315" s="29" t="inlineStr">
        <is>
          <t>2.3</t>
        </is>
      </c>
      <c r="B2315" s="29" t="inlineStr">
        <is>
          <t>93210</t>
        </is>
      </c>
      <c r="C2315" s="29" t="inlineStr">
        <is>
          <t>EXECUÇÃO DE REFEITÓRIO EM CANTEIRO DE OBRA EM CHAPA DE MADEIRA COMPENSADA, NÃO INCLUSO MOBILIÁRIO E EQUIPAMENTOS. AF_02/2016</t>
        </is>
      </c>
      <c r="D2315" s="30" t="inlineStr">
        <is>
          <t>M2</t>
        </is>
      </c>
      <c r="E2315" s="31" t="n">
        <v>14</v>
      </c>
      <c r="F2315" s="32" t="n">
        <v>3.17104302</v>
      </c>
      <c r="G2315" s="32">
        <f>F2315*E2315</f>
        <v/>
      </c>
    </row>
    <row r="2316" ht="15" customHeight="1">
      <c r="A2316" s="1" t="n"/>
      <c r="B2316" s="1" t="n"/>
      <c r="C2316" s="1" t="n"/>
      <c r="D2316" s="1" t="n"/>
      <c r="E2316" s="1" t="n"/>
      <c r="F2316" s="33" t="inlineStr">
        <is>
          <t>TOTAL:</t>
        </is>
      </c>
      <c r="G2316" s="34" t="n">
        <v>69.75996228</v>
      </c>
    </row>
    <row r="2317" ht="24" customHeight="1">
      <c r="A2317" s="27" t="inlineStr">
        <is>
          <t>[ Material ]</t>
        </is>
      </c>
      <c r="B2317" s="27" t="inlineStr">
        <is>
          <t>00001020</t>
        </is>
      </c>
      <c r="C2317" s="27" t="inlineStr">
        <is>
          <t>CABO DE COBRE, FLEXIVEL, CLASSE 4 OU 5, ISOLACAO EM PVC/A, ANTICHAMA BWF-B, COBERTURA PVC-ST1, ANTICHAMA BWF-B, 1 CONDUTOR, 0,6/1 KV, SECAO NOMINAL 10 MM2</t>
        </is>
      </c>
      <c r="D2317" s="28" t="inlineStr">
        <is>
          <t>M</t>
        </is>
      </c>
      <c r="E2317" s="1" t="n"/>
      <c r="F2317" s="1" t="n"/>
      <c r="G2317" s="1" t="n"/>
    </row>
    <row r="2318" ht="27.95" customHeight="1">
      <c r="A2318" s="29" t="inlineStr">
        <is>
          <t>2.4</t>
        </is>
      </c>
      <c r="B2318" s="29" t="inlineStr">
        <is>
          <t>101493</t>
        </is>
      </c>
      <c r="C2318" s="29" t="inlineStr">
        <is>
          <t>ENTRADA DE ENERGIA ELÉTRICA, AÉREA, MONOFÁSICA, COM CAIXA DE EMBUTIR, CABO DE 10 MM2 E DISJUNTOR DIN 50A (NÃO INCLUSO O POSTE DE CONCRETO). AF_07/2020_PS</t>
        </is>
      </c>
      <c r="D2318" s="30" t="inlineStr">
        <is>
          <t>UN</t>
        </is>
      </c>
      <c r="E2318" s="31" t="n">
        <v>1</v>
      </c>
      <c r="F2318" s="32" t="n">
        <v>13.6774</v>
      </c>
      <c r="G2318" s="32">
        <f>F2318*E2318</f>
        <v/>
      </c>
    </row>
    <row r="2319" ht="15" customHeight="1">
      <c r="A2319" s="1" t="n"/>
      <c r="B2319" s="1" t="n"/>
      <c r="C2319" s="1" t="n"/>
      <c r="D2319" s="1" t="n"/>
      <c r="E2319" s="1" t="n"/>
      <c r="F2319" s="33" t="inlineStr">
        <is>
          <t>TOTAL:</t>
        </is>
      </c>
      <c r="G2319" s="34" t="n">
        <v>13.6774</v>
      </c>
    </row>
    <row r="2320" ht="15.95" customHeight="1">
      <c r="A2320" s="27" t="inlineStr">
        <is>
          <t xml:space="preserve">[ </t>
        </is>
      </c>
      <c r="B2320" s="27" t="inlineStr">
        <is>
          <t>00037734</t>
        </is>
      </c>
      <c r="C2320" s="27" t="inlineStr">
        <is>
          <t>CACAMBA METALICA BASCULANTE COM CAPACIDADE DE 10 M3 (INCLUI MONTAGEM, NAO INCLUI CAMINHAO)</t>
        </is>
      </c>
      <c r="D2320" s="28" t="inlineStr">
        <is>
          <t>UN</t>
        </is>
      </c>
      <c r="E2320" s="1" t="n"/>
      <c r="F2320" s="1" t="n"/>
      <c r="G2320" s="1" t="n"/>
    </row>
    <row r="2321" ht="27.95" customHeight="1">
      <c r="A2321" s="29" t="inlineStr">
        <is>
          <t>7.3</t>
        </is>
      </c>
      <c r="B2321" s="29" t="inlineStr">
        <is>
          <t>100982</t>
        </is>
      </c>
      <c r="C2321" s="29" t="inlineStr">
        <is>
          <t>CARGA, MANOBRA E DESCARGA DE ENTULHO EM CAMINHÃO BASCULANTE 10 M³ - CARGA COM ESCAVADEIRA HIDRÁULICA (CAÇAMBA DE 0,80 M³ / 111 HP) E DESCARGA LIVRE (UNIDADE: M3). AF_07/2020</t>
        </is>
      </c>
      <c r="D2321" s="30" t="inlineStr">
        <is>
          <t>M3</t>
        </is>
      </c>
      <c r="E2321" s="31" t="n">
        <v>355.22</v>
      </c>
      <c r="F2321" s="32" t="n">
        <v>4.3959e-06</v>
      </c>
      <c r="G2321" s="32">
        <f>F2321*E2321</f>
        <v/>
      </c>
    </row>
    <row r="2322" ht="15" customHeight="1">
      <c r="A2322" s="1" t="n"/>
      <c r="B2322" s="1" t="n"/>
      <c r="C2322" s="1" t="n"/>
      <c r="D2322" s="1" t="n"/>
      <c r="E2322" s="1" t="n"/>
      <c r="F2322" s="33" t="inlineStr">
        <is>
          <t>TOTAL:</t>
        </is>
      </c>
      <c r="G2322" s="34" t="n">
        <v>0.001561511598</v>
      </c>
    </row>
    <row r="2323" ht="15" customHeight="1">
      <c r="A2323" s="27" t="inlineStr">
        <is>
          <t>[ Material ]</t>
        </is>
      </c>
      <c r="B2323" s="27" t="inlineStr">
        <is>
          <t>I0403</t>
        </is>
      </c>
      <c r="C2323" s="27" t="inlineStr">
        <is>
          <t>CAGECE - LIGAÇÃO DE ÁGUA</t>
        </is>
      </c>
      <c r="D2323" s="28" t="inlineStr">
        <is>
          <t>UN</t>
        </is>
      </c>
      <c r="E2323" s="1" t="n"/>
      <c r="F2323" s="1" t="n"/>
      <c r="G2323" s="1" t="n"/>
    </row>
    <row r="2324" ht="20.1" customHeight="1">
      <c r="A2324" s="29" t="inlineStr">
        <is>
          <t>2.5</t>
        </is>
      </c>
      <c r="B2324" s="29" t="inlineStr">
        <is>
          <t>CP ADAP. 002</t>
        </is>
      </c>
      <c r="C2324" s="29" t="inlineStr">
        <is>
          <t>INSTALAÇÕES PROVISÓRIAS DE ÁGUA</t>
        </is>
      </c>
      <c r="D2324" s="30" t="inlineStr">
        <is>
          <t>UN</t>
        </is>
      </c>
      <c r="E2324" s="31" t="n">
        <v>1</v>
      </c>
      <c r="F2324" s="32" t="n">
        <v>1</v>
      </c>
      <c r="G2324" s="32">
        <f>F2324*E2324</f>
        <v/>
      </c>
    </row>
    <row r="2325" ht="15" customHeight="1">
      <c r="A2325" s="1" t="n"/>
      <c r="B2325" s="1" t="n"/>
      <c r="C2325" s="1" t="n"/>
      <c r="D2325" s="1" t="n"/>
      <c r="E2325" s="1" t="n"/>
      <c r="F2325" s="33" t="inlineStr">
        <is>
          <t>TOTAL:</t>
        </is>
      </c>
      <c r="G2325" s="34" t="n">
        <v>1</v>
      </c>
    </row>
    <row r="2326" ht="15" customHeight="1">
      <c r="A2326" s="27" t="inlineStr">
        <is>
          <t>[ Material ]</t>
        </is>
      </c>
      <c r="B2326" s="27" t="inlineStr">
        <is>
          <t>00004513</t>
        </is>
      </c>
      <c r="C2326" s="27" t="inlineStr">
        <is>
          <t>CAIBRO 5 X 5 CM EM PINUS, MISTA OU EQUIVALENTE DA REGIAO - BRUTA</t>
        </is>
      </c>
      <c r="D2326" s="28" t="inlineStr">
        <is>
          <t>M</t>
        </is>
      </c>
      <c r="E2326" s="1" t="n"/>
      <c r="F2326" s="1" t="n"/>
      <c r="G2326" s="1" t="n"/>
    </row>
    <row r="2327" ht="20.1" customHeight="1">
      <c r="A2327" s="29" t="inlineStr">
        <is>
          <t>2.2</t>
        </is>
      </c>
      <c r="B2327" s="29" t="inlineStr">
        <is>
          <t>93208</t>
        </is>
      </c>
      <c r="C2327" s="29" t="inlineStr">
        <is>
          <t>EXECUÇÃO DE ALMOXARIFADO EM CANTEIRO DE OBRA EM CHAPA DE MADEIRA COMPENSADA, INCLUSO PRATELEIRAS. AF_02/2016</t>
        </is>
      </c>
      <c r="D2327" s="30" t="inlineStr">
        <is>
          <t>M2</t>
        </is>
      </c>
      <c r="E2327" s="31" t="n">
        <v>30</v>
      </c>
      <c r="F2327" s="32" t="n">
        <v>3.484</v>
      </c>
      <c r="G2327" s="32">
        <f>F2327*E2327</f>
        <v/>
      </c>
    </row>
    <row r="2328" ht="20.1" customHeight="1">
      <c r="A2328" s="29" t="inlineStr">
        <is>
          <t>2.5</t>
        </is>
      </c>
      <c r="B2328" s="29" t="inlineStr">
        <is>
          <t>CP ADAP. 002</t>
        </is>
      </c>
      <c r="C2328" s="29" t="inlineStr">
        <is>
          <t>INSTALAÇÕES PROVISÓRIAS DE ÁGUA</t>
        </is>
      </c>
      <c r="D2328" s="30" t="inlineStr">
        <is>
          <t>UN</t>
        </is>
      </c>
      <c r="E2328" s="31" t="n">
        <v>1</v>
      </c>
      <c r="F2328" s="32" t="n">
        <v>10</v>
      </c>
      <c r="G2328" s="32">
        <f>F2328*E2328</f>
        <v/>
      </c>
    </row>
    <row r="2329" ht="15" customHeight="1">
      <c r="A2329" s="1" t="n"/>
      <c r="B2329" s="1" t="n"/>
      <c r="C2329" s="1" t="n"/>
      <c r="D2329" s="1" t="n"/>
      <c r="E2329" s="1" t="n"/>
      <c r="F2329" s="33" t="inlineStr">
        <is>
          <t>TOTAL:</t>
        </is>
      </c>
      <c r="G2329" s="34" t="n">
        <v>114.52</v>
      </c>
    </row>
    <row r="2330" ht="24" customHeight="1">
      <c r="A2330" s="27" t="inlineStr">
        <is>
          <t>[ Material ]</t>
        </is>
      </c>
      <c r="B2330" s="27" t="inlineStr">
        <is>
          <t>00004433</t>
        </is>
      </c>
      <c r="C2330" s="27" t="inlineStr">
        <is>
          <t>CAIBRO NAO APARELHADO *6 X 6* CM, EM MACARANDUBA/MASSARANDUBA, ANGELIM OU EQUIVALENTE DA REGIAO - BRUTA</t>
        </is>
      </c>
      <c r="D2330" s="28" t="inlineStr">
        <is>
          <t>M</t>
        </is>
      </c>
      <c r="E2330" s="1" t="n"/>
      <c r="F2330" s="1" t="n"/>
      <c r="G2330" s="1" t="n"/>
    </row>
    <row r="2331" ht="20.1" customHeight="1">
      <c r="A2331" s="29" t="inlineStr">
        <is>
          <t>2.2</t>
        </is>
      </c>
      <c r="B2331" s="29" t="inlineStr">
        <is>
          <t>93208</t>
        </is>
      </c>
      <c r="C2331" s="29" t="inlineStr">
        <is>
          <t>EXECUÇÃO DE ALMOXARIFADO EM CANTEIRO DE OBRA EM CHAPA DE MADEIRA COMPENSADA, INCLUSO PRATELEIRAS. AF_02/2016</t>
        </is>
      </c>
      <c r="D2331" s="30" t="inlineStr">
        <is>
          <t>M2</t>
        </is>
      </c>
      <c r="E2331" s="31" t="n">
        <v>30</v>
      </c>
      <c r="F2331" s="32" t="n">
        <v>1.59407515</v>
      </c>
      <c r="G2331" s="32">
        <f>F2331*E2331</f>
        <v/>
      </c>
    </row>
    <row r="2332" ht="27.95" customHeight="1">
      <c r="A2332" s="29" t="inlineStr">
        <is>
          <t>2.3</t>
        </is>
      </c>
      <c r="B2332" s="29" t="inlineStr">
        <is>
          <t>93210</t>
        </is>
      </c>
      <c r="C2332" s="29" t="inlineStr">
        <is>
          <t>EXECUÇÃO DE REFEITÓRIO EM CANTEIRO DE OBRA EM CHAPA DE MADEIRA COMPENSADA, NÃO INCLUSO MOBILIÁRIO E EQUIPAMENTOS. AF_02/2016</t>
        </is>
      </c>
      <c r="D2332" s="30" t="inlineStr">
        <is>
          <t>M2</t>
        </is>
      </c>
      <c r="E2332" s="31" t="n">
        <v>14</v>
      </c>
      <c r="F2332" s="32" t="n">
        <v>0.61356456</v>
      </c>
      <c r="G2332" s="32">
        <f>F2332*E2332</f>
        <v/>
      </c>
    </row>
    <row r="2333" ht="15" customHeight="1">
      <c r="A2333" s="1" t="n"/>
      <c r="B2333" s="1" t="n"/>
      <c r="C2333" s="1" t="n"/>
      <c r="D2333" s="1" t="n"/>
      <c r="E2333" s="1" t="n"/>
      <c r="F2333" s="33" t="inlineStr">
        <is>
          <t>TOTAL:</t>
        </is>
      </c>
      <c r="G2333" s="34" t="n">
        <v>56.41215834</v>
      </c>
    </row>
    <row r="2334" ht="15.95" customHeight="1">
      <c r="A2334" s="27" t="inlineStr">
        <is>
          <t>[ Material ]</t>
        </is>
      </c>
      <c r="B2334" s="27" t="inlineStr">
        <is>
          <t>00034636</t>
        </is>
      </c>
      <c r="C2334" s="27" t="inlineStr">
        <is>
          <t>CAIXA D'AGUA / RESERVATORIO EM POLIETILENO, 1000 LITROS, COM TAMPA</t>
        </is>
      </c>
      <c r="D2334" s="28" t="inlineStr">
        <is>
          <t>UN</t>
        </is>
      </c>
      <c r="E2334" s="1" t="n"/>
      <c r="F2334" s="1" t="n"/>
      <c r="G2334" s="1" t="n"/>
    </row>
    <row r="2335" ht="20.1" customHeight="1">
      <c r="A2335" s="29" t="inlineStr">
        <is>
          <t>2.5</t>
        </is>
      </c>
      <c r="B2335" s="29" t="inlineStr">
        <is>
          <t>CP ADAP. 002</t>
        </is>
      </c>
      <c r="C2335" s="29" t="inlineStr">
        <is>
          <t>INSTALAÇÕES PROVISÓRIAS DE ÁGUA</t>
        </is>
      </c>
      <c r="D2335" s="30" t="inlineStr">
        <is>
          <t>UN</t>
        </is>
      </c>
      <c r="E2335" s="31" t="n">
        <v>1</v>
      </c>
      <c r="F2335" s="32" t="n">
        <v>1</v>
      </c>
      <c r="G2335" s="32">
        <f>F2335*E2335</f>
        <v/>
      </c>
    </row>
    <row r="2336" ht="15" customHeight="1">
      <c r="A2336" s="1" t="n"/>
      <c r="B2336" s="1" t="n"/>
      <c r="C2336" s="1" t="n"/>
      <c r="D2336" s="1" t="n"/>
      <c r="E2336" s="1" t="n"/>
      <c r="F2336" s="33" t="inlineStr">
        <is>
          <t>TOTAL:</t>
        </is>
      </c>
      <c r="G2336" s="34" t="n">
        <v>1</v>
      </c>
    </row>
    <row r="2337" ht="15.95" customHeight="1">
      <c r="A2337" s="27" t="inlineStr">
        <is>
          <t>[ Material ]</t>
        </is>
      </c>
      <c r="B2337" s="27" t="inlineStr">
        <is>
          <t>00011881</t>
        </is>
      </c>
      <c r="C2337" s="27" t="inlineStr">
        <is>
          <t>CAIXA DE GORDURA CILINDRICA EM CONCRETO SIMPLES, PRE-MOLDADA, COM DIAMETRO DE 40 CM E ALTURA DE 45 CM, COM TAMPA</t>
        </is>
      </c>
      <c r="D2337" s="28" t="inlineStr">
        <is>
          <t>UN</t>
        </is>
      </c>
      <c r="E2337" s="1" t="n"/>
      <c r="F2337" s="1" t="n"/>
      <c r="G2337" s="1" t="n"/>
    </row>
    <row r="2338" ht="27.95" customHeight="1">
      <c r="A2338" s="29" t="inlineStr">
        <is>
          <t>2.3</t>
        </is>
      </c>
      <c r="B2338" s="29" t="inlineStr">
        <is>
          <t>93210</t>
        </is>
      </c>
      <c r="C2338" s="29" t="inlineStr">
        <is>
          <t>EXECUÇÃO DE REFEITÓRIO EM CANTEIRO DE OBRA EM CHAPA DE MADEIRA COMPENSADA, NÃO INCLUSO MOBILIÁRIO E EQUIPAMENTOS. AF_02/2016</t>
        </is>
      </c>
      <c r="D2338" s="30" t="inlineStr">
        <is>
          <t>M2</t>
        </is>
      </c>
      <c r="E2338" s="31" t="n">
        <v>14</v>
      </c>
      <c r="F2338" s="32" t="n">
        <v>0.0268</v>
      </c>
      <c r="G2338" s="32">
        <f>F2338*E2338</f>
        <v/>
      </c>
    </row>
    <row r="2339" ht="15" customHeight="1">
      <c r="A2339" s="1" t="n"/>
      <c r="B2339" s="1" t="n"/>
      <c r="C2339" s="1" t="n"/>
      <c r="D2339" s="1" t="n"/>
      <c r="E2339" s="1" t="n"/>
      <c r="F2339" s="33" t="inlineStr">
        <is>
          <t>TOTAL:</t>
        </is>
      </c>
      <c r="G2339" s="34" t="n">
        <v>0.3752</v>
      </c>
    </row>
    <row r="2340" ht="15.95" customHeight="1">
      <c r="A2340" s="27" t="inlineStr">
        <is>
          <t>[ Material ]</t>
        </is>
      </c>
      <c r="B2340" s="27" t="inlineStr">
        <is>
          <t>00034643</t>
        </is>
      </c>
      <c r="C2340" s="27" t="inlineStr">
        <is>
          <t>CAIXA DE INSPECAO PARA ATERRAMENTO E PARA RAIOS, EM POLIPROPILENO, DIAMETRO = 300 MM X ALTURA = 400 MM</t>
        </is>
      </c>
      <c r="D2340" s="28" t="inlineStr">
        <is>
          <t>UN</t>
        </is>
      </c>
      <c r="E2340" s="1" t="n"/>
      <c r="F2340" s="1" t="n"/>
      <c r="G2340" s="1" t="n"/>
    </row>
    <row r="2341" ht="27.95" customHeight="1">
      <c r="A2341" s="29" t="inlineStr">
        <is>
          <t>2.4</t>
        </is>
      </c>
      <c r="B2341" s="29" t="inlineStr">
        <is>
          <t>101493</t>
        </is>
      </c>
      <c r="C2341" s="29" t="inlineStr">
        <is>
          <t>ENTRADA DE ENERGIA ELÉTRICA, AÉREA, MONOFÁSICA, COM CAIXA DE EMBUTIR, CABO DE 10 MM2 E DISJUNTOR DIN 50A (NÃO INCLUSO O POSTE DE CONCRETO). AF_07/2020_PS</t>
        </is>
      </c>
      <c r="D2341" s="30" t="inlineStr">
        <is>
          <t>UN</t>
        </is>
      </c>
      <c r="E2341" s="31" t="n">
        <v>1</v>
      </c>
      <c r="F2341" s="32" t="n">
        <v>1</v>
      </c>
      <c r="G2341" s="32">
        <f>F2341*E2341</f>
        <v/>
      </c>
    </row>
    <row r="2342" ht="15" customHeight="1">
      <c r="A2342" s="1" t="n"/>
      <c r="B2342" s="1" t="n"/>
      <c r="C2342" s="1" t="n"/>
      <c r="D2342" s="1" t="n"/>
      <c r="E2342" s="1" t="n"/>
      <c r="F2342" s="33" t="inlineStr">
        <is>
          <t>TOTAL:</t>
        </is>
      </c>
      <c r="G2342" s="34" t="n">
        <v>1</v>
      </c>
    </row>
    <row r="2343" ht="15.95" customHeight="1">
      <c r="A2343" s="27" t="inlineStr">
        <is>
          <t>[ Material ]</t>
        </is>
      </c>
      <c r="B2343" s="27" t="inlineStr">
        <is>
          <t>00001871</t>
        </is>
      </c>
      <c r="C2343" s="27" t="inlineStr">
        <is>
          <t>CAIXA OCTOGONAL DE FUNDO MOVEL, EM PVC, DE 3" X 3", PARA ELETRODUTO FLEXIVEL CORRUGADO</t>
        </is>
      </c>
      <c r="D2343" s="28" t="inlineStr">
        <is>
          <t>UN</t>
        </is>
      </c>
      <c r="E2343" s="1" t="n"/>
      <c r="F2343" s="1" t="n"/>
      <c r="G2343" s="1" t="n"/>
    </row>
    <row r="2344" ht="20.1" customHeight="1">
      <c r="A2344" s="29" t="inlineStr">
        <is>
          <t>2.2</t>
        </is>
      </c>
      <c r="B2344" s="29" t="inlineStr">
        <is>
          <t>93208</t>
        </is>
      </c>
      <c r="C2344" s="29" t="inlineStr">
        <is>
          <t>EXECUÇÃO DE ALMOXARIFADO EM CANTEIRO DE OBRA EM CHAPA DE MADEIRA COMPENSADA, INCLUSO PRATELEIRAS. AF_02/2016</t>
        </is>
      </c>
      <c r="D2344" s="30" t="inlineStr">
        <is>
          <t>M2</t>
        </is>
      </c>
      <c r="E2344" s="31" t="n">
        <v>30</v>
      </c>
      <c r="F2344" s="32" t="n">
        <v>0.126</v>
      </c>
      <c r="G2344" s="32">
        <f>F2344*E2344</f>
        <v/>
      </c>
    </row>
    <row r="2345" ht="27.95" customHeight="1">
      <c r="A2345" s="29" t="inlineStr">
        <is>
          <t>2.3</t>
        </is>
      </c>
      <c r="B2345" s="29" t="inlineStr">
        <is>
          <t>93210</t>
        </is>
      </c>
      <c r="C2345" s="29" t="inlineStr">
        <is>
          <t>EXECUÇÃO DE REFEITÓRIO EM CANTEIRO DE OBRA EM CHAPA DE MADEIRA COMPENSADA, NÃO INCLUSO MOBILIÁRIO E EQUIPAMENTOS. AF_02/2016</t>
        </is>
      </c>
      <c r="D2345" s="30" t="inlineStr">
        <is>
          <t>M2</t>
        </is>
      </c>
      <c r="E2345" s="31" t="n">
        <v>14</v>
      </c>
      <c r="F2345" s="32" t="n">
        <v>0.1611</v>
      </c>
      <c r="G2345" s="32">
        <f>F2345*E2345</f>
        <v/>
      </c>
    </row>
    <row r="2346" ht="15" customHeight="1">
      <c r="A2346" s="1" t="n"/>
      <c r="B2346" s="1" t="n"/>
      <c r="C2346" s="1" t="n"/>
      <c r="D2346" s="1" t="n"/>
      <c r="E2346" s="1" t="n"/>
      <c r="F2346" s="33" t="inlineStr">
        <is>
          <t>TOTAL:</t>
        </is>
      </c>
      <c r="G2346" s="34" t="n">
        <v>6.0354</v>
      </c>
    </row>
    <row r="2347" ht="24" customHeight="1">
      <c r="A2347" s="27" t="inlineStr">
        <is>
          <t>[ Material ]</t>
        </is>
      </c>
      <c r="B2347" s="27" t="inlineStr">
        <is>
          <t>00039808</t>
        </is>
      </c>
      <c r="C2347" s="27" t="inlineStr">
        <is>
          <t>CAIXA PARA MEDIDOR MONOFASICO, EM POLICARBONATO / TERMOPLASTICO, PARA ALOJAR 1 DISJUNTOR (PADRAO DA CONCESSIONARIA LOCAL)</t>
        </is>
      </c>
      <c r="D2347" s="28" t="inlineStr">
        <is>
          <t>UN</t>
        </is>
      </c>
      <c r="E2347" s="1" t="n"/>
      <c r="F2347" s="1" t="n"/>
      <c r="G2347" s="1" t="n"/>
    </row>
    <row r="2348" ht="27.95" customHeight="1">
      <c r="A2348" s="29" t="inlineStr">
        <is>
          <t>2.4</t>
        </is>
      </c>
      <c r="B2348" s="29" t="inlineStr">
        <is>
          <t>101493</t>
        </is>
      </c>
      <c r="C2348" s="29" t="inlineStr">
        <is>
          <t>ENTRADA DE ENERGIA ELÉTRICA, AÉREA, MONOFÁSICA, COM CAIXA DE EMBUTIR, CABO DE 10 MM2 E DISJUNTOR DIN 50A (NÃO INCLUSO O POSTE DE CONCRETO). AF_07/2020_PS</t>
        </is>
      </c>
      <c r="D2348" s="30" t="inlineStr">
        <is>
          <t>UN</t>
        </is>
      </c>
      <c r="E2348" s="31" t="n">
        <v>1</v>
      </c>
      <c r="F2348" s="32" t="n">
        <v>1</v>
      </c>
      <c r="G2348" s="32">
        <f>F2348*E2348</f>
        <v/>
      </c>
    </row>
    <row r="2349" ht="15" customHeight="1">
      <c r="A2349" s="1" t="n"/>
      <c r="B2349" s="1" t="n"/>
      <c r="C2349" s="1" t="n"/>
      <c r="D2349" s="1" t="n"/>
      <c r="E2349" s="1" t="n"/>
      <c r="F2349" s="33" t="inlineStr">
        <is>
          <t>TOTAL:</t>
        </is>
      </c>
      <c r="G2349" s="34" t="n">
        <v>1</v>
      </c>
    </row>
    <row r="2350" ht="15" customHeight="1">
      <c r="A2350" s="27" t="inlineStr">
        <is>
          <t>[ Material ]</t>
        </is>
      </c>
      <c r="B2350" s="27" t="inlineStr">
        <is>
          <t>00001106</t>
        </is>
      </c>
      <c r="C2350" s="27" t="inlineStr">
        <is>
          <t>CAL HIDRATADA CH-I PARA ARGAMASSAS</t>
        </is>
      </c>
      <c r="D2350" s="28" t="inlineStr">
        <is>
          <t>KG</t>
        </is>
      </c>
      <c r="E2350" s="1" t="n"/>
      <c r="F2350" s="1" t="n"/>
      <c r="G2350" s="1" t="n"/>
    </row>
    <row r="2351" ht="20.1" customHeight="1">
      <c r="A2351" s="29" t="inlineStr">
        <is>
          <t>2.2</t>
        </is>
      </c>
      <c r="B2351" s="29" t="inlineStr">
        <is>
          <t>93208</t>
        </is>
      </c>
      <c r="C2351" s="29" t="inlineStr">
        <is>
          <t>EXECUÇÃO DE ALMOXARIFADO EM CANTEIRO DE OBRA EM CHAPA DE MADEIRA COMPENSADA, INCLUSO PRATELEIRAS. AF_02/2016</t>
        </is>
      </c>
      <c r="D2351" s="30" t="inlineStr">
        <is>
          <t>M2</t>
        </is>
      </c>
      <c r="E2351" s="31" t="n">
        <v>30</v>
      </c>
      <c r="F2351" s="32" t="n">
        <v>0.623997432</v>
      </c>
      <c r="G2351" s="32">
        <f>F2351*E2351</f>
        <v/>
      </c>
    </row>
    <row r="2352" ht="27.95" customHeight="1">
      <c r="A2352" s="29" t="inlineStr">
        <is>
          <t>2.3</t>
        </is>
      </c>
      <c r="B2352" s="29" t="inlineStr">
        <is>
          <t>93210</t>
        </is>
      </c>
      <c r="C2352" s="29" t="inlineStr">
        <is>
          <t>EXECUÇÃO DE REFEITÓRIO EM CANTEIRO DE OBRA EM CHAPA DE MADEIRA COMPENSADA, NÃO INCLUSO MOBILIÁRIO E EQUIPAMENTOS. AF_02/2016</t>
        </is>
      </c>
      <c r="D2352" s="30" t="inlineStr">
        <is>
          <t>M2</t>
        </is>
      </c>
      <c r="E2352" s="31" t="n">
        <v>14</v>
      </c>
      <c r="F2352" s="32" t="n">
        <v>0.919045888</v>
      </c>
      <c r="G2352" s="32">
        <f>F2352*E2352</f>
        <v/>
      </c>
    </row>
    <row r="2353" ht="27.95" customHeight="1">
      <c r="A2353" s="29" t="inlineStr">
        <is>
          <t>2.4</t>
        </is>
      </c>
      <c r="B2353" s="29" t="inlineStr">
        <is>
          <t>101493</t>
        </is>
      </c>
      <c r="C2353" s="29" t="inlineStr">
        <is>
          <t>ENTRADA DE ENERGIA ELÉTRICA, AÉREA, MONOFÁSICA, COM CAIXA DE EMBUTIR, CABO DE 10 MM2 E DISJUNTOR DIN 50A (NÃO INCLUSO O POSTE DE CONCRETO). AF_07/2020_PS</t>
        </is>
      </c>
      <c r="D2353" s="30" t="inlineStr">
        <is>
          <t>UN</t>
        </is>
      </c>
      <c r="E2353" s="31" t="n">
        <v>1</v>
      </c>
      <c r="F2353" s="32" t="n">
        <v>0.9312</v>
      </c>
      <c r="G2353" s="32">
        <f>F2353*E2353</f>
        <v/>
      </c>
    </row>
    <row r="2354" ht="36" customHeight="1">
      <c r="A2354" s="29" t="inlineStr">
        <is>
          <t>3.3.5</t>
        </is>
      </c>
      <c r="B2354" s="29" t="inlineStr">
        <is>
          <t>104237</t>
        </is>
      </c>
      <c r="C2354" s="29" t="inlineStr">
        <is>
          <t>EMBOÇO OU MASSA ÚNICA EM ARGAMASSA TRAÇO 1:2:8, PREPARO MECÂNICA COM BETONEIRA 400 L, APLICADA MANUALMENTE EM PANOS DE FACHADA SEM PRESENÇA DE VÃOS, ESPESSURA DE 35 MM, ACESSO POR ANDAIME. AF_08/2022</t>
        </is>
      </c>
      <c r="D2354" s="30" t="inlineStr">
        <is>
          <t>M2</t>
        </is>
      </c>
      <c r="E2354" s="31" t="n">
        <v>44.77</v>
      </c>
      <c r="F2354" s="32" t="n">
        <v>6.84213</v>
      </c>
      <c r="G2354" s="32">
        <f>F2354*E2354</f>
        <v/>
      </c>
    </row>
    <row r="2355" ht="27.95" customHeight="1">
      <c r="A2355" s="29" t="inlineStr">
        <is>
          <t>4.2.13</t>
        </is>
      </c>
      <c r="B2355" s="29" t="inlineStr">
        <is>
          <t>103337</t>
        </is>
      </c>
      <c r="C2355" s="29" t="inlineStr">
        <is>
          <t>ALVENARIA DE VEDAÇÃO DE BLOCOS VAZADOS DE CONCRETO APARENTE DE 9X19X39 CM (ESPESSURA 9 CM) E ARGAMASSA DE ASSENTAMENTO COM PREPARO MANUAL. AF_12/2021</t>
        </is>
      </c>
      <c r="D2355" s="30" t="inlineStr">
        <is>
          <t>M2</t>
        </is>
      </c>
      <c r="E2355" s="31" t="n">
        <v>9</v>
      </c>
      <c r="F2355" s="32" t="n">
        <v>1.488831</v>
      </c>
      <c r="G2355" s="32">
        <f>F2355*E2355</f>
        <v/>
      </c>
    </row>
    <row r="2356" ht="36" customHeight="1">
      <c r="A2356" s="29" t="inlineStr">
        <is>
          <t>4.3.5</t>
        </is>
      </c>
      <c r="B2356" s="29" t="inlineStr">
        <is>
          <t>104237</t>
        </is>
      </c>
      <c r="C2356" s="29" t="inlineStr">
        <is>
          <t>EMBOÇO OU MASSA ÚNICA EM ARGAMASSA TRAÇO 1:2:8, PREPARO MECÂNICA COM BETONEIRA 400 L, APLICADA MANUALMENTE EM PANOS DE FACHADA SEM PRESENÇA DE VÃOS, ESPESSURA DE 35 MM, ACESSO POR ANDAIME. AF_08/2022</t>
        </is>
      </c>
      <c r="D2356" s="30" t="inlineStr">
        <is>
          <t>M2</t>
        </is>
      </c>
      <c r="E2356" s="31" t="n">
        <v>1721.67</v>
      </c>
      <c r="F2356" s="32" t="n">
        <v>6.84213</v>
      </c>
      <c r="G2356" s="32">
        <f>F2356*E2356</f>
        <v/>
      </c>
    </row>
    <row r="2357" ht="27.95" customHeight="1">
      <c r="A2357" s="29" t="inlineStr">
        <is>
          <t>4.6.6</t>
        </is>
      </c>
      <c r="B2357" s="29" t="inlineStr">
        <is>
          <t>103356</t>
        </is>
      </c>
      <c r="C2357" s="29" t="inlineStr">
        <is>
          <t>ALVENARIA DE VEDAÇÃO DE BLOCOS CERÂMICOS FURADOS NA HORIZONTAL DE 9X19X29 CM (ESPESSURA 9 CM) E ARGAMASSA DE ASSENTAMENTO COM PREPARO EM BETONEIRA. AF_12/2021</t>
        </is>
      </c>
      <c r="D2357" s="30" t="inlineStr">
        <is>
          <t>M2</t>
        </is>
      </c>
      <c r="E2357" s="31" t="n">
        <v>25</v>
      </c>
      <c r="F2357" s="32" t="n">
        <v>1.34057</v>
      </c>
      <c r="G2357" s="32">
        <f>F2357*E2357</f>
        <v/>
      </c>
    </row>
    <row r="2358" ht="36" customHeight="1">
      <c r="A2358" s="29" t="inlineStr">
        <is>
          <t>4.6.10</t>
        </is>
      </c>
      <c r="B2358" s="29" t="inlineStr">
        <is>
          <t>104237</t>
        </is>
      </c>
      <c r="C2358" s="29" t="inlineStr">
        <is>
          <t>EMBOÇO OU MASSA ÚNICA EM ARGAMASSA TRAÇO 1:2:8, PREPARO MECÂNICA COM BETONEIRA 400 L, APLICADA MANUALMENTE EM PANOS DE FACHADA SEM PRESENÇA DE VÃOS, ESPESSURA DE 35 MM, ACESSO POR ANDAIME. AF_08/2022</t>
        </is>
      </c>
      <c r="D2358" s="30" t="inlineStr">
        <is>
          <t>M2</t>
        </is>
      </c>
      <c r="E2358" s="31" t="n">
        <v>25</v>
      </c>
      <c r="F2358" s="32" t="n">
        <v>6.84213</v>
      </c>
      <c r="G2358" s="32">
        <f>F2358*E2358</f>
        <v/>
      </c>
    </row>
    <row r="2359" ht="20.1" customHeight="1">
      <c r="A2359" s="29" t="inlineStr">
        <is>
          <t>5.12</t>
        </is>
      </c>
      <c r="B2359" s="29" t="inlineStr">
        <is>
          <t>93205</t>
        </is>
      </c>
      <c r="C2359" s="29" t="inlineStr">
        <is>
          <t>CINTA DE AMARRAÇÃO DE ALVENARIA MOLDADA IN LOCO COM UTILIZAÇÃO DE BLOCOS CANALETA. AF_03/2016</t>
        </is>
      </c>
      <c r="D2359" s="30" t="inlineStr">
        <is>
          <t>M</t>
        </is>
      </c>
      <c r="E2359" s="31" t="n">
        <v>220</v>
      </c>
      <c r="F2359" s="32" t="n">
        <v>0.3928467</v>
      </c>
      <c r="G2359" s="32">
        <f>F2359*E2359</f>
        <v/>
      </c>
    </row>
    <row r="2360" ht="27.95" customHeight="1">
      <c r="A2360" s="29" t="inlineStr">
        <is>
          <t>5.13</t>
        </is>
      </c>
      <c r="B2360" s="29" t="inlineStr">
        <is>
          <t>89470</t>
        </is>
      </c>
      <c r="C2360" s="29" t="inlineStr">
        <is>
          <t>ALVENARIA DE BLOCOS DE CONCRETO ESTRUTURAL 14X19X39 CM (ESPESSURA 14 CM), FBK = 4,5 MPA, UTILIZANDO COLHER DE PEDREIRO. AF_10/2022</t>
        </is>
      </c>
      <c r="D2360" s="30" t="inlineStr">
        <is>
          <t>M2</t>
        </is>
      </c>
      <c r="E2360" s="31" t="n">
        <v>242</v>
      </c>
      <c r="F2360" s="32" t="n">
        <v>2.67036</v>
      </c>
      <c r="G2360" s="32">
        <f>F2360*E2360</f>
        <v/>
      </c>
    </row>
    <row r="2361" ht="15" customHeight="1">
      <c r="A2361" s="1" t="n"/>
      <c r="B2361" s="1" t="n"/>
      <c r="C2361" s="1" t="n"/>
      <c r="D2361" s="1" t="n"/>
      <c r="E2361" s="1" t="n"/>
      <c r="F2361" s="33" t="inlineStr">
        <is>
          <t>TOTAL:</t>
        </is>
      </c>
      <c r="G2361" s="34" t="n">
        <v>13069.350255592</v>
      </c>
    </row>
    <row r="2362" ht="15" customHeight="1">
      <c r="A2362" s="27" t="inlineStr">
        <is>
          <t>[ Material ]</t>
        </is>
      </c>
      <c r="B2362" s="27" t="inlineStr">
        <is>
          <t>00038365</t>
        </is>
      </c>
      <c r="C2362" s="27" t="inlineStr">
        <is>
          <t>CAMADA SEPARADORA DE FILME DE POLIETILENO 20 A 25 MICRA</t>
        </is>
      </c>
      <c r="D2362" s="28" t="inlineStr">
        <is>
          <t>M2</t>
        </is>
      </c>
      <c r="E2362" s="1" t="n"/>
      <c r="F2362" s="1" t="n"/>
      <c r="G2362" s="1" t="n"/>
    </row>
    <row r="2363" ht="20.1" customHeight="1">
      <c r="A2363" s="29" t="inlineStr">
        <is>
          <t>4.5.5</t>
        </is>
      </c>
      <c r="B2363" s="29" t="inlineStr">
        <is>
          <t>98567</t>
        </is>
      </c>
      <c r="C2363" s="29" t="inlineStr">
        <is>
          <t>PROTEÇÃO MECÂNICA DE SUPERFICIE HORIZONTAL COM ARGAMASSA DE CIMENTO E AREIA, TRAÇO 1:3, E=4CM. AF_09/2023</t>
        </is>
      </c>
      <c r="D2363" s="30" t="inlineStr">
        <is>
          <t>M2</t>
        </is>
      </c>
      <c r="E2363" s="31" t="n">
        <v>229.45</v>
      </c>
      <c r="F2363" s="32" t="n">
        <v>1.04</v>
      </c>
      <c r="G2363" s="32">
        <f>F2363*E2363</f>
        <v/>
      </c>
    </row>
    <row r="2364" ht="20.1" customHeight="1">
      <c r="A2364" s="29" t="inlineStr">
        <is>
          <t>6.6</t>
        </is>
      </c>
      <c r="B2364" s="29" t="inlineStr">
        <is>
          <t>98565</t>
        </is>
      </c>
      <c r="C2364" s="29" t="inlineStr">
        <is>
          <t>PROTEÇÃO MECÂNICA DE SUPERFICIE HORIZONTAL COM ARGAMASSA DE CIMENTO E AREIA, TRAÇO 1:3, E=3CM. AF_09/2023</t>
        </is>
      </c>
      <c r="D2364" s="30" t="inlineStr">
        <is>
          <t>M2</t>
        </is>
      </c>
      <c r="E2364" s="31" t="n">
        <v>123.31</v>
      </c>
      <c r="F2364" s="32" t="n">
        <v>1.04</v>
      </c>
      <c r="G2364" s="32">
        <f>F2364*E2364</f>
        <v/>
      </c>
    </row>
    <row r="2365" ht="15" customHeight="1">
      <c r="A2365" s="1" t="n"/>
      <c r="B2365" s="1" t="n"/>
      <c r="C2365" s="1" t="n"/>
      <c r="D2365" s="1" t="n"/>
      <c r="E2365" s="1" t="n"/>
      <c r="F2365" s="33" t="inlineStr">
        <is>
          <t>TOTAL:</t>
        </is>
      </c>
      <c r="G2365" s="34" t="n">
        <v>366.8704</v>
      </c>
    </row>
    <row r="2366" ht="24" customHeight="1">
      <c r="A2366" s="27" t="inlineStr">
        <is>
          <t xml:space="preserve">[ </t>
        </is>
      </c>
      <c r="B2366" s="27" t="inlineStr">
        <is>
          <t>00037752</t>
        </is>
      </c>
      <c r="C2366" s="27" t="inlineStr">
        <is>
          <t>CAMINHAO TOCO, PESO BRUTO TOTAL 16000 KG, CARGA UTIL MAXIMA 11030 KG, DISTANCIA ENTRE EIXOS 5,41 M, POTENCIA 185 CV (INCLUI CABINE E CHASSI, NAO INCLUI CARROCERIA)</t>
        </is>
      </c>
      <c r="D2366" s="28" t="inlineStr">
        <is>
          <t>UN</t>
        </is>
      </c>
      <c r="E2366" s="1" t="n"/>
      <c r="F2366" s="1" t="n"/>
      <c r="G2366" s="1" t="n"/>
    </row>
    <row r="2367" ht="27.95" customHeight="1">
      <c r="A2367" s="29" t="inlineStr">
        <is>
          <t>2.4</t>
        </is>
      </c>
      <c r="B2367" s="29" t="inlineStr">
        <is>
          <t>101493</t>
        </is>
      </c>
      <c r="C2367" s="29" t="inlineStr">
        <is>
          <t>ENTRADA DE ENERGIA ELÉTRICA, AÉREA, MONOFÁSICA, COM CAIXA DE EMBUTIR, CABO DE 10 MM2 E DISJUNTOR DIN 50A (NÃO INCLUSO O POSTE DE CONCRETO). AF_07/2020_PS</t>
        </is>
      </c>
      <c r="D2367" s="30" t="inlineStr">
        <is>
          <t>UN</t>
        </is>
      </c>
      <c r="E2367" s="31" t="n">
        <v>1</v>
      </c>
      <c r="F2367" s="32" t="n">
        <v>9.116800000000001e-06</v>
      </c>
      <c r="G2367" s="32">
        <f>F2367*E2367</f>
        <v/>
      </c>
    </row>
    <row r="2368" ht="15" customHeight="1">
      <c r="A2368" s="1" t="n"/>
      <c r="B2368" s="1" t="n"/>
      <c r="C2368" s="1" t="n"/>
      <c r="D2368" s="1" t="n"/>
      <c r="E2368" s="1" t="n"/>
      <c r="F2368" s="33" t="inlineStr">
        <is>
          <t>TOTAL:</t>
        </is>
      </c>
      <c r="G2368" s="34" t="n">
        <v>9.116800000000001e-06</v>
      </c>
    </row>
    <row r="2369" ht="24" customHeight="1">
      <c r="A2369" s="27" t="inlineStr">
        <is>
          <t xml:space="preserve">[ </t>
        </is>
      </c>
      <c r="B2369" s="27" t="inlineStr">
        <is>
          <t>00037758</t>
        </is>
      </c>
      <c r="C2369" s="27" t="inlineStr">
        <is>
          <t>CAMINHAO TRUCADO, PESO BRUTO TOTAL 23000 KG, CARGA UTIL MAXIMA 15285 KG, DISTANCIA ENTRE EIXOS 4,80 M, POTENCIA 326 CV (INCLUI CABINE E CHASSI, NAO INCLUI CARROCERIA)</t>
        </is>
      </c>
      <c r="D2369" s="28" t="inlineStr">
        <is>
          <t>UN</t>
        </is>
      </c>
      <c r="E2369" s="1" t="n"/>
      <c r="F2369" s="1" t="n"/>
      <c r="G2369" s="1" t="n"/>
    </row>
    <row r="2370" ht="20.1" customHeight="1">
      <c r="A2370" s="29" t="inlineStr">
        <is>
          <t>2.2</t>
        </is>
      </c>
      <c r="B2370" s="29" t="inlineStr">
        <is>
          <t>93208</t>
        </is>
      </c>
      <c r="C2370" s="29" t="inlineStr">
        <is>
          <t>EXECUÇÃO DE ALMOXARIFADO EM CANTEIRO DE OBRA EM CHAPA DE MADEIRA COMPENSADA, INCLUSO PRATELEIRAS. AF_02/2016</t>
        </is>
      </c>
      <c r="D2370" s="30" t="inlineStr">
        <is>
          <t>M2</t>
        </is>
      </c>
      <c r="E2370" s="31" t="n">
        <v>30</v>
      </c>
      <c r="F2370" s="32" t="n">
        <v>4.501194e-09</v>
      </c>
      <c r="G2370" s="32">
        <f>F2370*E2370</f>
        <v/>
      </c>
    </row>
    <row r="2371" ht="27.95" customHeight="1">
      <c r="A2371" s="29" t="inlineStr">
        <is>
          <t>2.3</t>
        </is>
      </c>
      <c r="B2371" s="29" t="inlineStr">
        <is>
          <t>93210</t>
        </is>
      </c>
      <c r="C2371" s="29" t="inlineStr">
        <is>
          <t>EXECUÇÃO DE REFEITÓRIO EM CANTEIRO DE OBRA EM CHAPA DE MADEIRA COMPENSADA, NÃO INCLUSO MOBILIÁRIO E EQUIPAMENTOS. AF_02/2016</t>
        </is>
      </c>
      <c r="D2371" s="30" t="inlineStr">
        <is>
          <t>M2</t>
        </is>
      </c>
      <c r="E2371" s="31" t="n">
        <v>14</v>
      </c>
      <c r="F2371" s="32" t="n">
        <v>6.7182e-09</v>
      </c>
      <c r="G2371" s="32">
        <f>F2371*E2371</f>
        <v/>
      </c>
    </row>
    <row r="2372" ht="27.95" customHeight="1">
      <c r="A2372" s="29" t="inlineStr">
        <is>
          <t>7.3</t>
        </is>
      </c>
      <c r="B2372" s="29" t="inlineStr">
        <is>
          <t>100982</t>
        </is>
      </c>
      <c r="C2372" s="29" t="inlineStr">
        <is>
          <t>CARGA, MANOBRA E DESCARGA DE ENTULHO EM CAMINHÃO BASCULANTE 10 M³ - CARGA COM ESCAVADEIRA HIDRÁULICA (CAÇAMBA DE 0,80 M³ / 111 HP) E DESCARGA LIVRE (UNIDADE: M3). AF_07/2020</t>
        </is>
      </c>
      <c r="D2372" s="30" t="inlineStr">
        <is>
          <t>M3</t>
        </is>
      </c>
      <c r="E2372" s="31" t="n">
        <v>355.22</v>
      </c>
      <c r="F2372" s="32" t="n">
        <v>3.08556e-06</v>
      </c>
      <c r="G2372" s="32">
        <f>F2372*E2372</f>
        <v/>
      </c>
    </row>
    <row r="2373" ht="15" customHeight="1">
      <c r="A2373" s="1" t="n"/>
      <c r="B2373" s="1" t="n"/>
      <c r="C2373" s="1" t="n"/>
      <c r="D2373" s="1" t="n"/>
      <c r="E2373" s="1" t="n"/>
      <c r="F2373" s="33" t="inlineStr">
        <is>
          <t>TOTAL:</t>
        </is>
      </c>
      <c r="G2373" s="34" t="n">
        <v>0.00109628171382</v>
      </c>
    </row>
    <row r="2374" ht="15" customHeight="1">
      <c r="A2374" s="27" t="inlineStr">
        <is>
          <t>[ Material ]</t>
        </is>
      </c>
      <c r="B2374" s="27" t="inlineStr">
        <is>
          <t>00000659</t>
        </is>
      </c>
      <c r="C2374" s="27" t="inlineStr">
        <is>
          <t>CANALETA DE CONCRETO 14 X 19 X 19 CM (CLASSE C - NBR 6136)</t>
        </is>
      </c>
      <c r="D2374" s="28" t="inlineStr">
        <is>
          <t>UN</t>
        </is>
      </c>
      <c r="E2374" s="1" t="n"/>
      <c r="F2374" s="1" t="n"/>
      <c r="G2374" s="1" t="n"/>
    </row>
    <row r="2375" ht="20.1" customHeight="1">
      <c r="A2375" s="29" t="inlineStr">
        <is>
          <t>5.12</t>
        </is>
      </c>
      <c r="B2375" s="29" t="inlineStr">
        <is>
          <t>93205</t>
        </is>
      </c>
      <c r="C2375" s="29" t="inlineStr">
        <is>
          <t>CINTA DE AMARRAÇÃO DE ALVENARIA MOLDADA IN LOCO COM UTILIZAÇÃO DE BLOCOS CANALETA. AF_03/2016</t>
        </is>
      </c>
      <c r="D2375" s="30" t="inlineStr">
        <is>
          <t>M</t>
        </is>
      </c>
      <c r="E2375" s="31" t="n">
        <v>220</v>
      </c>
      <c r="F2375" s="32" t="n">
        <v>5.34</v>
      </c>
      <c r="G2375" s="32">
        <f>F2375*E2375</f>
        <v/>
      </c>
    </row>
    <row r="2376" ht="15" customHeight="1">
      <c r="A2376" s="1" t="n"/>
      <c r="B2376" s="1" t="n"/>
      <c r="C2376" s="1" t="n"/>
      <c r="D2376" s="1" t="n"/>
      <c r="E2376" s="1" t="n"/>
      <c r="F2376" s="33" t="inlineStr">
        <is>
          <t>TOTAL:</t>
        </is>
      </c>
      <c r="G2376" s="34" t="n">
        <v>1174.8</v>
      </c>
    </row>
    <row r="2377" ht="15.95" customHeight="1">
      <c r="A2377" s="27" t="inlineStr">
        <is>
          <t>[ Material ]</t>
        </is>
      </c>
      <c r="B2377" s="27" t="inlineStr">
        <is>
          <t>00038597</t>
        </is>
      </c>
      <c r="C2377" s="27" t="inlineStr">
        <is>
          <t>CANALETA DE CONCRETO ESTRUTURAL 14 X 19 X 39 CM, FBK 4,5 MPA (NBR 6136)</t>
        </is>
      </c>
      <c r="D2377" s="28" t="inlineStr">
        <is>
          <t>UN</t>
        </is>
      </c>
      <c r="E2377" s="1" t="n"/>
      <c r="F2377" s="1" t="n"/>
      <c r="G2377" s="1" t="n"/>
    </row>
    <row r="2378" ht="27.95" customHeight="1">
      <c r="A2378" s="29" t="inlineStr">
        <is>
          <t>5.13</t>
        </is>
      </c>
      <c r="B2378" s="29" t="inlineStr">
        <is>
          <t>89470</t>
        </is>
      </c>
      <c r="C2378" s="29" t="inlineStr">
        <is>
          <t>ALVENARIA DE BLOCOS DE CONCRETO ESTRUTURAL 14X19X39 CM (ESPESSURA 14 CM), FBK = 4,5 MPA, UTILIZANDO COLHER DE PEDREIRO. AF_10/2022</t>
        </is>
      </c>
      <c r="D2378" s="30" t="inlineStr">
        <is>
          <t>M2</t>
        </is>
      </c>
      <c r="E2378" s="31" t="n">
        <v>242</v>
      </c>
      <c r="F2378" s="32" t="n">
        <v>0.97</v>
      </c>
      <c r="G2378" s="32">
        <f>F2378*E2378</f>
        <v/>
      </c>
    </row>
    <row r="2379" ht="15" customHeight="1">
      <c r="A2379" s="1" t="n"/>
      <c r="B2379" s="1" t="n"/>
      <c r="C2379" s="1" t="n"/>
      <c r="D2379" s="1" t="n"/>
      <c r="E2379" s="1" t="n"/>
      <c r="F2379" s="33" t="inlineStr">
        <is>
          <t>TOTAL:</t>
        </is>
      </c>
      <c r="G2379" s="34" t="n">
        <v>234.74</v>
      </c>
    </row>
    <row r="2380" ht="15" customHeight="1">
      <c r="A2380" s="27" t="inlineStr">
        <is>
          <t xml:space="preserve">[ Encargos </t>
        </is>
      </c>
      <c r="B2380" s="27" t="inlineStr">
        <is>
          <t>I12894S</t>
        </is>
      </c>
      <c r="C2380" s="27" t="inlineStr">
        <is>
          <t>Capa para chuva em pvc com forro de poliester, com capuz (amarela ou azul)</t>
        </is>
      </c>
      <c r="D2380" s="28" t="inlineStr">
        <is>
          <t>un</t>
        </is>
      </c>
      <c r="E2380" s="1" t="n"/>
      <c r="F2380" s="1" t="n"/>
      <c r="G2380" s="1" t="n"/>
    </row>
    <row r="2381" ht="15" customHeight="1">
      <c r="A2381" s="29" t="inlineStr">
        <is>
          <t>3.3.10</t>
        </is>
      </c>
      <c r="B2381" s="29" t="inlineStr">
        <is>
          <t>S08637</t>
        </is>
      </c>
      <c r="C2381" s="29" t="inlineStr">
        <is>
          <t>Chapim de concreto pré-moldado</t>
        </is>
      </c>
      <c r="D2381" s="30" t="inlineStr">
        <is>
          <t>m</t>
        </is>
      </c>
      <c r="E2381" s="31" t="n">
        <v>142</v>
      </c>
      <c r="F2381" s="32" t="n">
        <v>0.000544</v>
      </c>
      <c r="G2381" s="32">
        <f>F2381*E2381</f>
        <v/>
      </c>
    </row>
    <row r="2382" ht="20.1" customHeight="1">
      <c r="A2382" s="29" t="inlineStr">
        <is>
          <t>3.6.5</t>
        </is>
      </c>
      <c r="B2382" s="29" t="inlineStr">
        <is>
          <t>S09541</t>
        </is>
      </c>
      <c r="C2382" s="29" t="inlineStr">
        <is>
          <t>Fornecimento e instalação de exaustor eólico ref. LM-60 master turbo, da luftmaxi ou similar</t>
        </is>
      </c>
      <c r="D2382" s="30" t="inlineStr">
        <is>
          <t>un</t>
        </is>
      </c>
      <c r="E2382" s="31" t="n">
        <v>18</v>
      </c>
      <c r="F2382" s="32" t="n">
        <v>0.0004</v>
      </c>
      <c r="G2382" s="32">
        <f>F2382*E2382</f>
        <v/>
      </c>
    </row>
    <row r="2383" ht="27.95" customHeight="1">
      <c r="A2383" s="29" t="inlineStr">
        <is>
          <t>4.2.17</t>
        </is>
      </c>
      <c r="B2383" s="29" t="inlineStr">
        <is>
          <t>S02291</t>
        </is>
      </c>
      <c r="C2383" s="29" t="inlineStr">
        <is>
          <t>Pintura para interiores, sobre paredes ou tetos, com lixamento, aplicação de 01 demão de líquido selador, 02 demãos de massa corrida e 02 demãos de tinta pva latex convencional para interiores (Recomposição das paredes e lajes internas)</t>
        </is>
      </c>
      <c r="D2383" s="30" t="inlineStr">
        <is>
          <t>m2</t>
        </is>
      </c>
      <c r="E2383" s="31" t="n">
        <v>17.4</v>
      </c>
      <c r="F2383" s="32" t="n">
        <v>0.00033</v>
      </c>
      <c r="G2383" s="32">
        <f>F2383*E2383</f>
        <v/>
      </c>
    </row>
    <row r="2384" ht="15" customHeight="1">
      <c r="A2384" s="1" t="n"/>
      <c r="B2384" s="1" t="n"/>
      <c r="C2384" s="1" t="n"/>
      <c r="D2384" s="1" t="n"/>
      <c r="E2384" s="1" t="n"/>
      <c r="F2384" s="33" t="inlineStr">
        <is>
          <t>TOTAL:</t>
        </is>
      </c>
      <c r="G2384" s="34" t="n">
        <v>0.09019000000000001</v>
      </c>
    </row>
    <row r="2385" ht="15.95" customHeight="1">
      <c r="A2385" s="27" t="inlineStr">
        <is>
          <t xml:space="preserve">[ Encargos </t>
        </is>
      </c>
      <c r="B2385" s="27" t="inlineStr">
        <is>
          <t>I12895S</t>
        </is>
      </c>
      <c r="C2385" s="27" t="inlineStr">
        <is>
          <t>Capacete de seguranca aba frontal com suspensao de polietileno, sem jugular (classe b)</t>
        </is>
      </c>
      <c r="D2385" s="28" t="inlineStr">
        <is>
          <t>un</t>
        </is>
      </c>
      <c r="E2385" s="1" t="n"/>
      <c r="F2385" s="1" t="n"/>
      <c r="G2385" s="1" t="n"/>
    </row>
    <row r="2386" ht="15" customHeight="1">
      <c r="A2386" s="29" t="inlineStr">
        <is>
          <t>3.3.10</t>
        </is>
      </c>
      <c r="B2386" s="29" t="inlineStr">
        <is>
          <t>S08637</t>
        </is>
      </c>
      <c r="C2386" s="29" t="inlineStr">
        <is>
          <t>Chapim de concreto pré-moldado</t>
        </is>
      </c>
      <c r="D2386" s="30" t="inlineStr">
        <is>
          <t>m</t>
        </is>
      </c>
      <c r="E2386" s="31" t="n">
        <v>142</v>
      </c>
      <c r="F2386" s="32" t="n">
        <v>0.001632</v>
      </c>
      <c r="G2386" s="32">
        <f>F2386*E2386</f>
        <v/>
      </c>
    </row>
    <row r="2387" ht="20.1" customHeight="1">
      <c r="A2387" s="29" t="inlineStr">
        <is>
          <t>3.6.5</t>
        </is>
      </c>
      <c r="B2387" s="29" t="inlineStr">
        <is>
          <t>S09541</t>
        </is>
      </c>
      <c r="C2387" s="29" t="inlineStr">
        <is>
          <t>Fornecimento e instalação de exaustor eólico ref. LM-60 master turbo, da luftmaxi ou similar</t>
        </is>
      </c>
      <c r="D2387" s="30" t="inlineStr">
        <is>
          <t>un</t>
        </is>
      </c>
      <c r="E2387" s="31" t="n">
        <v>18</v>
      </c>
      <c r="F2387" s="32" t="n">
        <v>0.0012</v>
      </c>
      <c r="G2387" s="32">
        <f>F2387*E2387</f>
        <v/>
      </c>
    </row>
    <row r="2388" ht="27.95" customHeight="1">
      <c r="A2388" s="29" t="inlineStr">
        <is>
          <t>4.2.17</t>
        </is>
      </c>
      <c r="B2388" s="29" t="inlineStr">
        <is>
          <t>S02291</t>
        </is>
      </c>
      <c r="C2388" s="29" t="inlineStr">
        <is>
          <t>Pintura para interiores, sobre paredes ou tetos, com lixamento, aplicação de 01 demão de líquido selador, 02 demãos de massa corrida e 02 demãos de tinta pva latex convencional para interiores (Recomposição das paredes e lajes internas)</t>
        </is>
      </c>
      <c r="D2388" s="30" t="inlineStr">
        <is>
          <t>m2</t>
        </is>
      </c>
      <c r="E2388" s="31" t="n">
        <v>17.4</v>
      </c>
      <c r="F2388" s="32" t="n">
        <v>0.00099</v>
      </c>
      <c r="G2388" s="32">
        <f>F2388*E2388</f>
        <v/>
      </c>
    </row>
    <row r="2389" ht="15" customHeight="1">
      <c r="A2389" s="1" t="n"/>
      <c r="B2389" s="1" t="n"/>
      <c r="C2389" s="1" t="n"/>
      <c r="D2389" s="1" t="n"/>
      <c r="E2389" s="1" t="n"/>
      <c r="F2389" s="33" t="inlineStr">
        <is>
          <t>TOTAL:</t>
        </is>
      </c>
      <c r="G2389" s="34" t="n">
        <v>0.27057</v>
      </c>
    </row>
    <row r="2390" ht="15" customHeight="1">
      <c r="A2390" s="27" t="inlineStr">
        <is>
          <t xml:space="preserve">[ Mão de Obra </t>
        </is>
      </c>
      <c r="B2390" s="27" t="inlineStr">
        <is>
          <t>00006117</t>
        </is>
      </c>
      <c r="C2390" s="27" t="inlineStr">
        <is>
          <t>CARPINTEIRO AUXILIAR (HORISTA)</t>
        </is>
      </c>
      <c r="D2390" s="28" t="inlineStr">
        <is>
          <t>H</t>
        </is>
      </c>
      <c r="E2390" s="1" t="n"/>
      <c r="F2390" s="1" t="n"/>
      <c r="G2390" s="1" t="n"/>
    </row>
    <row r="2391" ht="20.1" customHeight="1">
      <c r="A2391" s="29" t="inlineStr">
        <is>
          <t>2.2</t>
        </is>
      </c>
      <c r="B2391" s="29" t="inlineStr">
        <is>
          <t>93208</t>
        </is>
      </c>
      <c r="C2391" s="29" t="inlineStr">
        <is>
          <t>EXECUÇÃO DE ALMOXARIFADO EM CANTEIRO DE OBRA EM CHAPA DE MADEIRA COMPENSADA, INCLUSO PRATELEIRAS. AF_02/2016</t>
        </is>
      </c>
      <c r="D2391" s="30" t="inlineStr">
        <is>
          <t>M2</t>
        </is>
      </c>
      <c r="E2391" s="31" t="n">
        <v>30</v>
      </c>
      <c r="F2391" s="32" t="n">
        <v>1.0894985089183</v>
      </c>
      <c r="G2391" s="32">
        <f>F2391*E2391</f>
        <v/>
      </c>
    </row>
    <row r="2392" ht="27.95" customHeight="1">
      <c r="A2392" s="29" t="inlineStr">
        <is>
          <t>2.3</t>
        </is>
      </c>
      <c r="B2392" s="29" t="inlineStr">
        <is>
          <t>93210</t>
        </is>
      </c>
      <c r="C2392" s="29" t="inlineStr">
        <is>
          <t>EXECUÇÃO DE REFEITÓRIO EM CANTEIRO DE OBRA EM CHAPA DE MADEIRA COMPENSADA, NÃO INCLUSO MOBILIÁRIO E EQUIPAMENTOS. AF_02/2016</t>
        </is>
      </c>
      <c r="D2392" s="30" t="inlineStr">
        <is>
          <t>M2</t>
        </is>
      </c>
      <c r="E2392" s="31" t="n">
        <v>14</v>
      </c>
      <c r="F2392" s="32" t="n">
        <v>0.4886806693604202</v>
      </c>
      <c r="G2392" s="32">
        <f>F2392*E2392</f>
        <v/>
      </c>
    </row>
    <row r="2393" ht="15" customHeight="1">
      <c r="A2393" s="29" t="inlineStr">
        <is>
          <t>3.1.3</t>
        </is>
      </c>
      <c r="B2393" s="29" t="inlineStr">
        <is>
          <t>97062</t>
        </is>
      </c>
      <c r="C2393" s="29" t="inlineStr">
        <is>
          <t>COLOCAÇÃO DE TELA EM ANDAIME FACHADEIRO. AF_11/2017</t>
        </is>
      </c>
      <c r="D2393" s="30" t="inlineStr">
        <is>
          <t>M2</t>
        </is>
      </c>
      <c r="E2393" s="31" t="n">
        <v>889</v>
      </c>
      <c r="F2393" s="32" t="n">
        <v>0.06645012660000001</v>
      </c>
      <c r="G2393" s="32">
        <f>F2393*E2393</f>
        <v/>
      </c>
    </row>
    <row r="2394" ht="20.1" customHeight="1">
      <c r="A2394" s="29" t="inlineStr">
        <is>
          <t>3.1.4</t>
        </is>
      </c>
      <c r="B2394" s="29" t="inlineStr">
        <is>
          <t>CP ADAP. 017</t>
        </is>
      </c>
      <c r="C2394" s="29" t="inlineStr">
        <is>
          <t>SINALIZAÇÃO COM FITA FIXADA EM CONE PLÁSTICO, INCLUINDO CONE</t>
        </is>
      </c>
      <c r="D2394" s="30" t="inlineStr">
        <is>
          <t>M</t>
        </is>
      </c>
      <c r="E2394" s="31" t="n">
        <v>154.34</v>
      </c>
      <c r="F2394" s="32" t="n">
        <v>0.110648512</v>
      </c>
      <c r="G2394" s="32">
        <f>F2394*E2394</f>
        <v/>
      </c>
    </row>
    <row r="2395" ht="15" customHeight="1">
      <c r="A2395" s="29" t="inlineStr">
        <is>
          <t>4.1.3</t>
        </is>
      </c>
      <c r="B2395" s="29" t="inlineStr">
        <is>
          <t>97062</t>
        </is>
      </c>
      <c r="C2395" s="29" t="inlineStr">
        <is>
          <t>COLOCAÇÃO DE TELA EM ANDAIME FACHADEIRO. AF_11/2017</t>
        </is>
      </c>
      <c r="D2395" s="30" t="inlineStr">
        <is>
          <t>M2</t>
        </is>
      </c>
      <c r="E2395" s="31" t="n">
        <v>1600.8</v>
      </c>
      <c r="F2395" s="32" t="n">
        <v>0.06645012660000001</v>
      </c>
      <c r="G2395" s="32">
        <f>F2395*E2395</f>
        <v/>
      </c>
    </row>
    <row r="2396" ht="20.1" customHeight="1">
      <c r="A2396" s="29" t="inlineStr">
        <is>
          <t>4.1.4</t>
        </is>
      </c>
      <c r="B2396" s="29" t="inlineStr">
        <is>
          <t>CP ADAP. 017</t>
        </is>
      </c>
      <c r="C2396" s="29" t="inlineStr">
        <is>
          <t>SINALIZAÇÃO COM FITA FIXADA EM CONE PLÁSTICO, INCLUINDO CONE</t>
        </is>
      </c>
      <c r="D2396" s="30" t="inlineStr">
        <is>
          <t>M</t>
        </is>
      </c>
      <c r="E2396" s="31" t="n">
        <v>124.19</v>
      </c>
      <c r="F2396" s="32" t="n">
        <v>0.110648512</v>
      </c>
      <c r="G2396" s="32">
        <f>F2396*E2396</f>
        <v/>
      </c>
    </row>
    <row r="2397" ht="27.95" customHeight="1">
      <c r="A2397" s="29" t="inlineStr">
        <is>
          <t>4.2.6</t>
        </is>
      </c>
      <c r="B2397" s="29" t="inlineStr">
        <is>
          <t>92762</t>
        </is>
      </c>
      <c r="C2397" s="29" t="inlineStr">
        <is>
          <t>ARMAÇÃO DE PILAR OU VIGA DE ESTRUTURA CONVENCIONAL DE CONCRETO ARMADO UTILIZANDO AÇO CA-50 DE 10,0 MM - MONTAGEM. AF_06/2022</t>
        </is>
      </c>
      <c r="D2397" s="30" t="inlineStr">
        <is>
          <t>KG</t>
        </is>
      </c>
      <c r="E2397" s="31" t="n">
        <v>330.48</v>
      </c>
      <c r="F2397" s="32" t="n">
        <v>0.1497517775</v>
      </c>
      <c r="G2397" s="32">
        <f>F2397*E2397</f>
        <v/>
      </c>
    </row>
    <row r="2398" ht="27.95" customHeight="1">
      <c r="A2398" s="29" t="inlineStr">
        <is>
          <t>4.6.4</t>
        </is>
      </c>
      <c r="B2398" s="29" t="inlineStr">
        <is>
          <t>92762</t>
        </is>
      </c>
      <c r="C2398" s="29" t="inlineStr">
        <is>
          <t>MONTAGEM E DESMONTAGEM DE FÔRMA DE PILARES RETANGULARES E ESTRUTURAS SIMILARES, PÉ-DIREITO SIMPLES, EM CHAPA DE MADEIRA COMPENSADA PLASTIFICADA, 10 UTILIZAÇÕES. AF_09/2020</t>
        </is>
      </c>
      <c r="D2398" s="30" t="inlineStr">
        <is>
          <t>KG</t>
        </is>
      </c>
      <c r="E2398" s="31" t="n">
        <v>4</v>
      </c>
      <c r="F2398" s="32" t="n">
        <v>0.1497517775</v>
      </c>
      <c r="G2398" s="32">
        <f>F2398*E2398</f>
        <v/>
      </c>
    </row>
    <row r="2399" ht="27.95" customHeight="1">
      <c r="A2399" s="29" t="inlineStr">
        <is>
          <t>4.6.7</t>
        </is>
      </c>
      <c r="B2399" s="29" t="inlineStr">
        <is>
          <t>92455</t>
        </is>
      </c>
      <c r="C2399" s="29" t="inlineStr">
        <is>
          <t>MONTAGEM E DESMONTAGEM DE FÔRMA DE VIGA, ESCORAMENTO COM GARFO DE MADEIRA, PÉ-DIREITO SIMPLES, EM CHAPA DE MADEIRA RESINADA, 4 UTILIZAÇÕES. AF_09/2020</t>
        </is>
      </c>
      <c r="D2399" s="30" t="inlineStr">
        <is>
          <t>M2</t>
        </is>
      </c>
      <c r="E2399" s="31" t="n">
        <v>12</v>
      </c>
      <c r="F2399" s="32" t="n">
        <v>0.33454496244</v>
      </c>
      <c r="G2399" s="32">
        <f>F2399*E2399</f>
        <v/>
      </c>
    </row>
    <row r="2400" ht="27.95" customHeight="1">
      <c r="A2400" s="29" t="inlineStr">
        <is>
          <t>5.6</t>
        </is>
      </c>
      <c r="B2400" s="29" t="inlineStr">
        <is>
          <t>92762</t>
        </is>
      </c>
      <c r="C2400" s="29" t="inlineStr">
        <is>
          <t>ARMAÇÃO DE PILAR OU VIGA DE ESTRUTURA CONVENCIONAL DE CONCRETO ARMADO UTILIZANDO AÇO CA-50 DE 10,0 MM - MONTAGEM. AF_06/2022</t>
        </is>
      </c>
      <c r="D2400" s="30" t="inlineStr">
        <is>
          <t>KG</t>
        </is>
      </c>
      <c r="E2400" s="31" t="n">
        <v>426.35</v>
      </c>
      <c r="F2400" s="32" t="n">
        <v>0.1497517775</v>
      </c>
      <c r="G2400" s="32">
        <f>F2400*E2400</f>
        <v/>
      </c>
    </row>
    <row r="2401" ht="27.95" customHeight="1">
      <c r="A2401" s="29" t="inlineStr">
        <is>
          <t>5.8</t>
        </is>
      </c>
      <c r="B2401" s="29" t="inlineStr">
        <is>
          <t>92423</t>
        </is>
      </c>
      <c r="C2401" s="29" t="inlineStr">
        <is>
          <t>MONTAGEM E DESMONTAGEM DE FÔRMA DE PILARES RETANGULARES E ESTRUTURAS SIMILARES, PÉ-DIREITO SIMPLES, EM CHAPA DE MADEIRA COMPENSADA RESINADA, 6 UTILIZAÇÕES. AF_09/2020</t>
        </is>
      </c>
      <c r="D2401" s="30" t="inlineStr">
        <is>
          <t>M2</t>
        </is>
      </c>
      <c r="E2401" s="31" t="n">
        <v>72</v>
      </c>
      <c r="F2401" s="32" t="n">
        <v>0.18814315</v>
      </c>
      <c r="G2401" s="32">
        <f>F2401*E2401</f>
        <v/>
      </c>
    </row>
    <row r="2402" ht="15" customHeight="1">
      <c r="A2402" s="29" t="inlineStr">
        <is>
          <t>6.22</t>
        </is>
      </c>
      <c r="B2402" s="29" t="inlineStr">
        <is>
          <t>C4427</t>
        </is>
      </c>
      <c r="C2402" s="29" t="inlineStr">
        <is>
          <t>PORTA TIPO PARANÁ (0,80 x 2,10 m), C/ FERRAGENS</t>
        </is>
      </c>
      <c r="D2402" s="30" t="inlineStr">
        <is>
          <t>UN</t>
        </is>
      </c>
      <c r="E2402" s="31" t="n">
        <v>10</v>
      </c>
      <c r="F2402" s="32" t="n">
        <v>2.5933245</v>
      </c>
      <c r="G2402" s="32">
        <f>F2402*E2402</f>
        <v/>
      </c>
    </row>
    <row r="2403" ht="20.1" customHeight="1">
      <c r="A2403" s="29" t="inlineStr">
        <is>
          <t>6.23</t>
        </is>
      </c>
      <c r="B2403" s="29" t="inlineStr">
        <is>
          <t>CP ADAP. C1978</t>
        </is>
      </c>
      <c r="C2403" s="29" t="inlineStr">
        <is>
          <t>PORTA TIPO PARANÁ (0,90 x 2,10 m), C/ FERRAGENS</t>
        </is>
      </c>
      <c r="D2403" s="30" t="inlineStr">
        <is>
          <t>UN</t>
        </is>
      </c>
      <c r="E2403" s="31" t="n">
        <v>2</v>
      </c>
      <c r="F2403" s="32" t="n">
        <v>3.8137125</v>
      </c>
      <c r="G2403" s="32">
        <f>F2403*E2403</f>
        <v/>
      </c>
    </row>
    <row r="2404" ht="15" customHeight="1">
      <c r="A2404" s="1" t="n"/>
      <c r="B2404" s="1" t="n"/>
      <c r="C2404" s="1" t="n"/>
      <c r="D2404" s="1" t="n"/>
      <c r="E2404" s="1" t="n"/>
      <c r="F2404" s="33" t="inlineStr">
        <is>
          <t>TOTAL:</t>
        </is>
      </c>
      <c r="G2404" s="34" t="n">
        <v>400.8501011192399</v>
      </c>
    </row>
    <row r="2405" ht="15" customHeight="1">
      <c r="A2405" s="27" t="inlineStr">
        <is>
          <t xml:space="preserve">[ Mão de Obra </t>
        </is>
      </c>
      <c r="B2405" s="27" t="inlineStr">
        <is>
          <t>00001214</t>
        </is>
      </c>
      <c r="C2405" s="27" t="inlineStr">
        <is>
          <t>CARPINTEIRO DE ESQUADRIAS (HORISTA)</t>
        </is>
      </c>
      <c r="D2405" s="28" t="inlineStr">
        <is>
          <t>H</t>
        </is>
      </c>
      <c r="E2405" s="1" t="n"/>
      <c r="F2405" s="1" t="n"/>
      <c r="G2405" s="1" t="n"/>
    </row>
    <row r="2406" ht="27.95" customHeight="1">
      <c r="A2406" s="29" t="inlineStr">
        <is>
          <t>2.3</t>
        </is>
      </c>
      <c r="B2406" s="29" t="inlineStr">
        <is>
          <t>93210</t>
        </is>
      </c>
      <c r="C2406" s="29" t="inlineStr">
        <is>
          <t>EXECUÇÃO DE REFEITÓRIO EM CANTEIRO DE OBRA EM CHAPA DE MADEIRA COMPENSADA, NÃO INCLUSO MOBILIÁRIO E EQUIPAMENTOS. AF_02/2016</t>
        </is>
      </c>
      <c r="D2406" s="30" t="inlineStr">
        <is>
          <t>M2</t>
        </is>
      </c>
      <c r="E2406" s="31" t="n">
        <v>14</v>
      </c>
      <c r="F2406" s="32" t="n">
        <v>0.0466277242491008</v>
      </c>
      <c r="G2406" s="32">
        <f>F2406*E2406</f>
        <v/>
      </c>
    </row>
    <row r="2407" ht="15" customHeight="1">
      <c r="A2407" s="29" t="inlineStr">
        <is>
          <t>6.22</t>
        </is>
      </c>
      <c r="B2407" s="29" t="inlineStr">
        <is>
          <t>C4427</t>
        </is>
      </c>
      <c r="C2407" s="29" t="inlineStr">
        <is>
          <t>PORTA TIPO PARANÁ (0,80 x 2,10 m), C/ FERRAGENS</t>
        </is>
      </c>
      <c r="D2407" s="30" t="inlineStr">
        <is>
          <t>UN</t>
        </is>
      </c>
      <c r="E2407" s="31" t="n">
        <v>10</v>
      </c>
      <c r="F2407" s="32" t="n">
        <v>2.5933245</v>
      </c>
      <c r="G2407" s="32">
        <f>F2407*E2407</f>
        <v/>
      </c>
    </row>
    <row r="2408" ht="20.1" customHeight="1">
      <c r="A2408" s="29" t="inlineStr">
        <is>
          <t>6.23</t>
        </is>
      </c>
      <c r="B2408" s="29" t="inlineStr">
        <is>
          <t>CP ADAP. C1978</t>
        </is>
      </c>
      <c r="C2408" s="29" t="inlineStr">
        <is>
          <t>PORTA TIPO PARANÁ (0,90 x 2,10 m), C/ FERRAGENS</t>
        </is>
      </c>
      <c r="D2408" s="30" t="inlineStr">
        <is>
          <t>UN</t>
        </is>
      </c>
      <c r="E2408" s="31" t="n">
        <v>2</v>
      </c>
      <c r="F2408" s="32" t="n">
        <v>3.8137125</v>
      </c>
      <c r="G2408" s="32">
        <f>F2408*E2408</f>
        <v/>
      </c>
    </row>
    <row r="2409" ht="15" customHeight="1">
      <c r="A2409" s="1" t="n"/>
      <c r="B2409" s="1" t="n"/>
      <c r="C2409" s="1" t="n"/>
      <c r="D2409" s="1" t="n"/>
      <c r="E2409" s="1" t="n"/>
      <c r="F2409" s="33" t="inlineStr">
        <is>
          <t>TOTAL:</t>
        </is>
      </c>
      <c r="G2409" s="34" t="n">
        <v>34.21345813948741</v>
      </c>
    </row>
    <row r="2410" ht="15" customHeight="1">
      <c r="A2410" s="27" t="inlineStr">
        <is>
          <t xml:space="preserve">[ Mão de Obra </t>
        </is>
      </c>
      <c r="B2410" s="27" t="inlineStr">
        <is>
          <t>00001213</t>
        </is>
      </c>
      <c r="C2410" s="27" t="inlineStr">
        <is>
          <t>CARPINTEIRO DE FORMAS OU OFICIAL (HORISTA)</t>
        </is>
      </c>
      <c r="D2410" s="28" t="inlineStr">
        <is>
          <t>H</t>
        </is>
      </c>
      <c r="E2410" s="1" t="n"/>
      <c r="F2410" s="1" t="n"/>
      <c r="G2410" s="1" t="n"/>
    </row>
    <row r="2411" ht="20.1" customHeight="1">
      <c r="A2411" s="29" t="inlineStr">
        <is>
          <t>2.1</t>
        </is>
      </c>
      <c r="B2411" s="29" t="inlineStr">
        <is>
          <t>103689</t>
        </is>
      </c>
      <c r="C2411" s="29" t="inlineStr">
        <is>
          <t>FORNECIMENTO E INSTALAÇÃO DE PLACA DE OBRA COM CHAPA GALVANIZADA E ESTRUTURA DE MADEIRA. AF_03/2022_PS</t>
        </is>
      </c>
      <c r="D2411" s="30" t="inlineStr">
        <is>
          <t>M2</t>
        </is>
      </c>
      <c r="E2411" s="31" t="n">
        <v>2.88</v>
      </c>
      <c r="F2411" s="32" t="n">
        <v>0.377852112</v>
      </c>
      <c r="G2411" s="32">
        <f>F2411*E2411</f>
        <v/>
      </c>
    </row>
    <row r="2412" ht="20.1" customHeight="1">
      <c r="A2412" s="29" t="inlineStr">
        <is>
          <t>2.2</t>
        </is>
      </c>
      <c r="B2412" s="29" t="inlineStr">
        <is>
          <t>93208</t>
        </is>
      </c>
      <c r="C2412" s="29" t="inlineStr">
        <is>
          <t>EXECUÇÃO DE ALMOXARIFADO EM CANTEIRO DE OBRA EM CHAPA DE MADEIRA COMPENSADA, INCLUSO PRATELEIRAS. AF_02/2016</t>
        </is>
      </c>
      <c r="D2412" s="30" t="inlineStr">
        <is>
          <t>M2</t>
        </is>
      </c>
      <c r="E2412" s="31" t="n">
        <v>30</v>
      </c>
      <c r="F2412" s="32" t="n">
        <v>3.1450168731504</v>
      </c>
      <c r="G2412" s="32">
        <f>F2412*E2412</f>
        <v/>
      </c>
    </row>
    <row r="2413" ht="27.95" customHeight="1">
      <c r="A2413" s="29" t="inlineStr">
        <is>
          <t>2.3</t>
        </is>
      </c>
      <c r="B2413" s="29" t="inlineStr">
        <is>
          <t>93210</t>
        </is>
      </c>
      <c r="C2413" s="29" t="inlineStr">
        <is>
          <t>EXECUÇÃO DE REFEITÓRIO EM CANTEIRO DE OBRA EM CHAPA DE MADEIRA COMPENSADA, NÃO INCLUSO MOBILIÁRIO E EQUIPAMENTOS. AF_02/2016</t>
        </is>
      </c>
      <c r="D2413" s="30" t="inlineStr">
        <is>
          <t>M2</t>
        </is>
      </c>
      <c r="E2413" s="31" t="n">
        <v>14</v>
      </c>
      <c r="F2413" s="32" t="n">
        <v>2.082606442032</v>
      </c>
      <c r="G2413" s="32">
        <f>F2413*E2413</f>
        <v/>
      </c>
    </row>
    <row r="2414" ht="20.1" customHeight="1">
      <c r="A2414" s="29" t="inlineStr">
        <is>
          <t>2.5</t>
        </is>
      </c>
      <c r="B2414" s="29" t="inlineStr">
        <is>
          <t>CP ADAP. 002</t>
        </is>
      </c>
      <c r="C2414" s="29" t="inlineStr">
        <is>
          <t>INSTALAÇÕES PROVISÓRIAS DE ÁGUA</t>
        </is>
      </c>
      <c r="D2414" s="30" t="inlineStr">
        <is>
          <t>UN</t>
        </is>
      </c>
      <c r="E2414" s="31" t="n">
        <v>1</v>
      </c>
      <c r="F2414" s="32" t="n">
        <v>8.10624</v>
      </c>
      <c r="G2414" s="32">
        <f>F2414*E2414</f>
        <v/>
      </c>
    </row>
    <row r="2415" ht="15" customHeight="1">
      <c r="A2415" s="29" t="inlineStr">
        <is>
          <t>3.1.3</t>
        </is>
      </c>
      <c r="B2415" s="29" t="inlineStr">
        <is>
          <t>97062</t>
        </is>
      </c>
      <c r="C2415" s="29" t="inlineStr">
        <is>
          <t>COLOCAÇÃO DE TELA EM ANDAIME FACHADEIRO. AF_11/2017</t>
        </is>
      </c>
      <c r="D2415" s="30" t="inlineStr">
        <is>
          <t>M2</t>
        </is>
      </c>
      <c r="E2415" s="31" t="n">
        <v>889</v>
      </c>
      <c r="F2415" s="32" t="n">
        <v>0.06944615808</v>
      </c>
      <c r="G2415" s="32">
        <f>F2415*E2415</f>
        <v/>
      </c>
    </row>
    <row r="2416" ht="20.1" customHeight="1">
      <c r="A2416" s="29" t="inlineStr">
        <is>
          <t>3.1.4</t>
        </is>
      </c>
      <c r="B2416" s="29" t="inlineStr">
        <is>
          <t>CP ADAP. 017</t>
        </is>
      </c>
      <c r="C2416" s="29" t="inlineStr">
        <is>
          <t>SINALIZAÇÃO COM FITA FIXADA EM CONE PLÁSTICO, INCLUINDO CONE</t>
        </is>
      </c>
      <c r="D2416" s="30" t="inlineStr">
        <is>
          <t>M</t>
        </is>
      </c>
      <c r="E2416" s="31" t="n">
        <v>154.34</v>
      </c>
      <c r="F2416" s="32" t="n">
        <v>0.140237952</v>
      </c>
      <c r="G2416" s="32">
        <f>F2416*E2416</f>
        <v/>
      </c>
    </row>
    <row r="2417" ht="15" customHeight="1">
      <c r="A2417" s="29" t="inlineStr">
        <is>
          <t>3.3.10</t>
        </is>
      </c>
      <c r="B2417" s="29" t="inlineStr">
        <is>
          <t>S08637</t>
        </is>
      </c>
      <c r="C2417" s="29" t="inlineStr">
        <is>
          <t>Chapim de concreto pré-moldado</t>
        </is>
      </c>
      <c r="D2417" s="30" t="inlineStr">
        <is>
          <t>m</t>
        </is>
      </c>
      <c r="E2417" s="31" t="n">
        <v>142</v>
      </c>
      <c r="F2417" s="32" t="n">
        <v>0.4800414</v>
      </c>
      <c r="G2417" s="32">
        <f>F2417*E2417</f>
        <v/>
      </c>
    </row>
    <row r="2418" ht="15" customHeight="1">
      <c r="A2418" s="29" t="inlineStr">
        <is>
          <t>3.5.5</t>
        </is>
      </c>
      <c r="B2418" s="29" t="inlineStr">
        <is>
          <t>S08637</t>
        </is>
      </c>
      <c r="C2418" s="29" t="inlineStr">
        <is>
          <t>Chapim de concreto pré-moldado</t>
        </is>
      </c>
      <c r="D2418" s="30" t="inlineStr">
        <is>
          <t>m</t>
        </is>
      </c>
      <c r="E2418" s="31" t="n">
        <v>71</v>
      </c>
      <c r="F2418" s="32" t="n">
        <v>0.4800414</v>
      </c>
      <c r="G2418" s="32">
        <f>F2418*E2418</f>
        <v/>
      </c>
    </row>
    <row r="2419" ht="15" customHeight="1">
      <c r="A2419" s="29" t="inlineStr">
        <is>
          <t>4.1.3</t>
        </is>
      </c>
      <c r="B2419" s="29" t="inlineStr">
        <is>
          <t>97062</t>
        </is>
      </c>
      <c r="C2419" s="29" t="inlineStr">
        <is>
          <t>COLOCAÇÃO DE TELA EM ANDAIME FACHADEIRO. AF_11/2017</t>
        </is>
      </c>
      <c r="D2419" s="30" t="inlineStr">
        <is>
          <t>M2</t>
        </is>
      </c>
      <c r="E2419" s="31" t="n">
        <v>1600.8</v>
      </c>
      <c r="F2419" s="32" t="n">
        <v>0.06944615808</v>
      </c>
      <c r="G2419" s="32">
        <f>F2419*E2419</f>
        <v/>
      </c>
    </row>
    <row r="2420" ht="20.1" customHeight="1">
      <c r="A2420" s="29" t="inlineStr">
        <is>
          <t>4.1.4</t>
        </is>
      </c>
      <c r="B2420" s="29" t="inlineStr">
        <is>
          <t>CP ADAP. 017</t>
        </is>
      </c>
      <c r="C2420" s="29" t="inlineStr">
        <is>
          <t>SINALIZAÇÃO COM FITA FIXADA EM CONE PLÁSTICO, INCLUINDO CONE</t>
        </is>
      </c>
      <c r="D2420" s="30" t="inlineStr">
        <is>
          <t>M</t>
        </is>
      </c>
      <c r="E2420" s="31" t="n">
        <v>124.19</v>
      </c>
      <c r="F2420" s="32" t="n">
        <v>0.140237952</v>
      </c>
      <c r="G2420" s="32">
        <f>F2420*E2420</f>
        <v/>
      </c>
    </row>
    <row r="2421" ht="27.95" customHeight="1">
      <c r="A2421" s="29" t="inlineStr">
        <is>
          <t>4.2.6</t>
        </is>
      </c>
      <c r="B2421" s="29" t="inlineStr">
        <is>
          <t>92762</t>
        </is>
      </c>
      <c r="C2421" s="29" t="inlineStr">
        <is>
          <t>ARMAÇÃO DE PILAR OU VIGA DE ESTRUTURA CONVENCIONAL DE CONCRETO ARMADO UTILIZANDO AÇO CA-50 DE 10,0 MM - MONTAGEM. AF_06/2022</t>
        </is>
      </c>
      <c r="D2421" s="30" t="inlineStr">
        <is>
          <t>KG</t>
        </is>
      </c>
      <c r="E2421" s="31" t="n">
        <v>330.48</v>
      </c>
      <c r="F2421" s="32" t="n">
        <v>0.795323472</v>
      </c>
      <c r="G2421" s="32">
        <f>F2421*E2421</f>
        <v/>
      </c>
    </row>
    <row r="2422" ht="15" customHeight="1">
      <c r="A2422" s="29" t="inlineStr">
        <is>
          <t>4.3.12</t>
        </is>
      </c>
      <c r="B2422" s="29" t="inlineStr">
        <is>
          <t>S08637</t>
        </is>
      </c>
      <c r="C2422" s="29" t="inlineStr">
        <is>
          <t>Chapim de concreto pré-moldado</t>
        </is>
      </c>
      <c r="D2422" s="30" t="inlineStr">
        <is>
          <t>m</t>
        </is>
      </c>
      <c r="E2422" s="31" t="n">
        <v>190</v>
      </c>
      <c r="F2422" s="32" t="n">
        <v>0.4800414</v>
      </c>
      <c r="G2422" s="32">
        <f>F2422*E2422</f>
        <v/>
      </c>
    </row>
    <row r="2423" ht="27.95" customHeight="1">
      <c r="A2423" s="29" t="inlineStr">
        <is>
          <t>4.6.4</t>
        </is>
      </c>
      <c r="B2423" s="29" t="inlineStr">
        <is>
          <t>92762</t>
        </is>
      </c>
      <c r="C2423" s="29" t="inlineStr">
        <is>
          <t>MONTAGEM E DESMONTAGEM DE FÔRMA DE PILARES RETANGULARES E ESTRUTURAS SIMILARES, PÉ-DIREITO SIMPLES, EM CHAPA DE MADEIRA COMPENSADA PLASTIFICADA, 10 UTILIZAÇÕES. AF_09/2020</t>
        </is>
      </c>
      <c r="D2423" s="30" t="inlineStr">
        <is>
          <t>KG</t>
        </is>
      </c>
      <c r="E2423" s="31" t="n">
        <v>4</v>
      </c>
      <c r="F2423" s="32" t="n">
        <v>0.795323472</v>
      </c>
      <c r="G2423" s="32">
        <f>F2423*E2423</f>
        <v/>
      </c>
    </row>
    <row r="2424" ht="20.1" customHeight="1">
      <c r="A2424" s="29" t="inlineStr">
        <is>
          <t>4.6.5</t>
        </is>
      </c>
      <c r="B2424" s="29" t="inlineStr">
        <is>
          <t>103669</t>
        </is>
      </c>
      <c r="C2424" s="29" t="inlineStr">
        <is>
          <t>CONCRETAGEM DE PILARES, FCK = 25 MPA, COM USO DE BALDES - LANÇAMENTO, ADENSAMENTO E ACABAMENTO. AF_02/2022</t>
        </is>
      </c>
      <c r="D2424" s="30" t="inlineStr">
        <is>
          <t>M3</t>
        </is>
      </c>
      <c r="E2424" s="31" t="n">
        <v>0.25</v>
      </c>
      <c r="F2424" s="32" t="n">
        <v>2.49165552</v>
      </c>
      <c r="G2424" s="32">
        <f>F2424*E2424</f>
        <v/>
      </c>
    </row>
    <row r="2425" ht="27.95" customHeight="1">
      <c r="A2425" s="29" t="inlineStr">
        <is>
          <t>4.6.7</t>
        </is>
      </c>
      <c r="B2425" s="29" t="inlineStr">
        <is>
          <t>92455</t>
        </is>
      </c>
      <c r="C2425" s="29" t="inlineStr">
        <is>
          <t>MONTAGEM E DESMONTAGEM DE FÔRMA DE VIGA, ESCORAMENTO COM GARFO DE MADEIRA, PÉ-DIREITO SIMPLES, EM CHAPA DE MADEIRA RESINADA, 4 UTILIZAÇÕES. AF_09/2020</t>
        </is>
      </c>
      <c r="D2425" s="30" t="inlineStr">
        <is>
          <t>M2</t>
        </is>
      </c>
      <c r="E2425" s="31" t="n">
        <v>12</v>
      </c>
      <c r="F2425" s="32" t="n">
        <v>1.57632017808</v>
      </c>
      <c r="G2425" s="32">
        <f>F2425*E2425</f>
        <v/>
      </c>
    </row>
    <row r="2426" ht="27.95" customHeight="1">
      <c r="A2426" s="29" t="inlineStr">
        <is>
          <t>4.6.8</t>
        </is>
      </c>
      <c r="B2426" s="29" t="inlineStr">
        <is>
          <t>103683</t>
        </is>
      </c>
      <c r="C2426" s="29" t="inlineStr">
        <is>
          <t>CONCRETAGEM DE VIGAS E LAJES, FCK=25 MPA, PARA QUALQUER TIPO DE LAJE COM BALDES EM EDIFICAÇÃO DE MULTIPAVIMENTOS ATÉ 04 ANDARES - LANÇAMENTO, ADENSAMENTO E ACABAMENTO. AF_02/2022</t>
        </is>
      </c>
      <c r="D2426" s="30" t="inlineStr">
        <is>
          <t>M3</t>
        </is>
      </c>
      <c r="E2426" s="31" t="n">
        <v>0.5600000000000001</v>
      </c>
      <c r="F2426" s="32" t="n">
        <v>2.31635808</v>
      </c>
      <c r="G2426" s="32">
        <f>F2426*E2426</f>
        <v/>
      </c>
    </row>
    <row r="2427" ht="27.95" customHeight="1">
      <c r="A2427" s="29" t="inlineStr">
        <is>
          <t>5.6</t>
        </is>
      </c>
      <c r="B2427" s="29" t="inlineStr">
        <is>
          <t>92762</t>
        </is>
      </c>
      <c r="C2427" s="29" t="inlineStr">
        <is>
          <t>ARMAÇÃO DE PILAR OU VIGA DE ESTRUTURA CONVENCIONAL DE CONCRETO ARMADO UTILIZANDO AÇO CA-50 DE 10,0 MM - MONTAGEM. AF_06/2022</t>
        </is>
      </c>
      <c r="D2427" s="30" t="inlineStr">
        <is>
          <t>KG</t>
        </is>
      </c>
      <c r="E2427" s="31" t="n">
        <v>426.35</v>
      </c>
      <c r="F2427" s="32" t="n">
        <v>0.795323472</v>
      </c>
      <c r="G2427" s="32">
        <f>F2427*E2427</f>
        <v/>
      </c>
    </row>
    <row r="2428" ht="27.95" customHeight="1">
      <c r="A2428" s="29" t="inlineStr">
        <is>
          <t>5.8</t>
        </is>
      </c>
      <c r="B2428" s="29" t="inlineStr">
        <is>
          <t>92423</t>
        </is>
      </c>
      <c r="C2428" s="29" t="inlineStr">
        <is>
          <t>MONTAGEM E DESMONTAGEM DE FÔRMA DE PILARES RETANGULARES E ESTRUTURAS SIMILARES, PÉ-DIREITO SIMPLES, EM CHAPA DE MADEIRA COMPENSADA RESINADA, 6 UTILIZAÇÕES. AF_09/2020</t>
        </is>
      </c>
      <c r="D2428" s="30" t="inlineStr">
        <is>
          <t>M2</t>
        </is>
      </c>
      <c r="E2428" s="31" t="n">
        <v>72</v>
      </c>
      <c r="F2428" s="32" t="n">
        <v>0.9867725952</v>
      </c>
      <c r="G2428" s="32">
        <f>F2428*E2428</f>
        <v/>
      </c>
    </row>
    <row r="2429" ht="20.1" customHeight="1">
      <c r="A2429" s="29" t="inlineStr">
        <is>
          <t>5.10</t>
        </is>
      </c>
      <c r="B2429" s="29" t="inlineStr">
        <is>
          <t>103669</t>
        </is>
      </c>
      <c r="C2429" s="29" t="inlineStr">
        <is>
          <t>CONCRETAGEM DE PILARES, FCK = 25 MPA, COM USO DE BALDES - LANÇAMENTO, ADENSAMENTO E ACABAMENTO. AF_02/2022</t>
        </is>
      </c>
      <c r="D2429" s="30" t="inlineStr">
        <is>
          <t>M3</t>
        </is>
      </c>
      <c r="E2429" s="31" t="n">
        <v>3.38</v>
      </c>
      <c r="F2429" s="32" t="n">
        <v>2.49165552</v>
      </c>
      <c r="G2429" s="32">
        <f>F2429*E2429</f>
        <v/>
      </c>
    </row>
    <row r="2430" ht="15" customHeight="1">
      <c r="A2430" s="29" t="inlineStr">
        <is>
          <t>5.14</t>
        </is>
      </c>
      <c r="B2430" s="29" t="inlineStr">
        <is>
          <t>S08637</t>
        </is>
      </c>
      <c r="C2430" s="29" t="inlineStr">
        <is>
          <t>Chapim de concreto pré-moldado</t>
        </is>
      </c>
      <c r="D2430" s="30" t="inlineStr">
        <is>
          <t>m</t>
        </is>
      </c>
      <c r="E2430" s="31" t="n">
        <v>110</v>
      </c>
      <c r="F2430" s="32" t="n">
        <v>0.4800414</v>
      </c>
      <c r="G2430" s="32">
        <f>F2430*E2430</f>
        <v/>
      </c>
    </row>
    <row r="2431" ht="15" customHeight="1">
      <c r="A2431" s="1" t="n"/>
      <c r="B2431" s="1" t="n"/>
      <c r="C2431" s="1" t="n"/>
      <c r="D2431" s="1" t="n"/>
      <c r="E2431" s="1" t="n"/>
      <c r="F2431" s="33" t="inlineStr">
        <is>
          <t>TOTAL:</t>
        </is>
      </c>
      <c r="G2431" s="34" t="n">
        <v>1296.341506079184</v>
      </c>
    </row>
    <row r="2432" ht="15" customHeight="1">
      <c r="A2432" s="27" t="inlineStr">
        <is>
          <t xml:space="preserve">[ Mão de Obra </t>
        </is>
      </c>
      <c r="B2432" s="27" t="inlineStr">
        <is>
          <t>I01213S</t>
        </is>
      </c>
      <c r="C2432" s="27" t="inlineStr">
        <is>
          <t>Carpinteiro de formas ou oficial (horista)</t>
        </is>
      </c>
      <c r="D2432" s="28" t="inlineStr">
        <is>
          <t>h</t>
        </is>
      </c>
      <c r="E2432" s="1" t="n"/>
      <c r="F2432" s="1" t="n"/>
      <c r="G2432" s="1" t="n"/>
    </row>
    <row r="2433" ht="15" customHeight="1">
      <c r="A2433" s="29" t="inlineStr">
        <is>
          <t>3.3.10</t>
        </is>
      </c>
      <c r="B2433" s="29" t="inlineStr">
        <is>
          <t>S08637</t>
        </is>
      </c>
      <c r="C2433" s="29" t="inlineStr">
        <is>
          <t>Chapim de concreto pré-moldado</t>
        </is>
      </c>
      <c r="D2433" s="30" t="inlineStr">
        <is>
          <t>m</t>
        </is>
      </c>
      <c r="E2433" s="31" t="n">
        <v>142</v>
      </c>
      <c r="F2433" s="32" t="n">
        <v>1.36</v>
      </c>
      <c r="G2433" s="32">
        <f>F2433*E2433</f>
        <v/>
      </c>
    </row>
    <row r="2434" ht="15" customHeight="1">
      <c r="A2434" s="1" t="n"/>
      <c r="B2434" s="1" t="n"/>
      <c r="C2434" s="1" t="n"/>
      <c r="D2434" s="1" t="n"/>
      <c r="E2434" s="1" t="n"/>
      <c r="F2434" s="33" t="inlineStr">
        <is>
          <t>TOTAL:</t>
        </is>
      </c>
      <c r="G2434" s="34" t="n">
        <v>193.12</v>
      </c>
    </row>
    <row r="2435" ht="15" customHeight="1">
      <c r="A2435" s="27" t="inlineStr">
        <is>
          <t xml:space="preserve">[ Encargos </t>
        </is>
      </c>
      <c r="B2435" s="27" t="inlineStr">
        <is>
          <t>I02711S</t>
        </is>
      </c>
      <c r="C2435" s="27" t="inlineStr">
        <is>
          <t>Carrinho de mao de aco capacidade 50 a 60 l, pneu com camara</t>
        </is>
      </c>
      <c r="D2435" s="28" t="inlineStr">
        <is>
          <t>un</t>
        </is>
      </c>
      <c r="E2435" s="1" t="n"/>
      <c r="F2435" s="1" t="n"/>
      <c r="G2435" s="1" t="n"/>
    </row>
    <row r="2436" ht="15" customHeight="1">
      <c r="A2436" s="29" t="inlineStr">
        <is>
          <t>3.3.10</t>
        </is>
      </c>
      <c r="B2436" s="29" t="inlineStr">
        <is>
          <t>S08637</t>
        </is>
      </c>
      <c r="C2436" s="29" t="inlineStr">
        <is>
          <t>Chapim de concreto pré-moldado</t>
        </is>
      </c>
      <c r="D2436" s="30" t="inlineStr">
        <is>
          <t>m</t>
        </is>
      </c>
      <c r="E2436" s="31" t="n">
        <v>142</v>
      </c>
      <c r="F2436" s="32" t="n">
        <v>0.000272</v>
      </c>
      <c r="G2436" s="32">
        <f>F2436*E2436</f>
        <v/>
      </c>
    </row>
    <row r="2437" ht="20.1" customHeight="1">
      <c r="A2437" s="29" t="inlineStr">
        <is>
          <t>3.6.5</t>
        </is>
      </c>
      <c r="B2437" s="29" t="inlineStr">
        <is>
          <t>S09541</t>
        </is>
      </c>
      <c r="C2437" s="29" t="inlineStr">
        <is>
          <t>Fornecimento e instalação de exaustor eólico ref. LM-60 master turbo, da luftmaxi ou similar</t>
        </is>
      </c>
      <c r="D2437" s="30" t="inlineStr">
        <is>
          <t>un</t>
        </is>
      </c>
      <c r="E2437" s="31" t="n">
        <v>18</v>
      </c>
      <c r="F2437" s="32" t="n">
        <v>0.0002</v>
      </c>
      <c r="G2437" s="32">
        <f>F2437*E2437</f>
        <v/>
      </c>
    </row>
    <row r="2438" ht="27.95" customHeight="1">
      <c r="A2438" s="29" t="inlineStr">
        <is>
          <t>4.2.17</t>
        </is>
      </c>
      <c r="B2438" s="29" t="inlineStr">
        <is>
          <t>S02291</t>
        </is>
      </c>
      <c r="C2438" s="29" t="inlineStr">
        <is>
          <t>Pintura para interiores, sobre paredes ou tetos, com lixamento, aplicação de 01 demão de líquido selador, 02 demãos de massa corrida e 02 demãos de tinta pva latex convencional para interiores (Recomposição das paredes e lajes internas)</t>
        </is>
      </c>
      <c r="D2438" s="30" t="inlineStr">
        <is>
          <t>m2</t>
        </is>
      </c>
      <c r="E2438" s="31" t="n">
        <v>17.4</v>
      </c>
      <c r="F2438" s="32" t="n">
        <v>0.00011</v>
      </c>
      <c r="G2438" s="32">
        <f>F2438*E2438</f>
        <v/>
      </c>
    </row>
    <row r="2439" ht="15" customHeight="1">
      <c r="A2439" s="1" t="n"/>
      <c r="B2439" s="1" t="n"/>
      <c r="C2439" s="1" t="n"/>
      <c r="D2439" s="1" t="n"/>
      <c r="E2439" s="1" t="n"/>
      <c r="F2439" s="33" t="inlineStr">
        <is>
          <t>TOTAL:</t>
        </is>
      </c>
      <c r="G2439" s="34" t="n">
        <v>0.044138</v>
      </c>
    </row>
    <row r="2440" ht="15" customHeight="1">
      <c r="A2440" s="27" t="inlineStr">
        <is>
          <t xml:space="preserve">[ Encargos </t>
        </is>
      </c>
      <c r="B2440" s="27" t="inlineStr">
        <is>
          <t>I10492</t>
        </is>
      </c>
      <c r="C2440" s="27" t="inlineStr">
        <is>
          <t>Cesta Básica</t>
        </is>
      </c>
      <c r="D2440" s="28" t="inlineStr">
        <is>
          <t>un</t>
        </is>
      </c>
      <c r="E2440" s="1" t="n"/>
      <c r="F2440" s="1" t="n"/>
      <c r="G2440" s="1" t="n"/>
    </row>
    <row r="2441" ht="15" customHeight="1">
      <c r="A2441" s="29" t="inlineStr">
        <is>
          <t>3.3.10</t>
        </is>
      </c>
      <c r="B2441" s="29" t="inlineStr">
        <is>
          <t>S08637</t>
        </is>
      </c>
      <c r="C2441" s="29" t="inlineStr">
        <is>
          <t>Chapim de concreto pré-moldado</t>
        </is>
      </c>
      <c r="D2441" s="30" t="inlineStr">
        <is>
          <t>m</t>
        </is>
      </c>
      <c r="E2441" s="31" t="n">
        <v>142</v>
      </c>
      <c r="F2441" s="32" t="n">
        <v>0.01224</v>
      </c>
      <c r="G2441" s="32">
        <f>F2441*E2441</f>
        <v/>
      </c>
    </row>
    <row r="2442" ht="20.1" customHeight="1">
      <c r="A2442" s="29" t="inlineStr">
        <is>
          <t>3.6.5</t>
        </is>
      </c>
      <c r="B2442" s="29" t="inlineStr">
        <is>
          <t>S09541</t>
        </is>
      </c>
      <c r="C2442" s="29" t="inlineStr">
        <is>
          <t>Fornecimento e instalação de exaustor eólico ref. LM-60 master turbo, da luftmaxi ou similar</t>
        </is>
      </c>
      <c r="D2442" s="30" t="inlineStr">
        <is>
          <t>un</t>
        </is>
      </c>
      <c r="E2442" s="31" t="n">
        <v>18</v>
      </c>
      <c r="F2442" s="32" t="n">
        <v>0.008999999999999999</v>
      </c>
      <c r="G2442" s="32">
        <f>F2442*E2442</f>
        <v/>
      </c>
    </row>
    <row r="2443" ht="27.95" customHeight="1">
      <c r="A2443" s="29" t="inlineStr">
        <is>
          <t>4.2.17</t>
        </is>
      </c>
      <c r="B2443" s="29" t="inlineStr">
        <is>
          <t>S02291</t>
        </is>
      </c>
      <c r="C2443" s="29" t="inlineStr">
        <is>
          <t>Pintura para interiores, sobre paredes ou tetos, com lixamento, aplicação de 01 demão de líquido selador, 02 demãos de massa corrida e 02 demãos de tinta pva latex convencional para interiores (Recomposição das paredes e lajes internas)</t>
        </is>
      </c>
      <c r="D2443" s="30" t="inlineStr">
        <is>
          <t>m2</t>
        </is>
      </c>
      <c r="E2443" s="31" t="n">
        <v>17.4</v>
      </c>
      <c r="F2443" s="32" t="n">
        <v>0.007425</v>
      </c>
      <c r="G2443" s="32">
        <f>F2443*E2443</f>
        <v/>
      </c>
    </row>
    <row r="2444" ht="15" customHeight="1">
      <c r="A2444" s="1" t="n"/>
      <c r="B2444" s="1" t="n"/>
      <c r="C2444" s="1" t="n"/>
      <c r="D2444" s="1" t="n"/>
      <c r="E2444" s="1" t="n"/>
      <c r="F2444" s="33" t="inlineStr">
        <is>
          <t>TOTAL:</t>
        </is>
      </c>
      <c r="G2444" s="34" t="n">
        <v>2.029275</v>
      </c>
    </row>
    <row r="2445" ht="15" customHeight="1">
      <c r="A2445" s="27" t="inlineStr">
        <is>
          <t>[ Material ]</t>
        </is>
      </c>
      <c r="B2445" s="27" t="inlineStr">
        <is>
          <t>00043106</t>
        </is>
      </c>
      <c r="C2445" s="27" t="inlineStr">
        <is>
          <t>CHAPA DE ACO GALVANIZADA BITOLA GSG 24, E = 0,64 (5,12 KG/M2)</t>
        </is>
      </c>
      <c r="D2445" s="28" t="inlineStr">
        <is>
          <t>KG</t>
        </is>
      </c>
      <c r="E2445" s="1" t="n"/>
      <c r="F2445" s="1" t="n"/>
      <c r="G2445" s="1" t="n"/>
    </row>
    <row r="2446" ht="20.1" customHeight="1">
      <c r="A2446" s="29" t="inlineStr">
        <is>
          <t>3.6.4</t>
        </is>
      </c>
      <c r="B2446" s="29" t="inlineStr">
        <is>
          <t>CP ADAP. 054</t>
        </is>
      </c>
      <c r="C2446" s="29" t="inlineStr">
        <is>
          <t>RUFO EM CHAPA DE AÇO GALVANIZADO NÚMERO 24, CORTE DE 50 CM, INCLUSO TRANSPORTE VERTICAL</t>
        </is>
      </c>
      <c r="D2446" s="30" t="inlineStr">
        <is>
          <t>M</t>
        </is>
      </c>
      <c r="E2446" s="31" t="n">
        <v>57</v>
      </c>
      <c r="F2446" s="32" t="n">
        <v>5.225</v>
      </c>
      <c r="G2446" s="32">
        <f>F2446*E2446</f>
        <v/>
      </c>
    </row>
    <row r="2447" ht="20.1" customHeight="1">
      <c r="A2447" s="29" t="inlineStr">
        <is>
          <t>4.7.3</t>
        </is>
      </c>
      <c r="B2447" s="29" t="inlineStr">
        <is>
          <t>CP ADAP. 054</t>
        </is>
      </c>
      <c r="C2447" s="29" t="inlineStr">
        <is>
          <t>RUFO EM CHAPA DE AÇO GALVANIZADO NÚMERO 24, CORTE DE 50 CM, INCLUSO TRANSPORTE VERTICAL</t>
        </is>
      </c>
      <c r="D2447" s="30" t="inlineStr">
        <is>
          <t>M</t>
        </is>
      </c>
      <c r="E2447" s="31" t="n">
        <v>34</v>
      </c>
      <c r="F2447" s="32" t="n">
        <v>5.225</v>
      </c>
      <c r="G2447" s="32">
        <f>F2447*E2447</f>
        <v/>
      </c>
    </row>
    <row r="2448" ht="20.1" customHeight="1">
      <c r="A2448" s="29" t="inlineStr">
        <is>
          <t>4.7.4</t>
        </is>
      </c>
      <c r="B2448" s="29" t="inlineStr">
        <is>
          <t>CP ADAP. 055</t>
        </is>
      </c>
      <c r="C2448" s="29" t="inlineStr">
        <is>
          <t>CUMEEIRA EM CHAPA DE AÇO GALVANIZADO NÚMERO 24, CORTE DE 100 CM, INCLUSO TRANSPORTE VERTICAL</t>
        </is>
      </c>
      <c r="D2448" s="30" t="inlineStr">
        <is>
          <t>M</t>
        </is>
      </c>
      <c r="E2448" s="31" t="n">
        <v>30</v>
      </c>
      <c r="F2448" s="32" t="n">
        <v>5.225</v>
      </c>
      <c r="G2448" s="32">
        <f>F2448*E2448</f>
        <v/>
      </c>
    </row>
    <row r="2449" ht="15" customHeight="1">
      <c r="A2449" s="1" t="n"/>
      <c r="B2449" s="1" t="n"/>
      <c r="C2449" s="1" t="n"/>
      <c r="D2449" s="1" t="n"/>
      <c r="E2449" s="1" t="n"/>
      <c r="F2449" s="33" t="inlineStr">
        <is>
          <t>TOTAL:</t>
        </is>
      </c>
      <c r="G2449" s="34" t="n">
        <v>632.225</v>
      </c>
    </row>
    <row r="2450" ht="15.95" customHeight="1">
      <c r="A2450" s="27" t="inlineStr">
        <is>
          <t>[ Material ]</t>
        </is>
      </c>
      <c r="B2450" s="27" t="inlineStr">
        <is>
          <t>00001341</t>
        </is>
      </c>
      <c r="C2450" s="27" t="inlineStr">
        <is>
          <t>CHAPA DE LAMINADO MELAMINICO, TEXTURIZADO, DE 1,25 X 3,08 METROS, ESPESSURA = 0,8 MILIMETROS</t>
        </is>
      </c>
      <c r="D2450" s="28" t="inlineStr">
        <is>
          <t>M2</t>
        </is>
      </c>
      <c r="E2450" s="1" t="n"/>
      <c r="F2450" s="1" t="n"/>
      <c r="G2450" s="1" t="n"/>
    </row>
    <row r="2451" ht="15" customHeight="1">
      <c r="A2451" s="29" t="inlineStr">
        <is>
          <t>6.24</t>
        </is>
      </c>
      <c r="B2451" s="29" t="inlineStr">
        <is>
          <t>C2216</t>
        </is>
      </c>
      <c r="C2451" s="29" t="inlineStr">
        <is>
          <t>REVESTIMENTO C/LAMINADO MELAMÍNICO COLADO</t>
        </is>
      </c>
      <c r="D2451" s="30" t="inlineStr">
        <is>
          <t>M2</t>
        </is>
      </c>
      <c r="E2451" s="31" t="n">
        <v>45.45</v>
      </c>
      <c r="F2451" s="32" t="n">
        <v>1.05</v>
      </c>
      <c r="G2451" s="32">
        <f>F2451*E2451</f>
        <v/>
      </c>
    </row>
    <row r="2452" ht="15" customHeight="1">
      <c r="A2452" s="1" t="n"/>
      <c r="B2452" s="1" t="n"/>
      <c r="C2452" s="1" t="n"/>
      <c r="D2452" s="1" t="n"/>
      <c r="E2452" s="1" t="n"/>
      <c r="F2452" s="33" t="inlineStr">
        <is>
          <t>TOTAL:</t>
        </is>
      </c>
      <c r="G2452" s="34" t="n">
        <v>47.7225</v>
      </c>
    </row>
    <row r="2453" ht="24" customHeight="1">
      <c r="A2453" s="27" t="inlineStr">
        <is>
          <t>[ Material ]</t>
        </is>
      </c>
      <c r="B2453" s="27" t="inlineStr">
        <is>
          <t>00001345</t>
        </is>
      </c>
      <c r="C2453" s="27" t="inlineStr">
        <is>
          <t>CHAPA/PAINEL DE MADEIRA COMPENSADA PLASTIFICADA (MADEIRITE PLASTIFICADO) PARA FORMA DE CONCRETO, DE 2200 X 1100 MM, E = *17* MM</t>
        </is>
      </c>
      <c r="D2453" s="28" t="inlineStr">
        <is>
          <t>M2</t>
        </is>
      </c>
      <c r="E2453" s="1" t="n"/>
      <c r="F2453" s="1" t="n"/>
      <c r="G2453" s="1" t="n"/>
    </row>
    <row r="2454" ht="27.95" customHeight="1">
      <c r="A2454" s="29" t="inlineStr">
        <is>
          <t>4.2.6</t>
        </is>
      </c>
      <c r="B2454" s="29" t="inlineStr">
        <is>
          <t>92762</t>
        </is>
      </c>
      <c r="C2454" s="29" t="inlineStr">
        <is>
          <t>ARMAÇÃO DE PILAR OU VIGA DE ESTRUTURA CONVENCIONAL DE CONCRETO ARMADO UTILIZANDO AÇO CA-50 DE 10,0 MM - MONTAGEM. AF_06/2022</t>
        </is>
      </c>
      <c r="D2454" s="30" t="inlineStr">
        <is>
          <t>KG</t>
        </is>
      </c>
      <c r="E2454" s="31" t="n">
        <v>330.48</v>
      </c>
      <c r="F2454" s="32" t="n">
        <v>0.14028</v>
      </c>
      <c r="G2454" s="32">
        <f>F2454*E2454</f>
        <v/>
      </c>
    </row>
    <row r="2455" ht="27.95" customHeight="1">
      <c r="A2455" s="29" t="inlineStr">
        <is>
          <t>4.6.4</t>
        </is>
      </c>
      <c r="B2455" s="29" t="inlineStr">
        <is>
          <t>92762</t>
        </is>
      </c>
      <c r="C2455" s="29" t="inlineStr">
        <is>
          <t>MONTAGEM E DESMONTAGEM DE FÔRMA DE PILARES RETANGULARES E ESTRUTURAS SIMILARES, PÉ-DIREITO SIMPLES, EM CHAPA DE MADEIRA COMPENSADA PLASTIFICADA, 10 UTILIZAÇÕES. AF_09/2020</t>
        </is>
      </c>
      <c r="D2455" s="30" t="inlineStr">
        <is>
          <t>KG</t>
        </is>
      </c>
      <c r="E2455" s="31" t="n">
        <v>4</v>
      </c>
      <c r="F2455" s="32" t="n">
        <v>0.14028</v>
      </c>
      <c r="G2455" s="32">
        <f>F2455*E2455</f>
        <v/>
      </c>
    </row>
    <row r="2456" ht="27.95" customHeight="1">
      <c r="A2456" s="29" t="inlineStr">
        <is>
          <t>4.6.7</t>
        </is>
      </c>
      <c r="B2456" s="29" t="inlineStr">
        <is>
          <t>92455</t>
        </is>
      </c>
      <c r="C2456" s="29" t="inlineStr">
        <is>
          <t>MONTAGEM E DESMONTAGEM DE FÔRMA DE VIGA, ESCORAMENTO COM GARFO DE MADEIRA, PÉ-DIREITO SIMPLES, EM CHAPA DE MADEIRA RESINADA, 4 UTILIZAÇÕES. AF_09/2020</t>
        </is>
      </c>
      <c r="D2456" s="30" t="inlineStr">
        <is>
          <t>M2</t>
        </is>
      </c>
      <c r="E2456" s="31" t="n">
        <v>12</v>
      </c>
      <c r="F2456" s="32" t="n">
        <v>0.235144</v>
      </c>
      <c r="G2456" s="32">
        <f>F2456*E2456</f>
        <v/>
      </c>
    </row>
    <row r="2457" ht="27.95" customHeight="1">
      <c r="A2457" s="29" t="inlineStr">
        <is>
          <t>5.6</t>
        </is>
      </c>
      <c r="B2457" s="29" t="inlineStr">
        <is>
          <t>92762</t>
        </is>
      </c>
      <c r="C2457" s="29" t="inlineStr">
        <is>
          <t>ARMAÇÃO DE PILAR OU VIGA DE ESTRUTURA CONVENCIONAL DE CONCRETO ARMADO UTILIZANDO AÇO CA-50 DE 10,0 MM - MONTAGEM. AF_06/2022</t>
        </is>
      </c>
      <c r="D2457" s="30" t="inlineStr">
        <is>
          <t>KG</t>
        </is>
      </c>
      <c r="E2457" s="31" t="n">
        <v>426.35</v>
      </c>
      <c r="F2457" s="32" t="n">
        <v>0.14028</v>
      </c>
      <c r="G2457" s="32">
        <f>F2457*E2457</f>
        <v/>
      </c>
    </row>
    <row r="2458" ht="15" customHeight="1">
      <c r="A2458" s="1" t="n"/>
      <c r="B2458" s="1" t="n"/>
      <c r="C2458" s="1" t="n"/>
      <c r="D2458" s="1" t="n"/>
      <c r="E2458" s="1" t="n"/>
      <c r="F2458" s="33" t="inlineStr">
        <is>
          <t>TOTAL:</t>
        </is>
      </c>
      <c r="G2458" s="34" t="n">
        <v>109.5509604</v>
      </c>
    </row>
    <row r="2459" ht="24" customHeight="1">
      <c r="A2459" s="27" t="inlineStr">
        <is>
          <t>[ Material ]</t>
        </is>
      </c>
      <c r="B2459" s="27" t="inlineStr">
        <is>
          <t>00001346</t>
        </is>
      </c>
      <c r="C2459" s="27" t="inlineStr">
        <is>
          <t>CHAPA/PAINEL DE MADEIRA COMPENSADA PLASTIFICADA (MADEIRITE PLASTIFICADO) PARA FORMA DE CONCRETO, DE 2200 X 1100 MM, E = 10 MM</t>
        </is>
      </c>
      <c r="D2459" s="28" t="inlineStr">
        <is>
          <t>M2</t>
        </is>
      </c>
      <c r="E2459" s="1" t="n"/>
      <c r="F2459" s="1" t="n"/>
      <c r="G2459" s="1" t="n"/>
    </row>
    <row r="2460" ht="15" customHeight="1">
      <c r="A2460" s="29" t="inlineStr">
        <is>
          <t>3.3.10</t>
        </is>
      </c>
      <c r="B2460" s="29" t="inlineStr">
        <is>
          <t>S08637</t>
        </is>
      </c>
      <c r="C2460" s="29" t="inlineStr">
        <is>
          <t>Chapim de concreto pré-moldado</t>
        </is>
      </c>
      <c r="D2460" s="30" t="inlineStr">
        <is>
          <t>m</t>
        </is>
      </c>
      <c r="E2460" s="31" t="n">
        <v>142</v>
      </c>
      <c r="F2460" s="32" t="n">
        <v>0.2044</v>
      </c>
      <c r="G2460" s="32">
        <f>F2460*E2460</f>
        <v/>
      </c>
    </row>
    <row r="2461" ht="15" customHeight="1">
      <c r="A2461" s="29" t="inlineStr">
        <is>
          <t>3.5.5</t>
        </is>
      </c>
      <c r="B2461" s="29" t="inlineStr">
        <is>
          <t>S08637</t>
        </is>
      </c>
      <c r="C2461" s="29" t="inlineStr">
        <is>
          <t>Chapim de concreto pré-moldado</t>
        </is>
      </c>
      <c r="D2461" s="30" t="inlineStr">
        <is>
          <t>m</t>
        </is>
      </c>
      <c r="E2461" s="31" t="n">
        <v>71</v>
      </c>
      <c r="F2461" s="32" t="n">
        <v>0.2044</v>
      </c>
      <c r="G2461" s="32">
        <f>F2461*E2461</f>
        <v/>
      </c>
    </row>
    <row r="2462" ht="15" customHeight="1">
      <c r="A2462" s="29" t="inlineStr">
        <is>
          <t>4.3.12</t>
        </is>
      </c>
      <c r="B2462" s="29" t="inlineStr">
        <is>
          <t>S08637</t>
        </is>
      </c>
      <c r="C2462" s="29" t="inlineStr">
        <is>
          <t>Chapim de concreto pré-moldado</t>
        </is>
      </c>
      <c r="D2462" s="30" t="inlineStr">
        <is>
          <t>m</t>
        </is>
      </c>
      <c r="E2462" s="31" t="n">
        <v>190</v>
      </c>
      <c r="F2462" s="32" t="n">
        <v>0.2044</v>
      </c>
      <c r="G2462" s="32">
        <f>F2462*E2462</f>
        <v/>
      </c>
    </row>
    <row r="2463" ht="15" customHeight="1">
      <c r="A2463" s="29" t="inlineStr">
        <is>
          <t>5.14</t>
        </is>
      </c>
      <c r="B2463" s="29" t="inlineStr">
        <is>
          <t>S08637</t>
        </is>
      </c>
      <c r="C2463" s="29" t="inlineStr">
        <is>
          <t>Chapim de concreto pré-moldado</t>
        </is>
      </c>
      <c r="D2463" s="30" t="inlineStr">
        <is>
          <t>m</t>
        </is>
      </c>
      <c r="E2463" s="31" t="n">
        <v>110</v>
      </c>
      <c r="F2463" s="32" t="n">
        <v>0.2044</v>
      </c>
      <c r="G2463" s="32">
        <f>F2463*E2463</f>
        <v/>
      </c>
    </row>
    <row r="2464" ht="15" customHeight="1">
      <c r="A2464" s="1" t="n"/>
      <c r="B2464" s="1" t="n"/>
      <c r="C2464" s="1" t="n"/>
      <c r="D2464" s="1" t="n"/>
      <c r="E2464" s="1" t="n"/>
      <c r="F2464" s="33" t="inlineStr">
        <is>
          <t>TOTAL:</t>
        </is>
      </c>
      <c r="G2464" s="34" t="n">
        <v>104.8572</v>
      </c>
    </row>
    <row r="2465" ht="24" customHeight="1">
      <c r="A2465" s="27" t="inlineStr">
        <is>
          <t>[ Material ]</t>
        </is>
      </c>
      <c r="B2465" s="27" t="inlineStr">
        <is>
          <t>00001358</t>
        </is>
      </c>
      <c r="C2465" s="27" t="inlineStr">
        <is>
          <t>CHAPA/PAINEL DE MADEIRA COMPENSADA RESINADA (MADEIRITE RESINADO ROSA) PARA FORMA DE CONCRETO, DE 2200 X 1100 MM, E = 17 MM</t>
        </is>
      </c>
      <c r="D2465" s="28" t="inlineStr">
        <is>
          <t>M2</t>
        </is>
      </c>
      <c r="E2465" s="1" t="n"/>
      <c r="F2465" s="1" t="n"/>
      <c r="G2465" s="1" t="n"/>
    </row>
    <row r="2466" ht="27.95" customHeight="1">
      <c r="A2466" s="29" t="inlineStr">
        <is>
          <t>2.3</t>
        </is>
      </c>
      <c r="B2466" s="29" t="inlineStr">
        <is>
          <t>93210</t>
        </is>
      </c>
      <c r="C2466" s="29" t="inlineStr">
        <is>
          <t>EXECUÇÃO DE REFEITÓRIO EM CANTEIRO DE OBRA EM CHAPA DE MADEIRA COMPENSADA, NÃO INCLUSO MOBILIÁRIO E EQUIPAMENTOS. AF_02/2016</t>
        </is>
      </c>
      <c r="D2466" s="30" t="inlineStr">
        <is>
          <t>M2</t>
        </is>
      </c>
      <c r="E2466" s="31" t="n">
        <v>14</v>
      </c>
      <c r="F2466" s="32" t="n">
        <v>0.001574279168</v>
      </c>
      <c r="G2466" s="32">
        <f>F2466*E2466</f>
        <v/>
      </c>
    </row>
    <row r="2467" ht="27.95" customHeight="1">
      <c r="A2467" s="29" t="inlineStr">
        <is>
          <t>4.6.7</t>
        </is>
      </c>
      <c r="B2467" s="29" t="inlineStr">
        <is>
          <t>92455</t>
        </is>
      </c>
      <c r="C2467" s="29" t="inlineStr">
        <is>
          <t>MONTAGEM E DESMONTAGEM DE FÔRMA DE VIGA, ESCORAMENTO COM GARFO DE MADEIRA, PÉ-DIREITO SIMPLES, EM CHAPA DE MADEIRA RESINADA, 4 UTILIZAÇÕES. AF_09/2020</t>
        </is>
      </c>
      <c r="D2467" s="30" t="inlineStr">
        <is>
          <t>M2</t>
        </is>
      </c>
      <c r="E2467" s="31" t="n">
        <v>12</v>
      </c>
      <c r="F2467" s="32" t="n">
        <v>0.474444</v>
      </c>
      <c r="G2467" s="32">
        <f>F2467*E2467</f>
        <v/>
      </c>
    </row>
    <row r="2468" ht="27.95" customHeight="1">
      <c r="A2468" s="29" t="inlineStr">
        <is>
          <t>5.8</t>
        </is>
      </c>
      <c r="B2468" s="29" t="inlineStr">
        <is>
          <t>92423</t>
        </is>
      </c>
      <c r="C2468" s="29" t="inlineStr">
        <is>
          <t>MONTAGEM E DESMONTAGEM DE FÔRMA DE PILARES RETANGULARES E ESTRUTURAS SIMILARES, PÉ-DIREITO SIMPLES, EM CHAPA DE MADEIRA COMPENSADA RESINADA, 6 UTILIZAÇÕES. AF_09/2020</t>
        </is>
      </c>
      <c r="D2468" s="30" t="inlineStr">
        <is>
          <t>M2</t>
        </is>
      </c>
      <c r="E2468" s="31" t="n">
        <v>72</v>
      </c>
      <c r="F2468" s="32" t="n">
        <v>0.251168</v>
      </c>
      <c r="G2468" s="32">
        <f>F2468*E2468</f>
        <v/>
      </c>
    </row>
    <row r="2469" ht="15" customHeight="1">
      <c r="A2469" s="1" t="n"/>
      <c r="B2469" s="1" t="n"/>
      <c r="C2469" s="1" t="n"/>
      <c r="D2469" s="1" t="n"/>
      <c r="E2469" s="1" t="n"/>
      <c r="F2469" s="33" t="inlineStr">
        <is>
          <t>TOTAL:</t>
        </is>
      </c>
      <c r="G2469" s="34" t="n">
        <v>23.799463908352</v>
      </c>
    </row>
    <row r="2470" ht="24" customHeight="1">
      <c r="A2470" s="27" t="inlineStr">
        <is>
          <t>[ Material ]</t>
        </is>
      </c>
      <c r="B2470" s="27" t="inlineStr">
        <is>
          <t>00043681</t>
        </is>
      </c>
      <c r="C2470" s="27" t="inlineStr">
        <is>
          <t>CHAPA/PAINEL DE MADEIRA COMPENSADA RESINADA (MADEIRITE RESINADO ROSA) PARA FORMA DE CONCRETO, DE 2200 X 1100 MM, E = 8 A 12 MM</t>
        </is>
      </c>
      <c r="D2470" s="28" t="inlineStr">
        <is>
          <t>M2</t>
        </is>
      </c>
      <c r="E2470" s="1" t="n"/>
      <c r="F2470" s="1" t="n"/>
      <c r="G2470" s="1" t="n"/>
    </row>
    <row r="2471" ht="20.1" customHeight="1">
      <c r="A2471" s="29" t="inlineStr">
        <is>
          <t>2.2</t>
        </is>
      </c>
      <c r="B2471" s="29" t="inlineStr">
        <is>
          <t>93208</t>
        </is>
      </c>
      <c r="C2471" s="29" t="inlineStr">
        <is>
          <t>EXECUÇÃO DE ALMOXARIFADO EM CANTEIRO DE OBRA EM CHAPA DE MADEIRA COMPENSADA, INCLUSO PRATELEIRAS. AF_02/2016</t>
        </is>
      </c>
      <c r="D2471" s="30" t="inlineStr">
        <is>
          <t>M2</t>
        </is>
      </c>
      <c r="E2471" s="31" t="n">
        <v>30</v>
      </c>
      <c r="F2471" s="32" t="n">
        <v>1.9666161702</v>
      </c>
      <c r="G2471" s="32">
        <f>F2471*E2471</f>
        <v/>
      </c>
    </row>
    <row r="2472" ht="27.95" customHeight="1">
      <c r="A2472" s="29" t="inlineStr">
        <is>
          <t>2.3</t>
        </is>
      </c>
      <c r="B2472" s="29" t="inlineStr">
        <is>
          <t>93210</t>
        </is>
      </c>
      <c r="C2472" s="29" t="inlineStr">
        <is>
          <t>EXECUÇÃO DE REFEITÓRIO EM CANTEIRO DE OBRA EM CHAPA DE MADEIRA COMPENSADA, NÃO INCLUSO MOBILIÁRIO E EQUIPAMENTOS. AF_02/2016</t>
        </is>
      </c>
      <c r="D2472" s="30" t="inlineStr">
        <is>
          <t>M2</t>
        </is>
      </c>
      <c r="E2472" s="31" t="n">
        <v>14</v>
      </c>
      <c r="F2472" s="32" t="n">
        <v>0.7503571548</v>
      </c>
      <c r="G2472" s="32">
        <f>F2472*E2472</f>
        <v/>
      </c>
    </row>
    <row r="2473" ht="15" customHeight="1">
      <c r="A2473" s="1" t="n"/>
      <c r="B2473" s="1" t="n"/>
      <c r="C2473" s="1" t="n"/>
      <c r="D2473" s="1" t="n"/>
      <c r="E2473" s="1" t="n"/>
      <c r="F2473" s="33" t="inlineStr">
        <is>
          <t>TOTAL:</t>
        </is>
      </c>
      <c r="G2473" s="34" t="n">
        <v>69.5034852732</v>
      </c>
    </row>
    <row r="2474" ht="15" customHeight="1">
      <c r="A2474" s="27" t="inlineStr">
        <is>
          <t xml:space="preserve">[ Encargos </t>
        </is>
      </c>
      <c r="B2474" s="27" t="inlineStr">
        <is>
          <t>I10579</t>
        </is>
      </c>
      <c r="C2474" s="27" t="inlineStr">
        <is>
          <t>Chave de fenda chata 30 cm</t>
        </is>
      </c>
      <c r="D2474" s="28" t="inlineStr">
        <is>
          <t>un</t>
        </is>
      </c>
      <c r="E2474" s="1" t="n"/>
      <c r="F2474" s="1" t="n"/>
      <c r="G2474" s="1" t="n"/>
    </row>
    <row r="2475" ht="15" customHeight="1">
      <c r="A2475" s="29" t="inlineStr">
        <is>
          <t>3.3.10</t>
        </is>
      </c>
      <c r="B2475" s="29" t="inlineStr">
        <is>
          <t>S08637</t>
        </is>
      </c>
      <c r="C2475" s="29" t="inlineStr">
        <is>
          <t>Chapim de concreto pré-moldado</t>
        </is>
      </c>
      <c r="D2475" s="30" t="inlineStr">
        <is>
          <t>m</t>
        </is>
      </c>
      <c r="E2475" s="31" t="n">
        <v>142</v>
      </c>
      <c r="F2475" s="32" t="n">
        <v>0.000272</v>
      </c>
      <c r="G2475" s="32">
        <f>F2475*E2475</f>
        <v/>
      </c>
    </row>
    <row r="2476" ht="15" customHeight="1">
      <c r="A2476" s="1" t="n"/>
      <c r="B2476" s="1" t="n"/>
      <c r="C2476" s="1" t="n"/>
      <c r="D2476" s="1" t="n"/>
      <c r="E2476" s="1" t="n"/>
      <c r="F2476" s="33" t="inlineStr">
        <is>
          <t>TOTAL:</t>
        </is>
      </c>
      <c r="G2476" s="34" t="n">
        <v>0.038624</v>
      </c>
    </row>
    <row r="2477" ht="15" customHeight="1">
      <c r="A2477" s="27" t="inlineStr">
        <is>
          <t>[ Material ]</t>
        </is>
      </c>
      <c r="B2477" s="27" t="inlineStr">
        <is>
          <t>I6167</t>
        </is>
      </c>
      <c r="C2477" s="27" t="inlineStr">
        <is>
          <t>CHUVEIRO COM ARTICULAÇÃO CROMADO 1/2"</t>
        </is>
      </c>
      <c r="D2477" s="28" t="inlineStr">
        <is>
          <t>UN</t>
        </is>
      </c>
      <c r="E2477" s="1" t="n"/>
      <c r="F2477" s="1" t="n"/>
      <c r="G2477" s="1" t="n"/>
    </row>
    <row r="2478" ht="15" customHeight="1">
      <c r="A2478" s="29" t="inlineStr">
        <is>
          <t>6.26</t>
        </is>
      </c>
      <c r="B2478" s="29" t="inlineStr">
        <is>
          <t>C3513</t>
        </is>
      </c>
      <c r="C2478" s="29" t="inlineStr">
        <is>
          <t>CHUVEIRO CROMADO C/ ARTICULAÇÃO</t>
        </is>
      </c>
      <c r="D2478" s="30" t="inlineStr">
        <is>
          <t>UN</t>
        </is>
      </c>
      <c r="E2478" s="31" t="n">
        <v>1</v>
      </c>
      <c r="F2478" s="32" t="n">
        <v>1</v>
      </c>
      <c r="G2478" s="32">
        <f>F2478*E2478</f>
        <v/>
      </c>
    </row>
    <row r="2479" ht="15" customHeight="1">
      <c r="A2479" s="1" t="n"/>
      <c r="B2479" s="1" t="n"/>
      <c r="C2479" s="1" t="n"/>
      <c r="D2479" s="1" t="n"/>
      <c r="E2479" s="1" t="n"/>
      <c r="F2479" s="33" t="inlineStr">
        <is>
          <t>TOTAL:</t>
        </is>
      </c>
      <c r="G2479" s="34" t="n">
        <v>1</v>
      </c>
    </row>
    <row r="2480" ht="15" customHeight="1">
      <c r="A2480" s="27" t="inlineStr">
        <is>
          <t>[ Material ]</t>
        </is>
      </c>
      <c r="B2480" s="27" t="inlineStr">
        <is>
          <t>00001379</t>
        </is>
      </c>
      <c r="C2480" s="27" t="inlineStr">
        <is>
          <t>CIMENTO PORTLAND COMPOSTO CP II-32</t>
        </is>
      </c>
      <c r="D2480" s="28" t="inlineStr">
        <is>
          <t>KG</t>
        </is>
      </c>
      <c r="E2480" s="1" t="n"/>
      <c r="F2480" s="1" t="n"/>
      <c r="G2480" s="1" t="n"/>
    </row>
    <row r="2481" ht="20.1" customHeight="1">
      <c r="A2481" s="29" t="inlineStr">
        <is>
          <t>2.2</t>
        </is>
      </c>
      <c r="B2481" s="29" t="inlineStr">
        <is>
          <t>93208</t>
        </is>
      </c>
      <c r="C2481" s="29" t="inlineStr">
        <is>
          <t>EXECUÇÃO DE ALMOXARIFADO EM CANTEIRO DE OBRA EM CHAPA DE MADEIRA COMPENSADA, INCLUSO PRATELEIRAS. AF_02/2016</t>
        </is>
      </c>
      <c r="D2481" s="30" t="inlineStr">
        <is>
          <t>M2</t>
        </is>
      </c>
      <c r="E2481" s="31" t="n">
        <v>30</v>
      </c>
      <c r="F2481" s="32" t="n">
        <v>20.08280509848</v>
      </c>
      <c r="G2481" s="32">
        <f>F2481*E2481</f>
        <v/>
      </c>
    </row>
    <row r="2482" ht="27.95" customHeight="1">
      <c r="A2482" s="29" t="inlineStr">
        <is>
          <t>2.3</t>
        </is>
      </c>
      <c r="B2482" s="29" t="inlineStr">
        <is>
          <t>93210</t>
        </is>
      </c>
      <c r="C2482" s="29" t="inlineStr">
        <is>
          <t>EXECUÇÃO DE REFEITÓRIO EM CANTEIRO DE OBRA EM CHAPA DE MADEIRA COMPENSADA, NÃO INCLUSO MOBILIÁRIO E EQUIPAMENTOS. AF_02/2016</t>
        </is>
      </c>
      <c r="D2482" s="30" t="inlineStr">
        <is>
          <t>M2</t>
        </is>
      </c>
      <c r="E2482" s="31" t="n">
        <v>14</v>
      </c>
      <c r="F2482" s="32" t="n">
        <v>21.6835539672944</v>
      </c>
      <c r="G2482" s="32">
        <f>F2482*E2482</f>
        <v/>
      </c>
    </row>
    <row r="2483" ht="27.95" customHeight="1">
      <c r="A2483" s="29" t="inlineStr">
        <is>
          <t>2.4</t>
        </is>
      </c>
      <c r="B2483" s="29" t="inlineStr">
        <is>
          <t>101493</t>
        </is>
      </c>
      <c r="C2483" s="29" t="inlineStr">
        <is>
          <t>ENTRADA DE ENERGIA ELÉTRICA, AÉREA, MONOFÁSICA, COM CAIXA DE EMBUTIR, CABO DE 10 MM2 E DISJUNTOR DIN 50A (NÃO INCLUSO O POSTE DE CONCRETO). AF_07/2020_PS</t>
        </is>
      </c>
      <c r="D2483" s="30" t="inlineStr">
        <is>
          <t>UN</t>
        </is>
      </c>
      <c r="E2483" s="31" t="n">
        <v>1</v>
      </c>
      <c r="F2483" s="32" t="n">
        <v>2.09512</v>
      </c>
      <c r="G2483" s="32">
        <f>F2483*E2483</f>
        <v/>
      </c>
    </row>
    <row r="2484" ht="27.95" customHeight="1">
      <c r="A2484" s="29" t="inlineStr">
        <is>
          <t>3.3.4</t>
        </is>
      </c>
      <c r="B2484" s="29" t="inlineStr">
        <is>
          <t>87894</t>
        </is>
      </c>
      <c r="C2484" s="29" t="inlineStr">
        <is>
          <t>CHAPISCO APLICADO EM ALVENARIA (SEM PRESENÇA DE VÃOS) E ESTRUTURAS DE CONCRETO DE FACHADA, COM COLHER DE PEDREIRO. ARGAMASSA TRAÇO 1:3 COM PREPARO EM BETONEIRA 400L. AF_10/2022</t>
        </is>
      </c>
      <c r="D2484" s="30" t="inlineStr">
        <is>
          <t>M2</t>
        </is>
      </c>
      <c r="E2484" s="31" t="n">
        <v>44.77</v>
      </c>
      <c r="F2484" s="32" t="n">
        <v>1.578013</v>
      </c>
      <c r="G2484" s="32">
        <f>F2484*E2484</f>
        <v/>
      </c>
    </row>
    <row r="2485" ht="36" customHeight="1">
      <c r="A2485" s="29" t="inlineStr">
        <is>
          <t>3.3.5</t>
        </is>
      </c>
      <c r="B2485" s="29" t="inlineStr">
        <is>
          <t>104237</t>
        </is>
      </c>
      <c r="C2485" s="29" t="inlineStr">
        <is>
          <t>EMBOÇO OU MASSA ÚNICA EM ARGAMASSA TRAÇO 1:2:8, PREPARO MECÂNICA COM BETONEIRA 400 L, APLICADA MANUALMENTE EM PANOS DE FACHADA SEM PRESENÇA DE VÃOS, ESPESSURA DE 35 MM, ACESSO POR ANDAIME. AF_08/2022</t>
        </is>
      </c>
      <c r="D2485" s="30" t="inlineStr">
        <is>
          <t>M2</t>
        </is>
      </c>
      <c r="E2485" s="31" t="n">
        <v>44.77</v>
      </c>
      <c r="F2485" s="32" t="n">
        <v>7.697298</v>
      </c>
      <c r="G2485" s="32">
        <f>F2485*E2485</f>
        <v/>
      </c>
    </row>
    <row r="2486" ht="27.95" customHeight="1">
      <c r="A2486" s="29" t="inlineStr">
        <is>
          <t>3.5.3</t>
        </is>
      </c>
      <c r="B2486" s="29" t="inlineStr">
        <is>
          <t>87682</t>
        </is>
      </c>
      <c r="C2486" s="29" t="inlineStr">
        <is>
          <t>CONTRAPISO EM ARGAMASSA TRAÇO 1:4 (CIMENTO E AREIA), PREPARO MANUAL, APLICADO EM ÁREAS SECAS SOBRE LAJE, NÃO ADERIDO, ACABAMENTO NÃO REFORÇADO, ESPESSURA 4CM. AF_07/2021</t>
        </is>
      </c>
      <c r="D2486" s="30" t="inlineStr">
        <is>
          <t>M2</t>
        </is>
      </c>
      <c r="E2486" s="31" t="n">
        <v>142</v>
      </c>
      <c r="F2486" s="32" t="n">
        <v>24.09274</v>
      </c>
      <c r="G2486" s="32">
        <f>F2486*E2486</f>
        <v/>
      </c>
    </row>
    <row r="2487" ht="27.95" customHeight="1">
      <c r="A2487" s="29" t="inlineStr">
        <is>
          <t>4.2.13</t>
        </is>
      </c>
      <c r="B2487" s="29" t="inlineStr">
        <is>
          <t>103337</t>
        </is>
      </c>
      <c r="C2487" s="29" t="inlineStr">
        <is>
          <t>ALVENARIA DE VEDAÇÃO DE BLOCOS VAZADOS DE CONCRETO APARENTE DE 9X19X39 CM (ESPESSURA 9 CM) E ARGAMASSA DE ASSENTAMENTO COM PREPARO MANUAL. AF_12/2021</t>
        </is>
      </c>
      <c r="D2487" s="30" t="inlineStr">
        <is>
          <t>M2</t>
        </is>
      </c>
      <c r="E2487" s="31" t="n">
        <v>9</v>
      </c>
      <c r="F2487" s="32" t="n">
        <v>1.674924</v>
      </c>
      <c r="G2487" s="32">
        <f>F2487*E2487</f>
        <v/>
      </c>
    </row>
    <row r="2488" ht="20.1" customHeight="1">
      <c r="A2488" s="29" t="inlineStr">
        <is>
          <t>4.2.15</t>
        </is>
      </c>
      <c r="B2488" s="29" t="inlineStr">
        <is>
          <t>87878</t>
        </is>
      </c>
      <c r="C2488" s="29" t="inlineStr">
        <is>
          <t>CHAPISCO APLICADO EM ALVENARIAS E ESTRUTURAS DE CONCRETO INTERNAS (Recomposição das paredes e lajes internas)</t>
        </is>
      </c>
      <c r="D2488" s="30" t="inlineStr">
        <is>
          <t>M2</t>
        </is>
      </c>
      <c r="E2488" s="31" t="n">
        <v>17.4</v>
      </c>
      <c r="F2488" s="32" t="n">
        <v>1.563731</v>
      </c>
      <c r="G2488" s="32">
        <f>F2488*E2488</f>
        <v/>
      </c>
    </row>
    <row r="2489" ht="27.95" customHeight="1">
      <c r="A2489" s="29" t="inlineStr">
        <is>
          <t>4.3.4</t>
        </is>
      </c>
      <c r="B2489" s="29" t="inlineStr">
        <is>
          <t>87894</t>
        </is>
      </c>
      <c r="C2489" s="29" t="inlineStr">
        <is>
          <t>CHAPISCO APLICADO EM ALVENARIA (SEM PRESENÇA DE VÃOS) E ESTRUTURAS DE CONCRETO DE FACHADA, COM COLHER DE PEDREIRO. ARGAMASSA TRAÇO 1:3 COM PREPARO EM BETONEIRA 400L. AF_10/2022</t>
        </is>
      </c>
      <c r="D2489" s="30" t="inlineStr">
        <is>
          <t>M2</t>
        </is>
      </c>
      <c r="E2489" s="31" t="n">
        <v>1721.67</v>
      </c>
      <c r="F2489" s="32" t="n">
        <v>1.578013</v>
      </c>
      <c r="G2489" s="32">
        <f>F2489*E2489</f>
        <v/>
      </c>
    </row>
    <row r="2490" ht="36" customHeight="1">
      <c r="A2490" s="29" t="inlineStr">
        <is>
          <t>4.3.5</t>
        </is>
      </c>
      <c r="B2490" s="29" t="inlineStr">
        <is>
          <t>104237</t>
        </is>
      </c>
      <c r="C2490" s="29" t="inlineStr">
        <is>
          <t>EMBOÇO OU MASSA ÚNICA EM ARGAMASSA TRAÇO 1:2:8, PREPARO MECÂNICA COM BETONEIRA 400 L, APLICADA MANUALMENTE EM PANOS DE FACHADA SEM PRESENÇA DE VÃOS, ESPESSURA DE 35 MM, ACESSO POR ANDAIME. AF_08/2022</t>
        </is>
      </c>
      <c r="D2490" s="30" t="inlineStr">
        <is>
          <t>M2</t>
        </is>
      </c>
      <c r="E2490" s="31" t="n">
        <v>1721.67</v>
      </c>
      <c r="F2490" s="32" t="n">
        <v>7.697298</v>
      </c>
      <c r="G2490" s="32">
        <f>F2490*E2490</f>
        <v/>
      </c>
    </row>
    <row r="2491" ht="36" customHeight="1">
      <c r="A2491" s="29" t="inlineStr">
        <is>
          <t>4.4.2</t>
        </is>
      </c>
      <c r="B2491" s="29" t="inlineStr">
        <is>
          <t>87630</t>
        </is>
      </c>
      <c r="C2491" s="29" t="inlineStr">
        <is>
          <t>CONTRAPISO EM ARGAMASSA TRAÇO 1:4 (CIMENTO E AREIA), PREPARO MECÂNICO COM BETONEIRA 400 L, APLICADO EM ÁREAS SECAS SOBRE LAJE, ADERIDO, ACABAMENTO NÃO REFORÇADO, ESPESSURA 3CM. AF_07/2021</t>
        </is>
      </c>
      <c r="D2491" s="30" t="inlineStr">
        <is>
          <t>M2</t>
        </is>
      </c>
      <c r="E2491" s="31" t="n">
        <v>408</v>
      </c>
      <c r="F2491" s="32" t="n">
        <v>20.319535</v>
      </c>
      <c r="G2491" s="32">
        <f>F2491*E2491</f>
        <v/>
      </c>
    </row>
    <row r="2492" ht="36" customHeight="1">
      <c r="A2492" s="29" t="inlineStr">
        <is>
          <t>4.5.3</t>
        </is>
      </c>
      <c r="B2492" s="29" t="inlineStr">
        <is>
          <t>87630</t>
        </is>
      </c>
      <c r="C2492" s="29" t="inlineStr">
        <is>
          <t>CONTRAPISO EM ARGAMASSA TRAÇO 1:4 (CIMENTO E AREIA), PREPARO MECÂNICO COM BETONEIRA 400 L, APLICADO EM ÁREAS SECAS SOBRE LAJE, ADERIDO, ACABAMENTO NÃO REFORÇADO, ESPESSURA 3CM. AF_07/2021</t>
        </is>
      </c>
      <c r="D2492" s="30" t="inlineStr">
        <is>
          <t>M2</t>
        </is>
      </c>
      <c r="E2492" s="31" t="n">
        <v>229.45</v>
      </c>
      <c r="F2492" s="32" t="n">
        <v>20.319535</v>
      </c>
      <c r="G2492" s="32">
        <f>F2492*E2492</f>
        <v/>
      </c>
    </row>
    <row r="2493" ht="20.1" customHeight="1">
      <c r="A2493" s="29" t="inlineStr">
        <is>
          <t>4.5.5</t>
        </is>
      </c>
      <c r="B2493" s="29" t="inlineStr">
        <is>
          <t>98567</t>
        </is>
      </c>
      <c r="C2493" s="29" t="inlineStr">
        <is>
          <t>PROTEÇÃO MECÂNICA DE SUPERFICIE HORIZONTAL COM ARGAMASSA DE CIMENTO E AREIA, TRAÇO 1:3, E=4CM. AF_09/2023</t>
        </is>
      </c>
      <c r="D2493" s="30" t="inlineStr">
        <is>
          <t>M2</t>
        </is>
      </c>
      <c r="E2493" s="31" t="n">
        <v>229.45</v>
      </c>
      <c r="F2493" s="32" t="n">
        <v>24.79796</v>
      </c>
      <c r="G2493" s="32">
        <f>F2493*E2493</f>
        <v/>
      </c>
    </row>
    <row r="2494" ht="20.1" customHeight="1">
      <c r="A2494" s="29" t="inlineStr">
        <is>
          <t>4.5.6</t>
        </is>
      </c>
      <c r="B2494" s="29" t="inlineStr">
        <is>
          <t>98564</t>
        </is>
      </c>
      <c r="C2494" s="29" t="inlineStr">
        <is>
          <t>PROTEÇÃO MECÂNICA DE SUPERFÍCIE VERTICAL COM ARGAMASSA DE CIMENTO E AREIA, TRAÇO 1:3, E=2CM. AF_09/2023</t>
        </is>
      </c>
      <c r="D2494" s="30" t="inlineStr">
        <is>
          <t>M2</t>
        </is>
      </c>
      <c r="E2494" s="31" t="n">
        <v>46.46</v>
      </c>
      <c r="F2494" s="32" t="n">
        <v>14.08975</v>
      </c>
      <c r="G2494" s="32">
        <f>F2494*E2494</f>
        <v/>
      </c>
    </row>
    <row r="2495" ht="27.95" customHeight="1">
      <c r="A2495" s="29" t="inlineStr">
        <is>
          <t>4.6.6</t>
        </is>
      </c>
      <c r="B2495" s="29" t="inlineStr">
        <is>
          <t>103356</t>
        </is>
      </c>
      <c r="C2495" s="29" t="inlineStr">
        <is>
          <t>ALVENARIA DE VEDAÇÃO DE BLOCOS CERÂMICOS FURADOS NA HORIZONTAL DE 9X19X29 CM (ESPESSURA 9 CM) E ARGAMASSA DE ASSENTAMENTO COM PREPARO EM BETONEIRA. AF_12/2021</t>
        </is>
      </c>
      <c r="D2495" s="30" t="inlineStr">
        <is>
          <t>M2</t>
        </is>
      </c>
      <c r="E2495" s="31" t="n">
        <v>25</v>
      </c>
      <c r="F2495" s="32" t="n">
        <v>1.508122</v>
      </c>
      <c r="G2495" s="32">
        <f>F2495*E2495</f>
        <v/>
      </c>
    </row>
    <row r="2496" ht="27.95" customHeight="1">
      <c r="A2496" s="29" t="inlineStr">
        <is>
          <t>4.6.9</t>
        </is>
      </c>
      <c r="B2496" s="29" t="inlineStr">
        <is>
          <t>87894</t>
        </is>
      </c>
      <c r="C2496" s="29" t="inlineStr">
        <is>
          <t>CHAPISCO APLICADO EM ALVENARIA (SEM PRESENÇA DE VÃOS) E ESTRUTURAS DE CONCRETO DE FACHADA, COM COLHER DE PEDREIRO. ARGAMASSA TRAÇO 1:3 COM PREPARO EM BETONEIRA 400L. AF_10/2022</t>
        </is>
      </c>
      <c r="D2496" s="30" t="inlineStr">
        <is>
          <t>M2</t>
        </is>
      </c>
      <c r="E2496" s="31" t="n">
        <v>25</v>
      </c>
      <c r="F2496" s="32" t="n">
        <v>1.578013</v>
      </c>
      <c r="G2496" s="32">
        <f>F2496*E2496</f>
        <v/>
      </c>
    </row>
    <row r="2497" ht="36" customHeight="1">
      <c r="A2497" s="29" t="inlineStr">
        <is>
          <t>4.6.10</t>
        </is>
      </c>
      <c r="B2497" s="29" t="inlineStr">
        <is>
          <t>104237</t>
        </is>
      </c>
      <c r="C2497" s="29" t="inlineStr">
        <is>
          <t>EMBOÇO OU MASSA ÚNICA EM ARGAMASSA TRAÇO 1:2:8, PREPARO MECÂNICA COM BETONEIRA 400 L, APLICADA MANUALMENTE EM PANOS DE FACHADA SEM PRESENÇA DE VÃOS, ESPESSURA DE 35 MM, ACESSO POR ANDAIME. AF_08/2022</t>
        </is>
      </c>
      <c r="D2497" s="30" t="inlineStr">
        <is>
          <t>M2</t>
        </is>
      </c>
      <c r="E2497" s="31" t="n">
        <v>25</v>
      </c>
      <c r="F2497" s="32" t="n">
        <v>7.697298</v>
      </c>
      <c r="G2497" s="32">
        <f>F2497*E2497</f>
        <v/>
      </c>
    </row>
    <row r="2498" ht="20.1" customHeight="1">
      <c r="A2498" s="29" t="inlineStr">
        <is>
          <t>5.4</t>
        </is>
      </c>
      <c r="B2498" s="29" t="inlineStr">
        <is>
          <t>CP-95467-90315369</t>
        </is>
      </c>
      <c r="C2498" s="29" t="inlineStr">
        <is>
          <t>EMBASAMENTO C/PEDRA ARGAMASSADA UTILIZANDO ARG.CIM/AREIA 1:6 (M3)</t>
        </is>
      </c>
      <c r="D2498" s="30" t="inlineStr">
        <is>
          <t>M3</t>
        </is>
      </c>
      <c r="E2498" s="31" t="n">
        <v>9.9</v>
      </c>
      <c r="F2498" s="32" t="n">
        <v>103.056</v>
      </c>
      <c r="G2498" s="32">
        <f>F2498*E2498</f>
        <v/>
      </c>
    </row>
    <row r="2499" ht="20.1" customHeight="1">
      <c r="A2499" s="29" t="inlineStr">
        <is>
          <t>5.11</t>
        </is>
      </c>
      <c r="B2499" s="29" t="inlineStr">
        <is>
          <t>96556</t>
        </is>
      </c>
      <c r="C2499" s="29" t="inlineStr">
        <is>
          <t>CONCRETAGEM DE SAPATAS, FCK 30 MPA, COM USO DE JERICA ? LANÇAMENTO, ADENSAMENTO E ACABAMENTO. AF_06/2017</t>
        </is>
      </c>
      <c r="D2499" s="30" t="inlineStr">
        <is>
          <t>M3</t>
        </is>
      </c>
      <c r="E2499" s="31" t="n">
        <v>3.89</v>
      </c>
      <c r="F2499" s="32" t="n">
        <v>449.841245</v>
      </c>
      <c r="G2499" s="32">
        <f>F2499*E2499</f>
        <v/>
      </c>
    </row>
    <row r="2500" ht="20.1" customHeight="1">
      <c r="A2500" s="29" t="inlineStr">
        <is>
          <t>5.12</t>
        </is>
      </c>
      <c r="B2500" s="29" t="inlineStr">
        <is>
          <t>93205</t>
        </is>
      </c>
      <c r="C2500" s="29" t="inlineStr">
        <is>
          <t>CINTA DE AMARRAÇÃO DE ALVENARIA MOLDADA IN LOCO COM UTILIZAÇÃO DE BLOCOS CANALETA. AF_03/2016</t>
        </is>
      </c>
      <c r="D2500" s="30" t="inlineStr">
        <is>
          <t>M</t>
        </is>
      </c>
      <c r="E2500" s="31" t="n">
        <v>220</v>
      </c>
      <c r="F2500" s="32" t="n">
        <v>5.03770878</v>
      </c>
      <c r="G2500" s="32">
        <f>F2500*E2500</f>
        <v/>
      </c>
    </row>
    <row r="2501" ht="27.95" customHeight="1">
      <c r="A2501" s="29" t="inlineStr">
        <is>
          <t>5.13</t>
        </is>
      </c>
      <c r="B2501" s="29" t="inlineStr">
        <is>
          <t>89470</t>
        </is>
      </c>
      <c r="C2501" s="29" t="inlineStr">
        <is>
          <t>ALVENARIA DE BLOCOS DE CONCRETO ESTRUTURAL 14X19X39 CM (ESPESSURA 14 CM), FBK = 4,5 MPA, UTILIZANDO COLHER DE PEDREIRO. AF_10/2022</t>
        </is>
      </c>
      <c r="D2501" s="30" t="inlineStr">
        <is>
          <t>M2</t>
        </is>
      </c>
      <c r="E2501" s="31" t="n">
        <v>242</v>
      </c>
      <c r="F2501" s="32" t="n">
        <v>3.004176</v>
      </c>
      <c r="G2501" s="32">
        <f>F2501*E2501</f>
        <v/>
      </c>
    </row>
    <row r="2502" ht="36" customHeight="1">
      <c r="A2502" s="29" t="inlineStr">
        <is>
          <t>6.4</t>
        </is>
      </c>
      <c r="B2502" s="29" t="inlineStr">
        <is>
          <t>87630</t>
        </is>
      </c>
      <c r="C2502" s="29" t="inlineStr">
        <is>
          <t>CONTRAPISO EM ARGAMASSA TRAÇO 1:4 (CIMENTO E AREIA), PREPARO MECÂNICO COM BETONEIRA 400 L, APLICADO EM ÁREAS SECAS SOBRE LAJE, ADERIDO, ACABAMENTO NÃO REFORÇADO, ESPESSURA 3CM. AF_07/2021</t>
        </is>
      </c>
      <c r="D2502" s="30" t="inlineStr">
        <is>
          <t>M2</t>
        </is>
      </c>
      <c r="E2502" s="31" t="n">
        <v>123.31</v>
      </c>
      <c r="F2502" s="32" t="n">
        <v>20.319535</v>
      </c>
      <c r="G2502" s="32">
        <f>F2502*E2502</f>
        <v/>
      </c>
    </row>
    <row r="2503" ht="20.1" customHeight="1">
      <c r="A2503" s="29" t="inlineStr">
        <is>
          <t>6.6</t>
        </is>
      </c>
      <c r="B2503" s="29" t="inlineStr">
        <is>
          <t>98565</t>
        </is>
      </c>
      <c r="C2503" s="29" t="inlineStr">
        <is>
          <t>PROTEÇÃO MECÂNICA DE SUPERFICIE HORIZONTAL COM ARGAMASSA DE CIMENTO E AREIA, TRAÇO 1:3, E=3CM. AF_09/2023</t>
        </is>
      </c>
      <c r="D2503" s="30" t="inlineStr">
        <is>
          <t>M2</t>
        </is>
      </c>
      <c r="E2503" s="31" t="n">
        <v>123.31</v>
      </c>
      <c r="F2503" s="32" t="n">
        <v>19.72565</v>
      </c>
      <c r="G2503" s="32">
        <f>F2503*E2503</f>
        <v/>
      </c>
    </row>
    <row r="2504" ht="20.1" customHeight="1">
      <c r="A2504" s="29" t="inlineStr">
        <is>
          <t>6.7</t>
        </is>
      </c>
      <c r="B2504" s="29" t="inlineStr">
        <is>
          <t>98564</t>
        </is>
      </c>
      <c r="C2504" s="29" t="inlineStr">
        <is>
          <t>PROTEÇÃO MECÂNICA DE SUPERFÍCIE VERTICAL COM ARGAMASSA DE CIMENTO E AREIA, TRAÇO 1:3, E=2CM. AF_09/2023</t>
        </is>
      </c>
      <c r="D2504" s="30" t="inlineStr">
        <is>
          <t>M2</t>
        </is>
      </c>
      <c r="E2504" s="31" t="n">
        <v>55.18</v>
      </c>
      <c r="F2504" s="32" t="n">
        <v>14.08975</v>
      </c>
      <c r="G2504" s="32">
        <f>F2504*E2504</f>
        <v/>
      </c>
    </row>
    <row r="2505" ht="15" customHeight="1">
      <c r="A2505" s="1" t="n"/>
      <c r="B2505" s="1" t="n"/>
      <c r="C2505" s="1" t="n"/>
      <c r="D2505" s="1" t="n"/>
      <c r="E2505" s="1" t="n"/>
      <c r="F2505" s="33" t="inlineStr">
        <is>
          <t>TOTAL:</t>
        </is>
      </c>
      <c r="G2505" s="34" t="n">
        <v>50643.54435848652</v>
      </c>
    </row>
    <row r="2506" ht="15" customHeight="1">
      <c r="A2506" s="27" t="inlineStr">
        <is>
          <t>[ Material ]</t>
        </is>
      </c>
      <c r="B2506" s="27" t="inlineStr">
        <is>
          <t>I0805</t>
        </is>
      </c>
      <c r="C2506" s="27" t="inlineStr">
        <is>
          <t>CIMENTO PORTLAND</t>
        </is>
      </c>
      <c r="D2506" s="28" t="inlineStr">
        <is>
          <t>KG</t>
        </is>
      </c>
      <c r="E2506" s="1" t="n"/>
      <c r="F2506" s="1" t="n"/>
      <c r="G2506" s="1" t="n"/>
    </row>
    <row r="2507" ht="20.1" customHeight="1">
      <c r="A2507" s="29" t="inlineStr">
        <is>
          <t>2.5</t>
        </is>
      </c>
      <c r="B2507" s="29" t="inlineStr">
        <is>
          <t>CP ADAP. 002</t>
        </is>
      </c>
      <c r="C2507" s="29" t="inlineStr">
        <is>
          <t>INSTALAÇÕES PROVISÓRIAS DE ÁGUA</t>
        </is>
      </c>
      <c r="D2507" s="30" t="inlineStr">
        <is>
          <t>UN</t>
        </is>
      </c>
      <c r="E2507" s="31" t="n">
        <v>1</v>
      </c>
      <c r="F2507" s="32" t="n">
        <v>27.5</v>
      </c>
      <c r="G2507" s="32">
        <f>F2507*E2507</f>
        <v/>
      </c>
    </row>
    <row r="2508" ht="20.1" customHeight="1">
      <c r="A2508" s="29" t="inlineStr">
        <is>
          <t>4.2.16</t>
        </is>
      </c>
      <c r="B2508" s="29" t="inlineStr">
        <is>
          <t>C3408</t>
        </is>
      </c>
      <c r="C2508" s="29" t="inlineStr">
        <is>
          <t>REBOCO C/ ARGAMASSA DE CIMENTO E AREIA S/ PENEIRAR, TRAÇO 1:3 (Recomposição das paredes e lajes internas)</t>
        </is>
      </c>
      <c r="D2508" s="30" t="inlineStr">
        <is>
          <t>M2</t>
        </is>
      </c>
      <c r="E2508" s="31" t="n">
        <v>17.4</v>
      </c>
      <c r="F2508" s="32" t="n">
        <v>12.15</v>
      </c>
      <c r="G2508" s="32">
        <f>F2508*E2508</f>
        <v/>
      </c>
    </row>
    <row r="2509" ht="15" customHeight="1">
      <c r="A2509" s="1" t="n"/>
      <c r="B2509" s="1" t="n"/>
      <c r="C2509" s="1" t="n"/>
      <c r="D2509" s="1" t="n"/>
      <c r="E2509" s="1" t="n"/>
      <c r="F2509" s="33" t="inlineStr">
        <is>
          <t>TOTAL:</t>
        </is>
      </c>
      <c r="G2509" s="34" t="n">
        <v>238.91</v>
      </c>
    </row>
    <row r="2510" ht="15" customHeight="1">
      <c r="A2510" s="27" t="inlineStr">
        <is>
          <t xml:space="preserve">[ Encargos </t>
        </is>
      </c>
      <c r="B2510" s="27" t="inlineStr">
        <is>
          <t>I04722</t>
        </is>
      </c>
      <c r="C2510" s="27" t="inlineStr">
        <is>
          <t>Colher de pedreiro</t>
        </is>
      </c>
      <c r="D2510" s="28" t="inlineStr">
        <is>
          <t>un</t>
        </is>
      </c>
      <c r="E2510" s="1" t="n"/>
      <c r="F2510" s="1" t="n"/>
      <c r="G2510" s="1" t="n"/>
    </row>
    <row r="2511" ht="20.1" customHeight="1">
      <c r="A2511" s="29" t="inlineStr">
        <is>
          <t>3.6.5</t>
        </is>
      </c>
      <c r="B2511" s="29" t="inlineStr">
        <is>
          <t>S09541</t>
        </is>
      </c>
      <c r="C2511" s="29" t="inlineStr">
        <is>
          <t>Fornecimento e instalação de exaustor eólico ref. LM-60 master turbo, da luftmaxi ou similar</t>
        </is>
      </c>
      <c r="D2511" s="30" t="inlineStr">
        <is>
          <t>un</t>
        </is>
      </c>
      <c r="E2511" s="31" t="n">
        <v>18</v>
      </c>
      <c r="F2511" s="32" t="n">
        <v>0.0004</v>
      </c>
      <c r="G2511" s="32">
        <f>F2511*E2511</f>
        <v/>
      </c>
    </row>
    <row r="2512" ht="15" customHeight="1">
      <c r="A2512" s="1" t="n"/>
      <c r="B2512" s="1" t="n"/>
      <c r="C2512" s="1" t="n"/>
      <c r="D2512" s="1" t="n"/>
      <c r="E2512" s="1" t="n"/>
      <c r="F2512" s="33" t="inlineStr">
        <is>
          <t>TOTAL:</t>
        </is>
      </c>
      <c r="G2512" s="34" t="n">
        <v>0.0072</v>
      </c>
    </row>
    <row r="2513" ht="15.95" customHeight="1">
      <c r="A2513" s="27" t="inlineStr">
        <is>
          <t xml:space="preserve">[ </t>
        </is>
      </c>
      <c r="B2513" s="27" t="inlineStr">
        <is>
          <t>00013458</t>
        </is>
      </c>
      <c r="C2513" s="27" t="inlineStr">
        <is>
          <t>COMPACTADOR DE SOLOS DE PERCURSAO (SOQUETE) COM MOTOR A GASOLINA 4 TEMPOS DE 4 HP (4 CV)</t>
        </is>
      </c>
      <c r="D2513" s="28" t="inlineStr">
        <is>
          <t>UN</t>
        </is>
      </c>
      <c r="E2513" s="1" t="n"/>
      <c r="F2513" s="1" t="n"/>
      <c r="G2513" s="1" t="n"/>
    </row>
    <row r="2514" ht="20.1" customHeight="1">
      <c r="A2514" s="29" t="inlineStr">
        <is>
          <t>2.2</t>
        </is>
      </c>
      <c r="B2514" s="29" t="inlineStr">
        <is>
          <t>93208</t>
        </is>
      </c>
      <c r="C2514" s="29" t="inlineStr">
        <is>
          <t>EXECUÇÃO DE ALMOXARIFADO EM CANTEIRO DE OBRA EM CHAPA DE MADEIRA COMPENSADA, INCLUSO PRATELEIRAS. AF_02/2016</t>
        </is>
      </c>
      <c r="D2514" s="30" t="inlineStr">
        <is>
          <t>M2</t>
        </is>
      </c>
      <c r="E2514" s="31" t="n">
        <v>30</v>
      </c>
      <c r="F2514" s="32" t="n">
        <v>1.76542722e-07</v>
      </c>
      <c r="G2514" s="32">
        <f>F2514*E2514</f>
        <v/>
      </c>
    </row>
    <row r="2515" ht="27.95" customHeight="1">
      <c r="A2515" s="29" t="inlineStr">
        <is>
          <t>2.3</t>
        </is>
      </c>
      <c r="B2515" s="29" t="inlineStr">
        <is>
          <t>93210</t>
        </is>
      </c>
      <c r="C2515" s="29" t="inlineStr">
        <is>
          <t>EXECUÇÃO DE REFEITÓRIO EM CANTEIRO DE OBRA EM CHAPA DE MADEIRA COMPENSADA, NÃO INCLUSO MOBILIÁRIO E EQUIPAMENTOS. AF_02/2016</t>
        </is>
      </c>
      <c r="D2515" s="30" t="inlineStr">
        <is>
          <t>M2</t>
        </is>
      </c>
      <c r="E2515" s="31" t="n">
        <v>14</v>
      </c>
      <c r="F2515" s="32" t="n">
        <v>2.86553242464e-07</v>
      </c>
      <c r="G2515" s="32">
        <f>F2515*E2515</f>
        <v/>
      </c>
    </row>
    <row r="2516" ht="15" customHeight="1">
      <c r="A2516" s="1" t="n"/>
      <c r="B2516" s="1" t="n"/>
      <c r="C2516" s="1" t="n"/>
      <c r="D2516" s="1" t="n"/>
      <c r="E2516" s="1" t="n"/>
      <c r="F2516" s="33" t="inlineStr">
        <is>
          <t>TOTAL:</t>
        </is>
      </c>
      <c r="G2516" s="34" t="n">
        <v>9.308027054495999e-06</v>
      </c>
    </row>
    <row r="2517" ht="24" customHeight="1">
      <c r="A2517" s="27" t="inlineStr">
        <is>
          <t>[ Material ]</t>
        </is>
      </c>
      <c r="B2517" s="27" t="inlineStr">
        <is>
          <t>00034492</t>
        </is>
      </c>
      <c r="C2517" s="27" t="inlineStr">
        <is>
          <t>CONCRETO USINADO BOMBEAVEL, CLASSE DE RESISTENCIA C20, COM BRITA 0 E 1, SLUMP = 100 +/- 20 MM, EXCLUI SERVICO DE BOMBEAMENTO (NBR 8953)</t>
        </is>
      </c>
      <c r="D2517" s="28" t="inlineStr">
        <is>
          <t>M3</t>
        </is>
      </c>
      <c r="E2517" s="1" t="n"/>
      <c r="F2517" s="1" t="n"/>
      <c r="G2517" s="1" t="n"/>
    </row>
    <row r="2518" ht="15" customHeight="1">
      <c r="A2518" s="29" t="inlineStr">
        <is>
          <t>3.3.10</t>
        </is>
      </c>
      <c r="B2518" s="29" t="inlineStr">
        <is>
          <t>S08637</t>
        </is>
      </c>
      <c r="C2518" s="29" t="inlineStr">
        <is>
          <t>Chapim de concreto pré-moldado</t>
        </is>
      </c>
      <c r="D2518" s="30" t="inlineStr">
        <is>
          <t>m</t>
        </is>
      </c>
      <c r="E2518" s="31" t="n">
        <v>142</v>
      </c>
      <c r="F2518" s="32" t="n">
        <v>0.01</v>
      </c>
      <c r="G2518" s="32">
        <f>F2518*E2518</f>
        <v/>
      </c>
    </row>
    <row r="2519" ht="15" customHeight="1">
      <c r="A2519" s="29" t="inlineStr">
        <is>
          <t>3.5.5</t>
        </is>
      </c>
      <c r="B2519" s="29" t="inlineStr">
        <is>
          <t>S08637</t>
        </is>
      </c>
      <c r="C2519" s="29" t="inlineStr">
        <is>
          <t>Chapim de concreto pré-moldado</t>
        </is>
      </c>
      <c r="D2519" s="30" t="inlineStr">
        <is>
          <t>m</t>
        </is>
      </c>
      <c r="E2519" s="31" t="n">
        <v>71</v>
      </c>
      <c r="F2519" s="32" t="n">
        <v>0.01</v>
      </c>
      <c r="G2519" s="32">
        <f>F2519*E2519</f>
        <v/>
      </c>
    </row>
    <row r="2520" ht="15" customHeight="1">
      <c r="A2520" s="29" t="inlineStr">
        <is>
          <t>4.3.12</t>
        </is>
      </c>
      <c r="B2520" s="29" t="inlineStr">
        <is>
          <t>S08637</t>
        </is>
      </c>
      <c r="C2520" s="29" t="inlineStr">
        <is>
          <t>Chapim de concreto pré-moldado</t>
        </is>
      </c>
      <c r="D2520" s="30" t="inlineStr">
        <is>
          <t>m</t>
        </is>
      </c>
      <c r="E2520" s="31" t="n">
        <v>190</v>
      </c>
      <c r="F2520" s="32" t="n">
        <v>0.01</v>
      </c>
      <c r="G2520" s="32">
        <f>F2520*E2520</f>
        <v/>
      </c>
    </row>
    <row r="2521" ht="15" customHeight="1">
      <c r="A2521" s="29" t="inlineStr">
        <is>
          <t>5.14</t>
        </is>
      </c>
      <c r="B2521" s="29" t="inlineStr">
        <is>
          <t>S08637</t>
        </is>
      </c>
      <c r="C2521" s="29" t="inlineStr">
        <is>
          <t>Chapim de concreto pré-moldado</t>
        </is>
      </c>
      <c r="D2521" s="30" t="inlineStr">
        <is>
          <t>m</t>
        </is>
      </c>
      <c r="E2521" s="31" t="n">
        <v>110</v>
      </c>
      <c r="F2521" s="32" t="n">
        <v>0.01</v>
      </c>
      <c r="G2521" s="32">
        <f>F2521*E2521</f>
        <v/>
      </c>
    </row>
    <row r="2522" ht="15" customHeight="1">
      <c r="A2522" s="1" t="n"/>
      <c r="B2522" s="1" t="n"/>
      <c r="C2522" s="1" t="n"/>
      <c r="D2522" s="1" t="n"/>
      <c r="E2522" s="1" t="n"/>
      <c r="F2522" s="33" t="inlineStr">
        <is>
          <t>TOTAL:</t>
        </is>
      </c>
      <c r="G2522" s="34" t="n">
        <v>5.13</v>
      </c>
    </row>
    <row r="2523" ht="24" customHeight="1">
      <c r="A2523" s="27" t="inlineStr">
        <is>
          <t>[ Material ]</t>
        </is>
      </c>
      <c r="B2523" s="27" t="inlineStr">
        <is>
          <t>00038408</t>
        </is>
      </c>
      <c r="C2523" s="27" t="inlineStr">
        <is>
          <t>CONCRETO USINADO BOMBEAVEL, CLASSE DE RESISTENCIA C25, COM BRITA 0 E 1, SLUMP = 190 +/- 20 MM, EXCLUI SERVICO DE BOMBEAMENTO (NBR 8953)</t>
        </is>
      </c>
      <c r="D2523" s="28" t="inlineStr">
        <is>
          <t>M3</t>
        </is>
      </c>
      <c r="E2523" s="1" t="n"/>
      <c r="F2523" s="1" t="n"/>
      <c r="G2523" s="1" t="n"/>
    </row>
    <row r="2524" ht="20.1" customHeight="1">
      <c r="A2524" s="29" t="inlineStr">
        <is>
          <t>4.6.5</t>
        </is>
      </c>
      <c r="B2524" s="29" t="inlineStr">
        <is>
          <t>103669</t>
        </is>
      </c>
      <c r="C2524" s="29" t="inlineStr">
        <is>
          <t>CONCRETAGEM DE PILARES, FCK = 25 MPA, COM USO DE BALDES - LANÇAMENTO, ADENSAMENTO E ACABAMENTO. AF_02/2022</t>
        </is>
      </c>
      <c r="D2524" s="30" t="inlineStr">
        <is>
          <t>M3</t>
        </is>
      </c>
      <c r="E2524" s="31" t="n">
        <v>0.25</v>
      </c>
      <c r="F2524" s="32" t="n">
        <v>1.103</v>
      </c>
      <c r="G2524" s="32">
        <f>F2524*E2524</f>
        <v/>
      </c>
    </row>
    <row r="2525" ht="27.95" customHeight="1">
      <c r="A2525" s="29" t="inlineStr">
        <is>
          <t>4.6.8</t>
        </is>
      </c>
      <c r="B2525" s="29" t="inlineStr">
        <is>
          <t>103683</t>
        </is>
      </c>
      <c r="C2525" s="29" t="inlineStr">
        <is>
          <t>CONCRETAGEM DE VIGAS E LAJES, FCK=25 MPA, PARA QUALQUER TIPO DE LAJE COM BALDES EM EDIFICAÇÃO DE MULTIPAVIMENTOS ATÉ 04 ANDARES - LANÇAMENTO, ADENSAMENTO E ACABAMENTO. AF_02/2022</t>
        </is>
      </c>
      <c r="D2525" s="30" t="inlineStr">
        <is>
          <t>M3</t>
        </is>
      </c>
      <c r="E2525" s="31" t="n">
        <v>0.5600000000000001</v>
      </c>
      <c r="F2525" s="32" t="n">
        <v>1.103</v>
      </c>
      <c r="G2525" s="32">
        <f>F2525*E2525</f>
        <v/>
      </c>
    </row>
    <row r="2526" ht="20.1" customHeight="1">
      <c r="A2526" s="29" t="inlineStr">
        <is>
          <t>5.10</t>
        </is>
      </c>
      <c r="B2526" s="29" t="inlineStr">
        <is>
          <t>103669</t>
        </is>
      </c>
      <c r="C2526" s="29" t="inlineStr">
        <is>
          <t>CONCRETAGEM DE PILARES, FCK = 25 MPA, COM USO DE BALDES - LANÇAMENTO, ADENSAMENTO E ACABAMENTO. AF_02/2022</t>
        </is>
      </c>
      <c r="D2526" s="30" t="inlineStr">
        <is>
          <t>M3</t>
        </is>
      </c>
      <c r="E2526" s="31" t="n">
        <v>3.38</v>
      </c>
      <c r="F2526" s="32" t="n">
        <v>1.103</v>
      </c>
      <c r="G2526" s="32">
        <f>F2526*E2526</f>
        <v/>
      </c>
    </row>
    <row r="2527" ht="15" customHeight="1">
      <c r="A2527" s="1" t="n"/>
      <c r="B2527" s="1" t="n"/>
      <c r="C2527" s="1" t="n"/>
      <c r="D2527" s="1" t="n"/>
      <c r="E2527" s="1" t="n"/>
      <c r="F2527" s="33" t="inlineStr">
        <is>
          <t>TOTAL:</t>
        </is>
      </c>
      <c r="G2527" s="34" t="n">
        <v>4.62157</v>
      </c>
    </row>
    <row r="2528" ht="15" customHeight="1">
      <c r="A2528" s="27" t="inlineStr">
        <is>
          <t>[ Material ]</t>
        </is>
      </c>
      <c r="B2528" s="27" t="inlineStr">
        <is>
          <t>00012010</t>
        </is>
      </c>
      <c r="C2528" s="27" t="inlineStr">
        <is>
          <t>CONDULETE EM PVC, TIPO "B", SEM TAMPA, DE 1/2" OU 3/4"</t>
        </is>
      </c>
      <c r="D2528" s="28" t="inlineStr">
        <is>
          <t>UN</t>
        </is>
      </c>
      <c r="E2528" s="1" t="n"/>
      <c r="F2528" s="1" t="n"/>
      <c r="G2528" s="1" t="n"/>
    </row>
    <row r="2529" ht="20.1" customHeight="1">
      <c r="A2529" s="29" t="inlineStr">
        <is>
          <t>2.2</t>
        </is>
      </c>
      <c r="B2529" s="29" t="inlineStr">
        <is>
          <t>93208</t>
        </is>
      </c>
      <c r="C2529" s="29" t="inlineStr">
        <is>
          <t>EXECUÇÃO DE ALMOXARIFADO EM CANTEIRO DE OBRA EM CHAPA DE MADEIRA COMPENSADA, INCLUSO PRATELEIRAS. AF_02/2016</t>
        </is>
      </c>
      <c r="D2529" s="30" t="inlineStr">
        <is>
          <t>M2</t>
        </is>
      </c>
      <c r="E2529" s="31" t="n">
        <v>30</v>
      </c>
      <c r="F2529" s="32" t="n">
        <v>0.05</v>
      </c>
      <c r="G2529" s="32">
        <f>F2529*E2529</f>
        <v/>
      </c>
    </row>
    <row r="2530" ht="27.95" customHeight="1">
      <c r="A2530" s="29" t="inlineStr">
        <is>
          <t>2.3</t>
        </is>
      </c>
      <c r="B2530" s="29" t="inlineStr">
        <is>
          <t>93210</t>
        </is>
      </c>
      <c r="C2530" s="29" t="inlineStr">
        <is>
          <t>EXECUÇÃO DE REFEITÓRIO EM CANTEIRO DE OBRA EM CHAPA DE MADEIRA COMPENSADA, NÃO INCLUSO MOBILIÁRIO E EQUIPAMENTOS. AF_02/2016</t>
        </is>
      </c>
      <c r="D2530" s="30" t="inlineStr">
        <is>
          <t>M2</t>
        </is>
      </c>
      <c r="E2530" s="31" t="n">
        <v>14</v>
      </c>
      <c r="F2530" s="32" t="n">
        <v>0.1879</v>
      </c>
      <c r="G2530" s="32">
        <f>F2530*E2530</f>
        <v/>
      </c>
    </row>
    <row r="2531" ht="15" customHeight="1">
      <c r="A2531" s="1" t="n"/>
      <c r="B2531" s="1" t="n"/>
      <c r="C2531" s="1" t="n"/>
      <c r="D2531" s="1" t="n"/>
      <c r="E2531" s="1" t="n"/>
      <c r="F2531" s="33" t="inlineStr">
        <is>
          <t>TOTAL:</t>
        </is>
      </c>
      <c r="G2531" s="34" t="n">
        <v>4.1306</v>
      </c>
    </row>
    <row r="2532" ht="15" customHeight="1">
      <c r="A2532" s="27" t="inlineStr">
        <is>
          <t>[ Material ]</t>
        </is>
      </c>
      <c r="B2532" s="27" t="inlineStr">
        <is>
          <t>00012016</t>
        </is>
      </c>
      <c r="C2532" s="27" t="inlineStr">
        <is>
          <t>CONDULETE EM PVC, TIPO "LB", SEM TAMPA, DE 1/2" OU 3/4"</t>
        </is>
      </c>
      <c r="D2532" s="28" t="inlineStr">
        <is>
          <t>UN</t>
        </is>
      </c>
      <c r="E2532" s="1" t="n"/>
      <c r="F2532" s="1" t="n"/>
      <c r="G2532" s="1" t="n"/>
    </row>
    <row r="2533" ht="20.1" customHeight="1">
      <c r="A2533" s="29" t="inlineStr">
        <is>
          <t>2.2</t>
        </is>
      </c>
      <c r="B2533" s="29" t="inlineStr">
        <is>
          <t>93208</t>
        </is>
      </c>
      <c r="C2533" s="29" t="inlineStr">
        <is>
          <t>EXECUÇÃO DE ALMOXARIFADO EM CANTEIRO DE OBRA EM CHAPA DE MADEIRA COMPENSADA, INCLUSO PRATELEIRAS. AF_02/2016</t>
        </is>
      </c>
      <c r="D2533" s="30" t="inlineStr">
        <is>
          <t>M2</t>
        </is>
      </c>
      <c r="E2533" s="31" t="n">
        <v>30</v>
      </c>
      <c r="F2533" s="32" t="n">
        <v>0.025</v>
      </c>
      <c r="G2533" s="32">
        <f>F2533*E2533</f>
        <v/>
      </c>
    </row>
    <row r="2534" ht="27.95" customHeight="1">
      <c r="A2534" s="29" t="inlineStr">
        <is>
          <t>2.3</t>
        </is>
      </c>
      <c r="B2534" s="29" t="inlineStr">
        <is>
          <t>93210</t>
        </is>
      </c>
      <c r="C2534" s="29" t="inlineStr">
        <is>
          <t>EXECUÇÃO DE REFEITÓRIO EM CANTEIRO DE OBRA EM CHAPA DE MADEIRA COMPENSADA, NÃO INCLUSO MOBILIÁRIO E EQUIPAMENTOS. AF_02/2016</t>
        </is>
      </c>
      <c r="D2534" s="30" t="inlineStr">
        <is>
          <t>M2</t>
        </is>
      </c>
      <c r="E2534" s="31" t="n">
        <v>14</v>
      </c>
      <c r="F2534" s="32" t="n">
        <v>0.0268</v>
      </c>
      <c r="G2534" s="32">
        <f>F2534*E2534</f>
        <v/>
      </c>
    </row>
    <row r="2535" ht="15" customHeight="1">
      <c r="A2535" s="1" t="n"/>
      <c r="B2535" s="1" t="n"/>
      <c r="C2535" s="1" t="n"/>
      <c r="D2535" s="1" t="n"/>
      <c r="E2535" s="1" t="n"/>
      <c r="F2535" s="33" t="inlineStr">
        <is>
          <t>TOTAL:</t>
        </is>
      </c>
      <c r="G2535" s="34" t="n">
        <v>1.1252</v>
      </c>
    </row>
    <row r="2536" ht="15" customHeight="1">
      <c r="A2536" s="27" t="inlineStr">
        <is>
          <t>[ Material ]</t>
        </is>
      </c>
      <c r="B2536" s="27" t="inlineStr">
        <is>
          <t>00034498</t>
        </is>
      </c>
      <c r="C2536" s="27" t="inlineStr">
        <is>
          <t>CONE DE SINALIZACAO EM PVC FLEXIVEL, H = 70 / 76 CM (NBR 15071)</t>
        </is>
      </c>
      <c r="D2536" s="28" t="inlineStr">
        <is>
          <t>UN</t>
        </is>
      </c>
      <c r="E2536" s="1" t="n"/>
      <c r="F2536" s="1" t="n"/>
      <c r="G2536" s="1" t="n"/>
    </row>
    <row r="2537" ht="20.1" customHeight="1">
      <c r="A2537" s="29" t="inlineStr">
        <is>
          <t>3.1.4</t>
        </is>
      </c>
      <c r="B2537" s="29" t="inlineStr">
        <is>
          <t>CP ADAP. 017</t>
        </is>
      </c>
      <c r="C2537" s="29" t="inlineStr">
        <is>
          <t>SINALIZAÇÃO COM FITA FIXADA EM CONE PLÁSTICO, INCLUINDO CONE</t>
        </is>
      </c>
      <c r="D2537" s="30" t="inlineStr">
        <is>
          <t>M</t>
        </is>
      </c>
      <c r="E2537" s="31" t="n">
        <v>154.34</v>
      </c>
      <c r="F2537" s="32" t="n">
        <v>0.0219</v>
      </c>
      <c r="G2537" s="32">
        <f>F2537*E2537</f>
        <v/>
      </c>
    </row>
    <row r="2538" ht="20.1" customHeight="1">
      <c r="A2538" s="29" t="inlineStr">
        <is>
          <t>4.1.4</t>
        </is>
      </c>
      <c r="B2538" s="29" t="inlineStr">
        <is>
          <t>CP ADAP. 017</t>
        </is>
      </c>
      <c r="C2538" s="29" t="inlineStr">
        <is>
          <t>SINALIZAÇÃO COM FITA FIXADA EM CONE PLÁSTICO, INCLUINDO CONE</t>
        </is>
      </c>
      <c r="D2538" s="30" t="inlineStr">
        <is>
          <t>M</t>
        </is>
      </c>
      <c r="E2538" s="31" t="n">
        <v>124.19</v>
      </c>
      <c r="F2538" s="32" t="n">
        <v>0.0219</v>
      </c>
      <c r="G2538" s="32">
        <f>F2538*E2538</f>
        <v/>
      </c>
    </row>
    <row r="2539" ht="15" customHeight="1">
      <c r="A2539" s="1" t="n"/>
      <c r="B2539" s="1" t="n"/>
      <c r="C2539" s="1" t="n"/>
      <c r="D2539" s="1" t="n"/>
      <c r="E2539" s="1" t="n"/>
      <c r="F2539" s="33" t="inlineStr">
        <is>
          <t>TOTAL:</t>
        </is>
      </c>
      <c r="G2539" s="34" t="n">
        <v>6.099807</v>
      </c>
    </row>
    <row r="2540" ht="15.95" customHeight="1">
      <c r="A2540" s="27" t="inlineStr">
        <is>
          <t>[ Material ]</t>
        </is>
      </c>
      <c r="B2540" s="27" t="inlineStr">
        <is>
          <t>00001607</t>
        </is>
      </c>
      <c r="C2540" s="27" t="inlineStr">
        <is>
          <t>CONJUNTO ARRUELAS DE VEDACAO 5/16" PARA TELHA FIBROCIMENTO (UMA ARRUELA METALICA E UMA ARRUELA PVC - CONICAS)</t>
        </is>
      </c>
      <c r="D2540" s="28" t="inlineStr">
        <is>
          <t>CJ</t>
        </is>
      </c>
      <c r="E2540" s="1" t="n"/>
      <c r="F2540" s="1" t="n"/>
      <c r="G2540" s="1" t="n"/>
    </row>
    <row r="2541" ht="20.1" customHeight="1">
      <c r="A2541" s="29" t="inlineStr">
        <is>
          <t>2.2</t>
        </is>
      </c>
      <c r="B2541" s="29" t="inlineStr">
        <is>
          <t>93208</t>
        </is>
      </c>
      <c r="C2541" s="29" t="inlineStr">
        <is>
          <t>EXECUÇÃO DE ALMOXARIFADO EM CANTEIRO DE OBRA EM CHAPA DE MADEIRA COMPENSADA, INCLUSO PRATELEIRAS. AF_02/2016</t>
        </is>
      </c>
      <c r="D2541" s="30" t="inlineStr">
        <is>
          <t>M2</t>
        </is>
      </c>
      <c r="E2541" s="31" t="n">
        <v>30</v>
      </c>
      <c r="F2541" s="32" t="n">
        <v>1.813896</v>
      </c>
      <c r="G2541" s="32">
        <f>F2541*E2541</f>
        <v/>
      </c>
    </row>
    <row r="2542" ht="27.95" customHeight="1">
      <c r="A2542" s="29" t="inlineStr">
        <is>
          <t>2.3</t>
        </is>
      </c>
      <c r="B2542" s="29" t="inlineStr">
        <is>
          <t>93210</t>
        </is>
      </c>
      <c r="C2542" s="29" t="inlineStr">
        <is>
          <t>EXECUÇÃO DE REFEITÓRIO EM CANTEIRO DE OBRA EM CHAPA DE MADEIRA COMPENSADA, NÃO INCLUSO MOBILIÁRIO E EQUIPAMENTOS. AF_02/2016</t>
        </is>
      </c>
      <c r="D2542" s="30" t="inlineStr">
        <is>
          <t>M2</t>
        </is>
      </c>
      <c r="E2542" s="31" t="n">
        <v>14</v>
      </c>
      <c r="F2542" s="32" t="n">
        <v>1.82826</v>
      </c>
      <c r="G2542" s="32">
        <f>F2542*E2542</f>
        <v/>
      </c>
    </row>
    <row r="2543" ht="15" customHeight="1">
      <c r="A2543" s="1" t="n"/>
      <c r="B2543" s="1" t="n"/>
      <c r="C2543" s="1" t="n"/>
      <c r="D2543" s="1" t="n"/>
      <c r="E2543" s="1" t="n"/>
      <c r="F2543" s="33" t="inlineStr">
        <is>
          <t>TOTAL:</t>
        </is>
      </c>
      <c r="G2543" s="34" t="n">
        <v>80.01251999999999</v>
      </c>
    </row>
    <row r="2544" ht="15.95" customHeight="1">
      <c r="A2544" s="27" t="inlineStr">
        <is>
          <t>[ Material ]</t>
        </is>
      </c>
      <c r="B2544" s="27" t="inlineStr">
        <is>
          <t>00006142</t>
        </is>
      </c>
      <c r="C2544" s="27" t="inlineStr">
        <is>
          <t>CONJUNTO DE LIGACAO AJUSTAVEL, PARA VASO / BACIA SANITARIA, EM PLASTICO BRANCO, COM TUBO, CANOPLA E ESPUDE</t>
        </is>
      </c>
      <c r="D2544" s="28" t="inlineStr">
        <is>
          <t>UN</t>
        </is>
      </c>
      <c r="E2544" s="1" t="n"/>
      <c r="F2544" s="1" t="n"/>
      <c r="G2544" s="1" t="n"/>
    </row>
    <row r="2545" ht="20.1" customHeight="1">
      <c r="A2545" s="29" t="inlineStr">
        <is>
          <t>6.18</t>
        </is>
      </c>
      <c r="B2545" s="29" t="inlineStr">
        <is>
          <t>100858</t>
        </is>
      </c>
      <c r="C2545" s="29" t="inlineStr">
        <is>
          <t>MICTÓRIO SIFONADO LOUÇA BRANCA - PADRÃO MÉDIO - FORNECIMENTO E INSTALAÇÃO. AF_01/2020</t>
        </is>
      </c>
      <c r="D2545" s="30" t="inlineStr">
        <is>
          <t>UN</t>
        </is>
      </c>
      <c r="E2545" s="31" t="n">
        <v>11</v>
      </c>
      <c r="F2545" s="32" t="n">
        <v>1</v>
      </c>
      <c r="G2545" s="32">
        <f>F2545*E2545</f>
        <v/>
      </c>
    </row>
    <row r="2546" ht="15" customHeight="1">
      <c r="A2546" s="1" t="n"/>
      <c r="B2546" s="1" t="n"/>
      <c r="C2546" s="1" t="n"/>
      <c r="D2546" s="1" t="n"/>
      <c r="E2546" s="1" t="n"/>
      <c r="F2546" s="33" t="inlineStr">
        <is>
          <t>TOTAL:</t>
        </is>
      </c>
      <c r="G2546" s="34" t="n">
        <v>11</v>
      </c>
    </row>
    <row r="2547" ht="15" customHeight="1">
      <c r="A2547" s="27" t="inlineStr">
        <is>
          <t>[ Material ]</t>
        </is>
      </c>
      <c r="B2547" s="27" t="inlineStr">
        <is>
          <t>SBC001422</t>
        </is>
      </c>
      <c r="C2547" s="27" t="inlineStr">
        <is>
          <t>COPIA XEROX</t>
        </is>
      </c>
      <c r="D2547" s="28" t="inlineStr">
        <is>
          <t>UN</t>
        </is>
      </c>
      <c r="E2547" s="1" t="n"/>
      <c r="F2547" s="1" t="n"/>
      <c r="G2547" s="1" t="n"/>
    </row>
    <row r="2548" ht="27.95" customHeight="1">
      <c r="A2548" s="29" t="inlineStr">
        <is>
          <t>1.8</t>
        </is>
      </c>
      <c r="B2548" s="29" t="inlineStr">
        <is>
          <t>CP ADAP - SUDECAP 62.24.14</t>
        </is>
      </c>
      <c r="C2548" s="29" t="inlineStr">
        <is>
          <t>RELATÓRIO TÉCNICO DE PLANEJAMENTO DE EXECUÇÃO DE OBRAS - MÉDIO PORTE</t>
        </is>
      </c>
      <c r="D2548" s="30" t="inlineStr">
        <is>
          <t>UN.</t>
        </is>
      </c>
      <c r="E2548" s="31" t="n">
        <v>1</v>
      </c>
      <c r="F2548" s="32" t="n">
        <v>200</v>
      </c>
      <c r="G2548" s="32">
        <f>F2548*E2548</f>
        <v/>
      </c>
    </row>
    <row r="2549" ht="15" customHeight="1">
      <c r="A2549" s="1" t="n"/>
      <c r="B2549" s="1" t="n"/>
      <c r="C2549" s="1" t="n"/>
      <c r="D2549" s="1" t="n"/>
      <c r="E2549" s="1" t="n"/>
      <c r="F2549" s="33" t="inlineStr">
        <is>
          <t>TOTAL:</t>
        </is>
      </c>
      <c r="G2549" s="34" t="n">
        <v>200</v>
      </c>
    </row>
    <row r="2550" ht="15" customHeight="1">
      <c r="A2550" s="27" t="inlineStr">
        <is>
          <t>[ Material ]</t>
        </is>
      </c>
      <c r="B2550" s="27" t="inlineStr">
        <is>
          <t>SBC008824</t>
        </is>
      </c>
      <c r="C2550" s="27" t="inlineStr">
        <is>
          <t>COPIAS DE PROJETOS POR PLOTAGEM ELETRÔNICA</t>
        </is>
      </c>
      <c r="D2550" s="28" t="inlineStr">
        <is>
          <t>UN</t>
        </is>
      </c>
      <c r="E2550" s="1" t="n"/>
      <c r="F2550" s="1" t="n"/>
      <c r="G2550" s="1" t="n"/>
    </row>
    <row r="2551" ht="27.95" customHeight="1">
      <c r="A2551" s="29" t="inlineStr">
        <is>
          <t>1.8</t>
        </is>
      </c>
      <c r="B2551" s="29" t="inlineStr">
        <is>
          <t>CP ADAP - SUDECAP 62.24.14</t>
        </is>
      </c>
      <c r="C2551" s="29" t="inlineStr">
        <is>
          <t>RELATÓRIO TÉCNICO DE PLANEJAMENTO DE EXECUÇÃO DE OBRAS - MÉDIO PORTE</t>
        </is>
      </c>
      <c r="D2551" s="30" t="inlineStr">
        <is>
          <t>UN.</t>
        </is>
      </c>
      <c r="E2551" s="31" t="n">
        <v>1</v>
      </c>
      <c r="F2551" s="32" t="n">
        <v>25</v>
      </c>
      <c r="G2551" s="32">
        <f>F2551*E2551</f>
        <v/>
      </c>
    </row>
    <row r="2552" ht="15" customHeight="1">
      <c r="A2552" s="1" t="n"/>
      <c r="B2552" s="1" t="n"/>
      <c r="C2552" s="1" t="n"/>
      <c r="D2552" s="1" t="n"/>
      <c r="E2552" s="1" t="n"/>
      <c r="F2552" s="33" t="inlineStr">
        <is>
          <t>TOTAL:</t>
        </is>
      </c>
      <c r="G2552" s="34" t="n">
        <v>25</v>
      </c>
    </row>
    <row r="2553" ht="15" customHeight="1">
      <c r="A2553" s="27" t="inlineStr">
        <is>
          <t>[ Material ]</t>
        </is>
      </c>
      <c r="B2553" s="27" t="inlineStr">
        <is>
          <t>00039276</t>
        </is>
      </c>
      <c r="C2553" s="27" t="inlineStr">
        <is>
          <t>CURVA 180 GRAUS, DE PVC RIGIDO ROSCAVEL, DE 1", PARA ELETRODUTO</t>
        </is>
      </c>
      <c r="D2553" s="28" t="inlineStr">
        <is>
          <t>UN</t>
        </is>
      </c>
      <c r="E2553" s="1" t="n"/>
      <c r="F2553" s="1" t="n"/>
      <c r="G2553" s="1" t="n"/>
    </row>
    <row r="2554" ht="27.95" customHeight="1">
      <c r="A2554" s="29" t="inlineStr">
        <is>
          <t>2.4</t>
        </is>
      </c>
      <c r="B2554" s="29" t="inlineStr">
        <is>
          <t>101493</t>
        </is>
      </c>
      <c r="C2554" s="29" t="inlineStr">
        <is>
          <t>ENTRADA DE ENERGIA ELÉTRICA, AÉREA, MONOFÁSICA, COM CAIXA DE EMBUTIR, CABO DE 10 MM2 E DISJUNTOR DIN 50A (NÃO INCLUSO O POSTE DE CONCRETO). AF_07/2020_PS</t>
        </is>
      </c>
      <c r="D2554" s="30" t="inlineStr">
        <is>
          <t>UN</t>
        </is>
      </c>
      <c r="E2554" s="31" t="n">
        <v>1</v>
      </c>
      <c r="F2554" s="32" t="n">
        <v>1</v>
      </c>
      <c r="G2554" s="32">
        <f>F2554*E2554</f>
        <v/>
      </c>
    </row>
    <row r="2555" ht="15" customHeight="1">
      <c r="A2555" s="1" t="n"/>
      <c r="B2555" s="1" t="n"/>
      <c r="C2555" s="1" t="n"/>
      <c r="D2555" s="1" t="n"/>
      <c r="E2555" s="1" t="n"/>
      <c r="F2555" s="33" t="inlineStr">
        <is>
          <t>TOTAL:</t>
        </is>
      </c>
      <c r="G2555" s="34" t="n">
        <v>1</v>
      </c>
    </row>
    <row r="2556" ht="15.95" customHeight="1">
      <c r="A2556" s="27" t="inlineStr">
        <is>
          <t>[ Material ]</t>
        </is>
      </c>
      <c r="B2556" s="27" t="inlineStr">
        <is>
          <t>00001884</t>
        </is>
      </c>
      <c r="C2556" s="27" t="inlineStr">
        <is>
          <t>CURVA 90 GRAUS, LONGA, DE PVC RIGIDO ROSCAVEL, DE 1", PARA ELETRODUTO</t>
        </is>
      </c>
      <c r="D2556" s="28" t="inlineStr">
        <is>
          <t>UN</t>
        </is>
      </c>
      <c r="E2556" s="1" t="n"/>
      <c r="F2556" s="1" t="n"/>
      <c r="G2556" s="1" t="n"/>
    </row>
    <row r="2557" ht="27.95" customHeight="1">
      <c r="A2557" s="29" t="inlineStr">
        <is>
          <t>2.4</t>
        </is>
      </c>
      <c r="B2557" s="29" t="inlineStr">
        <is>
          <t>101493</t>
        </is>
      </c>
      <c r="C2557" s="29" t="inlineStr">
        <is>
          <t>ENTRADA DE ENERGIA ELÉTRICA, AÉREA, MONOFÁSICA, COM CAIXA DE EMBUTIR, CABO DE 10 MM2 E DISJUNTOR DIN 50A (NÃO INCLUSO O POSTE DE CONCRETO). AF_07/2020_PS</t>
        </is>
      </c>
      <c r="D2557" s="30" t="inlineStr">
        <is>
          <t>UN</t>
        </is>
      </c>
      <c r="E2557" s="31" t="n">
        <v>1</v>
      </c>
      <c r="F2557" s="32" t="n">
        <v>1</v>
      </c>
      <c r="G2557" s="32">
        <f>F2557*E2557</f>
        <v/>
      </c>
    </row>
    <row r="2558" ht="15" customHeight="1">
      <c r="A2558" s="1" t="n"/>
      <c r="B2558" s="1" t="n"/>
      <c r="C2558" s="1" t="n"/>
      <c r="D2558" s="1" t="n"/>
      <c r="E2558" s="1" t="n"/>
      <c r="F2558" s="33" t="inlineStr">
        <is>
          <t>TOTAL:</t>
        </is>
      </c>
      <c r="G2558" s="34" t="n">
        <v>1</v>
      </c>
    </row>
    <row r="2559" ht="15.95" customHeight="1">
      <c r="A2559" s="27" t="inlineStr">
        <is>
          <t>[ Material ]</t>
        </is>
      </c>
      <c r="B2559" s="27" t="inlineStr">
        <is>
          <t>00001870</t>
        </is>
      </c>
      <c r="C2559" s="27" t="inlineStr">
        <is>
          <t>CURVA 90 GRAUS, LONGA, DE PVC RIGIDO ROSCAVEL, DE 1/2", PARA ELETRODUTO</t>
        </is>
      </c>
      <c r="D2559" s="28" t="inlineStr">
        <is>
          <t>UN</t>
        </is>
      </c>
      <c r="E2559" s="1" t="n"/>
      <c r="F2559" s="1" t="n"/>
      <c r="G2559" s="1" t="n"/>
    </row>
    <row r="2560" ht="20.1" customHeight="1">
      <c r="A2560" s="29" t="inlineStr">
        <is>
          <t>2.2</t>
        </is>
      </c>
      <c r="B2560" s="29" t="inlineStr">
        <is>
          <t>93208</t>
        </is>
      </c>
      <c r="C2560" s="29" t="inlineStr">
        <is>
          <t>EXECUÇÃO DE ALMOXARIFADO EM CANTEIRO DE OBRA EM CHAPA DE MADEIRA COMPENSADA, INCLUSO PRATELEIRAS. AF_02/2016</t>
        </is>
      </c>
      <c r="D2560" s="30" t="inlineStr">
        <is>
          <t>M2</t>
        </is>
      </c>
      <c r="E2560" s="31" t="n">
        <v>30</v>
      </c>
      <c r="F2560" s="32" t="n">
        <v>0.076</v>
      </c>
      <c r="G2560" s="32">
        <f>F2560*E2560</f>
        <v/>
      </c>
    </row>
    <row r="2561" ht="27.95" customHeight="1">
      <c r="A2561" s="29" t="inlineStr">
        <is>
          <t>2.3</t>
        </is>
      </c>
      <c r="B2561" s="29" t="inlineStr">
        <is>
          <t>93210</t>
        </is>
      </c>
      <c r="C2561" s="29" t="inlineStr">
        <is>
          <t>EXECUÇÃO DE REFEITÓRIO EM CANTEIRO DE OBRA EM CHAPA DE MADEIRA COMPENSADA, NÃO INCLUSO MOBILIÁRIO E EQUIPAMENTOS. AF_02/2016</t>
        </is>
      </c>
      <c r="D2561" s="30" t="inlineStr">
        <is>
          <t>M2</t>
        </is>
      </c>
      <c r="E2561" s="31" t="n">
        <v>14</v>
      </c>
      <c r="F2561" s="32" t="n">
        <v>0.1074</v>
      </c>
      <c r="G2561" s="32">
        <f>F2561*E2561</f>
        <v/>
      </c>
    </row>
    <row r="2562" ht="15" customHeight="1">
      <c r="A2562" s="1" t="n"/>
      <c r="B2562" s="1" t="n"/>
      <c r="C2562" s="1" t="n"/>
      <c r="D2562" s="1" t="n"/>
      <c r="E2562" s="1" t="n"/>
      <c r="F2562" s="33" t="inlineStr">
        <is>
          <t>TOTAL:</t>
        </is>
      </c>
      <c r="G2562" s="34" t="n">
        <v>3.7836</v>
      </c>
    </row>
    <row r="2563" ht="15" customHeight="1">
      <c r="A2563" s="27" t="inlineStr">
        <is>
          <t xml:space="preserve">[ Encargos </t>
        </is>
      </c>
      <c r="B2563" s="27" t="inlineStr">
        <is>
          <t>I04174</t>
        </is>
      </c>
      <c r="C2563" s="27" t="inlineStr">
        <is>
          <t>Desempenadeira de aço lisa, cabo madeira, ref:143, Atlas ou similar</t>
        </is>
      </c>
      <c r="D2563" s="28" t="inlineStr">
        <is>
          <t>un</t>
        </is>
      </c>
      <c r="E2563" s="1" t="n"/>
      <c r="F2563" s="1" t="n"/>
      <c r="G2563" s="1" t="n"/>
    </row>
    <row r="2564" ht="20.1" customHeight="1">
      <c r="A2564" s="29" t="inlineStr">
        <is>
          <t>3.6.5</t>
        </is>
      </c>
      <c r="B2564" s="29" t="inlineStr">
        <is>
          <t>S09541</t>
        </is>
      </c>
      <c r="C2564" s="29" t="inlineStr">
        <is>
          <t>Fornecimento e instalação de exaustor eólico ref. LM-60 master turbo, da luftmaxi ou similar</t>
        </is>
      </c>
      <c r="D2564" s="30" t="inlineStr">
        <is>
          <t>un</t>
        </is>
      </c>
      <c r="E2564" s="31" t="n">
        <v>18</v>
      </c>
      <c r="F2564" s="32" t="n">
        <v>0.0005</v>
      </c>
      <c r="G2564" s="32">
        <f>F2564*E2564</f>
        <v/>
      </c>
    </row>
    <row r="2565" ht="27.95" customHeight="1">
      <c r="A2565" s="29" t="inlineStr">
        <is>
          <t>4.2.17</t>
        </is>
      </c>
      <c r="B2565" s="29" t="inlineStr">
        <is>
          <t>S02291</t>
        </is>
      </c>
      <c r="C2565" s="29" t="inlineStr">
        <is>
          <t>Pintura para interiores, sobre paredes ou tetos, com lixamento, aplicação de 01 demão de líquido selador, 02 demãos de massa corrida e 02 demãos de tinta pva latex convencional para interiores (Recomposição das paredes e lajes internas)</t>
        </is>
      </c>
      <c r="D2565" s="30" t="inlineStr">
        <is>
          <t>m2</t>
        </is>
      </c>
      <c r="E2565" s="31" t="n">
        <v>17.4</v>
      </c>
      <c r="F2565" s="32" t="n">
        <v>0.00055</v>
      </c>
      <c r="G2565" s="32">
        <f>F2565*E2565</f>
        <v/>
      </c>
    </row>
    <row r="2566" ht="15" customHeight="1">
      <c r="A2566" s="1" t="n"/>
      <c r="B2566" s="1" t="n"/>
      <c r="C2566" s="1" t="n"/>
      <c r="D2566" s="1" t="n"/>
      <c r="E2566" s="1" t="n"/>
      <c r="F2566" s="33" t="inlineStr">
        <is>
          <t>TOTAL:</t>
        </is>
      </c>
      <c r="G2566" s="34" t="n">
        <v>0.01857</v>
      </c>
    </row>
    <row r="2567" ht="15" customHeight="1">
      <c r="A2567" s="27" t="inlineStr">
        <is>
          <t xml:space="preserve">[ Encargos </t>
        </is>
      </c>
      <c r="B2567" s="27" t="inlineStr">
        <is>
          <t>I11245</t>
        </is>
      </c>
      <c r="C2567" s="27" t="inlineStr">
        <is>
          <t>Desempoladeira de madeira 12x22</t>
        </is>
      </c>
      <c r="D2567" s="28" t="inlineStr">
        <is>
          <t>un</t>
        </is>
      </c>
      <c r="E2567" s="1" t="n"/>
      <c r="F2567" s="1" t="n"/>
      <c r="G2567" s="1" t="n"/>
    </row>
    <row r="2568" ht="20.1" customHeight="1">
      <c r="A2568" s="29" t="inlineStr">
        <is>
          <t>3.6.5</t>
        </is>
      </c>
      <c r="B2568" s="29" t="inlineStr">
        <is>
          <t>S09541</t>
        </is>
      </c>
      <c r="C2568" s="29" t="inlineStr">
        <is>
          <t>Fornecimento e instalação de exaustor eólico ref. LM-60 master turbo, da luftmaxi ou similar</t>
        </is>
      </c>
      <c r="D2568" s="30" t="inlineStr">
        <is>
          <t>un</t>
        </is>
      </c>
      <c r="E2568" s="31" t="n">
        <v>18</v>
      </c>
      <c r="F2568" s="32" t="n">
        <v>0.0007</v>
      </c>
      <c r="G2568" s="32">
        <f>F2568*E2568</f>
        <v/>
      </c>
    </row>
    <row r="2569" ht="15" customHeight="1">
      <c r="A2569" s="1" t="n"/>
      <c r="B2569" s="1" t="n"/>
      <c r="C2569" s="1" t="n"/>
      <c r="D2569" s="1" t="n"/>
      <c r="E2569" s="1" t="n"/>
      <c r="F2569" s="33" t="inlineStr">
        <is>
          <t>TOTAL:</t>
        </is>
      </c>
      <c r="G2569" s="34" t="n">
        <v>0.0126</v>
      </c>
    </row>
    <row r="2570" ht="15" customHeight="1">
      <c r="A2570" s="27" t="inlineStr">
        <is>
          <t xml:space="preserve">[ Mão de Obra </t>
        </is>
      </c>
      <c r="B2570" s="27" t="inlineStr">
        <is>
          <t>00002358</t>
        </is>
      </c>
      <c r="C2570" s="27" t="inlineStr">
        <is>
          <t>DESENHISTA PROJETISTA (HORISTA)</t>
        </is>
      </c>
      <c r="D2570" s="28" t="inlineStr">
        <is>
          <t>H</t>
        </is>
      </c>
      <c r="E2570" s="1" t="n"/>
      <c r="F2570" s="1" t="n"/>
      <c r="G2570" s="1" t="n"/>
    </row>
    <row r="2571" ht="15" customHeight="1">
      <c r="A2571" s="29" t="inlineStr">
        <is>
          <t>6.38</t>
        </is>
      </c>
      <c r="B2571" s="29" t="inlineStr">
        <is>
          <t>HID. 1</t>
        </is>
      </c>
      <c r="C2571" s="29" t="inlineStr">
        <is>
          <t>PROJETO HIDROSSANITÁRIO</t>
        </is>
      </c>
      <c r="D2571" s="30" t="inlineStr">
        <is>
          <t>UN</t>
        </is>
      </c>
      <c r="E2571" s="31" t="n">
        <v>1</v>
      </c>
      <c r="F2571" s="32" t="n">
        <v>18.809582</v>
      </c>
      <c r="G2571" s="32">
        <f>F2571*E2571</f>
        <v/>
      </c>
    </row>
    <row r="2572" ht="15" customHeight="1">
      <c r="A2572" s="29" t="inlineStr">
        <is>
          <t>7.1</t>
        </is>
      </c>
      <c r="B2572" s="29" t="inlineStr">
        <is>
          <t>PROJ. 01</t>
        </is>
      </c>
      <c r="C2572" s="29" t="inlineStr">
        <is>
          <t>PROJETO EXECUTIVO COMPLETO</t>
        </is>
      </c>
      <c r="D2572" s="30" t="inlineStr">
        <is>
          <t>UN</t>
        </is>
      </c>
      <c r="E2572" s="31" t="n">
        <v>1</v>
      </c>
      <c r="F2572" s="32" t="n">
        <v>41.24026</v>
      </c>
      <c r="G2572" s="32">
        <f>F2572*E2572</f>
        <v/>
      </c>
    </row>
    <row r="2573" ht="20.1" customHeight="1">
      <c r="A2573" s="29" t="inlineStr">
        <is>
          <t>7.2</t>
        </is>
      </c>
      <c r="B2573" s="29" t="inlineStr">
        <is>
          <t>PROJ. 02</t>
        </is>
      </c>
      <c r="C2573" s="29" t="inlineStr">
        <is>
          <t>AS BUILT - ATUALIZAÇÃO DO PROJETO EXECUTIVO CONFORME CONSTRUÍDO</t>
        </is>
      </c>
      <c r="D2573" s="30" t="inlineStr">
        <is>
          <t>UN</t>
        </is>
      </c>
      <c r="E2573" s="31" t="n">
        <v>1</v>
      </c>
      <c r="F2573" s="32" t="n">
        <v>30.1758</v>
      </c>
      <c r="G2573" s="32">
        <f>F2573*E2573</f>
        <v/>
      </c>
    </row>
    <row r="2574" ht="15" customHeight="1">
      <c r="A2574" s="1" t="n"/>
      <c r="B2574" s="1" t="n"/>
      <c r="C2574" s="1" t="n"/>
      <c r="D2574" s="1" t="n"/>
      <c r="E2574" s="1" t="n"/>
      <c r="F2574" s="33" t="inlineStr">
        <is>
          <t>TOTAL:</t>
        </is>
      </c>
      <c r="G2574" s="34" t="n">
        <v>90.22564199999999</v>
      </c>
    </row>
    <row r="2575" ht="15.95" customHeight="1">
      <c r="A2575" s="27" t="inlineStr">
        <is>
          <t>[ Material ]</t>
        </is>
      </c>
      <c r="B2575" s="27" t="inlineStr">
        <is>
          <t>00002692</t>
        </is>
      </c>
      <c r="C2575" s="27" t="inlineStr">
        <is>
          <t>DESMOLDANTE PROTETOR PARA FORMAS DE MADEIRA, DE BASE OLEOSA EMULSIONADA EM AGUA</t>
        </is>
      </c>
      <c r="D2575" s="28" t="inlineStr">
        <is>
          <t>L</t>
        </is>
      </c>
      <c r="E2575" s="1" t="n"/>
      <c r="F2575" s="1" t="n"/>
      <c r="G2575" s="1" t="n"/>
    </row>
    <row r="2576" ht="27.95" customHeight="1">
      <c r="A2576" s="29" t="inlineStr">
        <is>
          <t>2.3</t>
        </is>
      </c>
      <c r="B2576" s="29" t="inlineStr">
        <is>
          <t>93210</t>
        </is>
      </c>
      <c r="C2576" s="29" t="inlineStr">
        <is>
          <t>EXECUÇÃO DE REFEITÓRIO EM CANTEIRO DE OBRA EM CHAPA DE MADEIRA COMPENSADA, NÃO INCLUSO MOBILIÁRIO E EQUIPAMENTOS. AF_02/2016</t>
        </is>
      </c>
      <c r="D2576" s="30" t="inlineStr">
        <is>
          <t>M2</t>
        </is>
      </c>
      <c r="E2576" s="31" t="n">
        <v>14</v>
      </c>
      <c r="F2576" s="32" t="n">
        <v>0.000212796288</v>
      </c>
      <c r="G2576" s="32">
        <f>F2576*E2576</f>
        <v/>
      </c>
    </row>
    <row r="2577" ht="15" customHeight="1">
      <c r="A2577" s="29" t="inlineStr">
        <is>
          <t>3.3.10</t>
        </is>
      </c>
      <c r="B2577" s="29" t="inlineStr">
        <is>
          <t>S08637</t>
        </is>
      </c>
      <c r="C2577" s="29" t="inlineStr">
        <is>
          <t>Chapim de concreto pré-moldado</t>
        </is>
      </c>
      <c r="D2577" s="30" t="inlineStr">
        <is>
          <t>m</t>
        </is>
      </c>
      <c r="E2577" s="31" t="n">
        <v>142</v>
      </c>
      <c r="F2577" s="32" t="n">
        <v>0.007</v>
      </c>
      <c r="G2577" s="32">
        <f>F2577*E2577</f>
        <v/>
      </c>
    </row>
    <row r="2578" ht="15" customHeight="1">
      <c r="A2578" s="29" t="inlineStr">
        <is>
          <t>3.5.5</t>
        </is>
      </c>
      <c r="B2578" s="29" t="inlineStr">
        <is>
          <t>S08637</t>
        </is>
      </c>
      <c r="C2578" s="29" t="inlineStr">
        <is>
          <t>Chapim de concreto pré-moldado</t>
        </is>
      </c>
      <c r="D2578" s="30" t="inlineStr">
        <is>
          <t>m</t>
        </is>
      </c>
      <c r="E2578" s="31" t="n">
        <v>71</v>
      </c>
      <c r="F2578" s="32" t="n">
        <v>0.007</v>
      </c>
      <c r="G2578" s="32">
        <f>F2578*E2578</f>
        <v/>
      </c>
    </row>
    <row r="2579" ht="27.95" customHeight="1">
      <c r="A2579" s="29" t="inlineStr">
        <is>
          <t>4.2.6</t>
        </is>
      </c>
      <c r="B2579" s="29" t="inlineStr">
        <is>
          <t>92762</t>
        </is>
      </c>
      <c r="C2579" s="29" t="inlineStr">
        <is>
          <t>ARMAÇÃO DE PILAR OU VIGA DE ESTRUTURA CONVENCIONAL DE CONCRETO ARMADO UTILIZANDO AÇO CA-50 DE 10,0 MM - MONTAGEM. AF_06/2022</t>
        </is>
      </c>
      <c r="D2579" s="30" t="inlineStr">
        <is>
          <t>KG</t>
        </is>
      </c>
      <c r="E2579" s="31" t="n">
        <v>330.48</v>
      </c>
      <c r="F2579" s="32" t="n">
        <v>0.004</v>
      </c>
      <c r="G2579" s="32">
        <f>F2579*E2579</f>
        <v/>
      </c>
    </row>
    <row r="2580" ht="15" customHeight="1">
      <c r="A2580" s="29" t="inlineStr">
        <is>
          <t>4.3.12</t>
        </is>
      </c>
      <c r="B2580" s="29" t="inlineStr">
        <is>
          <t>S08637</t>
        </is>
      </c>
      <c r="C2580" s="29" t="inlineStr">
        <is>
          <t>Chapim de concreto pré-moldado</t>
        </is>
      </c>
      <c r="D2580" s="30" t="inlineStr">
        <is>
          <t>m</t>
        </is>
      </c>
      <c r="E2580" s="31" t="n">
        <v>190</v>
      </c>
      <c r="F2580" s="32" t="n">
        <v>0.007</v>
      </c>
      <c r="G2580" s="32">
        <f>F2580*E2580</f>
        <v/>
      </c>
    </row>
    <row r="2581" ht="27.95" customHeight="1">
      <c r="A2581" s="29" t="inlineStr">
        <is>
          <t>4.6.4</t>
        </is>
      </c>
      <c r="B2581" s="29" t="inlineStr">
        <is>
          <t>92762</t>
        </is>
      </c>
      <c r="C2581" s="29" t="inlineStr">
        <is>
          <t>MONTAGEM E DESMONTAGEM DE FÔRMA DE PILARES RETANGULARES E ESTRUTURAS SIMILARES, PÉ-DIREITO SIMPLES, EM CHAPA DE MADEIRA COMPENSADA PLASTIFICADA, 10 UTILIZAÇÕES. AF_09/2020</t>
        </is>
      </c>
      <c r="D2581" s="30" t="inlineStr">
        <is>
          <t>KG</t>
        </is>
      </c>
      <c r="E2581" s="31" t="n">
        <v>4</v>
      </c>
      <c r="F2581" s="32" t="n">
        <v>0.004</v>
      </c>
      <c r="G2581" s="32">
        <f>F2581*E2581</f>
        <v/>
      </c>
    </row>
    <row r="2582" ht="27.95" customHeight="1">
      <c r="A2582" s="29" t="inlineStr">
        <is>
          <t>4.6.7</t>
        </is>
      </c>
      <c r="B2582" s="29" t="inlineStr">
        <is>
          <t>92455</t>
        </is>
      </c>
      <c r="C2582" s="29" t="inlineStr">
        <is>
          <t>MONTAGEM E DESMONTAGEM DE FÔRMA DE VIGA, ESCORAMENTO COM GARFO DE MADEIRA, PÉ-DIREITO SIMPLES, EM CHAPA DE MADEIRA RESINADA, 4 UTILIZAÇÕES. AF_09/2020</t>
        </is>
      </c>
      <c r="D2582" s="30" t="inlineStr">
        <is>
          <t>M2</t>
        </is>
      </c>
      <c r="E2582" s="31" t="n">
        <v>12</v>
      </c>
      <c r="F2582" s="32" t="n">
        <v>0.01</v>
      </c>
      <c r="G2582" s="32">
        <f>F2582*E2582</f>
        <v/>
      </c>
    </row>
    <row r="2583" ht="27.95" customHeight="1">
      <c r="A2583" s="29" t="inlineStr">
        <is>
          <t>5.6</t>
        </is>
      </c>
      <c r="B2583" s="29" t="inlineStr">
        <is>
          <t>92762</t>
        </is>
      </c>
      <c r="C2583" s="29" t="inlineStr">
        <is>
          <t>ARMAÇÃO DE PILAR OU VIGA DE ESTRUTURA CONVENCIONAL DE CONCRETO ARMADO UTILIZANDO AÇO CA-50 DE 10,0 MM - MONTAGEM. AF_06/2022</t>
        </is>
      </c>
      <c r="D2583" s="30" t="inlineStr">
        <is>
          <t>KG</t>
        </is>
      </c>
      <c r="E2583" s="31" t="n">
        <v>426.35</v>
      </c>
      <c r="F2583" s="32" t="n">
        <v>0.004</v>
      </c>
      <c r="G2583" s="32">
        <f>F2583*E2583</f>
        <v/>
      </c>
    </row>
    <row r="2584" ht="27.95" customHeight="1">
      <c r="A2584" s="29" t="inlineStr">
        <is>
          <t>5.8</t>
        </is>
      </c>
      <c r="B2584" s="29" t="inlineStr">
        <is>
          <t>92423</t>
        </is>
      </c>
      <c r="C2584" s="29" t="inlineStr">
        <is>
          <t>MONTAGEM E DESMONTAGEM DE FÔRMA DE PILARES RETANGULARES E ESTRUTURAS SIMILARES, PÉ-DIREITO SIMPLES, EM CHAPA DE MADEIRA COMPENSADA RESINADA, 6 UTILIZAÇÕES. AF_09/2020</t>
        </is>
      </c>
      <c r="D2584" s="30" t="inlineStr">
        <is>
          <t>M2</t>
        </is>
      </c>
      <c r="E2584" s="31" t="n">
        <v>72</v>
      </c>
      <c r="F2584" s="32" t="n">
        <v>0.01</v>
      </c>
      <c r="G2584" s="32">
        <f>F2584*E2584</f>
        <v/>
      </c>
    </row>
    <row r="2585" ht="15" customHeight="1">
      <c r="A2585" s="29" t="inlineStr">
        <is>
          <t>5.14</t>
        </is>
      </c>
      <c r="B2585" s="29" t="inlineStr">
        <is>
          <t>S08637</t>
        </is>
      </c>
      <c r="C2585" s="29" t="inlineStr">
        <is>
          <t>Chapim de concreto pré-moldado</t>
        </is>
      </c>
      <c r="D2585" s="30" t="inlineStr">
        <is>
          <t>m</t>
        </is>
      </c>
      <c r="E2585" s="31" t="n">
        <v>110</v>
      </c>
      <c r="F2585" s="32" t="n">
        <v>0.007</v>
      </c>
      <c r="G2585" s="32">
        <f>F2585*E2585</f>
        <v/>
      </c>
    </row>
    <row r="2586" ht="15" customHeight="1">
      <c r="A2586" s="1" t="n"/>
      <c r="B2586" s="1" t="n"/>
      <c r="C2586" s="1" t="n"/>
      <c r="D2586" s="1" t="n"/>
      <c r="E2586" s="1" t="n"/>
      <c r="F2586" s="33" t="inlineStr">
        <is>
          <t>TOTAL:</t>
        </is>
      </c>
      <c r="G2586" s="34" t="n">
        <v>7.477299148032</v>
      </c>
    </row>
    <row r="2587" ht="15.95" customHeight="1">
      <c r="A2587" s="27" t="inlineStr">
        <is>
          <t>[ Material ]</t>
        </is>
      </c>
      <c r="B2587" s="27" t="inlineStr">
        <is>
          <t>I02692S</t>
        </is>
      </c>
      <c r="C2587" s="27" t="inlineStr">
        <is>
          <t>Desmoldante protetor para formas de madeira, de base oleosaemulsionada em agua</t>
        </is>
      </c>
      <c r="D2587" s="28" t="inlineStr">
        <is>
          <t>l</t>
        </is>
      </c>
      <c r="E2587" s="1" t="n"/>
      <c r="F2587" s="1" t="n"/>
      <c r="G2587" s="1" t="n"/>
    </row>
    <row r="2588" ht="15" customHeight="1">
      <c r="A2588" s="29" t="inlineStr">
        <is>
          <t>3.3.10</t>
        </is>
      </c>
      <c r="B2588" s="29" t="inlineStr">
        <is>
          <t>S08637</t>
        </is>
      </c>
      <c r="C2588" s="29" t="inlineStr">
        <is>
          <t>Chapim de concreto pré-moldado</t>
        </is>
      </c>
      <c r="D2588" s="30" t="inlineStr">
        <is>
          <t>m</t>
        </is>
      </c>
      <c r="E2588" s="31" t="n">
        <v>142</v>
      </c>
      <c r="F2588" s="32" t="n">
        <v>0.012</v>
      </c>
      <c r="G2588" s="32">
        <f>F2588*E2588</f>
        <v/>
      </c>
    </row>
    <row r="2589" ht="15" customHeight="1">
      <c r="A2589" s="1" t="n"/>
      <c r="B2589" s="1" t="n"/>
      <c r="C2589" s="1" t="n"/>
      <c r="D2589" s="1" t="n"/>
      <c r="E2589" s="1" t="n"/>
      <c r="F2589" s="33" t="inlineStr">
        <is>
          <t>TOTAL:</t>
        </is>
      </c>
      <c r="G2589" s="34" t="n">
        <v>1.704</v>
      </c>
    </row>
    <row r="2590" ht="15.95" customHeight="1">
      <c r="A2590" s="27" t="inlineStr">
        <is>
          <t>[ Material ]</t>
        </is>
      </c>
      <c r="B2590" s="27" t="inlineStr">
        <is>
          <t>00034686</t>
        </is>
      </c>
      <c r="C2590" s="27" t="inlineStr">
        <is>
          <t>DISJUNTOR TERMOMAGNETICO PARA TRILHO DIN (IEC), MONOPOLAR, 40 - 50 A, ICC - 5KA / 250 VCA</t>
        </is>
      </c>
      <c r="D2590" s="28" t="inlineStr">
        <is>
          <t>UN</t>
        </is>
      </c>
      <c r="E2590" s="1" t="n"/>
      <c r="F2590" s="1" t="n"/>
      <c r="G2590" s="1" t="n"/>
    </row>
    <row r="2591" ht="27.95" customHeight="1">
      <c r="A2591" s="29" t="inlineStr">
        <is>
          <t>2.4</t>
        </is>
      </c>
      <c r="B2591" s="29" t="inlineStr">
        <is>
          <t>101493</t>
        </is>
      </c>
      <c r="C2591" s="29" t="inlineStr">
        <is>
          <t>ENTRADA DE ENERGIA ELÉTRICA, AÉREA, MONOFÁSICA, COM CAIXA DE EMBUTIR, CABO DE 10 MM2 E DISJUNTOR DIN 50A (NÃO INCLUSO O POSTE DE CONCRETO). AF_07/2020_PS</t>
        </is>
      </c>
      <c r="D2591" s="30" t="inlineStr">
        <is>
          <t>UN</t>
        </is>
      </c>
      <c r="E2591" s="31" t="n">
        <v>1</v>
      </c>
      <c r="F2591" s="32" t="n">
        <v>1</v>
      </c>
      <c r="G2591" s="32">
        <f>F2591*E2591</f>
        <v/>
      </c>
    </row>
    <row r="2592" ht="15" customHeight="1">
      <c r="A2592" s="1" t="n"/>
      <c r="B2592" s="1" t="n"/>
      <c r="C2592" s="1" t="n"/>
      <c r="D2592" s="1" t="n"/>
      <c r="E2592" s="1" t="n"/>
      <c r="F2592" s="33" t="inlineStr">
        <is>
          <t>TOTAL:</t>
        </is>
      </c>
      <c r="G2592" s="34" t="n">
        <v>1</v>
      </c>
    </row>
    <row r="2593" ht="15.95" customHeight="1">
      <c r="A2593" s="27" t="inlineStr">
        <is>
          <t>[ Material ]</t>
        </is>
      </c>
      <c r="B2593" s="27" t="inlineStr">
        <is>
          <t>00002386</t>
        </is>
      </c>
      <c r="C2593" s="27" t="inlineStr">
        <is>
          <t>DISJUNTOR TIPO NEMA, MONOPOLAR 35 ATE 50 A, TENSAO MAXIMA DE 240 V</t>
        </is>
      </c>
      <c r="D2593" s="28" t="inlineStr">
        <is>
          <t>UN</t>
        </is>
      </c>
      <c r="E2593" s="1" t="n"/>
      <c r="F2593" s="1" t="n"/>
      <c r="G2593" s="1" t="n"/>
    </row>
    <row r="2594" ht="20.1" customHeight="1">
      <c r="A2594" s="29" t="inlineStr">
        <is>
          <t>2.2</t>
        </is>
      </c>
      <c r="B2594" s="29" t="inlineStr">
        <is>
          <t>93208</t>
        </is>
      </c>
      <c r="C2594" s="29" t="inlineStr">
        <is>
          <t>EXECUÇÃO DE ALMOXARIFADO EM CANTEIRO DE OBRA EM CHAPA DE MADEIRA COMPENSADA, INCLUSO PRATELEIRAS. AF_02/2016</t>
        </is>
      </c>
      <c r="D2594" s="30" t="inlineStr">
        <is>
          <t>M2</t>
        </is>
      </c>
      <c r="E2594" s="31" t="n">
        <v>30</v>
      </c>
      <c r="F2594" s="32" t="n">
        <v>0.05</v>
      </c>
      <c r="G2594" s="32">
        <f>F2594*E2594</f>
        <v/>
      </c>
    </row>
    <row r="2595" ht="27.95" customHeight="1">
      <c r="A2595" s="29" t="inlineStr">
        <is>
          <t>2.3</t>
        </is>
      </c>
      <c r="B2595" s="29" t="inlineStr">
        <is>
          <t>93210</t>
        </is>
      </c>
      <c r="C2595" s="29" t="inlineStr">
        <is>
          <t>EXECUÇÃO DE REFEITÓRIO EM CANTEIRO DE OBRA EM CHAPA DE MADEIRA COMPENSADA, NÃO INCLUSO MOBILIÁRIO E EQUIPAMENTOS. AF_02/2016</t>
        </is>
      </c>
      <c r="D2595" s="30" t="inlineStr">
        <is>
          <t>M2</t>
        </is>
      </c>
      <c r="E2595" s="31" t="n">
        <v>14</v>
      </c>
      <c r="F2595" s="32" t="n">
        <v>0.1074</v>
      </c>
      <c r="G2595" s="32">
        <f>F2595*E2595</f>
        <v/>
      </c>
    </row>
    <row r="2596" ht="15" customHeight="1">
      <c r="A2596" s="1" t="n"/>
      <c r="B2596" s="1" t="n"/>
      <c r="C2596" s="1" t="n"/>
      <c r="D2596" s="1" t="n"/>
      <c r="E2596" s="1" t="n"/>
      <c r="F2596" s="33" t="inlineStr">
        <is>
          <t>TOTAL:</t>
        </is>
      </c>
      <c r="G2596" s="34" t="n">
        <v>3.0036</v>
      </c>
    </row>
    <row r="2597" ht="15" customHeight="1">
      <c r="A2597" s="27" t="inlineStr">
        <is>
          <t>[ Material ]</t>
        </is>
      </c>
      <c r="B2597" s="27" t="inlineStr">
        <is>
          <t>I03357</t>
        </is>
      </c>
      <c r="C2597" s="27" t="inlineStr">
        <is>
          <t>Dispenser para sabonete líquido</t>
        </is>
      </c>
      <c r="D2597" s="28" t="inlineStr">
        <is>
          <t>Un</t>
        </is>
      </c>
      <c r="E2597" s="1" t="n"/>
      <c r="F2597" s="1" t="n"/>
      <c r="G2597" s="1" t="n"/>
    </row>
    <row r="2598" ht="15" customHeight="1">
      <c r="A2598" s="29" t="inlineStr">
        <is>
          <t>6.29</t>
        </is>
      </c>
      <c r="B2598" s="29" t="inlineStr">
        <is>
          <t>S04286</t>
        </is>
      </c>
      <c r="C2598" s="29" t="inlineStr">
        <is>
          <t>Dispenser para sabonete líquido</t>
        </is>
      </c>
      <c r="D2598" s="30" t="inlineStr">
        <is>
          <t>un</t>
        </is>
      </c>
      <c r="E2598" s="31" t="n">
        <v>12</v>
      </c>
      <c r="F2598" s="32" t="n">
        <v>1</v>
      </c>
      <c r="G2598" s="32">
        <f>F2598*E2598</f>
        <v/>
      </c>
    </row>
    <row r="2599" ht="15" customHeight="1">
      <c r="A2599" s="1" t="n"/>
      <c r="B2599" s="1" t="n"/>
      <c r="C2599" s="1" t="n"/>
      <c r="D2599" s="1" t="n"/>
      <c r="E2599" s="1" t="n"/>
      <c r="F2599" s="33" t="inlineStr">
        <is>
          <t>TOTAL:</t>
        </is>
      </c>
      <c r="G2599" s="34" t="n">
        <v>12</v>
      </c>
    </row>
    <row r="2600" ht="15" customHeight="1">
      <c r="A2600" s="27" t="inlineStr">
        <is>
          <t>[ Material ]</t>
        </is>
      </c>
      <c r="B2600" s="27" t="inlineStr">
        <is>
          <t>I03358</t>
        </is>
      </c>
      <c r="C2600" s="27" t="inlineStr">
        <is>
          <t>Dispenser para toalha de papel interfolhada, em ABS</t>
        </is>
      </c>
      <c r="D2600" s="28" t="inlineStr">
        <is>
          <t>Un</t>
        </is>
      </c>
      <c r="E2600" s="1" t="n"/>
      <c r="F2600" s="1" t="n"/>
      <c r="G2600" s="1" t="n"/>
    </row>
    <row r="2601" ht="15" customHeight="1">
      <c r="A2601" s="29" t="inlineStr">
        <is>
          <t>6.30</t>
        </is>
      </c>
      <c r="B2601" s="29" t="inlineStr">
        <is>
          <t>S04287</t>
        </is>
      </c>
      <c r="C2601" s="29" t="inlineStr">
        <is>
          <t>Dispenser para toalha interfolhada</t>
        </is>
      </c>
      <c r="D2601" s="30" t="inlineStr">
        <is>
          <t>un</t>
        </is>
      </c>
      <c r="E2601" s="31" t="n">
        <v>12</v>
      </c>
      <c r="F2601" s="32" t="n">
        <v>1</v>
      </c>
      <c r="G2601" s="32">
        <f>F2601*E2601</f>
        <v/>
      </c>
    </row>
    <row r="2602" ht="15" customHeight="1">
      <c r="A2602" s="1" t="n"/>
      <c r="B2602" s="1" t="n"/>
      <c r="C2602" s="1" t="n"/>
      <c r="D2602" s="1" t="n"/>
      <c r="E2602" s="1" t="n"/>
      <c r="F2602" s="33" t="inlineStr">
        <is>
          <t>TOTAL:</t>
        </is>
      </c>
      <c r="G2602" s="34" t="n">
        <v>12</v>
      </c>
    </row>
    <row r="2603" ht="15" customHeight="1">
      <c r="A2603" s="27" t="inlineStr">
        <is>
          <t>[ Material ]</t>
        </is>
      </c>
      <c r="B2603" s="27" t="inlineStr">
        <is>
          <t>COT0007</t>
        </is>
      </c>
      <c r="C2603" s="27" t="inlineStr">
        <is>
          <t>DIVISÓRIA EM GRANITO BRANCO, ITAÚNAS, POLIDO DOS 2 LADOS</t>
        </is>
      </c>
      <c r="D2603" s="28" t="inlineStr">
        <is>
          <t>M2</t>
        </is>
      </c>
      <c r="E2603" s="1" t="n"/>
      <c r="F2603" s="1" t="n"/>
      <c r="G2603" s="1" t="n"/>
    </row>
    <row r="2604" ht="20.1" customHeight="1">
      <c r="A2604" s="29" t="inlineStr">
        <is>
          <t>6.19</t>
        </is>
      </c>
      <c r="B2604" s="29" t="inlineStr">
        <is>
          <t>CP ADAP. 059</t>
        </is>
      </c>
      <c r="C2604" s="29" t="inlineStr">
        <is>
          <t>Divisória em granito branco Itaúnas, polido dos 2 lados</t>
        </is>
      </c>
      <c r="D2604" s="30" t="inlineStr">
        <is>
          <t>M2</t>
        </is>
      </c>
      <c r="E2604" s="31" t="n">
        <v>106.02</v>
      </c>
      <c r="F2604" s="32" t="n">
        <v>1</v>
      </c>
      <c r="G2604" s="32">
        <f>F2604*E2604</f>
        <v/>
      </c>
    </row>
    <row r="2605" ht="15" customHeight="1">
      <c r="A2605" s="1" t="n"/>
      <c r="B2605" s="1" t="n"/>
      <c r="C2605" s="1" t="n"/>
      <c r="D2605" s="1" t="n"/>
      <c r="E2605" s="1" t="n"/>
      <c r="F2605" s="33" t="inlineStr">
        <is>
          <t>TOTAL:</t>
        </is>
      </c>
      <c r="G2605" s="34" t="n">
        <v>106.02</v>
      </c>
    </row>
    <row r="2606" ht="15" customHeight="1">
      <c r="A2606" s="27" t="inlineStr">
        <is>
          <t>[ Material ]</t>
        </is>
      </c>
      <c r="B2606" s="27" t="inlineStr">
        <is>
          <t>I1027</t>
        </is>
      </c>
      <c r="C2606" s="27" t="inlineStr">
        <is>
          <t>DOBRADIÇA 3''X2 1/2'' CROMADA</t>
        </is>
      </c>
      <c r="D2606" s="28" t="inlineStr">
        <is>
          <t>UN</t>
        </is>
      </c>
      <c r="E2606" s="1" t="n"/>
      <c r="F2606" s="1" t="n"/>
      <c r="G2606" s="1" t="n"/>
    </row>
    <row r="2607" ht="15" customHeight="1">
      <c r="A2607" s="29" t="inlineStr">
        <is>
          <t>6.22</t>
        </is>
      </c>
      <c r="B2607" s="29" t="inlineStr">
        <is>
          <t>C4427</t>
        </is>
      </c>
      <c r="C2607" s="29" t="inlineStr">
        <is>
          <t>PORTA TIPO PARANÁ (0,80 x 2,10 m), C/ FERRAGENS</t>
        </is>
      </c>
      <c r="D2607" s="30" t="inlineStr">
        <is>
          <t>UN</t>
        </is>
      </c>
      <c r="E2607" s="31" t="n">
        <v>10</v>
      </c>
      <c r="F2607" s="32" t="n">
        <v>3</v>
      </c>
      <c r="G2607" s="32">
        <f>F2607*E2607</f>
        <v/>
      </c>
    </row>
    <row r="2608" ht="20.1" customHeight="1">
      <c r="A2608" s="29" t="inlineStr">
        <is>
          <t>6.23</t>
        </is>
      </c>
      <c r="B2608" s="29" t="inlineStr">
        <is>
          <t>CP ADAP. C1978</t>
        </is>
      </c>
      <c r="C2608" s="29" t="inlineStr">
        <is>
          <t>PORTA TIPO PARANÁ (0,90 x 2,10 m), C/ FERRAGENS</t>
        </is>
      </c>
      <c r="D2608" s="30" t="inlineStr">
        <is>
          <t>UN</t>
        </is>
      </c>
      <c r="E2608" s="31" t="n">
        <v>2</v>
      </c>
      <c r="F2608" s="32" t="n">
        <v>3</v>
      </c>
      <c r="G2608" s="32">
        <f>F2608*E2608</f>
        <v/>
      </c>
    </row>
    <row r="2609" ht="15" customHeight="1">
      <c r="A2609" s="1" t="n"/>
      <c r="B2609" s="1" t="n"/>
      <c r="C2609" s="1" t="n"/>
      <c r="D2609" s="1" t="n"/>
      <c r="E2609" s="1" t="n"/>
      <c r="F2609" s="33" t="inlineStr">
        <is>
          <t>TOTAL:</t>
        </is>
      </c>
      <c r="G2609" s="34" t="n">
        <v>36</v>
      </c>
    </row>
    <row r="2610" ht="15.95" customHeight="1">
      <c r="A2610" s="27" t="inlineStr">
        <is>
          <t>[ Material ]</t>
        </is>
      </c>
      <c r="B2610" s="27" t="inlineStr">
        <is>
          <t>00002432</t>
        </is>
      </c>
      <c r="C2610" s="27" t="inlineStr">
        <is>
          <t>DOBRADICA EM ACO/FERRO, 3 1/2" X 3", E= 1,9 A 2 MM, COM ANEL, CROMADO OU ZINCADO, TAMPA BOLA, COM PARAFUSOS</t>
        </is>
      </c>
      <c r="D2610" s="28" t="inlineStr">
        <is>
          <t>UN</t>
        </is>
      </c>
      <c r="E2610" s="1" t="n"/>
      <c r="F2610" s="1" t="n"/>
      <c r="G2610" s="1" t="n"/>
    </row>
    <row r="2611" ht="27.95" customHeight="1">
      <c r="A2611" s="29" t="inlineStr">
        <is>
          <t>2.3</t>
        </is>
      </c>
      <c r="B2611" s="29" t="inlineStr">
        <is>
          <t>93210</t>
        </is>
      </c>
      <c r="C2611" s="29" t="inlineStr">
        <is>
          <t>EXECUÇÃO DE REFEITÓRIO EM CANTEIRO DE OBRA EM CHAPA DE MADEIRA COMPENSADA, NÃO INCLUSO MOBILIÁRIO E EQUIPAMENTOS. AF_02/2016</t>
        </is>
      </c>
      <c r="D2611" s="30" t="inlineStr">
        <is>
          <t>M2</t>
        </is>
      </c>
      <c r="E2611" s="31" t="n">
        <v>14</v>
      </c>
      <c r="F2611" s="32" t="n">
        <v>0.0804</v>
      </c>
      <c r="G2611" s="32">
        <f>F2611*E2611</f>
        <v/>
      </c>
    </row>
    <row r="2612" ht="15" customHeight="1">
      <c r="A2612" s="1" t="n"/>
      <c r="B2612" s="1" t="n"/>
      <c r="C2612" s="1" t="n"/>
      <c r="D2612" s="1" t="n"/>
      <c r="E2612" s="1" t="n"/>
      <c r="F2612" s="33" t="inlineStr">
        <is>
          <t>TOTAL:</t>
        </is>
      </c>
      <c r="G2612" s="34" t="n">
        <v>1.1256</v>
      </c>
    </row>
    <row r="2613" ht="15" customHeight="1">
      <c r="A2613" s="27" t="inlineStr">
        <is>
          <t>[ Material ]</t>
        </is>
      </c>
      <c r="B2613" s="27" t="inlineStr">
        <is>
          <t>SBC028155</t>
        </is>
      </c>
      <c r="C2613" s="27" t="inlineStr">
        <is>
          <t>DUCHA HIGIENICA ACQUA JET 2195 AQUARIUS FABRIMAR CR</t>
        </is>
      </c>
      <c r="D2613" s="28" t="inlineStr">
        <is>
          <t>UN</t>
        </is>
      </c>
      <c r="E2613" s="1" t="n"/>
      <c r="F2613" s="1" t="n"/>
      <c r="G2613" s="1" t="n"/>
    </row>
    <row r="2614" ht="15" customHeight="1">
      <c r="A2614" s="29" t="inlineStr">
        <is>
          <t>6.32</t>
        </is>
      </c>
      <c r="B2614" s="29" t="inlineStr">
        <is>
          <t>SBC190183</t>
        </is>
      </c>
      <c r="C2614" s="29" t="inlineStr">
        <is>
          <t>DUCHA HIGIENICA ACQUA JET 2195 AQUARIUS FABRIMAR CR Data 08/2024</t>
        </is>
      </c>
      <c r="D2614" s="30" t="inlineStr">
        <is>
          <t>un</t>
        </is>
      </c>
      <c r="E2614" s="31" t="n">
        <v>33</v>
      </c>
      <c r="F2614" s="32" t="n">
        <v>1</v>
      </c>
      <c r="G2614" s="32">
        <f>F2614*E2614</f>
        <v/>
      </c>
    </row>
    <row r="2615" ht="15" customHeight="1">
      <c r="A2615" s="1" t="n"/>
      <c r="B2615" s="1" t="n"/>
      <c r="C2615" s="1" t="n"/>
      <c r="D2615" s="1" t="n"/>
      <c r="E2615" s="1" t="n"/>
      <c r="F2615" s="33" t="inlineStr">
        <is>
          <t>TOTAL:</t>
        </is>
      </c>
      <c r="G2615" s="34" t="n">
        <v>33</v>
      </c>
    </row>
    <row r="2616" ht="15" customHeight="1">
      <c r="A2616" s="27" t="inlineStr">
        <is>
          <t xml:space="preserve">[ Mão de Obra </t>
        </is>
      </c>
      <c r="B2616" s="27" t="inlineStr">
        <is>
          <t>00002436</t>
        </is>
      </c>
      <c r="C2616" s="27" t="inlineStr">
        <is>
          <t>ELETRICISTA (HORISTA)</t>
        </is>
      </c>
      <c r="D2616" s="28" t="inlineStr">
        <is>
          <t>H</t>
        </is>
      </c>
      <c r="E2616" s="1" t="n"/>
      <c r="F2616" s="1" t="n"/>
      <c r="G2616" s="1" t="n"/>
    </row>
    <row r="2617" ht="20.1" customHeight="1">
      <c r="A2617" s="29" t="inlineStr">
        <is>
          <t>2.2</t>
        </is>
      </c>
      <c r="B2617" s="29" t="inlineStr">
        <is>
          <t>93208</t>
        </is>
      </c>
      <c r="C2617" s="29" t="inlineStr">
        <is>
          <t>EXECUÇÃO DE ALMOXARIFADO EM CANTEIRO DE OBRA EM CHAPA DE MADEIRA COMPENSADA, INCLUSO PRATELEIRAS. AF_02/2016</t>
        </is>
      </c>
      <c r="D2617" s="30" t="inlineStr">
        <is>
          <t>M2</t>
        </is>
      </c>
      <c r="E2617" s="31" t="n">
        <v>30</v>
      </c>
      <c r="F2617" s="32" t="n">
        <v>0.2864754067784</v>
      </c>
      <c r="G2617" s="32">
        <f>F2617*E2617</f>
        <v/>
      </c>
    </row>
    <row r="2618" ht="27.95" customHeight="1">
      <c r="A2618" s="29" t="inlineStr">
        <is>
          <t>2.3</t>
        </is>
      </c>
      <c r="B2618" s="29" t="inlineStr">
        <is>
          <t>93210</t>
        </is>
      </c>
      <c r="C2618" s="29" t="inlineStr">
        <is>
          <t>EXECUÇÃO DE REFEITÓRIO EM CANTEIRO DE OBRA EM CHAPA DE MADEIRA COMPENSADA, NÃO INCLUSO MOBILIÁRIO E EQUIPAMENTOS. AF_02/2016</t>
        </is>
      </c>
      <c r="D2618" s="30" t="inlineStr">
        <is>
          <t>M2</t>
        </is>
      </c>
      <c r="E2618" s="31" t="n">
        <v>14</v>
      </c>
      <c r="F2618" s="32" t="n">
        <v>0.5416548612439001</v>
      </c>
      <c r="G2618" s="32">
        <f>F2618*E2618</f>
        <v/>
      </c>
    </row>
    <row r="2619" ht="27.95" customHeight="1">
      <c r="A2619" s="29" t="inlineStr">
        <is>
          <t>2.4</t>
        </is>
      </c>
      <c r="B2619" s="29" t="inlineStr">
        <is>
          <t>101493</t>
        </is>
      </c>
      <c r="C2619" s="29" t="inlineStr">
        <is>
          <t>ENTRADA DE ENERGIA ELÉTRICA, AÉREA, MONOFÁSICA, COM CAIXA DE EMBUTIR, CABO DE 10 MM2 E DISJUNTOR DIN 50A (NÃO INCLUSO O POSTE DE CONCRETO). AF_07/2020_PS</t>
        </is>
      </c>
      <c r="D2619" s="30" t="inlineStr">
        <is>
          <t>UN</t>
        </is>
      </c>
      <c r="E2619" s="31" t="n">
        <v>1</v>
      </c>
      <c r="F2619" s="32" t="n">
        <v>11.04024942315</v>
      </c>
      <c r="G2619" s="32">
        <f>F2619*E2619</f>
        <v/>
      </c>
    </row>
    <row r="2620" ht="20.1" customHeight="1">
      <c r="A2620" s="29" t="inlineStr">
        <is>
          <t>4.7.5</t>
        </is>
      </c>
      <c r="B2620" s="29" t="inlineStr">
        <is>
          <t>CP ADAP. 038</t>
        </is>
      </c>
      <c r="C2620" s="29" t="inlineStr">
        <is>
          <t>REMOÇÃO, ARMAZENAMENTO E REEINSTALAÇÃO DE SPDA COM EMISSÃO DE LAUDO</t>
        </is>
      </c>
      <c r="D2620" s="30" t="inlineStr">
        <is>
          <t>UN</t>
        </is>
      </c>
      <c r="E2620" s="31" t="n">
        <v>2</v>
      </c>
      <c r="F2620" s="32" t="n">
        <v>0.263767113</v>
      </c>
      <c r="G2620" s="32">
        <f>F2620*E2620</f>
        <v/>
      </c>
    </row>
    <row r="2621" ht="20.1" customHeight="1">
      <c r="A2621" s="29" t="inlineStr">
        <is>
          <t>5.15</t>
        </is>
      </c>
      <c r="B2621" s="29" t="inlineStr">
        <is>
          <t>CP ADAP. 024</t>
        </is>
      </c>
      <c r="C2621" s="29" t="inlineStr">
        <is>
          <t>REMOÇÃO / RECOMPOSIÇÃO DE CERCA ELÉTRICA</t>
        </is>
      </c>
      <c r="D2621" s="30" t="inlineStr">
        <is>
          <t>M</t>
        </is>
      </c>
      <c r="E2621" s="31" t="n">
        <v>110</v>
      </c>
      <c r="F2621" s="32" t="n">
        <v>0.5840632</v>
      </c>
      <c r="G2621" s="32">
        <f>F2621*E2621</f>
        <v/>
      </c>
    </row>
    <row r="2622" ht="20.1" customHeight="1">
      <c r="A2622" s="29" t="inlineStr">
        <is>
          <t>6.25</t>
        </is>
      </c>
      <c r="B2622" s="29" t="inlineStr">
        <is>
          <t>S09465</t>
        </is>
      </c>
      <c r="C2622" s="29" t="inlineStr">
        <is>
          <t>Luminária tipo plafon (sobrepor), quadrada, 24x24cm, em aluminio pintado na cor branca, c/difusor em vidro, Aladin ou similar</t>
        </is>
      </c>
      <c r="D2622" s="30" t="inlineStr">
        <is>
          <t>un</t>
        </is>
      </c>
      <c r="E2622" s="31" t="n">
        <v>47</v>
      </c>
      <c r="F2622" s="32" t="n">
        <v>0.521485</v>
      </c>
      <c r="G2622" s="32">
        <f>F2622*E2622</f>
        <v/>
      </c>
    </row>
    <row r="2623" ht="15" customHeight="1">
      <c r="A2623" s="1" t="n"/>
      <c r="B2623" s="1" t="n"/>
      <c r="C2623" s="1" t="n"/>
      <c r="D2623" s="1" t="n"/>
      <c r="E2623" s="1" t="n"/>
      <c r="F2623" s="33" t="inlineStr">
        <is>
          <t>TOTAL:</t>
        </is>
      </c>
      <c r="G2623" s="34" t="n">
        <v>116.5019609099166</v>
      </c>
    </row>
    <row r="2624" ht="15" customHeight="1">
      <c r="A2624" s="27" t="inlineStr">
        <is>
          <t>[ Material ]</t>
        </is>
      </c>
      <c r="B2624" s="27" t="inlineStr">
        <is>
          <t>00002685</t>
        </is>
      </c>
      <c r="C2624" s="27" t="inlineStr">
        <is>
          <t>ELETRODUTO DE PVC RIGIDO ROSCAVEL DE 1 ", SEM LUVA</t>
        </is>
      </c>
      <c r="D2624" s="28" t="inlineStr">
        <is>
          <t>M</t>
        </is>
      </c>
      <c r="E2624" s="1" t="n"/>
      <c r="F2624" s="1" t="n"/>
      <c r="G2624" s="1" t="n"/>
    </row>
    <row r="2625" ht="27.95" customHeight="1">
      <c r="A2625" s="29" t="inlineStr">
        <is>
          <t>2.4</t>
        </is>
      </c>
      <c r="B2625" s="29" t="inlineStr">
        <is>
          <t>101493</t>
        </is>
      </c>
      <c r="C2625" s="29" t="inlineStr">
        <is>
          <t>ENTRADA DE ENERGIA ELÉTRICA, AÉREA, MONOFÁSICA, COM CAIXA DE EMBUTIR, CABO DE 10 MM2 E DISJUNTOR DIN 50A (NÃO INCLUSO O POSTE DE CONCRETO). AF_07/2020_PS</t>
        </is>
      </c>
      <c r="D2625" s="30" t="inlineStr">
        <is>
          <t>UN</t>
        </is>
      </c>
      <c r="E2625" s="31" t="n">
        <v>1</v>
      </c>
      <c r="F2625" s="32" t="n">
        <v>6.15285</v>
      </c>
      <c r="G2625" s="32">
        <f>F2625*E2625</f>
        <v/>
      </c>
    </row>
    <row r="2626" ht="15" customHeight="1">
      <c r="A2626" s="1" t="n"/>
      <c r="B2626" s="1" t="n"/>
      <c r="C2626" s="1" t="n"/>
      <c r="D2626" s="1" t="n"/>
      <c r="E2626" s="1" t="n"/>
      <c r="F2626" s="33" t="inlineStr">
        <is>
          <t>TOTAL:</t>
        </is>
      </c>
      <c r="G2626" s="34" t="n">
        <v>6.15285</v>
      </c>
    </row>
    <row r="2627" ht="15" customHeight="1">
      <c r="A2627" s="27" t="inlineStr">
        <is>
          <t>[ Material ]</t>
        </is>
      </c>
      <c r="B2627" s="27" t="inlineStr">
        <is>
          <t>00002673</t>
        </is>
      </c>
      <c r="C2627" s="27" t="inlineStr">
        <is>
          <t>ELETRODUTO DE PVC RIGIDO ROSCAVEL DE 1/2 ", SEM LUVA</t>
        </is>
      </c>
      <c r="D2627" s="28" t="inlineStr">
        <is>
          <t>M</t>
        </is>
      </c>
      <c r="E2627" s="1" t="n"/>
      <c r="F2627" s="1" t="n"/>
      <c r="G2627" s="1" t="n"/>
    </row>
    <row r="2628" ht="20.1" customHeight="1">
      <c r="A2628" s="29" t="inlineStr">
        <is>
          <t>2.2</t>
        </is>
      </c>
      <c r="B2628" s="29" t="inlineStr">
        <is>
          <t>93208</t>
        </is>
      </c>
      <c r="C2628" s="29" t="inlineStr">
        <is>
          <t>EXECUÇÃO DE ALMOXARIFADO EM CANTEIRO DE OBRA EM CHAPA DE MADEIRA COMPENSADA, INCLUSO PRATELEIRAS. AF_02/2016</t>
        </is>
      </c>
      <c r="D2628" s="30" t="inlineStr">
        <is>
          <t>M2</t>
        </is>
      </c>
      <c r="E2628" s="31" t="n">
        <v>30</v>
      </c>
      <c r="F2628" s="32" t="n">
        <v>0.487143</v>
      </c>
      <c r="G2628" s="32">
        <f>F2628*E2628</f>
        <v/>
      </c>
    </row>
    <row r="2629" ht="27.95" customHeight="1">
      <c r="A2629" s="29" t="inlineStr">
        <is>
          <t>2.3</t>
        </is>
      </c>
      <c r="B2629" s="29" t="inlineStr">
        <is>
          <t>93210</t>
        </is>
      </c>
      <c r="C2629" s="29" t="inlineStr">
        <is>
          <t>EXECUÇÃO DE REFEITÓRIO EM CANTEIRO DE OBRA EM CHAPA DE MADEIRA COMPENSADA, NÃO INCLUSO MOBILIÁRIO E EQUIPAMENTOS. AF_02/2016</t>
        </is>
      </c>
      <c r="D2629" s="30" t="inlineStr">
        <is>
          <t>M2</t>
        </is>
      </c>
      <c r="E2629" s="31" t="n">
        <v>14</v>
      </c>
      <c r="F2629" s="32" t="n">
        <v>0.873603</v>
      </c>
      <c r="G2629" s="32">
        <f>F2629*E2629</f>
        <v/>
      </c>
    </row>
    <row r="2630" ht="15" customHeight="1">
      <c r="A2630" s="1" t="n"/>
      <c r="B2630" s="1" t="n"/>
      <c r="C2630" s="1" t="n"/>
      <c r="D2630" s="1" t="n"/>
      <c r="E2630" s="1" t="n"/>
      <c r="F2630" s="33" t="inlineStr">
        <is>
          <t>TOTAL:</t>
        </is>
      </c>
      <c r="G2630" s="34" t="n">
        <v>26.844732</v>
      </c>
    </row>
    <row r="2631" ht="15" customHeight="1">
      <c r="A2631" s="27" t="inlineStr">
        <is>
          <t>[ Material ]</t>
        </is>
      </c>
      <c r="B2631" s="27" t="inlineStr">
        <is>
          <t>00002674</t>
        </is>
      </c>
      <c r="C2631" s="27" t="inlineStr">
        <is>
          <t>ELETRODUTO DE PVC RIGIDO ROSCAVEL DE 3/4 ", SEM LUVA</t>
        </is>
      </c>
      <c r="D2631" s="28" t="inlineStr">
        <is>
          <t>M</t>
        </is>
      </c>
      <c r="E2631" s="1" t="n"/>
      <c r="F2631" s="1" t="n"/>
      <c r="G2631" s="1" t="n"/>
    </row>
    <row r="2632" ht="20.1" customHeight="1">
      <c r="A2632" s="29" t="inlineStr">
        <is>
          <t>1.7</t>
        </is>
      </c>
      <c r="B2632" s="29" t="inlineStr">
        <is>
          <t>CP ADAP. - SBC 012710</t>
        </is>
      </c>
      <c r="C2632" s="29" t="inlineStr">
        <is>
          <t>DESPESAS GERAIS DE MANUTENCAO CANTEIRO DE OBRAS</t>
        </is>
      </c>
      <c r="D2632" s="30" t="inlineStr">
        <is>
          <t>MÊS</t>
        </is>
      </c>
      <c r="E2632" s="31" t="n">
        <v>12</v>
      </c>
      <c r="F2632" s="32" t="n">
        <v>3</v>
      </c>
      <c r="G2632" s="32">
        <f>F2632*E2632</f>
        <v/>
      </c>
    </row>
    <row r="2633" ht="15" customHeight="1">
      <c r="A2633" s="1" t="n"/>
      <c r="B2633" s="1" t="n"/>
      <c r="C2633" s="1" t="n"/>
      <c r="D2633" s="1" t="n"/>
      <c r="E2633" s="1" t="n"/>
      <c r="F2633" s="33" t="inlineStr">
        <is>
          <t>TOTAL:</t>
        </is>
      </c>
      <c r="G2633" s="34" t="n">
        <v>36</v>
      </c>
    </row>
    <row r="2634" ht="15" customHeight="1">
      <c r="A2634" s="27" t="inlineStr">
        <is>
          <t xml:space="preserve">[ Mão de Obra </t>
        </is>
      </c>
      <c r="B2634" s="27" t="inlineStr">
        <is>
          <t>00002696</t>
        </is>
      </c>
      <c r="C2634" s="27" t="inlineStr">
        <is>
          <t>ENCANADOR OU BOMBEIRO HIDRAULICO (HORISTA)</t>
        </is>
      </c>
      <c r="D2634" s="28" t="inlineStr">
        <is>
          <t>H</t>
        </is>
      </c>
      <c r="E2634" s="1" t="n"/>
      <c r="F2634" s="1" t="n"/>
      <c r="G2634" s="1" t="n"/>
    </row>
    <row r="2635" ht="20.1" customHeight="1">
      <c r="A2635" s="29" t="inlineStr">
        <is>
          <t>2.2</t>
        </is>
      </c>
      <c r="B2635" s="29" t="inlineStr">
        <is>
          <t>93208</t>
        </is>
      </c>
      <c r="C2635" s="29" t="inlineStr">
        <is>
          <t>EXECUÇÃO DE ALMOXARIFADO EM CANTEIRO DE OBRA EM CHAPA DE MADEIRA COMPENSADA, INCLUSO PRATELEIRAS. AF_02/2016</t>
        </is>
      </c>
      <c r="D2635" s="30" t="inlineStr">
        <is>
          <t>M2</t>
        </is>
      </c>
      <c r="E2635" s="31" t="n">
        <v>30</v>
      </c>
      <c r="F2635" s="32" t="n">
        <v>0.07265659016999999</v>
      </c>
      <c r="G2635" s="32">
        <f>F2635*E2635</f>
        <v/>
      </c>
    </row>
    <row r="2636" ht="27.95" customHeight="1">
      <c r="A2636" s="29" t="inlineStr">
        <is>
          <t>2.3</t>
        </is>
      </c>
      <c r="B2636" s="29" t="inlineStr">
        <is>
          <t>93210</t>
        </is>
      </c>
      <c r="C2636" s="29" t="inlineStr">
        <is>
          <t>EXECUÇÃO DE REFEITÓRIO EM CANTEIRO DE OBRA EM CHAPA DE MADEIRA COMPENSADA, NÃO INCLUSO MOBILIÁRIO E EQUIPAMENTOS. AF_02/2016</t>
        </is>
      </c>
      <c r="D2636" s="30" t="inlineStr">
        <is>
          <t>M2</t>
        </is>
      </c>
      <c r="E2636" s="31" t="n">
        <v>14</v>
      </c>
      <c r="F2636" s="32" t="n">
        <v>0.40765798562414</v>
      </c>
      <c r="G2636" s="32">
        <f>F2636*E2636</f>
        <v/>
      </c>
    </row>
    <row r="2637" ht="20.1" customHeight="1">
      <c r="A2637" s="29" t="inlineStr">
        <is>
          <t>2.5</t>
        </is>
      </c>
      <c r="B2637" s="29" t="inlineStr">
        <is>
          <t>CP ADAP. 002</t>
        </is>
      </c>
      <c r="C2637" s="29" t="inlineStr">
        <is>
          <t>INSTALAÇÕES PROVISÓRIAS DE ÁGUA</t>
        </is>
      </c>
      <c r="D2637" s="30" t="inlineStr">
        <is>
          <t>UN</t>
        </is>
      </c>
      <c r="E2637" s="31" t="n">
        <v>1</v>
      </c>
      <c r="F2637" s="32" t="n">
        <v>8.1656</v>
      </c>
      <c r="G2637" s="32">
        <f>F2637*E2637</f>
        <v/>
      </c>
    </row>
    <row r="2638" ht="20.1" customHeight="1">
      <c r="A2638" s="29" t="inlineStr">
        <is>
          <t>6.12</t>
        </is>
      </c>
      <c r="B2638" s="29" t="inlineStr">
        <is>
          <t>100878</t>
        </is>
      </c>
      <c r="C2638" s="29" t="inlineStr">
        <is>
          <t>VASO SANITÁRIO SIFONADO COM CAIXA ACOPLADA, LOUÇA BRANCA - PADRÃO ALTO - FORNECIMENTO E INSTALAÇÃO. AF_01/2020</t>
        </is>
      </c>
      <c r="D2638" s="30" t="inlineStr">
        <is>
          <t>UN</t>
        </is>
      </c>
      <c r="E2638" s="31" t="n">
        <v>33</v>
      </c>
      <c r="F2638" s="32" t="n">
        <v>1.33926047</v>
      </c>
      <c r="G2638" s="32">
        <f>F2638*E2638</f>
        <v/>
      </c>
    </row>
    <row r="2639" ht="20.1" customHeight="1">
      <c r="A2639" s="29" t="inlineStr">
        <is>
          <t>6.13</t>
        </is>
      </c>
      <c r="B2639" s="29" t="inlineStr">
        <is>
          <t>100849</t>
        </is>
      </c>
      <c r="C2639" s="29" t="inlineStr">
        <is>
          <t>ASSENTO SANITÁRIO CONVENCIONAL - FORNECIMENTO E INSTALACAO. AF_01/2020</t>
        </is>
      </c>
      <c r="D2639" s="30" t="inlineStr">
        <is>
          <t>UN</t>
        </is>
      </c>
      <c r="E2639" s="31" t="n">
        <v>33</v>
      </c>
      <c r="F2639" s="32" t="n">
        <v>0.15677952</v>
      </c>
      <c r="G2639" s="32">
        <f>F2639*E2639</f>
        <v/>
      </c>
    </row>
    <row r="2640" ht="20.1" customHeight="1">
      <c r="A2640" s="29" t="inlineStr">
        <is>
          <t>6.14</t>
        </is>
      </c>
      <c r="B2640" s="29" t="inlineStr">
        <is>
          <t>86887</t>
        </is>
      </c>
      <c r="C2640" s="29" t="inlineStr">
        <is>
          <t>ENGATE FLEXÍVEL EM INOX, 1/2 X 40CM - FORNECIMENTO E INSTALAÇÃO. AF_01/2020</t>
        </is>
      </c>
      <c r="D2640" s="30" t="inlineStr">
        <is>
          <t>UN</t>
        </is>
      </c>
      <c r="E2640" s="31" t="n">
        <v>33</v>
      </c>
      <c r="F2640" s="32" t="n">
        <v>0.15565675</v>
      </c>
      <c r="G2640" s="32">
        <f>F2640*E2640</f>
        <v/>
      </c>
    </row>
    <row r="2641" ht="27.95" customHeight="1">
      <c r="A2641" s="29" t="inlineStr">
        <is>
          <t>6.15</t>
        </is>
      </c>
      <c r="B2641" s="29" t="inlineStr">
        <is>
          <t>86938</t>
        </is>
      </c>
      <c r="C2641" s="29" t="inlineStr">
        <is>
          <t>CUBA DE EMBUTIR OVAL EM LOUÇA BRANCA, 35 X 50CM OU EQUIVALENTE, INCLUSO VÁLVULA E SIFÃO TIPO GARRAFA EM METAL CROMADO - FORNECIMENTO E INSTALAÇÃO. AF_01/2020</t>
        </is>
      </c>
      <c r="D2641" s="30" t="inlineStr">
        <is>
          <t>UN</t>
        </is>
      </c>
      <c r="E2641" s="31" t="n">
        <v>30</v>
      </c>
      <c r="F2641" s="32" t="n">
        <v>0.45666118</v>
      </c>
      <c r="G2641" s="32">
        <f>F2641*E2641</f>
        <v/>
      </c>
    </row>
    <row r="2642" ht="20.1" customHeight="1">
      <c r="A2642" s="29" t="inlineStr">
        <is>
          <t>6.16</t>
        </is>
      </c>
      <c r="B2642" s="29" t="inlineStr">
        <is>
          <t>100853</t>
        </is>
      </c>
      <c r="C2642" s="29" t="inlineStr">
        <is>
          <t>TORNEIRA CROMADA DE MESA PARA LAVATORIO, TIPO MONOCOMANDO. AF_01/2020</t>
        </is>
      </c>
      <c r="D2642" s="30" t="inlineStr">
        <is>
          <t>UN</t>
        </is>
      </c>
      <c r="E2642" s="31" t="n">
        <v>30</v>
      </c>
      <c r="F2642" s="32" t="n">
        <v>0.4725841</v>
      </c>
      <c r="G2642" s="32">
        <f>F2642*E2642</f>
        <v/>
      </c>
    </row>
    <row r="2643" ht="20.1" customHeight="1">
      <c r="A2643" s="29" t="inlineStr">
        <is>
          <t>6.17</t>
        </is>
      </c>
      <c r="B2643" s="29" t="inlineStr">
        <is>
          <t>86887</t>
        </is>
      </c>
      <c r="C2643" s="29" t="inlineStr">
        <is>
          <t>ENGATE FLEXÍVEL EM INOX, 1/2 X 40CM - FORNECIMENTO E INSTALAÇÃO. AF_01/2020</t>
        </is>
      </c>
      <c r="D2643" s="30" t="inlineStr">
        <is>
          <t>UN</t>
        </is>
      </c>
      <c r="E2643" s="31" t="n">
        <v>30</v>
      </c>
      <c r="F2643" s="32" t="n">
        <v>0.15565675</v>
      </c>
      <c r="G2643" s="32">
        <f>F2643*E2643</f>
        <v/>
      </c>
    </row>
    <row r="2644" ht="20.1" customHeight="1">
      <c r="A2644" s="29" t="inlineStr">
        <is>
          <t>6.18</t>
        </is>
      </c>
      <c r="B2644" s="29" t="inlineStr">
        <is>
          <t>100858</t>
        </is>
      </c>
      <c r="C2644" s="29" t="inlineStr">
        <is>
          <t>MICTÓRIO SIFONADO LOUÇA BRANCA - PADRÃO MÉDIO - FORNECIMENTO E INSTALAÇÃO. AF_01/2020</t>
        </is>
      </c>
      <c r="D2644" s="30" t="inlineStr">
        <is>
          <t>UN</t>
        </is>
      </c>
      <c r="E2644" s="31" t="n">
        <v>11</v>
      </c>
      <c r="F2644" s="32" t="n">
        <v>1.0298863</v>
      </c>
      <c r="G2644" s="32">
        <f>F2644*E2644</f>
        <v/>
      </c>
    </row>
    <row r="2645" ht="15" customHeight="1">
      <c r="A2645" s="29" t="inlineStr">
        <is>
          <t>6.26</t>
        </is>
      </c>
      <c r="B2645" s="29" t="inlineStr">
        <is>
          <t>C3513</t>
        </is>
      </c>
      <c r="C2645" s="29" t="inlineStr">
        <is>
          <t>CHUVEIRO CROMADO C/ ARTICULAÇÃO</t>
        </is>
      </c>
      <c r="D2645" s="30" t="inlineStr">
        <is>
          <t>UN</t>
        </is>
      </c>
      <c r="E2645" s="31" t="n">
        <v>1</v>
      </c>
      <c r="F2645" s="32" t="n">
        <v>0.51035</v>
      </c>
      <c r="G2645" s="32">
        <f>F2645*E2645</f>
        <v/>
      </c>
    </row>
    <row r="2646" ht="15" customHeight="1">
      <c r="A2646" s="29" t="inlineStr">
        <is>
          <t>6.29</t>
        </is>
      </c>
      <c r="B2646" s="29" t="inlineStr">
        <is>
          <t>S04286</t>
        </is>
      </c>
      <c r="C2646" s="29" t="inlineStr">
        <is>
          <t>Dispenser para sabonete líquido</t>
        </is>
      </c>
      <c r="D2646" s="30" t="inlineStr">
        <is>
          <t>un</t>
        </is>
      </c>
      <c r="E2646" s="31" t="n">
        <v>12</v>
      </c>
      <c r="F2646" s="32" t="n">
        <v>0.153105</v>
      </c>
      <c r="G2646" s="32">
        <f>F2646*E2646</f>
        <v/>
      </c>
    </row>
    <row r="2647" ht="15" customHeight="1">
      <c r="A2647" s="29" t="inlineStr">
        <is>
          <t>6.30</t>
        </is>
      </c>
      <c r="B2647" s="29" t="inlineStr">
        <is>
          <t>S04287</t>
        </is>
      </c>
      <c r="C2647" s="29" t="inlineStr">
        <is>
          <t>Dispenser para toalha interfolhada</t>
        </is>
      </c>
      <c r="D2647" s="30" t="inlineStr">
        <is>
          <t>un</t>
        </is>
      </c>
      <c r="E2647" s="31" t="n">
        <v>12</v>
      </c>
      <c r="F2647" s="32" t="n">
        <v>0.153105</v>
      </c>
      <c r="G2647" s="32">
        <f>F2647*E2647</f>
        <v/>
      </c>
    </row>
    <row r="2648" ht="15" customHeight="1">
      <c r="A2648" s="29" t="inlineStr">
        <is>
          <t>6.31</t>
        </is>
      </c>
      <c r="B2648" s="29" t="inlineStr">
        <is>
          <t>S12511</t>
        </is>
      </c>
      <c r="C2648" s="29" t="inlineStr">
        <is>
          <t>Dispenser, em plástico, para papel higiênico em rolo</t>
        </is>
      </c>
      <c r="D2648" s="30" t="inlineStr">
        <is>
          <t>un</t>
        </is>
      </c>
      <c r="E2648" s="31" t="n">
        <v>33</v>
      </c>
      <c r="F2648" s="32" t="n">
        <v>0.153105</v>
      </c>
      <c r="G2648" s="32">
        <f>F2648*E2648</f>
        <v/>
      </c>
    </row>
    <row r="2649" ht="15" customHeight="1">
      <c r="A2649" s="29" t="inlineStr">
        <is>
          <t>6.32</t>
        </is>
      </c>
      <c r="B2649" s="29" t="inlineStr">
        <is>
          <t>SBC190183</t>
        </is>
      </c>
      <c r="C2649" s="29" t="inlineStr">
        <is>
          <t>DUCHA HIGIENICA ACQUA JET 2195 AQUARIUS FABRIMAR CR Data 08/2024</t>
        </is>
      </c>
      <c r="D2649" s="30" t="inlineStr">
        <is>
          <t>un</t>
        </is>
      </c>
      <c r="E2649" s="31" t="n">
        <v>33</v>
      </c>
      <c r="F2649" s="32" t="n">
        <v>0.6512066</v>
      </c>
      <c r="G2649" s="32">
        <f>F2649*E2649</f>
        <v/>
      </c>
    </row>
    <row r="2650" ht="27.95" customHeight="1">
      <c r="A2650" s="29" t="inlineStr">
        <is>
          <t>6.33</t>
        </is>
      </c>
      <c r="B2650" s="29" t="inlineStr">
        <is>
          <t>89987</t>
        </is>
      </c>
      <c r="C2650" s="29" t="inlineStr">
        <is>
          <t>REGISTRO DE GAVETA BRUTO, LATÃO, ROSCÁVEL, 3/4", COM ACABAMENTO E CANOPLA CROMADOS - FORNECIMENTO E INSTALAÇÃO. AF_08/2021</t>
        </is>
      </c>
      <c r="D2650" s="30" t="inlineStr">
        <is>
          <t>UN</t>
        </is>
      </c>
      <c r="E2650" s="31" t="n">
        <v>12</v>
      </c>
      <c r="F2650" s="32" t="n">
        <v>0.22577884</v>
      </c>
      <c r="G2650" s="32">
        <f>F2650*E2650</f>
        <v/>
      </c>
    </row>
    <row r="2651" ht="20.1" customHeight="1">
      <c r="A2651" s="29" t="inlineStr">
        <is>
          <t>6.34</t>
        </is>
      </c>
      <c r="B2651" s="29" t="inlineStr">
        <is>
          <t>94498</t>
        </is>
      </c>
      <c r="C2651" s="29" t="inlineStr">
        <is>
          <t>REGISTRO DE GAVETA BRUTO, LATÃO, ROSCÁVEL, 2" - FORNECIMENTO E INSTALAÇÃO. AF_08/2021</t>
        </is>
      </c>
      <c r="D2651" s="30" t="inlineStr">
        <is>
          <t>UN</t>
        </is>
      </c>
      <c r="E2651" s="31" t="n">
        <v>2</v>
      </c>
      <c r="F2651" s="32" t="n">
        <v>0.34683386</v>
      </c>
      <c r="G2651" s="32">
        <f>F2651*E2651</f>
        <v/>
      </c>
    </row>
    <row r="2652" ht="20.1" customHeight="1">
      <c r="A2652" s="29" t="inlineStr">
        <is>
          <t>6.35</t>
        </is>
      </c>
      <c r="B2652" s="29" t="inlineStr">
        <is>
          <t>94500</t>
        </is>
      </c>
      <c r="C2652" s="29" t="inlineStr">
        <is>
          <t>REGISTRO DE GAVETA BRUTO, LATÃO, ROSCÁVEL, 3" - FORNECIMENTO E INSTALAÇÃO. AF_08/2021</t>
        </is>
      </c>
      <c r="D2652" s="30" t="inlineStr">
        <is>
          <t>UN</t>
        </is>
      </c>
      <c r="E2652" s="31" t="n">
        <v>3</v>
      </c>
      <c r="F2652" s="32" t="n">
        <v>0.58128865</v>
      </c>
      <c r="G2652" s="32">
        <f>F2652*E2652</f>
        <v/>
      </c>
    </row>
    <row r="2653" ht="20.1" customHeight="1">
      <c r="A2653" s="29" t="inlineStr">
        <is>
          <t>6.36</t>
        </is>
      </c>
      <c r="B2653" s="29" t="inlineStr">
        <is>
          <t>94501</t>
        </is>
      </c>
      <c r="C2653" s="29" t="inlineStr">
        <is>
          <t>REGISTRO DE GAVETA BRUTO, LATÃO, ROSCÁVEL, 4" - FORNECIMENTO E INSTALAÇÃO. AF_08/2021</t>
        </is>
      </c>
      <c r="D2653" s="30" t="inlineStr">
        <is>
          <t>UN</t>
        </is>
      </c>
      <c r="E2653" s="31" t="n">
        <v>2</v>
      </c>
      <c r="F2653" s="32" t="n">
        <v>0.73745575</v>
      </c>
      <c r="G2653" s="32">
        <f>F2653*E2653</f>
        <v/>
      </c>
    </row>
    <row r="2654" ht="15" customHeight="1">
      <c r="A2654" s="29" t="inlineStr">
        <is>
          <t>6.37</t>
        </is>
      </c>
      <c r="B2654" s="29" t="inlineStr">
        <is>
          <t>S07755</t>
        </is>
      </c>
      <c r="C2654" s="29" t="inlineStr">
        <is>
          <t>Painel para shaft de 1,00 x 0,65 sem visita e com acessórios</t>
        </is>
      </c>
      <c r="D2654" s="30" t="inlineStr">
        <is>
          <t>un</t>
        </is>
      </c>
      <c r="E2654" s="31" t="n">
        <v>34.72</v>
      </c>
      <c r="F2654" s="32" t="n">
        <v>1.0207</v>
      </c>
      <c r="G2654" s="32">
        <f>F2654*E2654</f>
        <v/>
      </c>
    </row>
    <row r="2655" ht="15" customHeight="1">
      <c r="A2655" s="1" t="n"/>
      <c r="B2655" s="1" t="n"/>
      <c r="C2655" s="1" t="n"/>
      <c r="D2655" s="1" t="n"/>
      <c r="E2655" s="1" t="n"/>
      <c r="F2655" s="33" t="inlineStr">
        <is>
          <t>TOTAL:</t>
        </is>
      </c>
      <c r="G2655" s="34" t="n">
        <v>187.221960173838</v>
      </c>
    </row>
    <row r="2656" ht="15" customHeight="1">
      <c r="A2656" s="27" t="inlineStr">
        <is>
          <t xml:space="preserve">[ Mão de Obra </t>
        </is>
      </c>
      <c r="B2656" s="27" t="inlineStr">
        <is>
          <t>00040818</t>
        </is>
      </c>
      <c r="C2656" s="27" t="inlineStr">
        <is>
          <t>ENCARREGADO GERAL DE OBRAS (MENSALISTA)</t>
        </is>
      </c>
      <c r="D2656" s="28" t="inlineStr">
        <is>
          <t>MES</t>
        </is>
      </c>
      <c r="E2656" s="1" t="n"/>
      <c r="F2656" s="1" t="n"/>
      <c r="G2656" s="1" t="n"/>
    </row>
    <row r="2657" ht="15" customHeight="1">
      <c r="A2657" s="29" t="inlineStr">
        <is>
          <t>1.2</t>
        </is>
      </c>
      <c r="B2657" s="29" t="inlineStr">
        <is>
          <t>93572</t>
        </is>
      </c>
      <c r="C2657" s="29" t="inlineStr">
        <is>
          <t>ENCARREGADO GERAL DE OBRAS COM ENCARGOS COMPLEMENTARES</t>
        </is>
      </c>
      <c r="D2657" s="30" t="inlineStr">
        <is>
          <t>MES</t>
        </is>
      </c>
      <c r="E2657" s="31" t="n">
        <v>12</v>
      </c>
      <c r="F2657" s="32" t="n">
        <v>1.01826</v>
      </c>
      <c r="G2657" s="32">
        <f>F2657*E2657</f>
        <v/>
      </c>
    </row>
    <row r="2658" ht="15" customHeight="1">
      <c r="A2658" s="1" t="n"/>
      <c r="B2658" s="1" t="n"/>
      <c r="C2658" s="1" t="n"/>
      <c r="D2658" s="1" t="n"/>
      <c r="E2658" s="1" t="n"/>
      <c r="F2658" s="33" t="inlineStr">
        <is>
          <t>TOTAL:</t>
        </is>
      </c>
      <c r="G2658" s="34" t="n">
        <v>12.21912</v>
      </c>
    </row>
    <row r="2659" ht="15" customHeight="1">
      <c r="A2659" s="27" t="inlineStr">
        <is>
          <t>[ Especiais ]</t>
        </is>
      </c>
      <c r="B2659" s="27" t="inlineStr">
        <is>
          <t>00002705</t>
        </is>
      </c>
      <c r="C2659" s="27" t="inlineStr">
        <is>
          <t>ENERGIA ELETRICA ATE 2000 KWH INDUSTRIAL, SEM DEMANDA</t>
        </is>
      </c>
      <c r="D2659" s="28" t="inlineStr">
        <is>
          <t>KWH</t>
        </is>
      </c>
      <c r="E2659" s="1" t="n"/>
      <c r="F2659" s="1" t="n"/>
      <c r="G2659" s="1" t="n"/>
    </row>
    <row r="2660" ht="20.1" customHeight="1">
      <c r="A2660" s="29" t="inlineStr">
        <is>
          <t>2.2</t>
        </is>
      </c>
      <c r="B2660" s="29" t="inlineStr">
        <is>
          <t>93208</t>
        </is>
      </c>
      <c r="C2660" s="29" t="inlineStr">
        <is>
          <t>EXECUÇÃO DE ALMOXARIFADO EM CANTEIRO DE OBRA EM CHAPA DE MADEIRA COMPENSADA, INCLUSO PRATELEIRAS. AF_02/2016</t>
        </is>
      </c>
      <c r="D2660" s="30" t="inlineStr">
        <is>
          <t>M2</t>
        </is>
      </c>
      <c r="E2660" s="31" t="n">
        <v>30</v>
      </c>
      <c r="F2660" s="32" t="n">
        <v>0.2007225197854736</v>
      </c>
      <c r="G2660" s="32">
        <f>F2660*E2660</f>
        <v/>
      </c>
    </row>
    <row r="2661" ht="27.95" customHeight="1">
      <c r="A2661" s="29" t="inlineStr">
        <is>
          <t>2.3</t>
        </is>
      </c>
      <c r="B2661" s="29" t="inlineStr">
        <is>
          <t>93210</t>
        </is>
      </c>
      <c r="C2661" s="29" t="inlineStr">
        <is>
          <t>EXECUÇÃO DE REFEITÓRIO EM CANTEIRO DE OBRA EM CHAPA DE MADEIRA COMPENSADA, NÃO INCLUSO MOBILIÁRIO E EQUIPAMENTOS. AF_02/2016</t>
        </is>
      </c>
      <c r="D2661" s="30" t="inlineStr">
        <is>
          <t>M2</t>
        </is>
      </c>
      <c r="E2661" s="31" t="n">
        <v>14</v>
      </c>
      <c r="F2661" s="32" t="n">
        <v>0.1882039295609264</v>
      </c>
      <c r="G2661" s="32">
        <f>F2661*E2661</f>
        <v/>
      </c>
    </row>
    <row r="2662" ht="20.1" customHeight="1">
      <c r="A2662" s="29" t="inlineStr">
        <is>
          <t>3.2.3</t>
        </is>
      </c>
      <c r="B2662" s="29" t="inlineStr">
        <is>
          <t>PE.EST.99814.</t>
        </is>
      </c>
      <c r="C2662" s="29" t="inlineStr">
        <is>
          <t>LIMPEZA DE SUPERFÍCIE COM JATO DE ALTA PRESSÃO, EM HORÁRIO EXTRAORDINÁRIO_50%.</t>
        </is>
      </c>
      <c r="D2662" s="30" t="inlineStr">
        <is>
          <t>m²</t>
        </is>
      </c>
      <c r="E2662" s="31" t="n">
        <v>95.05</v>
      </c>
      <c r="F2662" s="32" t="n">
        <v>0.02815185</v>
      </c>
      <c r="G2662" s="32">
        <f>F2662*E2662</f>
        <v/>
      </c>
    </row>
    <row r="2663" ht="27.95" customHeight="1">
      <c r="A2663" s="29" t="inlineStr">
        <is>
          <t>3.2.8</t>
        </is>
      </c>
      <c r="B2663" s="29" t="inlineStr">
        <is>
          <t>90439</t>
        </is>
      </c>
      <c r="C2663" s="29" t="inlineStr">
        <is>
          <t>FURO MECANIZADO EM CONCRETO, COM MARTELO DEMOLIDOR, PARA INSTALAÇÕES HIDRÁULICAS, DIÂMETROS MENORES OU IGUAIS A 40 MM. AF_09/2023</t>
        </is>
      </c>
      <c r="D2663" s="30" t="inlineStr">
        <is>
          <t>UN</t>
        </is>
      </c>
      <c r="E2663" s="31" t="n">
        <v>257.6</v>
      </c>
      <c r="F2663" s="32" t="n">
        <v>0.14501</v>
      </c>
      <c r="G2663" s="32">
        <f>F2663*E2663</f>
        <v/>
      </c>
    </row>
    <row r="2664" ht="20.1" customHeight="1">
      <c r="A2664" s="29" t="inlineStr">
        <is>
          <t>3.3.3</t>
        </is>
      </c>
      <c r="B2664" s="29" t="inlineStr">
        <is>
          <t>PE.EST.99814.</t>
        </is>
      </c>
      <c r="C2664" s="29" t="inlineStr">
        <is>
          <t>LIMPEZA DE SUPERFÍCIE COM JATO DE ALTA PRESSÃO, EM HORÁRIO EXTRAORDINÁRIO_50%.</t>
        </is>
      </c>
      <c r="D2664" s="30" t="inlineStr">
        <is>
          <t>m²</t>
        </is>
      </c>
      <c r="E2664" s="31" t="n">
        <v>852</v>
      </c>
      <c r="F2664" s="32" t="n">
        <v>0.02815185</v>
      </c>
      <c r="G2664" s="32">
        <f>F2664*E2664</f>
        <v/>
      </c>
    </row>
    <row r="2665" ht="27.95" customHeight="1">
      <c r="A2665" s="29" t="inlineStr">
        <is>
          <t>3.3.4</t>
        </is>
      </c>
      <c r="B2665" s="29" t="inlineStr">
        <is>
          <t>87894</t>
        </is>
      </c>
      <c r="C2665" s="29" t="inlineStr">
        <is>
          <t>CHAPISCO APLICADO EM ALVENARIA (SEM PRESENÇA DE VÃOS) E ESTRUTURAS DE CONCRETO DE FACHADA, COM COLHER DE PEDREIRO. ARGAMASSA TRAÇO 1:3 COM PREPARO EM BETONEIRA 400L. AF_10/2022</t>
        </is>
      </c>
      <c r="D2665" s="30" t="inlineStr">
        <is>
          <t>M2</t>
        </is>
      </c>
      <c r="E2665" s="31" t="n">
        <v>44.77</v>
      </c>
      <c r="F2665" s="32" t="n">
        <v>0.0046757344</v>
      </c>
      <c r="G2665" s="32">
        <f>F2665*E2665</f>
        <v/>
      </c>
    </row>
    <row r="2666" ht="36" customHeight="1">
      <c r="A2666" s="29" t="inlineStr">
        <is>
          <t>3.3.5</t>
        </is>
      </c>
      <c r="B2666" s="29" t="inlineStr">
        <is>
          <t>104237</t>
        </is>
      </c>
      <c r="C2666" s="29" t="inlineStr">
        <is>
          <t>EMBOÇO OU MASSA ÚNICA EM ARGAMASSA TRAÇO 1:2:8, PREPARO MECÂNICA COM BETONEIRA 400 L, APLICADA MANUALMENTE EM PANOS DE FACHADA SEM PRESENÇA DE VÃOS, ESPESSURA DE 35 MM, ACESSO POR ANDAIME. AF_08/2022</t>
        </is>
      </c>
      <c r="D2666" s="30" t="inlineStr">
        <is>
          <t>M2</t>
        </is>
      </c>
      <c r="E2666" s="31" t="n">
        <v>44.77</v>
      </c>
      <c r="F2666" s="32" t="n">
        <v>0.051630768</v>
      </c>
      <c r="G2666" s="32">
        <f>F2666*E2666</f>
        <v/>
      </c>
    </row>
    <row r="2667" ht="15" customHeight="1">
      <c r="A2667" s="29" t="inlineStr">
        <is>
          <t>3.4.1</t>
        </is>
      </c>
      <c r="B2667" s="29" t="inlineStr">
        <is>
          <t>99814</t>
        </is>
      </c>
      <c r="C2667" s="29" t="inlineStr">
        <is>
          <t>LIMPEZA DE SUPERFÍCIE COM JATO DE ALTA PRESSÃO. AF_04/2019</t>
        </is>
      </c>
      <c r="D2667" s="30" t="inlineStr">
        <is>
          <t>M2</t>
        </is>
      </c>
      <c r="E2667" s="31" t="n">
        <v>161.22</v>
      </c>
      <c r="F2667" s="32" t="n">
        <v>0.02815185</v>
      </c>
      <c r="G2667" s="32">
        <f>F2667*E2667</f>
        <v/>
      </c>
    </row>
    <row r="2668" ht="15" customHeight="1">
      <c r="A2668" s="29" t="inlineStr">
        <is>
          <t>3.5.1</t>
        </is>
      </c>
      <c r="B2668" s="29" t="inlineStr">
        <is>
          <t>99814</t>
        </is>
      </c>
      <c r="C2668" s="29" t="inlineStr">
        <is>
          <t>LIMPEZA DE SUPERFÍCIE COM JATO DE ALTA PRESSÃO. AF_04/2019</t>
        </is>
      </c>
      <c r="D2668" s="30" t="inlineStr">
        <is>
          <t>M2</t>
        </is>
      </c>
      <c r="E2668" s="31" t="n">
        <v>262.7</v>
      </c>
      <c r="F2668" s="32" t="n">
        <v>0.02815185</v>
      </c>
      <c r="G2668" s="32">
        <f>F2668*E2668</f>
        <v/>
      </c>
    </row>
    <row r="2669" ht="20.1" customHeight="1">
      <c r="A2669" s="29" t="inlineStr">
        <is>
          <t>3.6.2</t>
        </is>
      </c>
      <c r="B2669" s="29" t="inlineStr">
        <is>
          <t>CP ADAP. 064</t>
        </is>
      </c>
      <c r="C2669" s="29" t="inlineStr">
        <is>
          <t>TELHAMENTO COM TELHA TERMO ACÚSTICA EM ALUMÍNIO ONDULADA COM 30MM DE PREENCHIMENTO / POLIURETANO RÍGIDO</t>
        </is>
      </c>
      <c r="D2669" s="30" t="inlineStr">
        <is>
          <t>M2</t>
        </is>
      </c>
      <c r="E2669" s="31" t="n">
        <v>856.28</v>
      </c>
      <c r="F2669" s="32" t="n">
        <v>0.000702</v>
      </c>
      <c r="G2669" s="32">
        <f>F2669*E2669</f>
        <v/>
      </c>
    </row>
    <row r="2670" ht="20.1" customHeight="1">
      <c r="A2670" s="29" t="inlineStr">
        <is>
          <t>3.6.4</t>
        </is>
      </c>
      <c r="B2670" s="29" t="inlineStr">
        <is>
          <t>CP ADAP. 054</t>
        </is>
      </c>
      <c r="C2670" s="29" t="inlineStr">
        <is>
          <t>RUFO EM CHAPA DE AÇO GALVANIZADO NÚMERO 24, CORTE DE 50 CM, INCLUSO TRANSPORTE VERTICAL</t>
        </is>
      </c>
      <c r="D2670" s="30" t="inlineStr">
        <is>
          <t>M</t>
        </is>
      </c>
      <c r="E2670" s="31" t="n">
        <v>57</v>
      </c>
      <c r="F2670" s="32" t="n">
        <v>0.010296</v>
      </c>
      <c r="G2670" s="32">
        <f>F2670*E2670</f>
        <v/>
      </c>
    </row>
    <row r="2671" ht="15" customHeight="1">
      <c r="A2671" s="29" t="inlineStr">
        <is>
          <t>4.2.3</t>
        </is>
      </c>
      <c r="B2671" s="29" t="inlineStr">
        <is>
          <t>99814</t>
        </is>
      </c>
      <c r="C2671" s="29" t="inlineStr">
        <is>
          <t>LIMPEZA DE SUPERFÍCIE COM JATO DE ALTA PRESSÃO. AF_04/2019</t>
        </is>
      </c>
      <c r="D2671" s="30" t="inlineStr">
        <is>
          <t>M2</t>
        </is>
      </c>
      <c r="E2671" s="31" t="n">
        <v>91.8</v>
      </c>
      <c r="F2671" s="32" t="n">
        <v>0.02815185</v>
      </c>
      <c r="G2671" s="32">
        <f>F2671*E2671</f>
        <v/>
      </c>
    </row>
    <row r="2672" ht="27.95" customHeight="1">
      <c r="A2672" s="29" t="inlineStr">
        <is>
          <t>4.2.6</t>
        </is>
      </c>
      <c r="B2672" s="29" t="inlineStr">
        <is>
          <t>92762</t>
        </is>
      </c>
      <c r="C2672" s="29" t="inlineStr">
        <is>
          <t>ARMAÇÃO DE PILAR OU VIGA DE ESTRUTURA CONVENCIONAL DE CONCRETO ARMADO UTILIZANDO AÇO CA-50 DE 10,0 MM - MONTAGEM. AF_06/2022</t>
        </is>
      </c>
      <c r="D2672" s="30" t="inlineStr">
        <is>
          <t>KG</t>
        </is>
      </c>
      <c r="E2672" s="31" t="n">
        <v>330.48</v>
      </c>
      <c r="F2672" s="32" t="n">
        <v>0.0089964</v>
      </c>
      <c r="G2672" s="32">
        <f>F2672*E2672</f>
        <v/>
      </c>
    </row>
    <row r="2673" ht="27.95" customHeight="1">
      <c r="A2673" s="29" t="inlineStr">
        <is>
          <t>4.2.8</t>
        </is>
      </c>
      <c r="B2673" s="29" t="inlineStr">
        <is>
          <t>90439</t>
        </is>
      </c>
      <c r="C2673" s="29" t="inlineStr">
        <is>
          <t>FURO MECANIZADO EM CONCRETO, COM MARTELO DEMOLIDOR, PARA INSTALAÇÕES HIDRÁULICAS, DIÂMETROS MENORES OU IGUAIS A 40 MM. AF_09/2023</t>
        </is>
      </c>
      <c r="D2673" s="30" t="inlineStr">
        <is>
          <t>UN</t>
        </is>
      </c>
      <c r="E2673" s="31" t="n">
        <v>365.33</v>
      </c>
      <c r="F2673" s="32" t="n">
        <v>0.14501</v>
      </c>
      <c r="G2673" s="32">
        <f>F2673*E2673</f>
        <v/>
      </c>
    </row>
    <row r="2674" ht="20.1" customHeight="1">
      <c r="A2674" s="29" t="inlineStr">
        <is>
          <t>4.3.3</t>
        </is>
      </c>
      <c r="B2674" s="29" t="inlineStr">
        <is>
          <t>PE.EST.99814.</t>
        </is>
      </c>
      <c r="C2674" s="29" t="inlineStr">
        <is>
          <t>LIMPEZA DE SUPERFÍCIE COM JATO DE ALTA PRESSÃO, EM HORÁRIO EXTRAORDINÁRIO_50%.</t>
        </is>
      </c>
      <c r="D2674" s="30" t="inlineStr">
        <is>
          <t>m²</t>
        </is>
      </c>
      <c r="E2674" s="31" t="n">
        <v>1721.67</v>
      </c>
      <c r="F2674" s="32" t="n">
        <v>0.02815185</v>
      </c>
      <c r="G2674" s="32">
        <f>F2674*E2674</f>
        <v/>
      </c>
    </row>
    <row r="2675" ht="27.95" customHeight="1">
      <c r="A2675" s="29" t="inlineStr">
        <is>
          <t>4.3.4</t>
        </is>
      </c>
      <c r="B2675" s="29" t="inlineStr">
        <is>
          <t>87894</t>
        </is>
      </c>
      <c r="C2675" s="29" t="inlineStr">
        <is>
          <t>CHAPISCO APLICADO EM ALVENARIA (SEM PRESENÇA DE VÃOS) E ESTRUTURAS DE CONCRETO DE FACHADA, COM COLHER DE PEDREIRO. ARGAMASSA TRAÇO 1:3 COM PREPARO EM BETONEIRA 400L. AF_10/2022</t>
        </is>
      </c>
      <c r="D2675" s="30" t="inlineStr">
        <is>
          <t>M2</t>
        </is>
      </c>
      <c r="E2675" s="31" t="n">
        <v>1721.67</v>
      </c>
      <c r="F2675" s="32" t="n">
        <v>0.0046757344</v>
      </c>
      <c r="G2675" s="32">
        <f>F2675*E2675</f>
        <v/>
      </c>
    </row>
    <row r="2676" ht="36" customHeight="1">
      <c r="A2676" s="29" t="inlineStr">
        <is>
          <t>4.3.5</t>
        </is>
      </c>
      <c r="B2676" s="29" t="inlineStr">
        <is>
          <t>104237</t>
        </is>
      </c>
      <c r="C2676" s="29" t="inlineStr">
        <is>
          <t>EMBOÇO OU MASSA ÚNICA EM ARGAMASSA TRAÇO 1:2:8, PREPARO MECÂNICA COM BETONEIRA 400 L, APLICADA MANUALMENTE EM PANOS DE FACHADA SEM PRESENÇA DE VÃOS, ESPESSURA DE 35 MM, ACESSO POR ANDAIME. AF_08/2022</t>
        </is>
      </c>
      <c r="D2676" s="30" t="inlineStr">
        <is>
          <t>M2</t>
        </is>
      </c>
      <c r="E2676" s="31" t="n">
        <v>1721.67</v>
      </c>
      <c r="F2676" s="32" t="n">
        <v>0.051630768</v>
      </c>
      <c r="G2676" s="32">
        <f>F2676*E2676</f>
        <v/>
      </c>
    </row>
    <row r="2677" ht="15" customHeight="1">
      <c r="A2677" s="29" t="inlineStr">
        <is>
          <t>4.4.1</t>
        </is>
      </c>
      <c r="B2677" s="29" t="inlineStr">
        <is>
          <t>99814</t>
        </is>
      </c>
      <c r="C2677" s="29" t="inlineStr">
        <is>
          <t>LIMPEZA DE SUPERFÍCIE COM JATO DE ALTA PRESSÃO. AF_04/2019</t>
        </is>
      </c>
      <c r="D2677" s="30" t="inlineStr">
        <is>
          <t>M2</t>
        </is>
      </c>
      <c r="E2677" s="31" t="n">
        <v>408</v>
      </c>
      <c r="F2677" s="32" t="n">
        <v>0.02815185</v>
      </c>
      <c r="G2677" s="32">
        <f>F2677*E2677</f>
        <v/>
      </c>
    </row>
    <row r="2678" ht="36" customHeight="1">
      <c r="A2678" s="29" t="inlineStr">
        <is>
          <t>4.4.2</t>
        </is>
      </c>
      <c r="B2678" s="29" t="inlineStr">
        <is>
          <t>87630</t>
        </is>
      </c>
      <c r="C2678" s="29" t="inlineStr">
        <is>
          <t>CONTRAPISO EM ARGAMASSA TRAÇO 1:4 (CIMENTO E AREIA), PREPARO MECÂNICO COM BETONEIRA 400 L, APLICADO EM ÁREAS SECAS SOBRE LAJE, ADERIDO, ACABAMENTO NÃO REFORÇADO, ESPESSURA 3CM. AF_07/2021</t>
        </is>
      </c>
      <c r="D2678" s="30" t="inlineStr">
        <is>
          <t>M2</t>
        </is>
      </c>
      <c r="E2678" s="31" t="n">
        <v>408</v>
      </c>
      <c r="F2678" s="32" t="n">
        <v>0.0609371936</v>
      </c>
      <c r="G2678" s="32">
        <f>F2678*E2678</f>
        <v/>
      </c>
    </row>
    <row r="2679" ht="36" customHeight="1">
      <c r="A2679" s="29" t="inlineStr">
        <is>
          <t>4.5.3</t>
        </is>
      </c>
      <c r="B2679" s="29" t="inlineStr">
        <is>
          <t>87630</t>
        </is>
      </c>
      <c r="C2679" s="29" t="inlineStr">
        <is>
          <t>CONTRAPISO EM ARGAMASSA TRAÇO 1:4 (CIMENTO E AREIA), PREPARO MECÂNICO COM BETONEIRA 400 L, APLICADO EM ÁREAS SECAS SOBRE LAJE, ADERIDO, ACABAMENTO NÃO REFORÇADO, ESPESSURA 3CM. AF_07/2021</t>
        </is>
      </c>
      <c r="D2679" s="30" t="inlineStr">
        <is>
          <t>M2</t>
        </is>
      </c>
      <c r="E2679" s="31" t="n">
        <v>229.45</v>
      </c>
      <c r="F2679" s="32" t="n">
        <v>0.0609371936</v>
      </c>
      <c r="G2679" s="32">
        <f>F2679*E2679</f>
        <v/>
      </c>
    </row>
    <row r="2680" ht="27.95" customHeight="1">
      <c r="A2680" s="29" t="inlineStr">
        <is>
          <t>4.6.4</t>
        </is>
      </c>
      <c r="B2680" s="29" t="inlineStr">
        <is>
          <t>92762</t>
        </is>
      </c>
      <c r="C2680" s="29" t="inlineStr">
        <is>
          <t>MONTAGEM E DESMONTAGEM DE FÔRMA DE PILARES RETANGULARES E ESTRUTURAS SIMILARES, PÉ-DIREITO SIMPLES, EM CHAPA DE MADEIRA COMPENSADA PLASTIFICADA, 10 UTILIZAÇÕES. AF_09/2020</t>
        </is>
      </c>
      <c r="D2680" s="30" t="inlineStr">
        <is>
          <t>KG</t>
        </is>
      </c>
      <c r="E2680" s="31" t="n">
        <v>4</v>
      </c>
      <c r="F2680" s="32" t="n">
        <v>0.0089964</v>
      </c>
      <c r="G2680" s="32">
        <f>F2680*E2680</f>
        <v/>
      </c>
    </row>
    <row r="2681" ht="20.1" customHeight="1">
      <c r="A2681" s="29" t="inlineStr">
        <is>
          <t>4.6.5</t>
        </is>
      </c>
      <c r="B2681" s="29" t="inlineStr">
        <is>
          <t>103669</t>
        </is>
      </c>
      <c r="C2681" s="29" t="inlineStr">
        <is>
          <t>CONCRETAGEM DE PILARES, FCK = 25 MPA, COM USO DE BALDES - LANÇAMENTO, ADENSAMENTO E ACABAMENTO. AF_02/2022</t>
        </is>
      </c>
      <c r="D2681" s="30" t="inlineStr">
        <is>
          <t>M3</t>
        </is>
      </c>
      <c r="E2681" s="31" t="n">
        <v>0.25</v>
      </c>
      <c r="F2681" s="32" t="n">
        <v>0.54184</v>
      </c>
      <c r="G2681" s="32">
        <f>F2681*E2681</f>
        <v/>
      </c>
    </row>
    <row r="2682" ht="27.95" customHeight="1">
      <c r="A2682" s="29" t="inlineStr">
        <is>
          <t>4.6.6</t>
        </is>
      </c>
      <c r="B2682" s="29" t="inlineStr">
        <is>
          <t>103356</t>
        </is>
      </c>
      <c r="C2682" s="29" t="inlineStr">
        <is>
          <t>ALVENARIA DE VEDAÇÃO DE BLOCOS CERÂMICOS FURADOS NA HORIZONTAL DE 9X19X29 CM (ESPESSURA 9 CM) E ARGAMASSA DE ASSENTAMENTO COM PREPARO EM BETONEIRA. AF_12/2021</t>
        </is>
      </c>
      <c r="D2682" s="30" t="inlineStr">
        <is>
          <t>M2</t>
        </is>
      </c>
      <c r="E2682" s="31" t="n">
        <v>25</v>
      </c>
      <c r="F2682" s="32" t="n">
        <v>0.010115952</v>
      </c>
      <c r="G2682" s="32">
        <f>F2682*E2682</f>
        <v/>
      </c>
    </row>
    <row r="2683" ht="27.95" customHeight="1">
      <c r="A2683" s="29" t="inlineStr">
        <is>
          <t>4.6.7</t>
        </is>
      </c>
      <c r="B2683" s="29" t="inlineStr">
        <is>
          <t>92455</t>
        </is>
      </c>
      <c r="C2683" s="29" t="inlineStr">
        <is>
          <t>MONTAGEM E DESMONTAGEM DE FÔRMA DE VIGA, ESCORAMENTO COM GARFO DE MADEIRA, PÉ-DIREITO SIMPLES, EM CHAPA DE MADEIRA RESINADA, 4 UTILIZAÇÕES. AF_09/2020</t>
        </is>
      </c>
      <c r="D2683" s="30" t="inlineStr">
        <is>
          <t>M2</t>
        </is>
      </c>
      <c r="E2683" s="31" t="n">
        <v>12</v>
      </c>
      <c r="F2683" s="32" t="n">
        <v>0.07988368</v>
      </c>
      <c r="G2683" s="32">
        <f>F2683*E2683</f>
        <v/>
      </c>
    </row>
    <row r="2684" ht="27.95" customHeight="1">
      <c r="A2684" s="29" t="inlineStr">
        <is>
          <t>4.6.8</t>
        </is>
      </c>
      <c r="B2684" s="29" t="inlineStr">
        <is>
          <t>103683</t>
        </is>
      </c>
      <c r="C2684" s="29" t="inlineStr">
        <is>
          <t>CONCRETAGEM DE VIGAS E LAJES, FCK=25 MPA, PARA QUALQUER TIPO DE LAJE COM BALDES EM EDIFICAÇÃO DE MULTIPAVIMENTOS ATÉ 04 ANDARES - LANÇAMENTO, ADENSAMENTO E ACABAMENTO. AF_02/2022</t>
        </is>
      </c>
      <c r="D2684" s="30" t="inlineStr">
        <is>
          <t>M3</t>
        </is>
      </c>
      <c r="E2684" s="31" t="n">
        <v>0.5600000000000001</v>
      </c>
      <c r="F2684" s="32" t="n">
        <v>0.93912</v>
      </c>
      <c r="G2684" s="32">
        <f>F2684*E2684</f>
        <v/>
      </c>
    </row>
    <row r="2685" ht="27.95" customHeight="1">
      <c r="A2685" s="29" t="inlineStr">
        <is>
          <t>4.6.9</t>
        </is>
      </c>
      <c r="B2685" s="29" t="inlineStr">
        <is>
          <t>87894</t>
        </is>
      </c>
      <c r="C2685" s="29" t="inlineStr">
        <is>
          <t>CHAPISCO APLICADO EM ALVENARIA (SEM PRESENÇA DE VÃOS) E ESTRUTURAS DE CONCRETO DE FACHADA, COM COLHER DE PEDREIRO. ARGAMASSA TRAÇO 1:3 COM PREPARO EM BETONEIRA 400L. AF_10/2022</t>
        </is>
      </c>
      <c r="D2685" s="30" t="inlineStr">
        <is>
          <t>M2</t>
        </is>
      </c>
      <c r="E2685" s="31" t="n">
        <v>25</v>
      </c>
      <c r="F2685" s="32" t="n">
        <v>0.0046757344</v>
      </c>
      <c r="G2685" s="32">
        <f>F2685*E2685</f>
        <v/>
      </c>
    </row>
    <row r="2686" ht="36" customHeight="1">
      <c r="A2686" s="29" t="inlineStr">
        <is>
          <t>4.6.10</t>
        </is>
      </c>
      <c r="B2686" s="29" t="inlineStr">
        <is>
          <t>104237</t>
        </is>
      </c>
      <c r="C2686" s="29" t="inlineStr">
        <is>
          <t>EMBOÇO OU MASSA ÚNICA EM ARGAMASSA TRAÇO 1:2:8, PREPARO MECÂNICA COM BETONEIRA 400 L, APLICADA MANUALMENTE EM PANOS DE FACHADA SEM PRESENÇA DE VÃOS, ESPESSURA DE 35 MM, ACESSO POR ANDAIME. AF_08/2022</t>
        </is>
      </c>
      <c r="D2686" s="30" t="inlineStr">
        <is>
          <t>M2</t>
        </is>
      </c>
      <c r="E2686" s="31" t="n">
        <v>25</v>
      </c>
      <c r="F2686" s="32" t="n">
        <v>0.051630768</v>
      </c>
      <c r="G2686" s="32">
        <f>F2686*E2686</f>
        <v/>
      </c>
    </row>
    <row r="2687" ht="27.95" customHeight="1">
      <c r="A2687" s="29" t="inlineStr">
        <is>
          <t>4.7.1</t>
        </is>
      </c>
      <c r="B2687" s="29" t="inlineStr">
        <is>
          <t>97649</t>
        </is>
      </c>
      <c r="C2687" s="29" t="inlineStr">
        <is>
          <t>REMOÇÃO DE TELHAS DE FIBROCIMENTO, METÁLICA E CERÂMICA, DE FORMA MECANIZADA, COM USO DE GUINDASTE, SEM REAPROVEITAMENTO. AF_09/2023</t>
        </is>
      </c>
      <c r="D2687" s="30" t="inlineStr">
        <is>
          <t>M2</t>
        </is>
      </c>
      <c r="E2687" s="31" t="n">
        <v>459</v>
      </c>
      <c r="F2687" s="32" t="n">
        <v>0.0078</v>
      </c>
      <c r="G2687" s="32">
        <f>F2687*E2687</f>
        <v/>
      </c>
    </row>
    <row r="2688" ht="20.1" customHeight="1">
      <c r="A2688" s="29" t="inlineStr">
        <is>
          <t>4.7.2</t>
        </is>
      </c>
      <c r="B2688" s="29" t="inlineStr">
        <is>
          <t>CP ADAP. 064</t>
        </is>
      </c>
      <c r="C2688" s="29" t="inlineStr">
        <is>
          <t>TELHAMENTO COM TELHA TERMO ACÚSTICA EM ALUMÍNIO ONDULADA COM 30MM DE PREENCHIMENTO / POLIURETANO RÍGIDO</t>
        </is>
      </c>
      <c r="D2688" s="30" t="inlineStr">
        <is>
          <t>M2</t>
        </is>
      </c>
      <c r="E2688" s="31" t="n">
        <v>459</v>
      </c>
      <c r="F2688" s="32" t="n">
        <v>0.000702</v>
      </c>
      <c r="G2688" s="32">
        <f>F2688*E2688</f>
        <v/>
      </c>
    </row>
    <row r="2689" ht="20.1" customHeight="1">
      <c r="A2689" s="29" t="inlineStr">
        <is>
          <t>4.7.3</t>
        </is>
      </c>
      <c r="B2689" s="29" t="inlineStr">
        <is>
          <t>CP ADAP. 054</t>
        </is>
      </c>
      <c r="C2689" s="29" t="inlineStr">
        <is>
          <t>RUFO EM CHAPA DE AÇO GALVANIZADO NÚMERO 24, CORTE DE 50 CM, INCLUSO TRANSPORTE VERTICAL</t>
        </is>
      </c>
      <c r="D2689" s="30" t="inlineStr">
        <is>
          <t>M</t>
        </is>
      </c>
      <c r="E2689" s="31" t="n">
        <v>34</v>
      </c>
      <c r="F2689" s="32" t="n">
        <v>0.010296</v>
      </c>
      <c r="G2689" s="32">
        <f>F2689*E2689</f>
        <v/>
      </c>
    </row>
    <row r="2690" ht="20.1" customHeight="1">
      <c r="A2690" s="29" t="inlineStr">
        <is>
          <t>4.7.4</t>
        </is>
      </c>
      <c r="B2690" s="29" t="inlineStr">
        <is>
          <t>CP ADAP. 055</t>
        </is>
      </c>
      <c r="C2690" s="29" t="inlineStr">
        <is>
          <t>CUMEEIRA EM CHAPA DE AÇO GALVANIZADO NÚMERO 24, CORTE DE 100 CM, INCLUSO TRANSPORTE VERTICAL</t>
        </is>
      </c>
      <c r="D2690" s="30" t="inlineStr">
        <is>
          <t>M</t>
        </is>
      </c>
      <c r="E2690" s="31" t="n">
        <v>30</v>
      </c>
      <c r="F2690" s="32" t="n">
        <v>0.010296</v>
      </c>
      <c r="G2690" s="32">
        <f>F2690*E2690</f>
        <v/>
      </c>
    </row>
    <row r="2691" ht="20.1" customHeight="1">
      <c r="A2691" s="29" t="inlineStr">
        <is>
          <t>5.4</t>
        </is>
      </c>
      <c r="B2691" s="29" t="inlineStr">
        <is>
          <t>CP-95467-90315369</t>
        </is>
      </c>
      <c r="C2691" s="29" t="inlineStr">
        <is>
          <t>EMBASAMENTO C/PEDRA ARGAMASSADA UTILIZANDO ARG.CIM/AREIA 1:6 (M3)</t>
        </is>
      </c>
      <c r="D2691" s="30" t="inlineStr">
        <is>
          <t>M3</t>
        </is>
      </c>
      <c r="E2691" s="31" t="n">
        <v>9.9</v>
      </c>
      <c r="F2691" s="32" t="n">
        <v>0.4053888</v>
      </c>
      <c r="G2691" s="32">
        <f>F2691*E2691</f>
        <v/>
      </c>
    </row>
    <row r="2692" ht="27.95" customHeight="1">
      <c r="A2692" s="29" t="inlineStr">
        <is>
          <t>5.6</t>
        </is>
      </c>
      <c r="B2692" s="29" t="inlineStr">
        <is>
          <t>92762</t>
        </is>
      </c>
      <c r="C2692" s="29" t="inlineStr">
        <is>
          <t>ARMAÇÃO DE PILAR OU VIGA DE ESTRUTURA CONVENCIONAL DE CONCRETO ARMADO UTILIZANDO AÇO CA-50 DE 10,0 MM - MONTAGEM. AF_06/2022</t>
        </is>
      </c>
      <c r="D2692" s="30" t="inlineStr">
        <is>
          <t>KG</t>
        </is>
      </c>
      <c r="E2692" s="31" t="n">
        <v>426.35</v>
      </c>
      <c r="F2692" s="32" t="n">
        <v>0.0089964</v>
      </c>
      <c r="G2692" s="32">
        <f>F2692*E2692</f>
        <v/>
      </c>
    </row>
    <row r="2693" ht="27.95" customHeight="1">
      <c r="A2693" s="29" t="inlineStr">
        <is>
          <t>5.8</t>
        </is>
      </c>
      <c r="B2693" s="29" t="inlineStr">
        <is>
          <t>92423</t>
        </is>
      </c>
      <c r="C2693" s="29" t="inlineStr">
        <is>
          <t>MONTAGEM E DESMONTAGEM DE FÔRMA DE PILARES RETANGULARES E ESTRUTURAS SIMILARES, PÉ-DIREITO SIMPLES, EM CHAPA DE MADEIRA COMPENSADA RESINADA, 6 UTILIZAÇÕES. AF_09/2020</t>
        </is>
      </c>
      <c r="D2693" s="30" t="inlineStr">
        <is>
          <t>M2</t>
        </is>
      </c>
      <c r="E2693" s="31" t="n">
        <v>72</v>
      </c>
      <c r="F2693" s="32" t="n">
        <v>0.01610784</v>
      </c>
      <c r="G2693" s="32">
        <f>F2693*E2693</f>
        <v/>
      </c>
    </row>
    <row r="2694" ht="20.1" customHeight="1">
      <c r="A2694" s="29" t="inlineStr">
        <is>
          <t>5.10</t>
        </is>
      </c>
      <c r="B2694" s="29" t="inlineStr">
        <is>
          <t>103669</t>
        </is>
      </c>
      <c r="C2694" s="29" t="inlineStr">
        <is>
          <t>CONCRETAGEM DE PILARES, FCK = 25 MPA, COM USO DE BALDES - LANÇAMENTO, ADENSAMENTO E ACABAMENTO. AF_02/2022</t>
        </is>
      </c>
      <c r="D2694" s="30" t="inlineStr">
        <is>
          <t>M3</t>
        </is>
      </c>
      <c r="E2694" s="31" t="n">
        <v>3.38</v>
      </c>
      <c r="F2694" s="32" t="n">
        <v>0.54184</v>
      </c>
      <c r="G2694" s="32">
        <f>F2694*E2694</f>
        <v/>
      </c>
    </row>
    <row r="2695" ht="20.1" customHeight="1">
      <c r="A2695" s="29" t="inlineStr">
        <is>
          <t>5.11</t>
        </is>
      </c>
      <c r="B2695" s="29" t="inlineStr">
        <is>
          <t>96556</t>
        </is>
      </c>
      <c r="C2695" s="29" t="inlineStr">
        <is>
          <t>CONCRETAGEM DE SAPATAS, FCK 30 MPA, COM USO DE JERICA ? LANÇAMENTO, ADENSAMENTO E ACABAMENTO. AF_06/2017</t>
        </is>
      </c>
      <c r="D2695" s="30" t="inlineStr">
        <is>
          <t>M3</t>
        </is>
      </c>
      <c r="E2695" s="31" t="n">
        <v>3.89</v>
      </c>
      <c r="F2695" s="32" t="n">
        <v>2.0565390927</v>
      </c>
      <c r="G2695" s="32">
        <f>F2695*E2695</f>
        <v/>
      </c>
    </row>
    <row r="2696" ht="20.1" customHeight="1">
      <c r="A2696" s="29" t="inlineStr">
        <is>
          <t>5.12</t>
        </is>
      </c>
      <c r="B2696" s="29" t="inlineStr">
        <is>
          <t>93205</t>
        </is>
      </c>
      <c r="C2696" s="29" t="inlineStr">
        <is>
          <t>CINTA DE AMARRAÇÃO DE ALVENARIA MOLDADA IN LOCO COM UTILIZAÇÃO DE BLOCOS CANALETA. AF_03/2016</t>
        </is>
      </c>
      <c r="D2696" s="30" t="inlineStr">
        <is>
          <t>M</t>
        </is>
      </c>
      <c r="E2696" s="31" t="n">
        <v>220</v>
      </c>
      <c r="F2696" s="32" t="n">
        <v>0.018864730884</v>
      </c>
      <c r="G2696" s="32">
        <f>F2696*E2696</f>
        <v/>
      </c>
    </row>
    <row r="2697" ht="27.95" customHeight="1">
      <c r="A2697" s="29" t="inlineStr">
        <is>
          <t>5.13</t>
        </is>
      </c>
      <c r="B2697" s="29" t="inlineStr">
        <is>
          <t>89470</t>
        </is>
      </c>
      <c r="C2697" s="29" t="inlineStr">
        <is>
          <t>ALVENARIA DE BLOCOS DE CONCRETO ESTRUTURAL 14X19X39 CM (ESPESSURA 14 CM), FBK = 4,5 MPA, UTILIZANDO COLHER DE PEDREIRO. AF_10/2022</t>
        </is>
      </c>
      <c r="D2697" s="30" t="inlineStr">
        <is>
          <t>M2</t>
        </is>
      </c>
      <c r="E2697" s="31" t="n">
        <v>242</v>
      </c>
      <c r="F2697" s="32" t="n">
        <v>0.0208099584</v>
      </c>
      <c r="G2697" s="32">
        <f>F2697*E2697</f>
        <v/>
      </c>
    </row>
    <row r="2698" ht="36" customHeight="1">
      <c r="A2698" s="29" t="inlineStr">
        <is>
          <t>6.4</t>
        </is>
      </c>
      <c r="B2698" s="29" t="inlineStr">
        <is>
          <t>87630</t>
        </is>
      </c>
      <c r="C2698" s="29" t="inlineStr">
        <is>
          <t>CONTRAPISO EM ARGAMASSA TRAÇO 1:4 (CIMENTO E AREIA), PREPARO MECÂNICO COM BETONEIRA 400 L, APLICADO EM ÁREAS SECAS SOBRE LAJE, ADERIDO, ACABAMENTO NÃO REFORÇADO, ESPESSURA 3CM. AF_07/2021</t>
        </is>
      </c>
      <c r="D2698" s="30" t="inlineStr">
        <is>
          <t>M2</t>
        </is>
      </c>
      <c r="E2698" s="31" t="n">
        <v>123.31</v>
      </c>
      <c r="F2698" s="32" t="n">
        <v>0.0609371936</v>
      </c>
      <c r="G2698" s="32">
        <f>F2698*E2698</f>
        <v/>
      </c>
    </row>
    <row r="2699" ht="15" customHeight="1">
      <c r="A2699" s="1" t="n"/>
      <c r="B2699" s="1" t="n"/>
      <c r="C2699" s="1" t="n"/>
      <c r="D2699" s="1" t="n"/>
      <c r="E2699" s="1" t="n"/>
      <c r="F2699" s="33" t="inlineStr">
        <is>
          <t>TOTAL:</t>
        </is>
      </c>
      <c r="G2699" s="34" t="n">
        <v>386.0074063138922</v>
      </c>
    </row>
    <row r="2700" ht="15" customHeight="1">
      <c r="A2700" s="27" t="inlineStr">
        <is>
          <t>[ Material ]</t>
        </is>
      </c>
      <c r="B2700" s="27" t="inlineStr">
        <is>
          <t>00011684</t>
        </is>
      </c>
      <c r="C2700" s="27" t="inlineStr">
        <is>
          <t>ENGATE / RABICHO FLEXIVEL INOX 1/2" X 40 CM</t>
        </is>
      </c>
      <c r="D2700" s="28" t="inlineStr">
        <is>
          <t>UN</t>
        </is>
      </c>
      <c r="E2700" s="1" t="n"/>
      <c r="F2700" s="1" t="n"/>
      <c r="G2700" s="1" t="n"/>
    </row>
    <row r="2701" ht="20.1" customHeight="1">
      <c r="A2701" s="29" t="inlineStr">
        <is>
          <t>6.14</t>
        </is>
      </c>
      <c r="B2701" s="29" t="inlineStr">
        <is>
          <t>86887</t>
        </is>
      </c>
      <c r="C2701" s="29" t="inlineStr">
        <is>
          <t>ENGATE FLEXÍVEL EM INOX, 1/2 X 40CM - FORNECIMENTO E INSTALAÇÃO. AF_01/2020</t>
        </is>
      </c>
      <c r="D2701" s="30" t="inlineStr">
        <is>
          <t>UN</t>
        </is>
      </c>
      <c r="E2701" s="31" t="n">
        <v>33</v>
      </c>
      <c r="F2701" s="32" t="n">
        <v>1</v>
      </c>
      <c r="G2701" s="32">
        <f>F2701*E2701</f>
        <v/>
      </c>
    </row>
    <row r="2702" ht="20.1" customHeight="1">
      <c r="A2702" s="29" t="inlineStr">
        <is>
          <t>6.17</t>
        </is>
      </c>
      <c r="B2702" s="29" t="inlineStr">
        <is>
          <t>86887</t>
        </is>
      </c>
      <c r="C2702" s="29" t="inlineStr">
        <is>
          <t>ENGATE FLEXÍVEL EM INOX, 1/2 X 40CM - FORNECIMENTO E INSTALAÇÃO. AF_01/2020</t>
        </is>
      </c>
      <c r="D2702" s="30" t="inlineStr">
        <is>
          <t>UN</t>
        </is>
      </c>
      <c r="E2702" s="31" t="n">
        <v>30</v>
      </c>
      <c r="F2702" s="32" t="n">
        <v>1</v>
      </c>
      <c r="G2702" s="32">
        <f>F2702*E2702</f>
        <v/>
      </c>
    </row>
    <row r="2703" ht="15" customHeight="1">
      <c r="A2703" s="1" t="n"/>
      <c r="B2703" s="1" t="n"/>
      <c r="C2703" s="1" t="n"/>
      <c r="D2703" s="1" t="n"/>
      <c r="E2703" s="1" t="n"/>
      <c r="F2703" s="33" t="inlineStr">
        <is>
          <t>TOTAL:</t>
        </is>
      </c>
      <c r="G2703" s="34" t="n">
        <v>63</v>
      </c>
    </row>
    <row r="2704" ht="15.95" customHeight="1">
      <c r="A2704" s="27" t="inlineStr">
        <is>
          <t>[ Material ]</t>
        </is>
      </c>
      <c r="B2704" s="27" t="inlineStr">
        <is>
          <t>00006141</t>
        </is>
      </c>
      <c r="C2704" s="27" t="inlineStr">
        <is>
          <t>ENGATE/RABICHO FLEXIVEL PLASTICO (PVC OU ABS) BRANCO 1/2" X 30 CM</t>
        </is>
      </c>
      <c r="D2704" s="28" t="inlineStr">
        <is>
          <t>UN</t>
        </is>
      </c>
      <c r="E2704" s="1" t="n"/>
      <c r="F2704" s="1" t="n"/>
      <c r="G2704" s="1" t="n"/>
    </row>
    <row r="2705" ht="27.95" customHeight="1">
      <c r="A2705" s="29" t="inlineStr">
        <is>
          <t>2.3</t>
        </is>
      </c>
      <c r="B2705" s="29" t="inlineStr">
        <is>
          <t>93210</t>
        </is>
      </c>
      <c r="C2705" s="29" t="inlineStr">
        <is>
          <t>EXECUÇÃO DE REFEITÓRIO EM CANTEIRO DE OBRA EM CHAPA DE MADEIRA COMPENSADA, NÃO INCLUSO MOBILIÁRIO E EQUIPAMENTOS. AF_02/2016</t>
        </is>
      </c>
      <c r="D2705" s="30" t="inlineStr">
        <is>
          <t>M2</t>
        </is>
      </c>
      <c r="E2705" s="31" t="n">
        <v>14</v>
      </c>
      <c r="F2705" s="32" t="n">
        <v>0.0268</v>
      </c>
      <c r="G2705" s="32">
        <f>F2705*E2705</f>
        <v/>
      </c>
    </row>
    <row r="2706" ht="15" customHeight="1">
      <c r="A2706" s="1" t="n"/>
      <c r="B2706" s="1" t="n"/>
      <c r="C2706" s="1" t="n"/>
      <c r="D2706" s="1" t="n"/>
      <c r="E2706" s="1" t="n"/>
      <c r="F2706" s="33" t="inlineStr">
        <is>
          <t>TOTAL:</t>
        </is>
      </c>
      <c r="G2706" s="34" t="n">
        <v>0.3752</v>
      </c>
    </row>
    <row r="2707" ht="15" customHeight="1">
      <c r="A2707" s="27" t="inlineStr">
        <is>
          <t xml:space="preserve">[ Mão de Obra </t>
        </is>
      </c>
      <c r="B2707" s="27" t="inlineStr">
        <is>
          <t>00002706</t>
        </is>
      </c>
      <c r="C2707" s="27" t="inlineStr">
        <is>
          <t>ENGENHEIRO CIVIL DE OBRA JUNIOR (HORISTA)</t>
        </is>
      </c>
      <c r="D2707" s="28" t="inlineStr">
        <is>
          <t>H</t>
        </is>
      </c>
      <c r="E2707" s="1" t="n"/>
      <c r="F2707" s="1" t="n"/>
      <c r="G2707" s="1" t="n"/>
    </row>
    <row r="2708" ht="15" customHeight="1">
      <c r="A2708" s="29" t="inlineStr">
        <is>
          <t>6.38</t>
        </is>
      </c>
      <c r="B2708" s="29" t="inlineStr">
        <is>
          <t>HID. 1</t>
        </is>
      </c>
      <c r="C2708" s="29" t="inlineStr">
        <is>
          <t>PROJETO HIDROSSANITÁRIO</t>
        </is>
      </c>
      <c r="D2708" s="30" t="inlineStr">
        <is>
          <t>UN</t>
        </is>
      </c>
      <c r="E2708" s="31" t="n">
        <v>1</v>
      </c>
      <c r="F2708" s="32" t="n">
        <v>19.017713</v>
      </c>
      <c r="G2708" s="32">
        <f>F2708*E2708</f>
        <v/>
      </c>
    </row>
    <row r="2709" ht="15" customHeight="1">
      <c r="A2709" s="29" t="inlineStr">
        <is>
          <t>7.1</t>
        </is>
      </c>
      <c r="B2709" s="29" t="inlineStr">
        <is>
          <t>PROJ. 01</t>
        </is>
      </c>
      <c r="C2709" s="29" t="inlineStr">
        <is>
          <t>PROJETO EXECUTIVO COMPLETO</t>
        </is>
      </c>
      <c r="D2709" s="30" t="inlineStr">
        <is>
          <t>UN</t>
        </is>
      </c>
      <c r="E2709" s="31" t="n">
        <v>1</v>
      </c>
      <c r="F2709" s="32" t="n">
        <v>78.30822999999999</v>
      </c>
      <c r="G2709" s="32">
        <f>F2709*E2709</f>
        <v/>
      </c>
    </row>
    <row r="2710" ht="20.1" customHeight="1">
      <c r="A2710" s="29" t="inlineStr">
        <is>
          <t>7.2</t>
        </is>
      </c>
      <c r="B2710" s="29" t="inlineStr">
        <is>
          <t>PROJ. 02</t>
        </is>
      </c>
      <c r="C2710" s="29" t="inlineStr">
        <is>
          <t>AS BUILT - ATUALIZAÇÃO DO PROJETO EXECUTIVO CONFORME CONSTRUÍDO</t>
        </is>
      </c>
      <c r="D2710" s="30" t="inlineStr">
        <is>
          <t>UN</t>
        </is>
      </c>
      <c r="E2710" s="31" t="n">
        <v>1</v>
      </c>
      <c r="F2710" s="32" t="n">
        <v>45.76455</v>
      </c>
      <c r="G2710" s="32">
        <f>F2710*E2710</f>
        <v/>
      </c>
    </row>
    <row r="2711" ht="15" customHeight="1">
      <c r="A2711" s="1" t="n"/>
      <c r="B2711" s="1" t="n"/>
      <c r="C2711" s="1" t="n"/>
      <c r="D2711" s="1" t="n"/>
      <c r="E2711" s="1" t="n"/>
      <c r="F2711" s="33" t="inlineStr">
        <is>
          <t>TOTAL:</t>
        </is>
      </c>
      <c r="G2711" s="34" t="n">
        <v>143.090493</v>
      </c>
    </row>
    <row r="2712" ht="15" customHeight="1">
      <c r="A2712" s="27" t="inlineStr">
        <is>
          <t xml:space="preserve">[ Mão de Obra </t>
        </is>
      </c>
      <c r="B2712" s="27" t="inlineStr">
        <is>
          <t>00002707</t>
        </is>
      </c>
      <c r="C2712" s="27" t="inlineStr">
        <is>
          <t>ENGENHEIRO CIVIL DE OBRA PLENO (HORISTA)</t>
        </is>
      </c>
      <c r="D2712" s="28" t="inlineStr">
        <is>
          <t>H</t>
        </is>
      </c>
      <c r="E2712" s="1" t="n"/>
      <c r="F2712" s="1" t="n"/>
      <c r="G2712" s="1" t="n"/>
    </row>
    <row r="2713" ht="15" customHeight="1">
      <c r="A2713" s="29" t="inlineStr">
        <is>
          <t>1.1</t>
        </is>
      </c>
      <c r="B2713" s="29" t="inlineStr">
        <is>
          <t>90778</t>
        </is>
      </c>
      <c r="C2713" s="29" t="inlineStr">
        <is>
          <t>ENGENHEIRO CIVIL DE OBRA PLENO COM ENCARGOS COMPLEMENTARES</t>
        </is>
      </c>
      <c r="D2713" s="30" t="inlineStr">
        <is>
          <t>H</t>
        </is>
      </c>
      <c r="E2713" s="31" t="n">
        <v>264</v>
      </c>
      <c r="F2713" s="32" t="n">
        <v>1.01699</v>
      </c>
      <c r="G2713" s="32">
        <f>F2713*E2713</f>
        <v/>
      </c>
    </row>
    <row r="2714" ht="20.1" customHeight="1">
      <c r="A2714" s="29" t="inlineStr">
        <is>
          <t>4.2.14</t>
        </is>
      </c>
      <c r="B2714" s="29" t="inlineStr">
        <is>
          <t>CP ADAP. 014</t>
        </is>
      </c>
      <c r="C2714" s="29" t="inlineStr">
        <is>
          <t>FIBRA DE CARBONO PARA REFORCO ESTRUTURAL -VIGAS</t>
        </is>
      </c>
      <c r="D2714" s="30" t="inlineStr">
        <is>
          <t>M2</t>
        </is>
      </c>
      <c r="E2714" s="31" t="n">
        <v>1.36</v>
      </c>
      <c r="F2714" s="32" t="n">
        <v>0.10474997</v>
      </c>
      <c r="G2714" s="32">
        <f>F2714*E2714</f>
        <v/>
      </c>
    </row>
    <row r="2715" ht="15" customHeight="1">
      <c r="A2715" s="1" t="n"/>
      <c r="B2715" s="1" t="n"/>
      <c r="C2715" s="1" t="n"/>
      <c r="D2715" s="1" t="n"/>
      <c r="E2715" s="1" t="n"/>
      <c r="F2715" s="33" t="inlineStr">
        <is>
          <t>TOTAL:</t>
        </is>
      </c>
      <c r="G2715" s="34" t="n">
        <v>268.6278199592</v>
      </c>
    </row>
    <row r="2716" ht="15" customHeight="1">
      <c r="A2716" s="27" t="inlineStr">
        <is>
          <t xml:space="preserve">[ Mão de Obra </t>
        </is>
      </c>
      <c r="B2716" s="27" t="inlineStr">
        <is>
          <t>34783</t>
        </is>
      </c>
      <c r="C2716" s="27" t="inlineStr">
        <is>
          <t>ENGENHEIRO ELETRICISTA</t>
        </is>
      </c>
      <c r="D2716" s="28" t="inlineStr">
        <is>
          <t>H</t>
        </is>
      </c>
      <c r="E2716" s="1" t="n"/>
      <c r="F2716" s="1" t="n"/>
      <c r="G2716" s="1" t="n"/>
    </row>
    <row r="2717" ht="20.1" customHeight="1">
      <c r="A2717" s="29" t="inlineStr">
        <is>
          <t>4.7.5</t>
        </is>
      </c>
      <c r="B2717" s="29" t="inlineStr">
        <is>
          <t>CP ADAP. 038</t>
        </is>
      </c>
      <c r="C2717" s="29" t="inlineStr">
        <is>
          <t>REMOÇÃO, ARMAZENAMENTO E REEINSTALAÇÃO DE SPDA COM EMISSÃO DE LAUDO</t>
        </is>
      </c>
      <c r="D2717" s="30" t="inlineStr">
        <is>
          <t>UN</t>
        </is>
      </c>
      <c r="E2717" s="31" t="n">
        <v>2</v>
      </c>
      <c r="F2717" s="32" t="n">
        <v>0.333333</v>
      </c>
      <c r="G2717" s="32">
        <f>F2717*E2717</f>
        <v/>
      </c>
    </row>
    <row r="2718" ht="15" customHeight="1">
      <c r="A2718" s="1" t="n"/>
      <c r="B2718" s="1" t="n"/>
      <c r="C2718" s="1" t="n"/>
      <c r="D2718" s="1" t="n"/>
      <c r="E2718" s="1" t="n"/>
      <c r="F2718" s="33" t="inlineStr">
        <is>
          <t>TOTAL:</t>
        </is>
      </c>
      <c r="G2718" s="34" t="n">
        <v>0.666666</v>
      </c>
    </row>
    <row r="2719" ht="15.95" customHeight="1">
      <c r="A2719" s="27" t="inlineStr">
        <is>
          <t xml:space="preserve">[ Encargos </t>
        </is>
      </c>
      <c r="B2719" s="27" t="inlineStr">
        <is>
          <t>00043482</t>
        </is>
      </c>
      <c r="C2719" s="27" t="inlineStr">
        <is>
          <t>EPI - FAMILIA ALMOXARIFE - HORISTA (ENCARGOS COMPLEMENTARES - COLETADO CAIXA)</t>
        </is>
      </c>
      <c r="D2719" s="28" t="inlineStr">
        <is>
          <t>H</t>
        </is>
      </c>
      <c r="E2719" s="1" t="n"/>
      <c r="F2719" s="1" t="n"/>
      <c r="G2719" s="1" t="n"/>
    </row>
    <row r="2720" ht="20.1" customHeight="1">
      <c r="A2720" s="29" t="inlineStr">
        <is>
          <t>1.3</t>
        </is>
      </c>
      <c r="B2720" s="29" t="inlineStr">
        <is>
          <t>100309</t>
        </is>
      </c>
      <c r="C2720" s="29" t="inlineStr">
        <is>
          <t>TÉCNICO EM SEGURANÇA DO TRABALHO COM ENCARGOS COMPLEMENTARES</t>
        </is>
      </c>
      <c r="D2720" s="30" t="inlineStr">
        <is>
          <t>H</t>
        </is>
      </c>
      <c r="E2720" s="31" t="n">
        <v>396</v>
      </c>
      <c r="F2720" s="32" t="n">
        <v>1</v>
      </c>
      <c r="G2720" s="32">
        <f>F2720*E2720</f>
        <v/>
      </c>
    </row>
    <row r="2721" ht="15" customHeight="1">
      <c r="A2721" s="1" t="n"/>
      <c r="B2721" s="1" t="n"/>
      <c r="C2721" s="1" t="n"/>
      <c r="D2721" s="1" t="n"/>
      <c r="E2721" s="1" t="n"/>
      <c r="F2721" s="33" t="inlineStr">
        <is>
          <t>TOTAL:</t>
        </is>
      </c>
      <c r="G2721" s="34" t="n">
        <v>396</v>
      </c>
    </row>
    <row r="2722" ht="15.95" customHeight="1">
      <c r="A2722" s="27" t="inlineStr">
        <is>
          <t xml:space="preserve">[ Encargos </t>
        </is>
      </c>
      <c r="B2722" s="27" t="inlineStr">
        <is>
          <t>00043483</t>
        </is>
      </c>
      <c r="C2722" s="27" t="inlineStr">
        <is>
          <t>EPI - FAMILIA CARPINTEIRO DE FORMAS - HORISTA (ENCARGOS COMPLEMENTARES - COLETADO CAIXA)</t>
        </is>
      </c>
      <c r="D2722" s="28" t="inlineStr">
        <is>
          <t>H</t>
        </is>
      </c>
      <c r="E2722" s="1" t="n"/>
      <c r="F2722" s="1" t="n"/>
      <c r="G2722" s="1" t="n"/>
    </row>
    <row r="2723" ht="20.1" customHeight="1">
      <c r="A2723" s="29" t="inlineStr">
        <is>
          <t>2.1</t>
        </is>
      </c>
      <c r="B2723" s="29" t="inlineStr">
        <is>
          <t>103689</t>
        </is>
      </c>
      <c r="C2723" s="29" t="inlineStr">
        <is>
          <t>FORNECIMENTO E INSTALAÇÃO DE PLACA DE OBRA COM CHAPA GALVANIZADA E ESTRUTURA DE MADEIRA. AF_03/2022_PS</t>
        </is>
      </c>
      <c r="D2723" s="30" t="inlineStr">
        <is>
          <t>M2</t>
        </is>
      </c>
      <c r="E2723" s="31" t="n">
        <v>2.88</v>
      </c>
      <c r="F2723" s="32" t="n">
        <v>0.3729</v>
      </c>
      <c r="G2723" s="32">
        <f>F2723*E2723</f>
        <v/>
      </c>
    </row>
    <row r="2724" ht="20.1" customHeight="1">
      <c r="A2724" s="29" t="inlineStr">
        <is>
          <t>2.2</t>
        </is>
      </c>
      <c r="B2724" s="29" t="inlineStr">
        <is>
          <t>93208</t>
        </is>
      </c>
      <c r="C2724" s="29" t="inlineStr">
        <is>
          <t>EXECUÇÃO DE ALMOXARIFADO EM CANTEIRO DE OBRA EM CHAPA DE MADEIRA COMPENSADA, INCLUSO PRATELEIRAS. AF_02/2016</t>
        </is>
      </c>
      <c r="D2724" s="30" t="inlineStr">
        <is>
          <t>M2</t>
        </is>
      </c>
      <c r="E2724" s="31" t="n">
        <v>30</v>
      </c>
      <c r="F2724" s="32" t="n">
        <v>4.3593644</v>
      </c>
      <c r="G2724" s="32">
        <f>F2724*E2724</f>
        <v/>
      </c>
    </row>
    <row r="2725" ht="27.95" customHeight="1">
      <c r="A2725" s="29" t="inlineStr">
        <is>
          <t>2.3</t>
        </is>
      </c>
      <c r="B2725" s="29" t="inlineStr">
        <is>
          <t>93210</t>
        </is>
      </c>
      <c r="C2725" s="29" t="inlineStr">
        <is>
          <t>EXECUÇÃO DE REFEITÓRIO EM CANTEIRO DE OBRA EM CHAPA DE MADEIRA COMPENSADA, NÃO INCLUSO MOBILIÁRIO E EQUIPAMENTOS. AF_02/2016</t>
        </is>
      </c>
      <c r="D2725" s="30" t="inlineStr">
        <is>
          <t>M2</t>
        </is>
      </c>
      <c r="E2725" s="31" t="n">
        <v>14</v>
      </c>
      <c r="F2725" s="32" t="n">
        <v>2.767405344704</v>
      </c>
      <c r="G2725" s="32">
        <f>F2725*E2725</f>
        <v/>
      </c>
    </row>
    <row r="2726" ht="20.1" customHeight="1">
      <c r="A2726" s="29" t="inlineStr">
        <is>
          <t>2.5</t>
        </is>
      </c>
      <c r="B2726" s="29" t="inlineStr">
        <is>
          <t>CP ADAP. 002</t>
        </is>
      </c>
      <c r="C2726" s="29" t="inlineStr">
        <is>
          <t>INSTALAÇÕES PROVISÓRIAS DE ÁGUA</t>
        </is>
      </c>
      <c r="D2726" s="30" t="inlineStr">
        <is>
          <t>UN</t>
        </is>
      </c>
      <c r="E2726" s="31" t="n">
        <v>1</v>
      </c>
      <c r="F2726" s="32" t="n">
        <v>8</v>
      </c>
      <c r="G2726" s="32">
        <f>F2726*E2726</f>
        <v/>
      </c>
    </row>
    <row r="2727" ht="15" customHeight="1">
      <c r="A2727" s="29" t="inlineStr">
        <is>
          <t>3.1.3</t>
        </is>
      </c>
      <c r="B2727" s="29" t="inlineStr">
        <is>
          <t>97062</t>
        </is>
      </c>
      <c r="C2727" s="29" t="inlineStr">
        <is>
          <t>COLOCAÇÃO DE TELA EM ANDAIME FACHADEIRO. AF_11/2017</t>
        </is>
      </c>
      <c r="D2727" s="30" t="inlineStr">
        <is>
          <t>M2</t>
        </is>
      </c>
      <c r="E2727" s="31" t="n">
        <v>889</v>
      </c>
      <c r="F2727" s="32" t="n">
        <v>0.133876</v>
      </c>
      <c r="G2727" s="32">
        <f>F2727*E2727</f>
        <v/>
      </c>
    </row>
    <row r="2728" ht="20.1" customHeight="1">
      <c r="A2728" s="29" t="inlineStr">
        <is>
          <t>3.1.4</t>
        </is>
      </c>
      <c r="B2728" s="29" t="inlineStr">
        <is>
          <t>CP ADAP. 017</t>
        </is>
      </c>
      <c r="C2728" s="29" t="inlineStr">
        <is>
          <t>SINALIZAÇÃO COM FITA FIXADA EM CONE PLÁSTICO, INCLUINDO CONE</t>
        </is>
      </c>
      <c r="D2728" s="30" t="inlineStr">
        <is>
          <t>M</t>
        </is>
      </c>
      <c r="E2728" s="31" t="n">
        <v>154.34</v>
      </c>
      <c r="F2728" s="32" t="n">
        <v>0.2472</v>
      </c>
      <c r="G2728" s="32">
        <f>F2728*E2728</f>
        <v/>
      </c>
    </row>
    <row r="2729" ht="15" customHeight="1">
      <c r="A2729" s="29" t="inlineStr">
        <is>
          <t>3.3.10</t>
        </is>
      </c>
      <c r="B2729" s="29" t="inlineStr">
        <is>
          <t>S08637</t>
        </is>
      </c>
      <c r="C2729" s="29" t="inlineStr">
        <is>
          <t>Chapim de concreto pré-moldado</t>
        </is>
      </c>
      <c r="D2729" s="30" t="inlineStr">
        <is>
          <t>m</t>
        </is>
      </c>
      <c r="E2729" s="31" t="n">
        <v>142</v>
      </c>
      <c r="F2729" s="32" t="n">
        <v>0.47375</v>
      </c>
      <c r="G2729" s="32">
        <f>F2729*E2729</f>
        <v/>
      </c>
    </row>
    <row r="2730" ht="15" customHeight="1">
      <c r="A2730" s="29" t="inlineStr">
        <is>
          <t>3.5.5</t>
        </is>
      </c>
      <c r="B2730" s="29" t="inlineStr">
        <is>
          <t>S08637</t>
        </is>
      </c>
      <c r="C2730" s="29" t="inlineStr">
        <is>
          <t>Chapim de concreto pré-moldado</t>
        </is>
      </c>
      <c r="D2730" s="30" t="inlineStr">
        <is>
          <t>m</t>
        </is>
      </c>
      <c r="E2730" s="31" t="n">
        <v>71</v>
      </c>
      <c r="F2730" s="32" t="n">
        <v>0.47375</v>
      </c>
      <c r="G2730" s="32">
        <f>F2730*E2730</f>
        <v/>
      </c>
    </row>
    <row r="2731" ht="20.1" customHeight="1">
      <c r="A2731" s="29" t="inlineStr">
        <is>
          <t>3.6.1</t>
        </is>
      </c>
      <c r="B2731" s="29" t="inlineStr">
        <is>
          <t>97647</t>
        </is>
      </c>
      <c r="C2731" s="29" t="inlineStr">
        <is>
          <t>REMOÇÃO DE TELHAS DE FIBROCIMENTO METÁLICA E CERÂMICA, DE FORMA MANUAL, SEM REAPROVEITAMENTO. AF_09/2023</t>
        </is>
      </c>
      <c r="D2731" s="30" t="inlineStr">
        <is>
          <t>M2</t>
        </is>
      </c>
      <c r="E2731" s="31" t="n">
        <v>1217</v>
      </c>
      <c r="F2731" s="32" t="n">
        <v>0.0408</v>
      </c>
      <c r="G2731" s="32">
        <f>F2731*E2731</f>
        <v/>
      </c>
    </row>
    <row r="2732" ht="20.1" customHeight="1">
      <c r="A2732" s="29" t="inlineStr">
        <is>
          <t>3.6.2</t>
        </is>
      </c>
      <c r="B2732" s="29" t="inlineStr">
        <is>
          <t>CP ADAP. 064</t>
        </is>
      </c>
      <c r="C2732" s="29" t="inlineStr">
        <is>
          <t>TELHAMENTO COM TELHA TERMO ACÚSTICA EM ALUMÍNIO ONDULADA COM 30MM DE PREENCHIMENTO / POLIURETANO RÍGIDO</t>
        </is>
      </c>
      <c r="D2732" s="30" t="inlineStr">
        <is>
          <t>M2</t>
        </is>
      </c>
      <c r="E2732" s="31" t="n">
        <v>856.28</v>
      </c>
      <c r="F2732" s="32" t="n">
        <v>0.056</v>
      </c>
      <c r="G2732" s="32">
        <f>F2732*E2732</f>
        <v/>
      </c>
    </row>
    <row r="2733" ht="20.1" customHeight="1">
      <c r="A2733" s="29" t="inlineStr">
        <is>
          <t>3.6.4</t>
        </is>
      </c>
      <c r="B2733" s="29" t="inlineStr">
        <is>
          <t>CP ADAP. 054</t>
        </is>
      </c>
      <c r="C2733" s="29" t="inlineStr">
        <is>
          <t>RUFO EM CHAPA DE AÇO GALVANIZADO NÚMERO 24, CORTE DE 50 CM, INCLUSO TRANSPORTE VERTICAL</t>
        </is>
      </c>
      <c r="D2733" s="30" t="inlineStr">
        <is>
          <t>M</t>
        </is>
      </c>
      <c r="E2733" s="31" t="n">
        <v>57</v>
      </c>
      <c r="F2733" s="32" t="n">
        <v>0.112</v>
      </c>
      <c r="G2733" s="32">
        <f>F2733*E2733</f>
        <v/>
      </c>
    </row>
    <row r="2734" ht="15" customHeight="1">
      <c r="A2734" s="29" t="inlineStr">
        <is>
          <t>4.1.3</t>
        </is>
      </c>
      <c r="B2734" s="29" t="inlineStr">
        <is>
          <t>97062</t>
        </is>
      </c>
      <c r="C2734" s="29" t="inlineStr">
        <is>
          <t>COLOCAÇÃO DE TELA EM ANDAIME FACHADEIRO. AF_11/2017</t>
        </is>
      </c>
      <c r="D2734" s="30" t="inlineStr">
        <is>
          <t>M2</t>
        </is>
      </c>
      <c r="E2734" s="31" t="n">
        <v>1600.8</v>
      </c>
      <c r="F2734" s="32" t="n">
        <v>0.133876</v>
      </c>
      <c r="G2734" s="32">
        <f>F2734*E2734</f>
        <v/>
      </c>
    </row>
    <row r="2735" ht="20.1" customHeight="1">
      <c r="A2735" s="29" t="inlineStr">
        <is>
          <t>4.1.4</t>
        </is>
      </c>
      <c r="B2735" s="29" t="inlineStr">
        <is>
          <t>CP ADAP. 017</t>
        </is>
      </c>
      <c r="C2735" s="29" t="inlineStr">
        <is>
          <t>SINALIZAÇÃO COM FITA FIXADA EM CONE PLÁSTICO, INCLUINDO CONE</t>
        </is>
      </c>
      <c r="D2735" s="30" t="inlineStr">
        <is>
          <t>M</t>
        </is>
      </c>
      <c r="E2735" s="31" t="n">
        <v>124.19</v>
      </c>
      <c r="F2735" s="32" t="n">
        <v>0.2472</v>
      </c>
      <c r="G2735" s="32">
        <f>F2735*E2735</f>
        <v/>
      </c>
    </row>
    <row r="2736" ht="27.95" customHeight="1">
      <c r="A2736" s="29" t="inlineStr">
        <is>
          <t>4.2.6</t>
        </is>
      </c>
      <c r="B2736" s="29" t="inlineStr">
        <is>
          <t>92762</t>
        </is>
      </c>
      <c r="C2736" s="29" t="inlineStr">
        <is>
          <t>ARMAÇÃO DE PILAR OU VIGA DE ESTRUTURA CONVENCIONAL DE CONCRETO ARMADO UTILIZANDO AÇO CA-50 DE 10,0 MM - MONTAGEM. AF_06/2022</t>
        </is>
      </c>
      <c r="D2736" s="30" t="inlineStr">
        <is>
          <t>KG</t>
        </is>
      </c>
      <c r="E2736" s="31" t="n">
        <v>330.48</v>
      </c>
      <c r="F2736" s="32" t="n">
        <v>0.93215</v>
      </c>
      <c r="G2736" s="32">
        <f>F2736*E2736</f>
        <v/>
      </c>
    </row>
    <row r="2737" ht="15" customHeight="1">
      <c r="A2737" s="29" t="inlineStr">
        <is>
          <t>4.3.12</t>
        </is>
      </c>
      <c r="B2737" s="29" t="inlineStr">
        <is>
          <t>S08637</t>
        </is>
      </c>
      <c r="C2737" s="29" t="inlineStr">
        <is>
          <t>Chapim de concreto pré-moldado</t>
        </is>
      </c>
      <c r="D2737" s="30" t="inlineStr">
        <is>
          <t>m</t>
        </is>
      </c>
      <c r="E2737" s="31" t="n">
        <v>190</v>
      </c>
      <c r="F2737" s="32" t="n">
        <v>0.47375</v>
      </c>
      <c r="G2737" s="32">
        <f>F2737*E2737</f>
        <v/>
      </c>
    </row>
    <row r="2738" ht="27.95" customHeight="1">
      <c r="A2738" s="29" t="inlineStr">
        <is>
          <t>4.6.4</t>
        </is>
      </c>
      <c r="B2738" s="29" t="inlineStr">
        <is>
          <t>92762</t>
        </is>
      </c>
      <c r="C2738" s="29" t="inlineStr">
        <is>
          <t>MONTAGEM E DESMONTAGEM DE FÔRMA DE PILARES RETANGULARES E ESTRUTURAS SIMILARES, PÉ-DIREITO SIMPLES, EM CHAPA DE MADEIRA COMPENSADA PLASTIFICADA, 10 UTILIZAÇÕES. AF_09/2020</t>
        </is>
      </c>
      <c r="D2738" s="30" t="inlineStr">
        <is>
          <t>KG</t>
        </is>
      </c>
      <c r="E2738" s="31" t="n">
        <v>4</v>
      </c>
      <c r="F2738" s="32" t="n">
        <v>0.93215</v>
      </c>
      <c r="G2738" s="32">
        <f>F2738*E2738</f>
        <v/>
      </c>
    </row>
    <row r="2739" ht="20.1" customHeight="1">
      <c r="A2739" s="29" t="inlineStr">
        <is>
          <t>4.6.5</t>
        </is>
      </c>
      <c r="B2739" s="29" t="inlineStr">
        <is>
          <t>103669</t>
        </is>
      </c>
      <c r="C2739" s="29" t="inlineStr">
        <is>
          <t>CONCRETAGEM DE PILARES, FCK = 25 MPA, COM USO DE BALDES - LANÇAMENTO, ADENSAMENTO E ACABAMENTO. AF_02/2022</t>
        </is>
      </c>
      <c r="D2739" s="30" t="inlineStr">
        <is>
          <t>M3</t>
        </is>
      </c>
      <c r="E2739" s="31" t="n">
        <v>0.25</v>
      </c>
      <c r="F2739" s="32" t="n">
        <v>2.459</v>
      </c>
      <c r="G2739" s="32">
        <f>F2739*E2739</f>
        <v/>
      </c>
    </row>
    <row r="2740" ht="27.95" customHeight="1">
      <c r="A2740" s="29" t="inlineStr">
        <is>
          <t>4.6.7</t>
        </is>
      </c>
      <c r="B2740" s="29" t="inlineStr">
        <is>
          <t>92455</t>
        </is>
      </c>
      <c r="C2740" s="29" t="inlineStr">
        <is>
          <t>MONTAGEM E DESMONTAGEM DE FÔRMA DE VIGA, ESCORAMENTO COM GARFO DE MADEIRA, PÉ-DIREITO SIMPLES, EM CHAPA DE MADEIRA RESINADA, 4 UTILIZAÇÕES. AF_09/2020</t>
        </is>
      </c>
      <c r="D2740" s="30" t="inlineStr">
        <is>
          <t>M2</t>
        </is>
      </c>
      <c r="E2740" s="31" t="n">
        <v>12</v>
      </c>
      <c r="F2740" s="32" t="n">
        <v>1.884617</v>
      </c>
      <c r="G2740" s="32">
        <f>F2740*E2740</f>
        <v/>
      </c>
    </row>
    <row r="2741" ht="27.95" customHeight="1">
      <c r="A2741" s="29" t="inlineStr">
        <is>
          <t>4.6.8</t>
        </is>
      </c>
      <c r="B2741" s="29" t="inlineStr">
        <is>
          <t>103683</t>
        </is>
      </c>
      <c r="C2741" s="29" t="inlineStr">
        <is>
          <t>CONCRETAGEM DE VIGAS E LAJES, FCK=25 MPA, PARA QUALQUER TIPO DE LAJE COM BALDES EM EDIFICAÇÃO DE MULTIPAVIMENTOS ATÉ 04 ANDARES - LANÇAMENTO, ADENSAMENTO E ACABAMENTO. AF_02/2022</t>
        </is>
      </c>
      <c r="D2741" s="30" t="inlineStr">
        <is>
          <t>M3</t>
        </is>
      </c>
      <c r="E2741" s="31" t="n">
        <v>0.5600000000000001</v>
      </c>
      <c r="F2741" s="32" t="n">
        <v>2.286</v>
      </c>
      <c r="G2741" s="32">
        <f>F2741*E2741</f>
        <v/>
      </c>
    </row>
    <row r="2742" ht="27.95" customHeight="1">
      <c r="A2742" s="29" t="inlineStr">
        <is>
          <t>4.7.1</t>
        </is>
      </c>
      <c r="B2742" s="29" t="inlineStr">
        <is>
          <t>97649</t>
        </is>
      </c>
      <c r="C2742" s="29" t="inlineStr">
        <is>
          <t>REMOÇÃO DE TELHAS DE FIBROCIMENTO, METÁLICA E CERÂMICA, DE FORMA MECANIZADA, COM USO DE GUINDASTE, SEM REAPROVEITAMENTO. AF_09/2023</t>
        </is>
      </c>
      <c r="D2742" s="30" t="inlineStr">
        <is>
          <t>M2</t>
        </is>
      </c>
      <c r="E2742" s="31" t="n">
        <v>459</v>
      </c>
      <c r="F2742" s="32" t="n">
        <v>0.0432</v>
      </c>
      <c r="G2742" s="32">
        <f>F2742*E2742</f>
        <v/>
      </c>
    </row>
    <row r="2743" ht="20.1" customHeight="1">
      <c r="A2743" s="29" t="inlineStr">
        <is>
          <t>4.7.2</t>
        </is>
      </c>
      <c r="B2743" s="29" t="inlineStr">
        <is>
          <t>CP ADAP. 064</t>
        </is>
      </c>
      <c r="C2743" s="29" t="inlineStr">
        <is>
          <t>TELHAMENTO COM TELHA TERMO ACÚSTICA EM ALUMÍNIO ONDULADA COM 30MM DE PREENCHIMENTO / POLIURETANO RÍGIDO</t>
        </is>
      </c>
      <c r="D2743" s="30" t="inlineStr">
        <is>
          <t>M2</t>
        </is>
      </c>
      <c r="E2743" s="31" t="n">
        <v>459</v>
      </c>
      <c r="F2743" s="32" t="n">
        <v>0.056</v>
      </c>
      <c r="G2743" s="32">
        <f>F2743*E2743</f>
        <v/>
      </c>
    </row>
    <row r="2744" ht="20.1" customHeight="1">
      <c r="A2744" s="29" t="inlineStr">
        <is>
          <t>4.7.3</t>
        </is>
      </c>
      <c r="B2744" s="29" t="inlineStr">
        <is>
          <t>CP ADAP. 054</t>
        </is>
      </c>
      <c r="C2744" s="29" t="inlineStr">
        <is>
          <t>RUFO EM CHAPA DE AÇO GALVANIZADO NÚMERO 24, CORTE DE 50 CM, INCLUSO TRANSPORTE VERTICAL</t>
        </is>
      </c>
      <c r="D2744" s="30" t="inlineStr">
        <is>
          <t>M</t>
        </is>
      </c>
      <c r="E2744" s="31" t="n">
        <v>34</v>
      </c>
      <c r="F2744" s="32" t="n">
        <v>0.112</v>
      </c>
      <c r="G2744" s="32">
        <f>F2744*E2744</f>
        <v/>
      </c>
    </row>
    <row r="2745" ht="20.1" customHeight="1">
      <c r="A2745" s="29" t="inlineStr">
        <is>
          <t>4.7.4</t>
        </is>
      </c>
      <c r="B2745" s="29" t="inlineStr">
        <is>
          <t>CP ADAP. 055</t>
        </is>
      </c>
      <c r="C2745" s="29" t="inlineStr">
        <is>
          <t>CUMEEIRA EM CHAPA DE AÇO GALVANIZADO NÚMERO 24, CORTE DE 100 CM, INCLUSO TRANSPORTE VERTICAL</t>
        </is>
      </c>
      <c r="D2745" s="30" t="inlineStr">
        <is>
          <t>M</t>
        </is>
      </c>
      <c r="E2745" s="31" t="n">
        <v>30</v>
      </c>
      <c r="F2745" s="32" t="n">
        <v>0.112</v>
      </c>
      <c r="G2745" s="32">
        <f>F2745*E2745</f>
        <v/>
      </c>
    </row>
    <row r="2746" ht="27.95" customHeight="1">
      <c r="A2746" s="29" t="inlineStr">
        <is>
          <t>5.6</t>
        </is>
      </c>
      <c r="B2746" s="29" t="inlineStr">
        <is>
          <t>92762</t>
        </is>
      </c>
      <c r="C2746" s="29" t="inlineStr">
        <is>
          <t>ARMAÇÃO DE PILAR OU VIGA DE ESTRUTURA CONVENCIONAL DE CONCRETO ARMADO UTILIZANDO AÇO CA-50 DE 10,0 MM - MONTAGEM. AF_06/2022</t>
        </is>
      </c>
      <c r="D2746" s="30" t="inlineStr">
        <is>
          <t>KG</t>
        </is>
      </c>
      <c r="E2746" s="31" t="n">
        <v>426.35</v>
      </c>
      <c r="F2746" s="32" t="n">
        <v>0.93215</v>
      </c>
      <c r="G2746" s="32">
        <f>F2746*E2746</f>
        <v/>
      </c>
    </row>
    <row r="2747" ht="27.95" customHeight="1">
      <c r="A2747" s="29" t="inlineStr">
        <is>
          <t>5.8</t>
        </is>
      </c>
      <c r="B2747" s="29" t="inlineStr">
        <is>
          <t>92423</t>
        </is>
      </c>
      <c r="C2747" s="29" t="inlineStr">
        <is>
          <t>MONTAGEM E DESMONTAGEM DE FÔRMA DE PILARES RETANGULARES E ESTRUTURAS SIMILARES, PÉ-DIREITO SIMPLES, EM CHAPA DE MADEIRA COMPENSADA RESINADA, 6 UTILIZAÇÕES. AF_09/2020</t>
        </is>
      </c>
      <c r="D2747" s="30" t="inlineStr">
        <is>
          <t>M2</t>
        </is>
      </c>
      <c r="E2747" s="31" t="n">
        <v>72</v>
      </c>
      <c r="F2747" s="32" t="n">
        <v>1.15884</v>
      </c>
      <c r="G2747" s="32">
        <f>F2747*E2747</f>
        <v/>
      </c>
    </row>
    <row r="2748" ht="20.1" customHeight="1">
      <c r="A2748" s="29" t="inlineStr">
        <is>
          <t>5.10</t>
        </is>
      </c>
      <c r="B2748" s="29" t="inlineStr">
        <is>
          <t>103669</t>
        </is>
      </c>
      <c r="C2748" s="29" t="inlineStr">
        <is>
          <t>CONCRETAGEM DE PILARES, FCK = 25 MPA, COM USO DE BALDES - LANÇAMENTO, ADENSAMENTO E ACABAMENTO. AF_02/2022</t>
        </is>
      </c>
      <c r="D2748" s="30" t="inlineStr">
        <is>
          <t>M3</t>
        </is>
      </c>
      <c r="E2748" s="31" t="n">
        <v>3.38</v>
      </c>
      <c r="F2748" s="32" t="n">
        <v>2.459</v>
      </c>
      <c r="G2748" s="32">
        <f>F2748*E2748</f>
        <v/>
      </c>
    </row>
    <row r="2749" ht="15" customHeight="1">
      <c r="A2749" s="29" t="inlineStr">
        <is>
          <t>5.14</t>
        </is>
      </c>
      <c r="B2749" s="29" t="inlineStr">
        <is>
          <t>S08637</t>
        </is>
      </c>
      <c r="C2749" s="29" t="inlineStr">
        <is>
          <t>Chapim de concreto pré-moldado</t>
        </is>
      </c>
      <c r="D2749" s="30" t="inlineStr">
        <is>
          <t>m</t>
        </is>
      </c>
      <c r="E2749" s="31" t="n">
        <v>110</v>
      </c>
      <c r="F2749" s="32" t="n">
        <v>0.47375</v>
      </c>
      <c r="G2749" s="32">
        <f>F2749*E2749</f>
        <v/>
      </c>
    </row>
    <row r="2750" ht="15" customHeight="1">
      <c r="A2750" s="29" t="inlineStr">
        <is>
          <t>6.22</t>
        </is>
      </c>
      <c r="B2750" s="29" t="inlineStr">
        <is>
          <t>C4427</t>
        </is>
      </c>
      <c r="C2750" s="29" t="inlineStr">
        <is>
          <t>PORTA TIPO PARANÁ (0,80 x 2,10 m), C/ FERRAGENS</t>
        </is>
      </c>
      <c r="D2750" s="30" t="inlineStr">
        <is>
          <t>UN</t>
        </is>
      </c>
      <c r="E2750" s="31" t="n">
        <v>10</v>
      </c>
      <c r="F2750" s="32" t="n">
        <v>5.1</v>
      </c>
      <c r="G2750" s="32">
        <f>F2750*E2750</f>
        <v/>
      </c>
    </row>
    <row r="2751" ht="20.1" customHeight="1">
      <c r="A2751" s="29" t="inlineStr">
        <is>
          <t>6.23</t>
        </is>
      </c>
      <c r="B2751" s="29" t="inlineStr">
        <is>
          <t>CP ADAP. C1978</t>
        </is>
      </c>
      <c r="C2751" s="29" t="inlineStr">
        <is>
          <t>PORTA TIPO PARANÁ (0,90 x 2,10 m), C/ FERRAGENS</t>
        </is>
      </c>
      <c r="D2751" s="30" t="inlineStr">
        <is>
          <t>UN</t>
        </is>
      </c>
      <c r="E2751" s="31" t="n">
        <v>2</v>
      </c>
      <c r="F2751" s="32" t="n">
        <v>7.5</v>
      </c>
      <c r="G2751" s="32">
        <f>F2751*E2751</f>
        <v/>
      </c>
    </row>
    <row r="2752" ht="15" customHeight="1">
      <c r="A2752" s="29" t="inlineStr">
        <is>
          <t>6.24</t>
        </is>
      </c>
      <c r="B2752" s="29" t="inlineStr">
        <is>
          <t>C2216</t>
        </is>
      </c>
      <c r="C2752" s="29" t="inlineStr">
        <is>
          <t>REVESTIMENTO C/LAMINADO MELAMÍNICO COLADO</t>
        </is>
      </c>
      <c r="D2752" s="30" t="inlineStr">
        <is>
          <t>M2</t>
        </is>
      </c>
      <c r="E2752" s="31" t="n">
        <v>45.45</v>
      </c>
      <c r="F2752" s="32" t="n">
        <v>0.18</v>
      </c>
      <c r="G2752" s="32">
        <f>F2752*E2752</f>
        <v/>
      </c>
    </row>
    <row r="2753" ht="15" customHeight="1">
      <c r="A2753" s="1" t="n"/>
      <c r="B2753" s="1" t="n"/>
      <c r="C2753" s="1" t="n"/>
      <c r="D2753" s="1" t="n"/>
      <c r="E2753" s="1" t="n"/>
      <c r="F2753" s="33" t="inlineStr">
        <is>
          <t>TOTAL:</t>
        </is>
      </c>
      <c r="G2753" s="34" t="n">
        <v>1880.146368125856</v>
      </c>
    </row>
    <row r="2754" ht="15.95" customHeight="1">
      <c r="A2754" s="27" t="inlineStr">
        <is>
          <t xml:space="preserve">[ Encargos </t>
        </is>
      </c>
      <c r="B2754" s="27" t="inlineStr">
        <is>
          <t>00043484</t>
        </is>
      </c>
      <c r="C2754" s="27" t="inlineStr">
        <is>
          <t>EPI - FAMILIA ELETRICISTA - HORISTA (ENCARGOS COMPLEMENTARES - COLETADO CAIXA)</t>
        </is>
      </c>
      <c r="D2754" s="28" t="inlineStr">
        <is>
          <t>H</t>
        </is>
      </c>
      <c r="E2754" s="1" t="n"/>
      <c r="F2754" s="1" t="n"/>
      <c r="G2754" s="1" t="n"/>
    </row>
    <row r="2755" ht="20.1" customHeight="1">
      <c r="A2755" s="29" t="inlineStr">
        <is>
          <t>2.2</t>
        </is>
      </c>
      <c r="B2755" s="29" t="inlineStr">
        <is>
          <t>93208</t>
        </is>
      </c>
      <c r="C2755" s="29" t="inlineStr">
        <is>
          <t>EXECUÇÃO DE ALMOXARIFADO EM CANTEIRO DE OBRA EM CHAPA DE MADEIRA COMPENSADA, INCLUSO PRATELEIRAS. AF_02/2016</t>
        </is>
      </c>
      <c r="D2755" s="30" t="inlineStr">
        <is>
          <t>M2</t>
        </is>
      </c>
      <c r="E2755" s="31" t="n">
        <v>30</v>
      </c>
      <c r="F2755" s="32" t="n">
        <v>0.51580825</v>
      </c>
      <c r="G2755" s="32">
        <f>F2755*E2755</f>
        <v/>
      </c>
    </row>
    <row r="2756" ht="27.95" customHeight="1">
      <c r="A2756" s="29" t="inlineStr">
        <is>
          <t>2.3</t>
        </is>
      </c>
      <c r="B2756" s="29" t="inlineStr">
        <is>
          <t>93210</t>
        </is>
      </c>
      <c r="C2756" s="29" t="inlineStr">
        <is>
          <t>EXECUÇÃO DE REFEITÓRIO EM CANTEIRO DE OBRA EM CHAPA DE MADEIRA COMPENSADA, NÃO INCLUSO MOBILIÁRIO E EQUIPAMENTOS. AF_02/2016</t>
        </is>
      </c>
      <c r="D2756" s="30" t="inlineStr">
        <is>
          <t>M2</t>
        </is>
      </c>
      <c r="E2756" s="31" t="n">
        <v>14</v>
      </c>
      <c r="F2756" s="32" t="n">
        <v>0.99973987</v>
      </c>
      <c r="G2756" s="32">
        <f>F2756*E2756</f>
        <v/>
      </c>
    </row>
    <row r="2757" ht="27.95" customHeight="1">
      <c r="A2757" s="29" t="inlineStr">
        <is>
          <t>2.4</t>
        </is>
      </c>
      <c r="B2757" s="29" t="inlineStr">
        <is>
          <t>101493</t>
        </is>
      </c>
      <c r="C2757" s="29" t="inlineStr">
        <is>
          <t>ENTRADA DE ENERGIA ELÉTRICA, AÉREA, MONOFÁSICA, COM CAIXA DE EMBUTIR, CABO DE 10 MM2 E DISJUNTOR DIN 50A (NÃO INCLUSO O POSTE DE CONCRETO). AF_07/2020_PS</t>
        </is>
      </c>
      <c r="D2757" s="30" t="inlineStr">
        <is>
          <t>UN</t>
        </is>
      </c>
      <c r="E2757" s="31" t="n">
        <v>1</v>
      </c>
      <c r="F2757" s="32" t="n">
        <v>15.86569</v>
      </c>
      <c r="G2757" s="32">
        <f>F2757*E2757</f>
        <v/>
      </c>
    </row>
    <row r="2758" ht="20.1" customHeight="1">
      <c r="A2758" s="29" t="inlineStr">
        <is>
          <t>4.7.5</t>
        </is>
      </c>
      <c r="B2758" s="29" t="inlineStr">
        <is>
          <t>CP ADAP. 038</t>
        </is>
      </c>
      <c r="C2758" s="29" t="inlineStr">
        <is>
          <t>REMOÇÃO, ARMAZENAMENTO E REEINSTALAÇÃO DE SPDA COM EMISSÃO DE LAUDO</t>
        </is>
      </c>
      <c r="D2758" s="30" t="inlineStr">
        <is>
          <t>UN</t>
        </is>
      </c>
      <c r="E2758" s="31" t="n">
        <v>2</v>
      </c>
      <c r="F2758" s="32" t="n">
        <v>0.4866</v>
      </c>
      <c r="G2758" s="32">
        <f>F2758*E2758</f>
        <v/>
      </c>
    </row>
    <row r="2759" ht="20.1" customHeight="1">
      <c r="A2759" s="29" t="inlineStr">
        <is>
          <t>5.15</t>
        </is>
      </c>
      <c r="B2759" s="29" t="inlineStr">
        <is>
          <t>CP ADAP. 024</t>
        </is>
      </c>
      <c r="C2759" s="29" t="inlineStr">
        <is>
          <t>REMOÇÃO / RECOMPOSIÇÃO DE CERCA ELÉTRICA</t>
        </is>
      </c>
      <c r="D2759" s="30" t="inlineStr">
        <is>
          <t>M</t>
        </is>
      </c>
      <c r="E2759" s="31" t="n">
        <v>110</v>
      </c>
      <c r="F2759" s="32" t="n">
        <v>0.5600000000000001</v>
      </c>
      <c r="G2759" s="32">
        <f>F2759*E2759</f>
        <v/>
      </c>
    </row>
    <row r="2760" ht="20.1" customHeight="1">
      <c r="A2760" s="29" t="inlineStr">
        <is>
          <t>6.25</t>
        </is>
      </c>
      <c r="B2760" s="29" t="inlineStr">
        <is>
          <t>S09465</t>
        </is>
      </c>
      <c r="C2760" s="29" t="inlineStr">
        <is>
          <t>Luminária tipo plafon (sobrepor), quadrada, 24x24cm, em aluminio pintado na cor branca, c/difusor em vidro, Aladin ou similar</t>
        </is>
      </c>
      <c r="D2760" s="30" t="inlineStr">
        <is>
          <t>un</t>
        </is>
      </c>
      <c r="E2760" s="31" t="n">
        <v>47</v>
      </c>
      <c r="F2760" s="32" t="n">
        <v>0.5</v>
      </c>
      <c r="G2760" s="32">
        <f>F2760*E2760</f>
        <v/>
      </c>
    </row>
    <row r="2761" ht="15" customHeight="1">
      <c r="A2761" s="1" t="n"/>
      <c r="B2761" s="1" t="n"/>
      <c r="C2761" s="1" t="n"/>
      <c r="D2761" s="1" t="n"/>
      <c r="E2761" s="1" t="n"/>
      <c r="F2761" s="33" t="inlineStr">
        <is>
          <t>TOTAL:</t>
        </is>
      </c>
      <c r="G2761" s="34" t="n">
        <v>131.40949568</v>
      </c>
    </row>
    <row r="2762" ht="15.95" customHeight="1">
      <c r="A2762" s="27" t="inlineStr">
        <is>
          <t xml:space="preserve">[ Encargos </t>
        </is>
      </c>
      <c r="B2762" s="27" t="inlineStr">
        <is>
          <t>00043485</t>
        </is>
      </c>
      <c r="C2762" s="27" t="inlineStr">
        <is>
          <t>EPI - FAMILIA ENCANADOR - HORISTA (ENCARGOS COMPLEMENTARES - COLETADO CAIXA)</t>
        </is>
      </c>
      <c r="D2762" s="28" t="inlineStr">
        <is>
          <t>H</t>
        </is>
      </c>
      <c r="E2762" s="1" t="n"/>
      <c r="F2762" s="1" t="n"/>
      <c r="G2762" s="1" t="n"/>
    </row>
    <row r="2763" ht="20.1" customHeight="1">
      <c r="A2763" s="29" t="inlineStr">
        <is>
          <t>2.2</t>
        </is>
      </c>
      <c r="B2763" s="29" t="inlineStr">
        <is>
          <t>93208</t>
        </is>
      </c>
      <c r="C2763" s="29" t="inlineStr">
        <is>
          <t>EXECUÇÃO DE ALMOXARIFADO EM CANTEIRO DE OBRA EM CHAPA DE MADEIRA COMPENSADA, INCLUSO PRATELEIRAS. AF_02/2016</t>
        </is>
      </c>
      <c r="D2763" s="30" t="inlineStr">
        <is>
          <t>M2</t>
        </is>
      </c>
      <c r="E2763" s="31" t="n">
        <v>30</v>
      </c>
      <c r="F2763" s="32" t="n">
        <v>0.0873424</v>
      </c>
      <c r="G2763" s="32">
        <f>F2763*E2763</f>
        <v/>
      </c>
    </row>
    <row r="2764" ht="27.95" customHeight="1">
      <c r="A2764" s="29" t="inlineStr">
        <is>
          <t>2.3</t>
        </is>
      </c>
      <c r="B2764" s="29" t="inlineStr">
        <is>
          <t>93210</t>
        </is>
      </c>
      <c r="C2764" s="29" t="inlineStr">
        <is>
          <t>EXECUÇÃO DE REFEITÓRIO EM CANTEIRO DE OBRA EM CHAPA DE MADEIRA COMPENSADA, NÃO INCLUSO MOBILIÁRIO E EQUIPAMENTOS. AF_02/2016</t>
        </is>
      </c>
      <c r="D2764" s="30" t="inlineStr">
        <is>
          <t>M2</t>
        </is>
      </c>
      <c r="E2764" s="31" t="n">
        <v>14</v>
      </c>
      <c r="F2764" s="32" t="n">
        <v>0.608189766</v>
      </c>
      <c r="G2764" s="32">
        <f>F2764*E2764</f>
        <v/>
      </c>
    </row>
    <row r="2765" ht="20.1" customHeight="1">
      <c r="A2765" s="29" t="inlineStr">
        <is>
          <t>2.5</t>
        </is>
      </c>
      <c r="B2765" s="29" t="inlineStr">
        <is>
          <t>CP ADAP. 002</t>
        </is>
      </c>
      <c r="C2765" s="29" t="inlineStr">
        <is>
          <t>INSTALAÇÕES PROVISÓRIAS DE ÁGUA</t>
        </is>
      </c>
      <c r="D2765" s="30" t="inlineStr">
        <is>
          <t>UN</t>
        </is>
      </c>
      <c r="E2765" s="31" t="n">
        <v>1</v>
      </c>
      <c r="F2765" s="32" t="n">
        <v>8</v>
      </c>
      <c r="G2765" s="32">
        <f>F2765*E2765</f>
        <v/>
      </c>
    </row>
    <row r="2766" ht="27.95" customHeight="1">
      <c r="A2766" s="29" t="inlineStr">
        <is>
          <t>3.2.8</t>
        </is>
      </c>
      <c r="B2766" s="29" t="inlineStr">
        <is>
          <t>90439</t>
        </is>
      </c>
      <c r="C2766" s="29" t="inlineStr">
        <is>
          <t>FURO MECANIZADO EM CONCRETO, COM MARTELO DEMOLIDOR, PARA INSTALAÇÕES HIDRÁULICAS, DIÂMETROS MENORES OU IGUAIS A 40 MM. AF_09/2023</t>
        </is>
      </c>
      <c r="D2766" s="30" t="inlineStr">
        <is>
          <t>UN</t>
        </is>
      </c>
      <c r="E2766" s="31" t="n">
        <v>257.6</v>
      </c>
      <c r="F2766" s="32" t="n">
        <v>0.08260000000000001</v>
      </c>
      <c r="G2766" s="32">
        <f>F2766*E2766</f>
        <v/>
      </c>
    </row>
    <row r="2767" ht="27.95" customHeight="1">
      <c r="A2767" s="29" t="inlineStr">
        <is>
          <t>4.2.8</t>
        </is>
      </c>
      <c r="B2767" s="29" t="inlineStr">
        <is>
          <t>90439</t>
        </is>
      </c>
      <c r="C2767" s="29" t="inlineStr">
        <is>
          <t>FURO MECANIZADO EM CONCRETO, COM MARTELO DEMOLIDOR, PARA INSTALAÇÕES HIDRÁULICAS, DIÂMETROS MENORES OU IGUAIS A 40 MM. AF_09/2023</t>
        </is>
      </c>
      <c r="D2767" s="30" t="inlineStr">
        <is>
          <t>UN</t>
        </is>
      </c>
      <c r="E2767" s="31" t="n">
        <v>365.33</v>
      </c>
      <c r="F2767" s="32" t="n">
        <v>0.08260000000000001</v>
      </c>
      <c r="G2767" s="32">
        <f>F2767*E2767</f>
        <v/>
      </c>
    </row>
    <row r="2768" ht="20.1" customHeight="1">
      <c r="A2768" s="29" t="inlineStr">
        <is>
          <t>6.12</t>
        </is>
      </c>
      <c r="B2768" s="29" t="inlineStr">
        <is>
          <t>100878</t>
        </is>
      </c>
      <c r="C2768" s="29" t="inlineStr">
        <is>
          <t>VASO SANITÁRIO SIFONADO COM CAIXA ACOPLADA, LOUÇA BRANCA - PADRÃO ALTO - FORNECIMENTO E INSTALAÇÃO. AF_01/2020</t>
        </is>
      </c>
      <c r="D2768" s="30" t="inlineStr">
        <is>
          <t>UN</t>
        </is>
      </c>
      <c r="E2768" s="31" t="n">
        <v>33</v>
      </c>
      <c r="F2768" s="32" t="n">
        <v>1.3121</v>
      </c>
      <c r="G2768" s="32">
        <f>F2768*E2768</f>
        <v/>
      </c>
    </row>
    <row r="2769" ht="20.1" customHeight="1">
      <c r="A2769" s="29" t="inlineStr">
        <is>
          <t>6.13</t>
        </is>
      </c>
      <c r="B2769" s="29" t="inlineStr">
        <is>
          <t>100849</t>
        </is>
      </c>
      <c r="C2769" s="29" t="inlineStr">
        <is>
          <t>ASSENTO SANITÁRIO CONVENCIONAL - FORNECIMENTO E INSTALACAO. AF_01/2020</t>
        </is>
      </c>
      <c r="D2769" s="30" t="inlineStr">
        <is>
          <t>UN</t>
        </is>
      </c>
      <c r="E2769" s="31" t="n">
        <v>33</v>
      </c>
      <c r="F2769" s="32" t="n">
        <v>0.1536</v>
      </c>
      <c r="G2769" s="32">
        <f>F2769*E2769</f>
        <v/>
      </c>
    </row>
    <row r="2770" ht="20.1" customHeight="1">
      <c r="A2770" s="29" t="inlineStr">
        <is>
          <t>6.14</t>
        </is>
      </c>
      <c r="B2770" s="29" t="inlineStr">
        <is>
          <t>86887</t>
        </is>
      </c>
      <c r="C2770" s="29" t="inlineStr">
        <is>
          <t>ENGATE FLEXÍVEL EM INOX, 1/2 X 40CM - FORNECIMENTO E INSTALAÇÃO. AF_01/2020</t>
        </is>
      </c>
      <c r="D2770" s="30" t="inlineStr">
        <is>
          <t>UN</t>
        </is>
      </c>
      <c r="E2770" s="31" t="n">
        <v>33</v>
      </c>
      <c r="F2770" s="32" t="n">
        <v>0.1525</v>
      </c>
      <c r="G2770" s="32">
        <f>F2770*E2770</f>
        <v/>
      </c>
    </row>
    <row r="2771" ht="27.95" customHeight="1">
      <c r="A2771" s="29" t="inlineStr">
        <is>
          <t>6.15</t>
        </is>
      </c>
      <c r="B2771" s="29" t="inlineStr">
        <is>
          <t>86938</t>
        </is>
      </c>
      <c r="C2771" s="29" t="inlineStr">
        <is>
          <t>CUBA DE EMBUTIR OVAL EM LOUÇA BRANCA, 35 X 50CM OU EQUIVALENTE, INCLUSO VÁLVULA E SIFÃO TIPO GARRAFA EM METAL CROMADO - FORNECIMENTO E INSTALAÇÃO. AF_01/2020</t>
        </is>
      </c>
      <c r="D2771" s="30" t="inlineStr">
        <is>
          <t>UN</t>
        </is>
      </c>
      <c r="E2771" s="31" t="n">
        <v>30</v>
      </c>
      <c r="F2771" s="32" t="n">
        <v>0.4474</v>
      </c>
      <c r="G2771" s="32">
        <f>F2771*E2771</f>
        <v/>
      </c>
    </row>
    <row r="2772" ht="20.1" customHeight="1">
      <c r="A2772" s="29" t="inlineStr">
        <is>
          <t>6.16</t>
        </is>
      </c>
      <c r="B2772" s="29" t="inlineStr">
        <is>
          <t>100853</t>
        </is>
      </c>
      <c r="C2772" s="29" t="inlineStr">
        <is>
          <t>TORNEIRA CROMADA DE MESA PARA LAVATORIO, TIPO MONOCOMANDO. AF_01/2020</t>
        </is>
      </c>
      <c r="D2772" s="30" t="inlineStr">
        <is>
          <t>UN</t>
        </is>
      </c>
      <c r="E2772" s="31" t="n">
        <v>30</v>
      </c>
      <c r="F2772" s="32" t="n">
        <v>0.463</v>
      </c>
      <c r="G2772" s="32">
        <f>F2772*E2772</f>
        <v/>
      </c>
    </row>
    <row r="2773" ht="20.1" customHeight="1">
      <c r="A2773" s="29" t="inlineStr">
        <is>
          <t>6.17</t>
        </is>
      </c>
      <c r="B2773" s="29" t="inlineStr">
        <is>
          <t>86887</t>
        </is>
      </c>
      <c r="C2773" s="29" t="inlineStr">
        <is>
          <t>ENGATE FLEXÍVEL EM INOX, 1/2 X 40CM - FORNECIMENTO E INSTALAÇÃO. AF_01/2020</t>
        </is>
      </c>
      <c r="D2773" s="30" t="inlineStr">
        <is>
          <t>UN</t>
        </is>
      </c>
      <c r="E2773" s="31" t="n">
        <v>30</v>
      </c>
      <c r="F2773" s="32" t="n">
        <v>0.1525</v>
      </c>
      <c r="G2773" s="32">
        <f>F2773*E2773</f>
        <v/>
      </c>
    </row>
    <row r="2774" ht="20.1" customHeight="1">
      <c r="A2774" s="29" t="inlineStr">
        <is>
          <t>6.18</t>
        </is>
      </c>
      <c r="B2774" s="29" t="inlineStr">
        <is>
          <t>100858</t>
        </is>
      </c>
      <c r="C2774" s="29" t="inlineStr">
        <is>
          <t>MICTÓRIO SIFONADO LOUÇA BRANCA - PADRÃO MÉDIO - FORNECIMENTO E INSTALAÇÃO. AF_01/2020</t>
        </is>
      </c>
      <c r="D2774" s="30" t="inlineStr">
        <is>
          <t>UN</t>
        </is>
      </c>
      <c r="E2774" s="31" t="n">
        <v>11</v>
      </c>
      <c r="F2774" s="32" t="n">
        <v>1.009</v>
      </c>
      <c r="G2774" s="32">
        <f>F2774*E2774</f>
        <v/>
      </c>
    </row>
    <row r="2775" ht="15" customHeight="1">
      <c r="A2775" s="29" t="inlineStr">
        <is>
          <t>6.26</t>
        </is>
      </c>
      <c r="B2775" s="29" t="inlineStr">
        <is>
          <t>C3513</t>
        </is>
      </c>
      <c r="C2775" s="29" t="inlineStr">
        <is>
          <t>CHUVEIRO CROMADO C/ ARTICULAÇÃO</t>
        </is>
      </c>
      <c r="D2775" s="30" t="inlineStr">
        <is>
          <t>UN</t>
        </is>
      </c>
      <c r="E2775" s="31" t="n">
        <v>1</v>
      </c>
      <c r="F2775" s="32" t="n">
        <v>5.5</v>
      </c>
      <c r="G2775" s="32">
        <f>F2775*E2775</f>
        <v/>
      </c>
    </row>
    <row r="2776" ht="15" customHeight="1">
      <c r="A2776" s="29" t="inlineStr">
        <is>
          <t>6.29</t>
        </is>
      </c>
      <c r="B2776" s="29" t="inlineStr">
        <is>
          <t>S04286</t>
        </is>
      </c>
      <c r="C2776" s="29" t="inlineStr">
        <is>
          <t>Dispenser para sabonete líquido</t>
        </is>
      </c>
      <c r="D2776" s="30" t="inlineStr">
        <is>
          <t>un</t>
        </is>
      </c>
      <c r="E2776" s="31" t="n">
        <v>12</v>
      </c>
      <c r="F2776" s="32" t="n">
        <v>0.15</v>
      </c>
      <c r="G2776" s="32">
        <f>F2776*E2776</f>
        <v/>
      </c>
    </row>
    <row r="2777" ht="15" customHeight="1">
      <c r="A2777" s="29" t="inlineStr">
        <is>
          <t>6.30</t>
        </is>
      </c>
      <c r="B2777" s="29" t="inlineStr">
        <is>
          <t>S04287</t>
        </is>
      </c>
      <c r="C2777" s="29" t="inlineStr">
        <is>
          <t>Dispenser para toalha interfolhada</t>
        </is>
      </c>
      <c r="D2777" s="30" t="inlineStr">
        <is>
          <t>un</t>
        </is>
      </c>
      <c r="E2777" s="31" t="n">
        <v>12</v>
      </c>
      <c r="F2777" s="32" t="n">
        <v>0.15</v>
      </c>
      <c r="G2777" s="32">
        <f>F2777*E2777</f>
        <v/>
      </c>
    </row>
    <row r="2778" ht="15" customHeight="1">
      <c r="A2778" s="29" t="inlineStr">
        <is>
          <t>6.31</t>
        </is>
      </c>
      <c r="B2778" s="29" t="inlineStr">
        <is>
          <t>S12511</t>
        </is>
      </c>
      <c r="C2778" s="29" t="inlineStr">
        <is>
          <t>Dispenser, em plástico, para papel higiênico em rolo</t>
        </is>
      </c>
      <c r="D2778" s="30" t="inlineStr">
        <is>
          <t>un</t>
        </is>
      </c>
      <c r="E2778" s="31" t="n">
        <v>33</v>
      </c>
      <c r="F2778" s="32" t="n">
        <v>0.15</v>
      </c>
      <c r="G2778" s="32">
        <f>F2778*E2778</f>
        <v/>
      </c>
    </row>
    <row r="2779" ht="15" customHeight="1">
      <c r="A2779" s="29" t="inlineStr">
        <is>
          <t>6.32</t>
        </is>
      </c>
      <c r="B2779" s="29" t="inlineStr">
        <is>
          <t>SBC190183</t>
        </is>
      </c>
      <c r="C2779" s="29" t="inlineStr">
        <is>
          <t>DUCHA HIGIENICA ACQUA JET 2195 AQUARIUS FABRIMAR CR Data 08/2024</t>
        </is>
      </c>
      <c r="D2779" s="30" t="inlineStr">
        <is>
          <t>un</t>
        </is>
      </c>
      <c r="E2779" s="31" t="n">
        <v>33</v>
      </c>
      <c r="F2779" s="32" t="n">
        <v>1.276</v>
      </c>
      <c r="G2779" s="32">
        <f>F2779*E2779</f>
        <v/>
      </c>
    </row>
    <row r="2780" ht="27.95" customHeight="1">
      <c r="A2780" s="29" t="inlineStr">
        <is>
          <t>6.33</t>
        </is>
      </c>
      <c r="B2780" s="29" t="inlineStr">
        <is>
          <t>89987</t>
        </is>
      </c>
      <c r="C2780" s="29" t="inlineStr">
        <is>
          <t>REGISTRO DE GAVETA BRUTO, LATÃO, ROSCÁVEL, 3/4", COM ACABAMENTO E CANOPLA CROMADOS - FORNECIMENTO E INSTALAÇÃO. AF_08/2021</t>
        </is>
      </c>
      <c r="D2780" s="30" t="inlineStr">
        <is>
          <t>UN</t>
        </is>
      </c>
      <c r="E2780" s="31" t="n">
        <v>12</v>
      </c>
      <c r="F2780" s="32" t="n">
        <v>0.4424</v>
      </c>
      <c r="G2780" s="32">
        <f>F2780*E2780</f>
        <v/>
      </c>
    </row>
    <row r="2781" ht="20.1" customHeight="1">
      <c r="A2781" s="29" t="inlineStr">
        <is>
          <t>6.34</t>
        </is>
      </c>
      <c r="B2781" s="29" t="inlineStr">
        <is>
          <t>94498</t>
        </is>
      </c>
      <c r="C2781" s="29" t="inlineStr">
        <is>
          <t>REGISTRO DE GAVETA BRUTO, LATÃO, ROSCÁVEL, 2" - FORNECIMENTO E INSTALAÇÃO. AF_08/2021</t>
        </is>
      </c>
      <c r="D2781" s="30" t="inlineStr">
        <is>
          <t>UN</t>
        </is>
      </c>
      <c r="E2781" s="31" t="n">
        <v>2</v>
      </c>
      <c r="F2781" s="32" t="n">
        <v>0.6796</v>
      </c>
      <c r="G2781" s="32">
        <f>F2781*E2781</f>
        <v/>
      </c>
    </row>
    <row r="2782" ht="20.1" customHeight="1">
      <c r="A2782" s="29" t="inlineStr">
        <is>
          <t>6.35</t>
        </is>
      </c>
      <c r="B2782" s="29" t="inlineStr">
        <is>
          <t>94500</t>
        </is>
      </c>
      <c r="C2782" s="29" t="inlineStr">
        <is>
          <t>REGISTRO DE GAVETA BRUTO, LATÃO, ROSCÁVEL, 3" - FORNECIMENTO E INSTALAÇÃO. AF_08/2021</t>
        </is>
      </c>
      <c r="D2782" s="30" t="inlineStr">
        <is>
          <t>UN</t>
        </is>
      </c>
      <c r="E2782" s="31" t="n">
        <v>3</v>
      </c>
      <c r="F2782" s="32" t="n">
        <v>1.139</v>
      </c>
      <c r="G2782" s="32">
        <f>F2782*E2782</f>
        <v/>
      </c>
    </row>
    <row r="2783" ht="20.1" customHeight="1">
      <c r="A2783" s="29" t="inlineStr">
        <is>
          <t>6.36</t>
        </is>
      </c>
      <c r="B2783" s="29" t="inlineStr">
        <is>
          <t>94501</t>
        </is>
      </c>
      <c r="C2783" s="29" t="inlineStr">
        <is>
          <t>REGISTRO DE GAVETA BRUTO, LATÃO, ROSCÁVEL, 4" - FORNECIMENTO E INSTALAÇÃO. AF_08/2021</t>
        </is>
      </c>
      <c r="D2783" s="30" t="inlineStr">
        <is>
          <t>UN</t>
        </is>
      </c>
      <c r="E2783" s="31" t="n">
        <v>2</v>
      </c>
      <c r="F2783" s="32" t="n">
        <v>1.445</v>
      </c>
      <c r="G2783" s="32">
        <f>F2783*E2783</f>
        <v/>
      </c>
    </row>
    <row r="2784" ht="15" customHeight="1">
      <c r="A2784" s="29" t="inlineStr">
        <is>
          <t>6.37</t>
        </is>
      </c>
      <c r="B2784" s="29" t="inlineStr">
        <is>
          <t>S07755</t>
        </is>
      </c>
      <c r="C2784" s="29" t="inlineStr">
        <is>
          <t>Painel para shaft de 1,00 x 0,65 sem visita e com acessórios</t>
        </is>
      </c>
      <c r="D2784" s="30" t="inlineStr">
        <is>
          <t>un</t>
        </is>
      </c>
      <c r="E2784" s="31" t="n">
        <v>34.72</v>
      </c>
      <c r="F2784" s="32" t="n">
        <v>1</v>
      </c>
      <c r="G2784" s="32">
        <f>F2784*E2784</f>
        <v/>
      </c>
    </row>
    <row r="2785" ht="15" customHeight="1">
      <c r="A2785" s="1" t="n"/>
      <c r="B2785" s="1" t="n"/>
      <c r="C2785" s="1" t="n"/>
      <c r="D2785" s="1" t="n"/>
      <c r="E2785" s="1" t="n"/>
      <c r="F2785" s="33" t="inlineStr">
        <is>
          <t>TOTAL:</t>
        </is>
      </c>
      <c r="G2785" s="34" t="n">
        <v>270.828546724</v>
      </c>
    </row>
    <row r="2786" ht="15.95" customHeight="1">
      <c r="A2786" s="27" t="inlineStr">
        <is>
          <t xml:space="preserve">[ Encargos </t>
        </is>
      </c>
      <c r="B2786" s="27" t="inlineStr">
        <is>
          <t>00043487</t>
        </is>
      </c>
      <c r="C2786" s="27" t="inlineStr">
        <is>
          <t>EPI - FAMILIA ENCARREGADO GERAL - HORISTA (ENCARGOS COMPLEMENTARES - COLETADO CAIXA)</t>
        </is>
      </c>
      <c r="D2786" s="28" t="inlineStr">
        <is>
          <t>H</t>
        </is>
      </c>
      <c r="E2786" s="1" t="n"/>
      <c r="F2786" s="1" t="n"/>
      <c r="G2786" s="1" t="n"/>
    </row>
    <row r="2787" ht="20.1" customHeight="1">
      <c r="A2787" s="29" t="inlineStr">
        <is>
          <t>4.2.14</t>
        </is>
      </c>
      <c r="B2787" s="29" t="inlineStr">
        <is>
          <t>CP ADAP. 014</t>
        </is>
      </c>
      <c r="C2787" s="29" t="inlineStr">
        <is>
          <t>FIBRA DE CARBONO PARA REFORCO ESTRUTURAL -VIGAS</t>
        </is>
      </c>
      <c r="D2787" s="30" t="inlineStr">
        <is>
          <t>M2</t>
        </is>
      </c>
      <c r="E2787" s="31" t="n">
        <v>1.36</v>
      </c>
      <c r="F2787" s="32" t="n">
        <v>0.309</v>
      </c>
      <c r="G2787" s="32">
        <f>F2787*E2787</f>
        <v/>
      </c>
    </row>
    <row r="2788" ht="15" customHeight="1">
      <c r="A2788" s="1" t="n"/>
      <c r="B2788" s="1" t="n"/>
      <c r="C2788" s="1" t="n"/>
      <c r="D2788" s="1" t="n"/>
      <c r="E2788" s="1" t="n"/>
      <c r="F2788" s="33" t="inlineStr">
        <is>
          <t>TOTAL:</t>
        </is>
      </c>
      <c r="G2788" s="34" t="n">
        <v>0.42024</v>
      </c>
    </row>
    <row r="2789" ht="15.95" customHeight="1">
      <c r="A2789" s="27" t="inlineStr">
        <is>
          <t xml:space="preserve">[ Encargos </t>
        </is>
      </c>
      <c r="B2789" s="27" t="inlineStr">
        <is>
          <t>00043499</t>
        </is>
      </c>
      <c r="C2789" s="27" t="inlineStr">
        <is>
          <t>EPI - FAMILIA ENCARREGADO GERAL - MENSALISTA (ENCARGOS COMPLEMENTARES - COLETADO CAIXA)</t>
        </is>
      </c>
      <c r="D2789" s="28" t="inlineStr">
        <is>
          <t>MES</t>
        </is>
      </c>
      <c r="E2789" s="1" t="n"/>
      <c r="F2789" s="1" t="n"/>
      <c r="G2789" s="1" t="n"/>
    </row>
    <row r="2790" ht="15" customHeight="1">
      <c r="A2790" s="29" t="inlineStr">
        <is>
          <t>1.2</t>
        </is>
      </c>
      <c r="B2790" s="29" t="inlineStr">
        <is>
          <t>93572</t>
        </is>
      </c>
      <c r="C2790" s="29" t="inlineStr">
        <is>
          <t>ENCARREGADO GERAL DE OBRAS COM ENCARGOS COMPLEMENTARES</t>
        </is>
      </c>
      <c r="D2790" s="30" t="inlineStr">
        <is>
          <t>MES</t>
        </is>
      </c>
      <c r="E2790" s="31" t="n">
        <v>12</v>
      </c>
      <c r="F2790" s="32" t="n">
        <v>1</v>
      </c>
      <c r="G2790" s="32">
        <f>F2790*E2790</f>
        <v/>
      </c>
    </row>
    <row r="2791" ht="15" customHeight="1">
      <c r="A2791" s="1" t="n"/>
      <c r="B2791" s="1" t="n"/>
      <c r="C2791" s="1" t="n"/>
      <c r="D2791" s="1" t="n"/>
      <c r="E2791" s="1" t="n"/>
      <c r="F2791" s="33" t="inlineStr">
        <is>
          <t>TOTAL:</t>
        </is>
      </c>
      <c r="G2791" s="34" t="n">
        <v>12</v>
      </c>
    </row>
    <row r="2792" ht="15.95" customHeight="1">
      <c r="A2792" s="27" t="inlineStr">
        <is>
          <t xml:space="preserve">[ Encargos </t>
        </is>
      </c>
      <c r="B2792" s="27" t="inlineStr">
        <is>
          <t>00043486</t>
        </is>
      </c>
      <c r="C2792" s="27" t="inlineStr">
        <is>
          <t>EPI - FAMILIA ENGENHEIRO CIVIL - HORISTA (ENCARGOS COMPLEMENTARES - COLETADO CAIXA)</t>
        </is>
      </c>
      <c r="D2792" s="28" t="inlineStr">
        <is>
          <t>H</t>
        </is>
      </c>
      <c r="E2792" s="1" t="n"/>
      <c r="F2792" s="1" t="n"/>
      <c r="G2792" s="1" t="n"/>
    </row>
    <row r="2793" ht="15" customHeight="1">
      <c r="A2793" s="29" t="inlineStr">
        <is>
          <t>1.1</t>
        </is>
      </c>
      <c r="B2793" s="29" t="inlineStr">
        <is>
          <t>90778</t>
        </is>
      </c>
      <c r="C2793" s="29" t="inlineStr">
        <is>
          <t>ENGENHEIRO CIVIL DE OBRA PLENO COM ENCARGOS COMPLEMENTARES</t>
        </is>
      </c>
      <c r="D2793" s="30" t="inlineStr">
        <is>
          <t>H</t>
        </is>
      </c>
      <c r="E2793" s="31" t="n">
        <v>264</v>
      </c>
      <c r="F2793" s="32" t="n">
        <v>1</v>
      </c>
      <c r="G2793" s="32">
        <f>F2793*E2793</f>
        <v/>
      </c>
    </row>
    <row r="2794" ht="15" customHeight="1">
      <c r="A2794" s="29" t="inlineStr">
        <is>
          <t>1.4</t>
        </is>
      </c>
      <c r="B2794" s="29" t="inlineStr">
        <is>
          <t>88255</t>
        </is>
      </c>
      <c r="C2794" s="29" t="inlineStr">
        <is>
          <t>AUXILIAR TÉCNICO DE ENGENHARIA COM ENCARGOS COMPLEMENTARES</t>
        </is>
      </c>
      <c r="D2794" s="30" t="inlineStr">
        <is>
          <t>H</t>
        </is>
      </c>
      <c r="E2794" s="31" t="n">
        <v>396</v>
      </c>
      <c r="F2794" s="32" t="n">
        <v>1</v>
      </c>
      <c r="G2794" s="32">
        <f>F2794*E2794</f>
        <v/>
      </c>
    </row>
    <row r="2795" ht="27.95" customHeight="1">
      <c r="A2795" s="29" t="inlineStr">
        <is>
          <t>1.8</t>
        </is>
      </c>
      <c r="B2795" s="29" t="inlineStr">
        <is>
          <t>CP ADAP - SUDECAP 62.24.14</t>
        </is>
      </c>
      <c r="C2795" s="29" t="inlineStr">
        <is>
          <t>RELATÓRIO TÉCNICO DE PLANEJAMENTO DE EXECUÇÃO DE OBRAS - MÉDIO PORTE</t>
        </is>
      </c>
      <c r="D2795" s="30" t="inlineStr">
        <is>
          <t>UN.</t>
        </is>
      </c>
      <c r="E2795" s="31" t="n">
        <v>1</v>
      </c>
      <c r="F2795" s="32" t="n">
        <v>42</v>
      </c>
      <c r="G2795" s="32">
        <f>F2795*E2795</f>
        <v/>
      </c>
    </row>
    <row r="2796" ht="20.1" customHeight="1">
      <c r="A2796" s="29" t="inlineStr">
        <is>
          <t>4.2.14</t>
        </is>
      </c>
      <c r="B2796" s="29" t="inlineStr">
        <is>
          <t>CP ADAP. 014</t>
        </is>
      </c>
      <c r="C2796" s="29" t="inlineStr">
        <is>
          <t>FIBRA DE CARBONO PARA REFORCO ESTRUTURAL -VIGAS</t>
        </is>
      </c>
      <c r="D2796" s="30" t="inlineStr">
        <is>
          <t>M2</t>
        </is>
      </c>
      <c r="E2796" s="31" t="n">
        <v>1.36</v>
      </c>
      <c r="F2796" s="32" t="n">
        <v>0.103</v>
      </c>
      <c r="G2796" s="32">
        <f>F2796*E2796</f>
        <v/>
      </c>
    </row>
    <row r="2797" ht="20.1" customHeight="1">
      <c r="A2797" s="29" t="inlineStr">
        <is>
          <t>4.7.5</t>
        </is>
      </c>
      <c r="B2797" s="29" t="inlineStr">
        <is>
          <t>CP ADAP. 038</t>
        </is>
      </c>
      <c r="C2797" s="29" t="inlineStr">
        <is>
          <t>REMOÇÃO, ARMAZENAMENTO E REEINSTALAÇÃO DE SPDA COM EMISSÃO DE LAUDO</t>
        </is>
      </c>
      <c r="D2797" s="30" t="inlineStr">
        <is>
          <t>UN</t>
        </is>
      </c>
      <c r="E2797" s="31" t="n">
        <v>2</v>
      </c>
      <c r="F2797" s="32" t="n">
        <v>0.333333</v>
      </c>
      <c r="G2797" s="32">
        <f>F2797*E2797</f>
        <v/>
      </c>
    </row>
    <row r="2798" ht="15" customHeight="1">
      <c r="A2798" s="29" t="inlineStr">
        <is>
          <t>6.38</t>
        </is>
      </c>
      <c r="B2798" s="29" t="inlineStr">
        <is>
          <t>HID. 1</t>
        </is>
      </c>
      <c r="C2798" s="29" t="inlineStr">
        <is>
          <t>PROJETO HIDROSSANITÁRIO</t>
        </is>
      </c>
      <c r="D2798" s="30" t="inlineStr">
        <is>
          <t>UN</t>
        </is>
      </c>
      <c r="E2798" s="31" t="n">
        <v>1</v>
      </c>
      <c r="F2798" s="32" t="n">
        <v>18.7</v>
      </c>
      <c r="G2798" s="32">
        <f>F2798*E2798</f>
        <v/>
      </c>
    </row>
    <row r="2799" ht="15" customHeight="1">
      <c r="A2799" s="29" t="inlineStr">
        <is>
          <t>7.1</t>
        </is>
      </c>
      <c r="B2799" s="29" t="inlineStr">
        <is>
          <t>PROJ. 01</t>
        </is>
      </c>
      <c r="C2799" s="29" t="inlineStr">
        <is>
          <t>PROJETO EXECUTIVO COMPLETO</t>
        </is>
      </c>
      <c r="D2799" s="30" t="inlineStr">
        <is>
          <t>UN</t>
        </is>
      </c>
      <c r="E2799" s="31" t="n">
        <v>1</v>
      </c>
      <c r="F2799" s="32" t="n">
        <v>77</v>
      </c>
      <c r="G2799" s="32">
        <f>F2799*E2799</f>
        <v/>
      </c>
    </row>
    <row r="2800" ht="20.1" customHeight="1">
      <c r="A2800" s="29" t="inlineStr">
        <is>
          <t>7.2</t>
        </is>
      </c>
      <c r="B2800" s="29" t="inlineStr">
        <is>
          <t>PROJ. 02</t>
        </is>
      </c>
      <c r="C2800" s="29" t="inlineStr">
        <is>
          <t>AS BUILT - ATUALIZAÇÃO DO PROJETO EXECUTIVO CONFORME CONSTRUÍDO</t>
        </is>
      </c>
      <c r="D2800" s="30" t="inlineStr">
        <is>
          <t>UN</t>
        </is>
      </c>
      <c r="E2800" s="31" t="n">
        <v>1</v>
      </c>
      <c r="F2800" s="32" t="n">
        <v>45</v>
      </c>
      <c r="G2800" s="32">
        <f>F2800*E2800</f>
        <v/>
      </c>
    </row>
    <row r="2801" ht="15" customHeight="1">
      <c r="A2801" s="1" t="n"/>
      <c r="B2801" s="1" t="n"/>
      <c r="C2801" s="1" t="n"/>
      <c r="D2801" s="1" t="n"/>
      <c r="E2801" s="1" t="n"/>
      <c r="F2801" s="33" t="inlineStr">
        <is>
          <t>TOTAL:</t>
        </is>
      </c>
      <c r="G2801" s="34" t="n">
        <v>843.506746</v>
      </c>
    </row>
    <row r="2802" ht="15.95" customHeight="1">
      <c r="A2802" s="27" t="inlineStr">
        <is>
          <t xml:space="preserve">[ Encargos </t>
        </is>
      </c>
      <c r="B2802" s="27" t="inlineStr">
        <is>
          <t>00043488</t>
        </is>
      </c>
      <c r="C2802" s="27" t="inlineStr">
        <is>
          <t>EPI - FAMILIA OPERADOR ESCAVADEIRA - HORISTA (ENCARGOS COMPLEMENTARES - COLETADO CAIXA)</t>
        </is>
      </c>
      <c r="D2802" s="28" t="inlineStr">
        <is>
          <t>H</t>
        </is>
      </c>
      <c r="E2802" s="1" t="n"/>
      <c r="F2802" s="1" t="n"/>
      <c r="G2802" s="1" t="n"/>
    </row>
    <row r="2803" ht="20.1" customHeight="1">
      <c r="A2803" s="29" t="inlineStr">
        <is>
          <t>2.2</t>
        </is>
      </c>
      <c r="B2803" s="29" t="inlineStr">
        <is>
          <t>93208</t>
        </is>
      </c>
      <c r="C2803" s="29" t="inlineStr">
        <is>
          <t>EXECUÇÃO DE ALMOXARIFADO EM CANTEIRO DE OBRA EM CHAPA DE MADEIRA COMPENSADA, INCLUSO PRATELEIRAS. AF_02/2016</t>
        </is>
      </c>
      <c r="D2803" s="30" t="inlineStr">
        <is>
          <t>M2</t>
        </is>
      </c>
      <c r="E2803" s="31" t="n">
        <v>30</v>
      </c>
      <c r="F2803" s="32" t="n">
        <v>0.3299121152</v>
      </c>
      <c r="G2803" s="32">
        <f>F2803*E2803</f>
        <v/>
      </c>
    </row>
    <row r="2804" ht="27.95" customHeight="1">
      <c r="A2804" s="29" t="inlineStr">
        <is>
          <t>2.3</t>
        </is>
      </c>
      <c r="B2804" s="29" t="inlineStr">
        <is>
          <t>93210</t>
        </is>
      </c>
      <c r="C2804" s="29" t="inlineStr">
        <is>
          <t>EXECUÇÃO DE REFEITÓRIO EM CANTEIRO DE OBRA EM CHAPA DE MADEIRA COMPENSADA, NÃO INCLUSO MOBILIÁRIO E EQUIPAMENTOS. AF_02/2016</t>
        </is>
      </c>
      <c r="D2804" s="30" t="inlineStr">
        <is>
          <t>M2</t>
        </is>
      </c>
      <c r="E2804" s="31" t="n">
        <v>14</v>
      </c>
      <c r="F2804" s="32" t="n">
        <v>0.251276700364</v>
      </c>
      <c r="G2804" s="32">
        <f>F2804*E2804</f>
        <v/>
      </c>
    </row>
    <row r="2805" ht="27.95" customHeight="1">
      <c r="A2805" s="29" t="inlineStr">
        <is>
          <t>2.4</t>
        </is>
      </c>
      <c r="B2805" s="29" t="inlineStr">
        <is>
          <t>101493</t>
        </is>
      </c>
      <c r="C2805" s="29" t="inlineStr">
        <is>
          <t>ENTRADA DE ENERGIA ELÉTRICA, AÉREA, MONOFÁSICA, COM CAIXA DE EMBUTIR, CABO DE 10 MM2 E DISJUNTOR DIN 50A (NÃO INCLUSO O POSTE DE CONCRETO). AF_07/2020_PS</t>
        </is>
      </c>
      <c r="D2805" s="30" t="inlineStr">
        <is>
          <t>UN</t>
        </is>
      </c>
      <c r="E2805" s="31" t="n">
        <v>1</v>
      </c>
      <c r="F2805" s="32" t="n">
        <v>0.077</v>
      </c>
      <c r="G2805" s="32">
        <f>F2805*E2805</f>
        <v/>
      </c>
    </row>
    <row r="2806" ht="27.95" customHeight="1">
      <c r="A2806" s="29" t="inlineStr">
        <is>
          <t>3.1.2</t>
        </is>
      </c>
      <c r="B2806" s="29" t="inlineStr">
        <is>
          <t>97063</t>
        </is>
      </c>
      <c r="C2806" s="29" t="inlineStr">
        <is>
          <t>MONTAGEM E DESMONTAGEM DE ANDAIME MODULAR FACHADEIRO, COM PISO METÁLICO, PARA EDIFICAÇÕES COM MÚLTIPLOS PAVIMENTOS (EXCLUSIVE ANDAIME E LIMPEZA). AF_11/2017</t>
        </is>
      </c>
      <c r="D2806" s="30" t="inlineStr">
        <is>
          <t>M2</t>
        </is>
      </c>
      <c r="E2806" s="31" t="n">
        <v>889</v>
      </c>
      <c r="F2806" s="32" t="n">
        <v>0.5546</v>
      </c>
      <c r="G2806" s="32">
        <f>F2806*E2806</f>
        <v/>
      </c>
    </row>
    <row r="2807" ht="27.95" customHeight="1">
      <c r="A2807" s="29" t="inlineStr">
        <is>
          <t>3.2.8</t>
        </is>
      </c>
      <c r="B2807" s="29" t="inlineStr">
        <is>
          <t>90439</t>
        </is>
      </c>
      <c r="C2807" s="29" t="inlineStr">
        <is>
          <t>FURO MECANIZADO EM CONCRETO, COM MARTELO DEMOLIDOR, PARA INSTALAÇÕES HIDRÁULICAS, DIÂMETROS MENORES OU IGUAIS A 40 MM. AF_09/2023</t>
        </is>
      </c>
      <c r="D2807" s="30" t="inlineStr">
        <is>
          <t>UN</t>
        </is>
      </c>
      <c r="E2807" s="31" t="n">
        <v>257.6</v>
      </c>
      <c r="F2807" s="32" t="n">
        <v>0.2937</v>
      </c>
      <c r="G2807" s="32">
        <f>F2807*E2807</f>
        <v/>
      </c>
    </row>
    <row r="2808" ht="20.1" customHeight="1">
      <c r="A2808" s="29" t="inlineStr">
        <is>
          <t>3.2.10</t>
        </is>
      </c>
      <c r="B2808" s="29" t="inlineStr">
        <is>
          <t>97625</t>
        </is>
      </c>
      <c r="C2808" s="29" t="inlineStr">
        <is>
          <t>DEMOLIÇÃO DE ALVENARIA PARA QUALQUER TIPO DE BLOCO, DE FORMA MECANIZADA, SEM REAPROVEITAMENTO. AF_09/2023</t>
        </is>
      </c>
      <c r="D2808" s="30" t="inlineStr">
        <is>
          <t>M3</t>
        </is>
      </c>
      <c r="E2808" s="31" t="n">
        <v>6.84</v>
      </c>
      <c r="F2808" s="32" t="n">
        <v>0.3794</v>
      </c>
      <c r="G2808" s="32">
        <f>F2808*E2808</f>
        <v/>
      </c>
    </row>
    <row r="2809" ht="27.95" customHeight="1">
      <c r="A2809" s="29" t="inlineStr">
        <is>
          <t>3.3.4</t>
        </is>
      </c>
      <c r="B2809" s="29" t="inlineStr">
        <is>
          <t>87894</t>
        </is>
      </c>
      <c r="C2809" s="29" t="inlineStr">
        <is>
          <t>CHAPISCO APLICADO EM ALVENARIA (SEM PRESENÇA DE VÃOS) E ESTRUTURAS DE CONCRETO DE FACHADA, COM COLHER DE PEDREIRO. ARGAMASSA TRAÇO 1:3 COM PREPARO EM BETONEIRA 400L. AF_10/2022</t>
        </is>
      </c>
      <c r="D2809" s="30" t="inlineStr">
        <is>
          <t>M2</t>
        </is>
      </c>
      <c r="E2809" s="31" t="n">
        <v>44.77</v>
      </c>
      <c r="F2809" s="32" t="n">
        <v>0.015984</v>
      </c>
      <c r="G2809" s="32">
        <f>F2809*E2809</f>
        <v/>
      </c>
    </row>
    <row r="2810" ht="36" customHeight="1">
      <c r="A2810" s="29" t="inlineStr">
        <is>
          <t>3.3.5</t>
        </is>
      </c>
      <c r="B2810" s="29" t="inlineStr">
        <is>
          <t>104237</t>
        </is>
      </c>
      <c r="C2810" s="29" t="inlineStr">
        <is>
          <t>EMBOÇO OU MASSA ÚNICA EM ARGAMASSA TRAÇO 1:2:8, PREPARO MECÂNICA COM BETONEIRA 400 L, APLICADA MANUALMENTE EM PANOS DE FACHADA SEM PRESENÇA DE VÃOS, ESPESSURA DE 35 MM, ACESSO POR ANDAIME. AF_08/2022</t>
        </is>
      </c>
      <c r="D2810" s="30" t="inlineStr">
        <is>
          <t>M2</t>
        </is>
      </c>
      <c r="E2810" s="31" t="n">
        <v>44.77</v>
      </c>
      <c r="F2810" s="32" t="n">
        <v>0.17685</v>
      </c>
      <c r="G2810" s="32">
        <f>F2810*E2810</f>
        <v/>
      </c>
    </row>
    <row r="2811" ht="20.1" customHeight="1">
      <c r="A2811" s="29" t="inlineStr">
        <is>
          <t>3.6.2</t>
        </is>
      </c>
      <c r="B2811" s="29" t="inlineStr">
        <is>
          <t>CP ADAP. 064</t>
        </is>
      </c>
      <c r="C2811" s="29" t="inlineStr">
        <is>
          <t>TELHAMENTO COM TELHA TERMO ACÚSTICA EM ALUMÍNIO ONDULADA COM 30MM DE PREENCHIMENTO / POLIURETANO RÍGIDO</t>
        </is>
      </c>
      <c r="D2811" s="30" t="inlineStr">
        <is>
          <t>M2</t>
        </is>
      </c>
      <c r="E2811" s="31" t="n">
        <v>856.28</v>
      </c>
      <c r="F2811" s="32" t="n">
        <v>0.0021</v>
      </c>
      <c r="G2811" s="32">
        <f>F2811*E2811</f>
        <v/>
      </c>
    </row>
    <row r="2812" ht="20.1" customHeight="1">
      <c r="A2812" s="29" t="inlineStr">
        <is>
          <t>3.6.4</t>
        </is>
      </c>
      <c r="B2812" s="29" t="inlineStr">
        <is>
          <t>CP ADAP. 054</t>
        </is>
      </c>
      <c r="C2812" s="29" t="inlineStr">
        <is>
          <t>RUFO EM CHAPA DE AÇO GALVANIZADO NÚMERO 24, CORTE DE 50 CM, INCLUSO TRANSPORTE VERTICAL</t>
        </is>
      </c>
      <c r="D2812" s="30" t="inlineStr">
        <is>
          <t>M</t>
        </is>
      </c>
      <c r="E2812" s="31" t="n">
        <v>57</v>
      </c>
      <c r="F2812" s="32" t="n">
        <v>0.0315</v>
      </c>
      <c r="G2812" s="32">
        <f>F2812*E2812</f>
        <v/>
      </c>
    </row>
    <row r="2813" ht="27.95" customHeight="1">
      <c r="A2813" s="29" t="inlineStr">
        <is>
          <t>4.1.2</t>
        </is>
      </c>
      <c r="B2813" s="29" t="inlineStr">
        <is>
          <t>97063</t>
        </is>
      </c>
      <c r="C2813" s="29" t="inlineStr">
        <is>
          <t>MONTAGEM E DESMONTAGEM DE ANDAIME MODULAR FACHADEIRO, COM PISO METÁLICO, PARA EDIFICAÇÕES COM MÚLTIPLOS PAVIMENTOS (EXCLUSIVE ANDAIME E LIMPEZA). AF_11/2017</t>
        </is>
      </c>
      <c r="D2813" s="30" t="inlineStr">
        <is>
          <t>M2</t>
        </is>
      </c>
      <c r="E2813" s="31" t="n">
        <v>1600.8</v>
      </c>
      <c r="F2813" s="32" t="n">
        <v>0.5546</v>
      </c>
      <c r="G2813" s="32">
        <f>F2813*E2813</f>
        <v/>
      </c>
    </row>
    <row r="2814" ht="27.95" customHeight="1">
      <c r="A2814" s="29" t="inlineStr">
        <is>
          <t>4.2.6</t>
        </is>
      </c>
      <c r="B2814" s="29" t="inlineStr">
        <is>
          <t>92762</t>
        </is>
      </c>
      <c r="C2814" s="29" t="inlineStr">
        <is>
          <t>ARMAÇÃO DE PILAR OU VIGA DE ESTRUTURA CONVENCIONAL DE CONCRETO ARMADO UTILIZANDO AÇO CA-50 DE 10,0 MM - MONTAGEM. AF_06/2022</t>
        </is>
      </c>
      <c r="D2814" s="30" t="inlineStr">
        <is>
          <t>KG</t>
        </is>
      </c>
      <c r="E2814" s="31" t="n">
        <v>330.48</v>
      </c>
      <c r="F2814" s="32" t="n">
        <v>0.03339</v>
      </c>
      <c r="G2814" s="32">
        <f>F2814*E2814</f>
        <v/>
      </c>
    </row>
    <row r="2815" ht="27.95" customHeight="1">
      <c r="A2815" s="29" t="inlineStr">
        <is>
          <t>4.2.8</t>
        </is>
      </c>
      <c r="B2815" s="29" t="inlineStr">
        <is>
          <t>90439</t>
        </is>
      </c>
      <c r="C2815" s="29" t="inlineStr">
        <is>
          <t>FURO MECANIZADO EM CONCRETO, COM MARTELO DEMOLIDOR, PARA INSTALAÇÕES HIDRÁULICAS, DIÂMETROS MENORES OU IGUAIS A 40 MM. AF_09/2023</t>
        </is>
      </c>
      <c r="D2815" s="30" t="inlineStr">
        <is>
          <t>UN</t>
        </is>
      </c>
      <c r="E2815" s="31" t="n">
        <v>365.33</v>
      </c>
      <c r="F2815" s="32" t="n">
        <v>0.2937</v>
      </c>
      <c r="G2815" s="32">
        <f>F2815*E2815</f>
        <v/>
      </c>
    </row>
    <row r="2816" ht="20.1" customHeight="1">
      <c r="A2816" s="29" t="inlineStr">
        <is>
          <t>4.2.10</t>
        </is>
      </c>
      <c r="B2816" s="29" t="inlineStr">
        <is>
          <t>97625</t>
        </is>
      </c>
      <c r="C2816" s="29" t="inlineStr">
        <is>
          <t>DEMOLIÇÃO DE ALVENARIA PARA QUALQUER TIPO DE BLOCO, DE FORMA MECANIZADA, SEM REAPROVEITAMENTO. AF_09/2023</t>
        </is>
      </c>
      <c r="D2816" s="30" t="inlineStr">
        <is>
          <t>M3</t>
        </is>
      </c>
      <c r="E2816" s="31" t="n">
        <v>1.8</v>
      </c>
      <c r="F2816" s="32" t="n">
        <v>0.3794</v>
      </c>
      <c r="G2816" s="32">
        <f>F2816*E2816</f>
        <v/>
      </c>
    </row>
    <row r="2817" ht="27.95" customHeight="1">
      <c r="A2817" s="29" t="inlineStr">
        <is>
          <t>4.3.4</t>
        </is>
      </c>
      <c r="B2817" s="29" t="inlineStr">
        <is>
          <t>87894</t>
        </is>
      </c>
      <c r="C2817" s="29" t="inlineStr">
        <is>
          <t>CHAPISCO APLICADO EM ALVENARIA (SEM PRESENÇA DE VÃOS) E ESTRUTURAS DE CONCRETO DE FACHADA, COM COLHER DE PEDREIRO. ARGAMASSA TRAÇO 1:3 COM PREPARO EM BETONEIRA 400L. AF_10/2022</t>
        </is>
      </c>
      <c r="D2817" s="30" t="inlineStr">
        <is>
          <t>M2</t>
        </is>
      </c>
      <c r="E2817" s="31" t="n">
        <v>1721.67</v>
      </c>
      <c r="F2817" s="32" t="n">
        <v>0.015984</v>
      </c>
      <c r="G2817" s="32">
        <f>F2817*E2817</f>
        <v/>
      </c>
    </row>
    <row r="2818" ht="36" customHeight="1">
      <c r="A2818" s="29" t="inlineStr">
        <is>
          <t>4.3.5</t>
        </is>
      </c>
      <c r="B2818" s="29" t="inlineStr">
        <is>
          <t>104237</t>
        </is>
      </c>
      <c r="C2818" s="29" t="inlineStr">
        <is>
          <t>EMBOÇO OU MASSA ÚNICA EM ARGAMASSA TRAÇO 1:2:8, PREPARO MECÂNICA COM BETONEIRA 400 L, APLICADA MANUALMENTE EM PANOS DE FACHADA SEM PRESENÇA DE VÃOS, ESPESSURA DE 35 MM, ACESSO POR ANDAIME. AF_08/2022</t>
        </is>
      </c>
      <c r="D2818" s="30" t="inlineStr">
        <is>
          <t>M2</t>
        </is>
      </c>
      <c r="E2818" s="31" t="n">
        <v>1721.67</v>
      </c>
      <c r="F2818" s="32" t="n">
        <v>0.17685</v>
      </c>
      <c r="G2818" s="32">
        <f>F2818*E2818</f>
        <v/>
      </c>
    </row>
    <row r="2819" ht="20.1" customHeight="1">
      <c r="A2819" s="29" t="inlineStr">
        <is>
          <t>4.3.14</t>
        </is>
      </c>
      <c r="B2819" s="29" t="inlineStr">
        <is>
          <t>CP ADAP. 023</t>
        </is>
      </c>
      <c r="C2819" s="29" t="inlineStr">
        <is>
          <t>FORNECIMENTO E INSTALAÇÃO DE BRISES EM PVC E MONTANTES EM ALUMÍNIO</t>
        </is>
      </c>
      <c r="D2819" s="30" t="inlineStr">
        <is>
          <t>M2</t>
        </is>
      </c>
      <c r="E2819" s="31" t="n">
        <v>340</v>
      </c>
      <c r="F2819" s="32" t="n">
        <v>0.3</v>
      </c>
      <c r="G2819" s="32">
        <f>F2819*E2819</f>
        <v/>
      </c>
    </row>
    <row r="2820" ht="36" customHeight="1">
      <c r="A2820" s="29" t="inlineStr">
        <is>
          <t>4.4.2</t>
        </is>
      </c>
      <c r="B2820" s="29" t="inlineStr">
        <is>
          <t>87630</t>
        </is>
      </c>
      <c r="C2820" s="29" t="inlineStr">
        <is>
          <t>CONTRAPISO EM ARGAMASSA TRAÇO 1:4 (CIMENTO E AREIA), PREPARO MECÂNICO COM BETONEIRA 400 L, APLICADO EM ÁREAS SECAS SOBRE LAJE, ADERIDO, ACABAMENTO NÃO REFORÇADO, ESPESSURA 3CM. AF_07/2021</t>
        </is>
      </c>
      <c r="D2820" s="30" t="inlineStr">
        <is>
          <t>M2</t>
        </is>
      </c>
      <c r="E2820" s="31" t="n">
        <v>408</v>
      </c>
      <c r="F2820" s="32" t="n">
        <v>0.209035</v>
      </c>
      <c r="G2820" s="32">
        <f>F2820*E2820</f>
        <v/>
      </c>
    </row>
    <row r="2821" ht="36" customHeight="1">
      <c r="A2821" s="29" t="inlineStr">
        <is>
          <t>4.5.3</t>
        </is>
      </c>
      <c r="B2821" s="29" t="inlineStr">
        <is>
          <t>87630</t>
        </is>
      </c>
      <c r="C2821" s="29" t="inlineStr">
        <is>
          <t>CONTRAPISO EM ARGAMASSA TRAÇO 1:4 (CIMENTO E AREIA), PREPARO MECÂNICO COM BETONEIRA 400 L, APLICADO EM ÁREAS SECAS SOBRE LAJE, ADERIDO, ACABAMENTO NÃO REFORÇADO, ESPESSURA 3CM. AF_07/2021</t>
        </is>
      </c>
      <c r="D2821" s="30" t="inlineStr">
        <is>
          <t>M2</t>
        </is>
      </c>
      <c r="E2821" s="31" t="n">
        <v>229.45</v>
      </c>
      <c r="F2821" s="32" t="n">
        <v>0.209035</v>
      </c>
      <c r="G2821" s="32">
        <f>F2821*E2821</f>
        <v/>
      </c>
    </row>
    <row r="2822" ht="20.1" customHeight="1">
      <c r="A2822" s="29" t="inlineStr">
        <is>
          <t>4.6.1</t>
        </is>
      </c>
      <c r="B2822" s="29" t="inlineStr">
        <is>
          <t>97625</t>
        </is>
      </c>
      <c r="C2822" s="29" t="inlineStr">
        <is>
          <t>DEMOLIÇÃO DE ALVENARIA PARA QUALQUER TIPO DE BLOCO, DE FORMA MECANIZADA, SEM REAPROVEITAMENTO. AF_09/2023</t>
        </is>
      </c>
      <c r="D2822" s="30" t="inlineStr">
        <is>
          <t>M3</t>
        </is>
      </c>
      <c r="E2822" s="31" t="n">
        <v>5</v>
      </c>
      <c r="F2822" s="32" t="n">
        <v>0.3794</v>
      </c>
      <c r="G2822" s="32">
        <f>F2822*E2822</f>
        <v/>
      </c>
    </row>
    <row r="2823" ht="27.95" customHeight="1">
      <c r="A2823" s="29" t="inlineStr">
        <is>
          <t>4.6.4</t>
        </is>
      </c>
      <c r="B2823" s="29" t="inlineStr">
        <is>
          <t>92762</t>
        </is>
      </c>
      <c r="C2823" s="29" t="inlineStr">
        <is>
          <t>MONTAGEM E DESMONTAGEM DE FÔRMA DE PILARES RETANGULARES E ESTRUTURAS SIMILARES, PÉ-DIREITO SIMPLES, EM CHAPA DE MADEIRA COMPENSADA PLASTIFICADA, 10 UTILIZAÇÕES. AF_09/2020</t>
        </is>
      </c>
      <c r="D2823" s="30" t="inlineStr">
        <is>
          <t>KG</t>
        </is>
      </c>
      <c r="E2823" s="31" t="n">
        <v>4</v>
      </c>
      <c r="F2823" s="32" t="n">
        <v>0.03339</v>
      </c>
      <c r="G2823" s="32">
        <f>F2823*E2823</f>
        <v/>
      </c>
    </row>
    <row r="2824" ht="27.95" customHeight="1">
      <c r="A2824" s="29" t="inlineStr">
        <is>
          <t>4.6.6</t>
        </is>
      </c>
      <c r="B2824" s="29" t="inlineStr">
        <is>
          <t>103356</t>
        </is>
      </c>
      <c r="C2824" s="29" t="inlineStr">
        <is>
          <t>ALVENARIA DE VEDAÇÃO DE BLOCOS CERÂMICOS FURADOS NA HORIZONTAL DE 9X19X29 CM (ESPESSURA 9 CM) E ARGAMASSA DE ASSENTAMENTO COM PREPARO EM BETONEIRA. AF_12/2021</t>
        </is>
      </c>
      <c r="D2824" s="30" t="inlineStr">
        <is>
          <t>M2</t>
        </is>
      </c>
      <c r="E2824" s="31" t="n">
        <v>25</v>
      </c>
      <c r="F2824" s="32" t="n">
        <v>0.03465</v>
      </c>
      <c r="G2824" s="32">
        <f>F2824*E2824</f>
        <v/>
      </c>
    </row>
    <row r="2825" ht="27.95" customHeight="1">
      <c r="A2825" s="29" t="inlineStr">
        <is>
          <t>4.6.7</t>
        </is>
      </c>
      <c r="B2825" s="29" t="inlineStr">
        <is>
          <t>92455</t>
        </is>
      </c>
      <c r="C2825" s="29" t="inlineStr">
        <is>
          <t>MONTAGEM E DESMONTAGEM DE FÔRMA DE VIGA, ESCORAMENTO COM GARFO DE MADEIRA, PÉ-DIREITO SIMPLES, EM CHAPA DE MADEIRA RESINADA, 4 UTILIZAÇÕES. AF_09/2020</t>
        </is>
      </c>
      <c r="D2825" s="30" t="inlineStr">
        <is>
          <t>M2</t>
        </is>
      </c>
      <c r="E2825" s="31" t="n">
        <v>12</v>
      </c>
      <c r="F2825" s="32" t="n">
        <v>0.309008</v>
      </c>
      <c r="G2825" s="32">
        <f>F2825*E2825</f>
        <v/>
      </c>
    </row>
    <row r="2826" ht="27.95" customHeight="1">
      <c r="A2826" s="29" t="inlineStr">
        <is>
          <t>4.6.9</t>
        </is>
      </c>
      <c r="B2826" s="29" t="inlineStr">
        <is>
          <t>87894</t>
        </is>
      </c>
      <c r="C2826" s="29" t="inlineStr">
        <is>
          <t>CHAPISCO APLICADO EM ALVENARIA (SEM PRESENÇA DE VÃOS) E ESTRUTURAS DE CONCRETO DE FACHADA, COM COLHER DE PEDREIRO. ARGAMASSA TRAÇO 1:3 COM PREPARO EM BETONEIRA 400L. AF_10/2022</t>
        </is>
      </c>
      <c r="D2826" s="30" t="inlineStr">
        <is>
          <t>M2</t>
        </is>
      </c>
      <c r="E2826" s="31" t="n">
        <v>25</v>
      </c>
      <c r="F2826" s="32" t="n">
        <v>0.015984</v>
      </c>
      <c r="G2826" s="32">
        <f>F2826*E2826</f>
        <v/>
      </c>
    </row>
    <row r="2827" ht="36" customHeight="1">
      <c r="A2827" s="29" t="inlineStr">
        <is>
          <t>4.6.10</t>
        </is>
      </c>
      <c r="B2827" s="29" t="inlineStr">
        <is>
          <t>104237</t>
        </is>
      </c>
      <c r="C2827" s="29" t="inlineStr">
        <is>
          <t>EMBOÇO OU MASSA ÚNICA EM ARGAMASSA TRAÇO 1:2:8, PREPARO MECÂNICA COM BETONEIRA 400 L, APLICADA MANUALMENTE EM PANOS DE FACHADA SEM PRESENÇA DE VÃOS, ESPESSURA DE 35 MM, ACESSO POR ANDAIME. AF_08/2022</t>
        </is>
      </c>
      <c r="D2827" s="30" t="inlineStr">
        <is>
          <t>M2</t>
        </is>
      </c>
      <c r="E2827" s="31" t="n">
        <v>25</v>
      </c>
      <c r="F2827" s="32" t="n">
        <v>0.17685</v>
      </c>
      <c r="G2827" s="32">
        <f>F2827*E2827</f>
        <v/>
      </c>
    </row>
    <row r="2828" ht="27.95" customHeight="1">
      <c r="A2828" s="29" t="inlineStr">
        <is>
          <t>4.7.1</t>
        </is>
      </c>
      <c r="B2828" s="29" t="inlineStr">
        <is>
          <t>97649</t>
        </is>
      </c>
      <c r="C2828" s="29" t="inlineStr">
        <is>
          <t>REMOÇÃO DE TELHAS DE FIBROCIMENTO, METÁLICA E CERÂMICA, DE FORMA MECANIZADA, COM USO DE GUINDASTE, SEM REAPROVEITAMENTO. AF_09/2023</t>
        </is>
      </c>
      <c r="D2828" s="30" t="inlineStr">
        <is>
          <t>M2</t>
        </is>
      </c>
      <c r="E2828" s="31" t="n">
        <v>459</v>
      </c>
      <c r="F2828" s="32" t="n">
        <v>0.0037</v>
      </c>
      <c r="G2828" s="32">
        <f>F2828*E2828</f>
        <v/>
      </c>
    </row>
    <row r="2829" ht="20.1" customHeight="1">
      <c r="A2829" s="29" t="inlineStr">
        <is>
          <t>4.7.2</t>
        </is>
      </c>
      <c r="B2829" s="29" t="inlineStr">
        <is>
          <t>CP ADAP. 064</t>
        </is>
      </c>
      <c r="C2829" s="29" t="inlineStr">
        <is>
          <t>TELHAMENTO COM TELHA TERMO ACÚSTICA EM ALUMÍNIO ONDULADA COM 30MM DE PREENCHIMENTO / POLIURETANO RÍGIDO</t>
        </is>
      </c>
      <c r="D2829" s="30" t="inlineStr">
        <is>
          <t>M2</t>
        </is>
      </c>
      <c r="E2829" s="31" t="n">
        <v>459</v>
      </c>
      <c r="F2829" s="32" t="n">
        <v>0.0021</v>
      </c>
      <c r="G2829" s="32">
        <f>F2829*E2829</f>
        <v/>
      </c>
    </row>
    <row r="2830" ht="20.1" customHeight="1">
      <c r="A2830" s="29" t="inlineStr">
        <is>
          <t>4.7.3</t>
        </is>
      </c>
      <c r="B2830" s="29" t="inlineStr">
        <is>
          <t>CP ADAP. 054</t>
        </is>
      </c>
      <c r="C2830" s="29" t="inlineStr">
        <is>
          <t>RUFO EM CHAPA DE AÇO GALVANIZADO NÚMERO 24, CORTE DE 50 CM, INCLUSO TRANSPORTE VERTICAL</t>
        </is>
      </c>
      <c r="D2830" s="30" t="inlineStr">
        <is>
          <t>M</t>
        </is>
      </c>
      <c r="E2830" s="31" t="n">
        <v>34</v>
      </c>
      <c r="F2830" s="32" t="n">
        <v>0.0315</v>
      </c>
      <c r="G2830" s="32">
        <f>F2830*E2830</f>
        <v/>
      </c>
    </row>
    <row r="2831" ht="20.1" customHeight="1">
      <c r="A2831" s="29" t="inlineStr">
        <is>
          <t>4.7.4</t>
        </is>
      </c>
      <c r="B2831" s="29" t="inlineStr">
        <is>
          <t>CP ADAP. 055</t>
        </is>
      </c>
      <c r="C2831" s="29" t="inlineStr">
        <is>
          <t>CUMEEIRA EM CHAPA DE AÇO GALVANIZADO NÚMERO 24, CORTE DE 100 CM, INCLUSO TRANSPORTE VERTICAL</t>
        </is>
      </c>
      <c r="D2831" s="30" t="inlineStr">
        <is>
          <t>M</t>
        </is>
      </c>
      <c r="E2831" s="31" t="n">
        <v>30</v>
      </c>
      <c r="F2831" s="32" t="n">
        <v>0.0315</v>
      </c>
      <c r="G2831" s="32">
        <f>F2831*E2831</f>
        <v/>
      </c>
    </row>
    <row r="2832" ht="20.1" customHeight="1">
      <c r="A2832" s="29" t="inlineStr">
        <is>
          <t>5.1</t>
        </is>
      </c>
      <c r="B2832" s="29" t="inlineStr">
        <is>
          <t>97625</t>
        </is>
      </c>
      <c r="C2832" s="29" t="inlineStr">
        <is>
          <t>DEMOLIÇÃO DE ALVENARIA PARA QUALQUER TIPO DE BLOCO, DE FORMA MECANIZADA, SEM REAPROVEITAMENTO. AF_09/2023</t>
        </is>
      </c>
      <c r="D2832" s="30" t="inlineStr">
        <is>
          <t>M3</t>
        </is>
      </c>
      <c r="E2832" s="31" t="n">
        <v>39.6</v>
      </c>
      <c r="F2832" s="32" t="n">
        <v>0.3794</v>
      </c>
      <c r="G2832" s="32">
        <f>F2832*E2832</f>
        <v/>
      </c>
    </row>
    <row r="2833" ht="20.1" customHeight="1">
      <c r="A2833" s="29" t="inlineStr">
        <is>
          <t>5.4</t>
        </is>
      </c>
      <c r="B2833" s="29" t="inlineStr">
        <is>
          <t>CP-95467-90315369</t>
        </is>
      </c>
      <c r="C2833" s="29" t="inlineStr">
        <is>
          <t>EMBASAMENTO C/PEDRA ARGAMASSADA UTILIZANDO ARG.CIM/AREIA 1:6 (M3)</t>
        </is>
      </c>
      <c r="D2833" s="30" t="inlineStr">
        <is>
          <t>M3</t>
        </is>
      </c>
      <c r="E2833" s="31" t="n">
        <v>9.9</v>
      </c>
      <c r="F2833" s="32" t="n">
        <v>1.392</v>
      </c>
      <c r="G2833" s="32">
        <f>F2833*E2833</f>
        <v/>
      </c>
    </row>
    <row r="2834" ht="27.95" customHeight="1">
      <c r="A2834" s="29" t="inlineStr">
        <is>
          <t>5.6</t>
        </is>
      </c>
      <c r="B2834" s="29" t="inlineStr">
        <is>
          <t>92762</t>
        </is>
      </c>
      <c r="C2834" s="29" t="inlineStr">
        <is>
          <t>ARMAÇÃO DE PILAR OU VIGA DE ESTRUTURA CONVENCIONAL DE CONCRETO ARMADO UTILIZANDO AÇO CA-50 DE 10,0 MM - MONTAGEM. AF_06/2022</t>
        </is>
      </c>
      <c r="D2834" s="30" t="inlineStr">
        <is>
          <t>KG</t>
        </is>
      </c>
      <c r="E2834" s="31" t="n">
        <v>426.35</v>
      </c>
      <c r="F2834" s="32" t="n">
        <v>0.03339</v>
      </c>
      <c r="G2834" s="32">
        <f>F2834*E2834</f>
        <v/>
      </c>
    </row>
    <row r="2835" ht="27.95" customHeight="1">
      <c r="A2835" s="29" t="inlineStr">
        <is>
          <t>5.8</t>
        </is>
      </c>
      <c r="B2835" s="29" t="inlineStr">
        <is>
          <t>92423</t>
        </is>
      </c>
      <c r="C2835" s="29" t="inlineStr">
        <is>
          <t>MONTAGEM E DESMONTAGEM DE FÔRMA DE PILARES RETANGULARES E ESTRUTURAS SIMILARES, PÉ-DIREITO SIMPLES, EM CHAPA DE MADEIRA COMPENSADA RESINADA, 6 UTILIZAÇÕES. AF_09/2020</t>
        </is>
      </c>
      <c r="D2835" s="30" t="inlineStr">
        <is>
          <t>M2</t>
        </is>
      </c>
      <c r="E2835" s="31" t="n">
        <v>72</v>
      </c>
      <c r="F2835" s="32" t="n">
        <v>0.059784</v>
      </c>
      <c r="G2835" s="32">
        <f>F2835*E2835</f>
        <v/>
      </c>
    </row>
    <row r="2836" ht="20.1" customHeight="1">
      <c r="A2836" s="29" t="inlineStr">
        <is>
          <t>5.11</t>
        </is>
      </c>
      <c r="B2836" s="29" t="inlineStr">
        <is>
          <t>96556</t>
        </is>
      </c>
      <c r="C2836" s="29" t="inlineStr">
        <is>
          <t>CONCRETAGEM DE SAPATAS, FCK 30 MPA, COM USO DE JERICA ? LANÇAMENTO, ADENSAMENTO E ACABAMENTO. AF_06/2017</t>
        </is>
      </c>
      <c r="D2836" s="30" t="inlineStr">
        <is>
          <t>M3</t>
        </is>
      </c>
      <c r="E2836" s="31" t="n">
        <v>3.89</v>
      </c>
      <c r="F2836" s="32" t="n">
        <v>1.426</v>
      </c>
      <c r="G2836" s="32">
        <f>F2836*E2836</f>
        <v/>
      </c>
    </row>
    <row r="2837" ht="20.1" customHeight="1">
      <c r="A2837" s="29" t="inlineStr">
        <is>
          <t>5.12</t>
        </is>
      </c>
      <c r="B2837" s="29" t="inlineStr">
        <is>
          <t>93205</t>
        </is>
      </c>
      <c r="C2837" s="29" t="inlineStr">
        <is>
          <t>CINTA DE AMARRAÇÃO DE ALVENARIA MOLDADA IN LOCO COM UTILIZAÇÃO DE BLOCOS CANALETA. AF_03/2016</t>
        </is>
      </c>
      <c r="D2837" s="30" t="inlineStr">
        <is>
          <t>M</t>
        </is>
      </c>
      <c r="E2837" s="31" t="n">
        <v>220</v>
      </c>
      <c r="F2837" s="32" t="n">
        <v>0.02342866</v>
      </c>
      <c r="G2837" s="32">
        <f>F2837*E2837</f>
        <v/>
      </c>
    </row>
    <row r="2838" ht="27.95" customHeight="1">
      <c r="A2838" s="29" t="inlineStr">
        <is>
          <t>5.13</t>
        </is>
      </c>
      <c r="B2838" s="29" t="inlineStr">
        <is>
          <t>89470</t>
        </is>
      </c>
      <c r="C2838" s="29" t="inlineStr">
        <is>
          <t>ALVENARIA DE BLOCOS DE CONCRETO ESTRUTURAL 14X19X39 CM (ESPESSURA 14 CM), FBK = 4,5 MPA, UTILIZANDO COLHER DE PEDREIRO. AF_10/2022</t>
        </is>
      </c>
      <c r="D2838" s="30" t="inlineStr">
        <is>
          <t>M2</t>
        </is>
      </c>
      <c r="E2838" s="31" t="n">
        <v>242</v>
      </c>
      <c r="F2838" s="32" t="n">
        <v>0.07156800000000001</v>
      </c>
      <c r="G2838" s="32">
        <f>F2838*E2838</f>
        <v/>
      </c>
    </row>
    <row r="2839" ht="36" customHeight="1">
      <c r="A2839" s="29" t="inlineStr">
        <is>
          <t>6.4</t>
        </is>
      </c>
      <c r="B2839" s="29" t="inlineStr">
        <is>
          <t>87630</t>
        </is>
      </c>
      <c r="C2839" s="29" t="inlineStr">
        <is>
          <t>CONTRAPISO EM ARGAMASSA TRAÇO 1:4 (CIMENTO E AREIA), PREPARO MECÂNICO COM BETONEIRA 400 L, APLICADO EM ÁREAS SECAS SOBRE LAJE, ADERIDO, ACABAMENTO NÃO REFORÇADO, ESPESSURA 3CM. AF_07/2021</t>
        </is>
      </c>
      <c r="D2839" s="30" t="inlineStr">
        <is>
          <t>M2</t>
        </is>
      </c>
      <c r="E2839" s="31" t="n">
        <v>123.31</v>
      </c>
      <c r="F2839" s="32" t="n">
        <v>0.209035</v>
      </c>
      <c r="G2839" s="32">
        <f>F2839*E2839</f>
        <v/>
      </c>
    </row>
    <row r="2840" ht="20.1" customHeight="1">
      <c r="A2840" s="29" t="inlineStr">
        <is>
          <t>6.10</t>
        </is>
      </c>
      <c r="B2840" s="29" t="inlineStr">
        <is>
          <t>97640</t>
        </is>
      </c>
      <c r="C2840" s="29" t="inlineStr">
        <is>
          <t>REMOÇÃO DE FORROS DE DRYWALL, PVC E FIBROMINERAL, DE FORMA MANUAL, SEM REAPROVEITAMENTO. AF_09/2023</t>
        </is>
      </c>
      <c r="D2840" s="30" t="inlineStr">
        <is>
          <t>M2</t>
        </is>
      </c>
      <c r="E2840" s="31" t="n">
        <v>123.31</v>
      </c>
      <c r="F2840" s="32" t="n">
        <v>0.0229</v>
      </c>
      <c r="G2840" s="32">
        <f>F2840*E2840</f>
        <v/>
      </c>
    </row>
    <row r="2841" ht="15" customHeight="1">
      <c r="A2841" s="29" t="inlineStr">
        <is>
          <t>6.11</t>
        </is>
      </c>
      <c r="B2841" s="29" t="inlineStr">
        <is>
          <t>120412</t>
        </is>
      </c>
      <c r="C2841" s="29" t="inlineStr">
        <is>
          <t>FORRO MODULAR DE PVC MAGIORE 625 x 1250mm VIPAL</t>
        </is>
      </c>
      <c r="D2841" s="30" t="inlineStr">
        <is>
          <t>M2</t>
        </is>
      </c>
      <c r="E2841" s="31" t="n">
        <v>123.31</v>
      </c>
      <c r="F2841" s="32" t="n">
        <v>0.6</v>
      </c>
      <c r="G2841" s="32">
        <f>F2841*E2841</f>
        <v/>
      </c>
    </row>
    <row r="2842" ht="27.95" customHeight="1">
      <c r="A2842" s="29" t="inlineStr">
        <is>
          <t>7.3</t>
        </is>
      </c>
      <c r="B2842" s="29" t="inlineStr">
        <is>
          <t>100982</t>
        </is>
      </c>
      <c r="C2842" s="29" t="inlineStr">
        <is>
          <t>CARGA, MANOBRA E DESCARGA DE ENTULHO EM CAMINHÃO BASCULANTE 10 M³ - CARGA COM ESCAVADEIRA HIDRÁULICA (CAÇAMBA DE 0,80 M³ / 111 HP) E DESCARGA LIVRE (UNIDADE: M3). AF_07/2020</t>
        </is>
      </c>
      <c r="D2842" s="30" t="inlineStr">
        <is>
          <t>M3</t>
        </is>
      </c>
      <c r="E2842" s="31" t="n">
        <v>355.22</v>
      </c>
      <c r="F2842" s="32" t="n">
        <v>0.0524</v>
      </c>
      <c r="G2842" s="32">
        <f>F2842*E2842</f>
        <v/>
      </c>
    </row>
    <row r="2843" ht="15" customHeight="1">
      <c r="A2843" s="1" t="n"/>
      <c r="B2843" s="1" t="n"/>
      <c r="C2843" s="1" t="n"/>
      <c r="D2843" s="1" t="n"/>
      <c r="E2843" s="1" t="n"/>
      <c r="F2843" s="33" t="inlineStr">
        <is>
          <t>TOTAL:</t>
        </is>
      </c>
      <c r="G2843" s="34" t="n">
        <v>2383.744945721096</v>
      </c>
    </row>
    <row r="2844" ht="15.95" customHeight="1">
      <c r="A2844" s="27" t="inlineStr">
        <is>
          <t xml:space="preserve">[ Encargos </t>
        </is>
      </c>
      <c r="B2844" s="27" t="inlineStr">
        <is>
          <t>00043489</t>
        </is>
      </c>
      <c r="C2844" s="27" t="inlineStr">
        <is>
          <t>EPI - FAMILIA PEDREIRO - HORISTA (ENCARGOS COMPLEMENTARES - COLETADO CAIXA)</t>
        </is>
      </c>
      <c r="D2844" s="28" t="inlineStr">
        <is>
          <t>H</t>
        </is>
      </c>
      <c r="E2844" s="1" t="n"/>
      <c r="F2844" s="1" t="n"/>
      <c r="G2844" s="1" t="n"/>
    </row>
    <row r="2845" ht="20.1" customHeight="1">
      <c r="A2845" s="29" t="inlineStr">
        <is>
          <t>2.2</t>
        </is>
      </c>
      <c r="B2845" s="29" t="inlineStr">
        <is>
          <t>93208</t>
        </is>
      </c>
      <c r="C2845" s="29" t="inlineStr">
        <is>
          <t>EXECUÇÃO DE ALMOXARIFADO EM CANTEIRO DE OBRA EM CHAPA DE MADEIRA COMPENSADA, INCLUSO PRATELEIRAS. AF_02/2016</t>
        </is>
      </c>
      <c r="D2845" s="30" t="inlineStr">
        <is>
          <t>M2</t>
        </is>
      </c>
      <c r="E2845" s="31" t="n">
        <v>30</v>
      </c>
      <c r="F2845" s="32" t="n">
        <v>1.04177572</v>
      </c>
      <c r="G2845" s="32">
        <f>F2845*E2845</f>
        <v/>
      </c>
    </row>
    <row r="2846" ht="27.95" customHeight="1">
      <c r="A2846" s="29" t="inlineStr">
        <is>
          <t>2.3</t>
        </is>
      </c>
      <c r="B2846" s="29" t="inlineStr">
        <is>
          <t>93210</t>
        </is>
      </c>
      <c r="C2846" s="29" t="inlineStr">
        <is>
          <t>EXECUÇÃO DE REFEITÓRIO EM CANTEIRO DE OBRA EM CHAPA DE MADEIRA COMPENSADA, NÃO INCLUSO MOBILIÁRIO E EQUIPAMENTOS. AF_02/2016</t>
        </is>
      </c>
      <c r="D2846" s="30" t="inlineStr">
        <is>
          <t>M2</t>
        </is>
      </c>
      <c r="E2846" s="31" t="n">
        <v>14</v>
      </c>
      <c r="F2846" s="32" t="n">
        <v>0.9414134384712192</v>
      </c>
      <c r="G2846" s="32">
        <f>F2846*E2846</f>
        <v/>
      </c>
    </row>
    <row r="2847" ht="20.1" customHeight="1">
      <c r="A2847" s="29" t="inlineStr">
        <is>
          <t>3.2.4</t>
        </is>
      </c>
      <c r="B2847" s="29" t="inlineStr">
        <is>
          <t>CP ADAP. 009</t>
        </is>
      </c>
      <c r="C2847" s="29" t="inlineStr">
        <is>
          <t>PINTURA PROTEÇÃO C/INIBIDOR MIGRATÓRIO CORROSÃO, 2 DEMÃOS - M2</t>
        </is>
      </c>
      <c r="D2847" s="30" t="inlineStr">
        <is>
          <t>M2</t>
        </is>
      </c>
      <c r="E2847" s="31" t="n">
        <v>95.05</v>
      </c>
      <c r="F2847" s="32" t="n">
        <v>0.4</v>
      </c>
      <c r="G2847" s="32">
        <f>F2847*E2847</f>
        <v/>
      </c>
    </row>
    <row r="2848" ht="20.1" customHeight="1">
      <c r="A2848" s="29" t="inlineStr">
        <is>
          <t>3.2.5</t>
        </is>
      </c>
      <c r="B2848" s="29" t="inlineStr">
        <is>
          <t>CP ADAP. 007</t>
        </is>
      </c>
      <c r="C2848" s="29" t="inlineStr">
        <is>
          <t>APLICAÇÃO DE ADESIVO ESTRUTURAL - KG</t>
        </is>
      </c>
      <c r="D2848" s="30" t="inlineStr">
        <is>
          <t>KG</t>
        </is>
      </c>
      <c r="E2848" s="31" t="n">
        <v>95.05</v>
      </c>
      <c r="F2848" s="32" t="n">
        <v>0.4</v>
      </c>
      <c r="G2848" s="32">
        <f>F2848*E2848</f>
        <v/>
      </c>
    </row>
    <row r="2849" ht="27.95" customHeight="1">
      <c r="A2849" s="29" t="inlineStr">
        <is>
          <t>3.2.6</t>
        </is>
      </c>
      <c r="B2849" s="29" t="inlineStr">
        <is>
          <t>92762.</t>
        </is>
      </c>
      <c r="C2849" s="29" t="inlineStr">
        <is>
          <t>ARMAÇÃO DE PILAR OU VIGA DE ESTRUTURA CONVENCIONAL DE CONCRETO ARMADO UTILIZANDO AÇO CA-50 DE 10,0 MM - MONTAGEM. AF_06/2022 (KG)</t>
        </is>
      </c>
      <c r="D2849" s="30" t="inlineStr">
        <is>
          <t>KG</t>
        </is>
      </c>
      <c r="E2849" s="31" t="n">
        <v>342.18</v>
      </c>
      <c r="F2849" s="32" t="n">
        <v>0.0558</v>
      </c>
      <c r="G2849" s="32">
        <f>F2849*E2849</f>
        <v/>
      </c>
    </row>
    <row r="2850" ht="20.1" customHeight="1">
      <c r="A2850" s="29" t="inlineStr">
        <is>
          <t>3.2.7</t>
        </is>
      </c>
      <c r="B2850" s="29" t="inlineStr">
        <is>
          <t>CP ADAP. 005</t>
        </is>
      </c>
      <c r="C2850" s="29" t="inlineStr">
        <is>
          <t>RECUPERAÇÃO CONCRETO COM ARGAMASSA POLIMÉRICA ESP.=25MM</t>
        </is>
      </c>
      <c r="D2850" s="30" t="inlineStr">
        <is>
          <t>M2</t>
        </is>
      </c>
      <c r="E2850" s="31" t="n">
        <v>95.05</v>
      </c>
      <c r="F2850" s="32" t="n">
        <v>1.5</v>
      </c>
      <c r="G2850" s="32">
        <f>F2850*E2850</f>
        <v/>
      </c>
    </row>
    <row r="2851" ht="20.1" customHeight="1">
      <c r="A2851" s="29" t="inlineStr">
        <is>
          <t>3.2.9</t>
        </is>
      </c>
      <c r="B2851" s="29" t="inlineStr">
        <is>
          <t>CP ADAP. 001</t>
        </is>
      </c>
      <c r="C2851" s="29" t="inlineStr">
        <is>
          <t>SELAGEM DE FISSURAS COM INJEÇÃO DE RESINA EPÓXI</t>
        </is>
      </c>
      <c r="D2851" s="30" t="inlineStr">
        <is>
          <t>KG</t>
        </is>
      </c>
      <c r="E2851" s="31" t="n">
        <v>21.25</v>
      </c>
      <c r="F2851" s="32" t="n">
        <v>1</v>
      </c>
      <c r="G2851" s="32">
        <f>F2851*E2851</f>
        <v/>
      </c>
    </row>
    <row r="2852" ht="27.95" customHeight="1">
      <c r="A2852" s="29" t="inlineStr">
        <is>
          <t>3.2.12</t>
        </is>
      </c>
      <c r="B2852" s="29" t="inlineStr">
        <is>
          <t>92921</t>
        </is>
      </c>
      <c r="C2852" s="29" t="inlineStr">
        <is>
          <t>ARMAÇÃO DE ESTRUTURAS DIVERSAS DE CONCRETO ARMADO, EXCETO VIGAS, PILARES, LAJES E FUNDAÇÕES, UTILIZANDO AÇO CA-50 DE 12,5 MM - MONTAGEM. AF_06/2022</t>
        </is>
      </c>
      <c r="D2852" s="30" t="inlineStr">
        <is>
          <t>KG</t>
        </is>
      </c>
      <c r="E2852" s="31" t="n">
        <v>131.82</v>
      </c>
      <c r="F2852" s="32" t="n">
        <v>0.0596</v>
      </c>
      <c r="G2852" s="32">
        <f>F2852*E2852</f>
        <v/>
      </c>
    </row>
    <row r="2853" ht="20.1" customHeight="1">
      <c r="A2853" s="29" t="inlineStr">
        <is>
          <t>3.3.1</t>
        </is>
      </c>
      <c r="B2853" s="29" t="inlineStr">
        <is>
          <t>97633</t>
        </is>
      </c>
      <c r="C2853" s="29" t="inlineStr">
        <is>
          <t>DEMOLIÇÃO DE REVESTIMENTO CERÂMICO, DE FORMA MANUAL, SEM REAPROVEITAMENTO. AF_09/2023</t>
        </is>
      </c>
      <c r="D2853" s="30" t="inlineStr">
        <is>
          <t>M2</t>
        </is>
      </c>
      <c r="E2853" s="31" t="n">
        <v>44.77</v>
      </c>
      <c r="F2853" s="32" t="n">
        <v>0.2301</v>
      </c>
      <c r="G2853" s="32">
        <f>F2853*E2853</f>
        <v/>
      </c>
    </row>
    <row r="2854" ht="20.1" customHeight="1">
      <c r="A2854" s="29" t="inlineStr">
        <is>
          <t>3.3.2</t>
        </is>
      </c>
      <c r="B2854" s="29" t="inlineStr">
        <is>
          <t>97631</t>
        </is>
      </c>
      <c r="C2854" s="29" t="inlineStr">
        <is>
          <t>DEMOLIÇÃO DE ARGAMASSAS, DE FORMA MANUAL, SEM REAPROVEITAMENTO. AF_09/2023</t>
        </is>
      </c>
      <c r="D2854" s="30" t="inlineStr">
        <is>
          <t>M2</t>
        </is>
      </c>
      <c r="E2854" s="31" t="n">
        <v>44.77</v>
      </c>
      <c r="F2854" s="32" t="n">
        <v>0.1151</v>
      </c>
      <c r="G2854" s="32">
        <f>F2854*E2854</f>
        <v/>
      </c>
    </row>
    <row r="2855" ht="27.95" customHeight="1">
      <c r="A2855" s="29" t="inlineStr">
        <is>
          <t>3.3.4</t>
        </is>
      </c>
      <c r="B2855" s="29" t="inlineStr">
        <is>
          <t>87894</t>
        </is>
      </c>
      <c r="C2855" s="29" t="inlineStr">
        <is>
          <t>CHAPISCO APLICADO EM ALVENARIA (SEM PRESENÇA DE VÃOS) E ESTRUTURAS DE CONCRETO DE FACHADA, COM COLHER DE PEDREIRO. ARGAMASSA TRAÇO 1:3 COM PREPARO EM BETONEIRA 400L. AF_10/2022</t>
        </is>
      </c>
      <c r="D2855" s="30" t="inlineStr">
        <is>
          <t>M2</t>
        </is>
      </c>
      <c r="E2855" s="31" t="n">
        <v>44.77</v>
      </c>
      <c r="F2855" s="32" t="n">
        <v>0.1394</v>
      </c>
      <c r="G2855" s="32">
        <f>F2855*E2855</f>
        <v/>
      </c>
    </row>
    <row r="2856" ht="36" customHeight="1">
      <c r="A2856" s="29" t="inlineStr">
        <is>
          <t>3.3.5</t>
        </is>
      </c>
      <c r="B2856" s="29" t="inlineStr">
        <is>
          <t>104237</t>
        </is>
      </c>
      <c r="C2856" s="29" t="inlineStr">
        <is>
          <t>EMBOÇO OU MASSA ÚNICA EM ARGAMASSA TRAÇO 1:2:8, PREPARO MECÂNICA COM BETONEIRA 400 L, APLICADA MANUALMENTE EM PANOS DE FACHADA SEM PRESENÇA DE VÃOS, ESPESSURA DE 35 MM, ACESSO POR ANDAIME. AF_08/2022</t>
        </is>
      </c>
      <c r="D2856" s="30" t="inlineStr">
        <is>
          <t>M2</t>
        </is>
      </c>
      <c r="E2856" s="31" t="n">
        <v>44.77</v>
      </c>
      <c r="F2856" s="32" t="n">
        <v>0.532</v>
      </c>
      <c r="G2856" s="32">
        <f>F2856*E2856</f>
        <v/>
      </c>
    </row>
    <row r="2857" ht="20.1" customHeight="1">
      <c r="A2857" s="29" t="inlineStr">
        <is>
          <t>3.3.6</t>
        </is>
      </c>
      <c r="B2857" s="29" t="inlineStr">
        <is>
          <t>CP ADAP. 031</t>
        </is>
      </c>
      <c r="C2857" s="29" t="inlineStr">
        <is>
          <t>APLICAÇÃO DE JUNTA DE DILATAÇÃO ELÁSTICA PARA CONCRETO (FUGENBAND)</t>
        </is>
      </c>
      <c r="D2857" s="30" t="inlineStr">
        <is>
          <t>M</t>
        </is>
      </c>
      <c r="E2857" s="31" t="n">
        <v>234</v>
      </c>
      <c r="F2857" s="32" t="n">
        <v>0.417</v>
      </c>
      <c r="G2857" s="32">
        <f>F2857*E2857</f>
        <v/>
      </c>
    </row>
    <row r="2858" ht="20.1" customHeight="1">
      <c r="A2858" s="29" t="inlineStr">
        <is>
          <t>3.3.7</t>
        </is>
      </c>
      <c r="B2858" s="29" t="inlineStr">
        <is>
          <t>CP ADAP. 036</t>
        </is>
      </c>
      <c r="C2858" s="29" t="inlineStr">
        <is>
          <t>REVESTIMENTO CERÂMICO 5 X 5, COR AZUL DANÚBIO FOSCO (GALPÃO DMA)</t>
        </is>
      </c>
      <c r="D2858" s="30" t="inlineStr">
        <is>
          <t>M2</t>
        </is>
      </c>
      <c r="E2858" s="31" t="n">
        <v>42.68</v>
      </c>
      <c r="F2858" s="32" t="n">
        <v>1.156</v>
      </c>
      <c r="G2858" s="32">
        <f>F2858*E2858</f>
        <v/>
      </c>
    </row>
    <row r="2859" ht="20.1" customHeight="1">
      <c r="A2859" s="29" t="inlineStr">
        <is>
          <t>3.3.8</t>
        </is>
      </c>
      <c r="B2859" s="29" t="inlineStr">
        <is>
          <t>CP ADAP. 037</t>
        </is>
      </c>
      <c r="C2859" s="29" t="inlineStr">
        <is>
          <t>REVESTIMENTO CERÂMINO 5 X 5 CM, COR PRETO BERLIN (GALPÃO DMA)</t>
        </is>
      </c>
      <c r="D2859" s="30" t="inlineStr">
        <is>
          <t>M2</t>
        </is>
      </c>
      <c r="E2859" s="31" t="n">
        <v>2.09</v>
      </c>
      <c r="F2859" s="32" t="n">
        <v>1.156</v>
      </c>
      <c r="G2859" s="32">
        <f>F2859*E2859</f>
        <v/>
      </c>
    </row>
    <row r="2860" ht="20.1" customHeight="1">
      <c r="A2860" s="29" t="inlineStr">
        <is>
          <t>3.3.9</t>
        </is>
      </c>
      <c r="B2860" s="29" t="inlineStr">
        <is>
          <t>CP ADAP. 018</t>
        </is>
      </c>
      <c r="C2860" s="29" t="inlineStr">
        <is>
          <t>REJUNTAMENTO P/CERÂMICA C/ EPOXI (PAREDE/PISO)</t>
        </is>
      </c>
      <c r="D2860" s="30" t="inlineStr">
        <is>
          <t>M2</t>
        </is>
      </c>
      <c r="E2860" s="31" t="n">
        <v>852</v>
      </c>
      <c r="F2860" s="32" t="n">
        <v>0.23</v>
      </c>
      <c r="G2860" s="32">
        <f>F2860*E2860</f>
        <v/>
      </c>
    </row>
    <row r="2861" ht="15" customHeight="1">
      <c r="A2861" s="29" t="inlineStr">
        <is>
          <t>3.3.10</t>
        </is>
      </c>
      <c r="B2861" s="29" t="inlineStr">
        <is>
          <t>S08637</t>
        </is>
      </c>
      <c r="C2861" s="29" t="inlineStr">
        <is>
          <t>Chapim de concreto pré-moldado</t>
        </is>
      </c>
      <c r="D2861" s="30" t="inlineStr">
        <is>
          <t>m</t>
        </is>
      </c>
      <c r="E2861" s="31" t="n">
        <v>142</v>
      </c>
      <c r="F2861" s="32" t="n">
        <v>0.0108</v>
      </c>
      <c r="G2861" s="32">
        <f>F2861*E2861</f>
        <v/>
      </c>
    </row>
    <row r="2862" ht="20.1" customHeight="1">
      <c r="A2862" s="29" t="inlineStr">
        <is>
          <t>3.4.2</t>
        </is>
      </c>
      <c r="B2862" s="29" t="inlineStr">
        <is>
          <t>CP ADAP. 019</t>
        </is>
      </c>
      <c r="C2862" s="29" t="inlineStr">
        <is>
          <t>IMPERMEABILIZAÇÃO DE SUPERFÍCIE C/ CRISTALIZANTE , 2 DEMÃOS</t>
        </is>
      </c>
      <c r="D2862" s="30" t="inlineStr">
        <is>
          <t>M2</t>
        </is>
      </c>
      <c r="E2862" s="31" t="n">
        <v>161.22</v>
      </c>
      <c r="F2862" s="32" t="n">
        <v>0.476</v>
      </c>
      <c r="G2862" s="32">
        <f>F2862*E2862</f>
        <v/>
      </c>
    </row>
    <row r="2863" ht="15" customHeight="1">
      <c r="A2863" s="29" t="inlineStr">
        <is>
          <t>3.5.2</t>
        </is>
      </c>
      <c r="B2863" s="29" t="inlineStr">
        <is>
          <t>S07218</t>
        </is>
      </c>
      <c r="C2863" s="29" t="inlineStr">
        <is>
          <t>Remoção de impermeabilização com manta asfaltica</t>
        </is>
      </c>
      <c r="D2863" s="30" t="inlineStr">
        <is>
          <t>m2</t>
        </is>
      </c>
      <c r="E2863" s="31" t="n">
        <v>262.7</v>
      </c>
      <c r="F2863" s="32" t="n">
        <v>0.1</v>
      </c>
      <c r="G2863" s="32">
        <f>F2863*E2863</f>
        <v/>
      </c>
    </row>
    <row r="2864" ht="27.95" customHeight="1">
      <c r="A2864" s="29" t="inlineStr">
        <is>
          <t>3.5.3</t>
        </is>
      </c>
      <c r="B2864" s="29" t="inlineStr">
        <is>
          <t>87682</t>
        </is>
      </c>
      <c r="C2864" s="29" t="inlineStr">
        <is>
          <t>CONTRAPISO EM ARGAMASSA TRAÇO 1:4 (CIMENTO E AREIA), PREPARO MANUAL, APLICADO EM ÁREAS SECAS SOBRE LAJE, NÃO ADERIDO, ACABAMENTO NÃO REFORÇADO, ESPESSURA 4CM. AF_07/2021</t>
        </is>
      </c>
      <c r="D2864" s="30" t="inlineStr">
        <is>
          <t>M2</t>
        </is>
      </c>
      <c r="E2864" s="31" t="n">
        <v>142</v>
      </c>
      <c r="F2864" s="32" t="n">
        <v>0.248</v>
      </c>
      <c r="G2864" s="32">
        <f>F2864*E2864</f>
        <v/>
      </c>
    </row>
    <row r="2865" ht="20.1" customHeight="1">
      <c r="A2865" s="29" t="inlineStr">
        <is>
          <t>3.5.4</t>
        </is>
      </c>
      <c r="B2865" s="29" t="inlineStr">
        <is>
          <t>CP ADAP. 50</t>
        </is>
      </c>
      <c r="C2865" s="29" t="inlineStr">
        <is>
          <t>IMPERMEABILIZAÇÃO COM MANTA ASFÁLTICA ALUMINIZADA, E=3MM TIPO II CLASSE B</t>
        </is>
      </c>
      <c r="D2865" s="30" t="inlineStr">
        <is>
          <t>M2</t>
        </is>
      </c>
      <c r="E2865" s="31" t="n">
        <v>262.7</v>
      </c>
      <c r="F2865" s="32" t="n">
        <v>0.948</v>
      </c>
      <c r="G2865" s="32">
        <f>F2865*E2865</f>
        <v/>
      </c>
    </row>
    <row r="2866" ht="15" customHeight="1">
      <c r="A2866" s="29" t="inlineStr">
        <is>
          <t>3.5.5</t>
        </is>
      </c>
      <c r="B2866" s="29" t="inlineStr">
        <is>
          <t>S08637</t>
        </is>
      </c>
      <c r="C2866" s="29" t="inlineStr">
        <is>
          <t>Chapim de concreto pré-moldado</t>
        </is>
      </c>
      <c r="D2866" s="30" t="inlineStr">
        <is>
          <t>m</t>
        </is>
      </c>
      <c r="E2866" s="31" t="n">
        <v>71</v>
      </c>
      <c r="F2866" s="32" t="n">
        <v>0.0108</v>
      </c>
      <c r="G2866" s="32">
        <f>F2866*E2866</f>
        <v/>
      </c>
    </row>
    <row r="2867" ht="20.1" customHeight="1">
      <c r="A2867" s="29" t="inlineStr">
        <is>
          <t>4.2.4</t>
        </is>
      </c>
      <c r="B2867" s="29" t="inlineStr">
        <is>
          <t>CP ADAP. 009</t>
        </is>
      </c>
      <c r="C2867" s="29" t="inlineStr">
        <is>
          <t>PINTURA PROTEÇÃO C/INIBIDOR MIGRATÓRIO CORROSÃO, 2 DEMÃOS - M2</t>
        </is>
      </c>
      <c r="D2867" s="30" t="inlineStr">
        <is>
          <t>M2</t>
        </is>
      </c>
      <c r="E2867" s="31" t="n">
        <v>91.8</v>
      </c>
      <c r="F2867" s="32" t="n">
        <v>0.4</v>
      </c>
      <c r="G2867" s="32">
        <f>F2867*E2867</f>
        <v/>
      </c>
    </row>
    <row r="2868" ht="20.1" customHeight="1">
      <c r="A2868" s="29" t="inlineStr">
        <is>
          <t>4.2.5</t>
        </is>
      </c>
      <c r="B2868" s="29" t="inlineStr">
        <is>
          <t>CP ADAP. 007</t>
        </is>
      </c>
      <c r="C2868" s="29" t="inlineStr">
        <is>
          <t>APLICAÇÃO DE ADESIVO ESTRUTURAL - KG</t>
        </is>
      </c>
      <c r="D2868" s="30" t="inlineStr">
        <is>
          <t>KG</t>
        </is>
      </c>
      <c r="E2868" s="31" t="n">
        <v>91.8</v>
      </c>
      <c r="F2868" s="32" t="n">
        <v>0.4</v>
      </c>
      <c r="G2868" s="32">
        <f>F2868*E2868</f>
        <v/>
      </c>
    </row>
    <row r="2869" ht="20.1" customHeight="1">
      <c r="A2869" s="29" t="inlineStr">
        <is>
          <t>4.2.7</t>
        </is>
      </c>
      <c r="B2869" s="29" t="inlineStr">
        <is>
          <t>CP ADAP. 005</t>
        </is>
      </c>
      <c r="C2869" s="29" t="inlineStr">
        <is>
          <t>RECUPERAÇÃO CONCRETO COM ARGAMASSA POLIMÉRICA ESP.=25MM</t>
        </is>
      </c>
      <c r="D2869" s="30" t="inlineStr">
        <is>
          <t>M2</t>
        </is>
      </c>
      <c r="E2869" s="31" t="n">
        <v>91.8</v>
      </c>
      <c r="F2869" s="32" t="n">
        <v>1.5</v>
      </c>
      <c r="G2869" s="32">
        <f>F2869*E2869</f>
        <v/>
      </c>
    </row>
    <row r="2870" ht="20.1" customHeight="1">
      <c r="A2870" s="29" t="inlineStr">
        <is>
          <t>4.2.9</t>
        </is>
      </c>
      <c r="B2870" s="29" t="inlineStr">
        <is>
          <t>CP ADAP. 001</t>
        </is>
      </c>
      <c r="C2870" s="29" t="inlineStr">
        <is>
          <t>SELAGEM DE FISSURAS COM INJEÇÃO DE RESINA EPÓXI</t>
        </is>
      </c>
      <c r="D2870" s="30" t="inlineStr">
        <is>
          <t>KG</t>
        </is>
      </c>
      <c r="E2870" s="31" t="n">
        <v>30.14</v>
      </c>
      <c r="F2870" s="32" t="n">
        <v>1</v>
      </c>
      <c r="G2870" s="32">
        <f>F2870*E2870</f>
        <v/>
      </c>
    </row>
    <row r="2871" ht="27.95" customHeight="1">
      <c r="A2871" s="29" t="inlineStr">
        <is>
          <t>4.2.12</t>
        </is>
      </c>
      <c r="B2871" s="29" t="inlineStr">
        <is>
          <t>92921</t>
        </is>
      </c>
      <c r="C2871" s="29" t="inlineStr">
        <is>
          <t>ARMAÇÃO DE ESTRUTURAS DIVERSAS DE CONCRETO ARMADO, EXCETO VIGAS, PILARES, LAJES E FUNDAÇÕES, UTILIZANDO AÇO CA-50 DE 12,5 MM - MONTAGEM. AF_06/2022</t>
        </is>
      </c>
      <c r="D2871" s="30" t="inlineStr">
        <is>
          <t>KG</t>
        </is>
      </c>
      <c r="E2871" s="31" t="n">
        <v>34.67</v>
      </c>
      <c r="F2871" s="32" t="n">
        <v>0.0596</v>
      </c>
      <c r="G2871" s="32">
        <f>F2871*E2871</f>
        <v/>
      </c>
    </row>
    <row r="2872" ht="27.95" customHeight="1">
      <c r="A2872" s="29" t="inlineStr">
        <is>
          <t>4.2.13</t>
        </is>
      </c>
      <c r="B2872" s="29" t="inlineStr">
        <is>
          <t>103337</t>
        </is>
      </c>
      <c r="C2872" s="29" t="inlineStr">
        <is>
          <t>ALVENARIA DE VEDAÇÃO DE BLOCOS VAZADOS DE CONCRETO APARENTE DE 9X19X39 CM (ESPESSURA 9 CM) E ARGAMASSA DE ASSENTAMENTO COM PREPARO MANUAL. AF_12/2021</t>
        </is>
      </c>
      <c r="D2872" s="30" t="inlineStr">
        <is>
          <t>M2</t>
        </is>
      </c>
      <c r="E2872" s="31" t="n">
        <v>9</v>
      </c>
      <c r="F2872" s="32" t="n">
        <v>0.95</v>
      </c>
      <c r="G2872" s="32">
        <f>F2872*E2872</f>
        <v/>
      </c>
    </row>
    <row r="2873" ht="20.1" customHeight="1">
      <c r="A2873" s="29" t="inlineStr">
        <is>
          <t>4.2.14</t>
        </is>
      </c>
      <c r="B2873" s="29" t="inlineStr">
        <is>
          <t>CP ADAP. 014</t>
        </is>
      </c>
      <c r="C2873" s="29" t="inlineStr">
        <is>
          <t>FIBRA DE CARBONO PARA REFORCO ESTRUTURAL -VIGAS</t>
        </is>
      </c>
      <c r="D2873" s="30" t="inlineStr">
        <is>
          <t>M2</t>
        </is>
      </c>
      <c r="E2873" s="31" t="n">
        <v>1.36</v>
      </c>
      <c r="F2873" s="32" t="n">
        <v>2.732</v>
      </c>
      <c r="G2873" s="32">
        <f>F2873*E2873</f>
        <v/>
      </c>
    </row>
    <row r="2874" ht="20.1" customHeight="1">
      <c r="A2874" s="29" t="inlineStr">
        <is>
          <t>4.2.15</t>
        </is>
      </c>
      <c r="B2874" s="29" t="inlineStr">
        <is>
          <t>87878</t>
        </is>
      </c>
      <c r="C2874" s="29" t="inlineStr">
        <is>
          <t>CHAPISCO APLICADO EM ALVENARIAS E ESTRUTURAS DE CONCRETO INTERNAS (Recomposição das paredes e lajes internas)</t>
        </is>
      </c>
      <c r="D2874" s="30" t="inlineStr">
        <is>
          <t>M2</t>
        </is>
      </c>
      <c r="E2874" s="31" t="n">
        <v>17.4</v>
      </c>
      <c r="F2874" s="32" t="n">
        <v>0.06809999999999999</v>
      </c>
      <c r="G2874" s="32">
        <f>F2874*E2874</f>
        <v/>
      </c>
    </row>
    <row r="2875" ht="20.1" customHeight="1">
      <c r="A2875" s="29" t="inlineStr">
        <is>
          <t>4.2.16</t>
        </is>
      </c>
      <c r="B2875" s="29" t="inlineStr">
        <is>
          <t>C3408</t>
        </is>
      </c>
      <c r="C2875" s="29" t="inlineStr">
        <is>
          <t>REBOCO C/ ARGAMASSA DE CIMENTO E AREIA S/ PENEIRAR, TRAÇO 1:3 (Recomposição das paredes e lajes internas)</t>
        </is>
      </c>
      <c r="D2875" s="30" t="inlineStr">
        <is>
          <t>M2</t>
        </is>
      </c>
      <c r="E2875" s="31" t="n">
        <v>17.4</v>
      </c>
      <c r="F2875" s="32" t="n">
        <v>0.6</v>
      </c>
      <c r="G2875" s="32">
        <f>F2875*E2875</f>
        <v/>
      </c>
    </row>
    <row r="2876" ht="20.1" customHeight="1">
      <c r="A2876" s="29" t="inlineStr">
        <is>
          <t>4.3.1</t>
        </is>
      </c>
      <c r="B2876" s="29" t="inlineStr">
        <is>
          <t>97633</t>
        </is>
      </c>
      <c r="C2876" s="29" t="inlineStr">
        <is>
          <t>DEMOLIÇÃO DE REVESTIMENTO CERÂMICO, DE FORMA MANUAL, SEM REAPROVEITAMENTO. AF_09/2023</t>
        </is>
      </c>
      <c r="D2876" s="30" t="inlineStr">
        <is>
          <t>M2</t>
        </is>
      </c>
      <c r="E2876" s="31" t="n">
        <v>1721.67</v>
      </c>
      <c r="F2876" s="32" t="n">
        <v>0.2301</v>
      </c>
      <c r="G2876" s="32">
        <f>F2876*E2876</f>
        <v/>
      </c>
    </row>
    <row r="2877" ht="20.1" customHeight="1">
      <c r="A2877" s="29" t="inlineStr">
        <is>
          <t>4.3.2</t>
        </is>
      </c>
      <c r="B2877" s="29" t="inlineStr">
        <is>
          <t>97631</t>
        </is>
      </c>
      <c r="C2877" s="29" t="inlineStr">
        <is>
          <t>DEMOLIÇÃO DE ARGAMASSAS, DE FORMA MANUAL, SEM REAPROVEITAMENTO. AF_09/2023</t>
        </is>
      </c>
      <c r="D2877" s="30" t="inlineStr">
        <is>
          <t>M2</t>
        </is>
      </c>
      <c r="E2877" s="31" t="n">
        <v>1721.67</v>
      </c>
      <c r="F2877" s="32" t="n">
        <v>0.1151</v>
      </c>
      <c r="G2877" s="32">
        <f>F2877*E2877</f>
        <v/>
      </c>
    </row>
    <row r="2878" ht="27.95" customHeight="1">
      <c r="A2878" s="29" t="inlineStr">
        <is>
          <t>4.3.4</t>
        </is>
      </c>
      <c r="B2878" s="29" t="inlineStr">
        <is>
          <t>87894</t>
        </is>
      </c>
      <c r="C2878" s="29" t="inlineStr">
        <is>
          <t>CHAPISCO APLICADO EM ALVENARIA (SEM PRESENÇA DE VÃOS) E ESTRUTURAS DE CONCRETO DE FACHADA, COM COLHER DE PEDREIRO. ARGAMASSA TRAÇO 1:3 COM PREPARO EM BETONEIRA 400L. AF_10/2022</t>
        </is>
      </c>
      <c r="D2878" s="30" t="inlineStr">
        <is>
          <t>M2</t>
        </is>
      </c>
      <c r="E2878" s="31" t="n">
        <v>1721.67</v>
      </c>
      <c r="F2878" s="32" t="n">
        <v>0.1394</v>
      </c>
      <c r="G2878" s="32">
        <f>F2878*E2878</f>
        <v/>
      </c>
    </row>
    <row r="2879" ht="36" customHeight="1">
      <c r="A2879" s="29" t="inlineStr">
        <is>
          <t>4.3.5</t>
        </is>
      </c>
      <c r="B2879" s="29" t="inlineStr">
        <is>
          <t>104237</t>
        </is>
      </c>
      <c r="C2879" s="29" t="inlineStr">
        <is>
          <t>EMBOÇO OU MASSA ÚNICA EM ARGAMASSA TRAÇO 1:2:8, PREPARO MECÂNICA COM BETONEIRA 400 L, APLICADA MANUALMENTE EM PANOS DE FACHADA SEM PRESENÇA DE VÃOS, ESPESSURA DE 35 MM, ACESSO POR ANDAIME. AF_08/2022</t>
        </is>
      </c>
      <c r="D2879" s="30" t="inlineStr">
        <is>
          <t>M2</t>
        </is>
      </c>
      <c r="E2879" s="31" t="n">
        <v>1721.67</v>
      </c>
      <c r="F2879" s="32" t="n">
        <v>0.532</v>
      </c>
      <c r="G2879" s="32">
        <f>F2879*E2879</f>
        <v/>
      </c>
    </row>
    <row r="2880" ht="20.1" customHeight="1">
      <c r="A2880" s="29" t="inlineStr">
        <is>
          <t>4.3.6</t>
        </is>
      </c>
      <c r="B2880" s="29" t="inlineStr">
        <is>
          <t>CP ADAP. 027</t>
        </is>
      </c>
      <c r="C2880" s="29" t="inlineStr">
        <is>
          <t>REVESTIMENTO CERÂMICO 10x10CM, COR AZUL ESCURO (Fachadas Norte/Sul/Leste/Oeste)</t>
        </is>
      </c>
      <c r="D2880" s="30" t="inlineStr">
        <is>
          <t>M2</t>
        </is>
      </c>
      <c r="E2880" s="31" t="n">
        <v>1269.65</v>
      </c>
      <c r="F2880" s="32" t="n">
        <v>1.156</v>
      </c>
      <c r="G2880" s="32">
        <f>F2880*E2880</f>
        <v/>
      </c>
    </row>
    <row r="2881" ht="20.1" customHeight="1">
      <c r="A2881" s="29" t="inlineStr">
        <is>
          <t>4.3.7</t>
        </is>
      </c>
      <c r="B2881" s="29" t="inlineStr">
        <is>
          <t>CP ADAP. 028</t>
        </is>
      </c>
      <c r="C2881" s="29" t="inlineStr">
        <is>
          <t>REVESTIMENTO CERÂMICO 10x10CM, COR BRANCA (Fachadas Norte/Sul)</t>
        </is>
      </c>
      <c r="D2881" s="30" t="inlineStr">
        <is>
          <t>M2</t>
        </is>
      </c>
      <c r="E2881" s="31" t="n">
        <v>168.7</v>
      </c>
      <c r="F2881" s="32" t="n">
        <v>1.156</v>
      </c>
      <c r="G2881" s="32">
        <f>F2881*E2881</f>
        <v/>
      </c>
    </row>
    <row r="2882" ht="20.1" customHeight="1">
      <c r="A2882" s="29" t="inlineStr">
        <is>
          <t>4.3.8</t>
        </is>
      </c>
      <c r="B2882" s="29" t="inlineStr">
        <is>
          <t>CP ADAP. 029</t>
        </is>
      </c>
      <c r="C2882" s="29" t="inlineStr">
        <is>
          <t>REVESTIMENTO CERÂMICO 10x10CM, COR CINZA ESCURO (FACHADAS Norte/Sul/Leste/Oeste)</t>
        </is>
      </c>
      <c r="D2882" s="30" t="inlineStr">
        <is>
          <t>M2</t>
        </is>
      </c>
      <c r="E2882" s="31" t="n">
        <v>283.3</v>
      </c>
      <c r="F2882" s="32" t="n">
        <v>1.156</v>
      </c>
      <c r="G2882" s="32">
        <f>F2882*E2882</f>
        <v/>
      </c>
    </row>
    <row r="2883" ht="20.1" customHeight="1">
      <c r="A2883" s="29" t="inlineStr">
        <is>
          <t>4.3.9</t>
        </is>
      </c>
      <c r="B2883" s="29" t="inlineStr">
        <is>
          <t>CP ADAP. 018</t>
        </is>
      </c>
      <c r="C2883" s="29" t="inlineStr">
        <is>
          <t>REJUNTAMENTO P/CERÂMICA C/ EPOXI (PAREDE/PISO)</t>
        </is>
      </c>
      <c r="D2883" s="30" t="inlineStr">
        <is>
          <t>M2</t>
        </is>
      </c>
      <c r="E2883" s="31" t="n">
        <v>1721.67</v>
      </c>
      <c r="F2883" s="32" t="n">
        <v>0.23</v>
      </c>
      <c r="G2883" s="32">
        <f>F2883*E2883</f>
        <v/>
      </c>
    </row>
    <row r="2884" ht="15" customHeight="1">
      <c r="A2884" s="29" t="inlineStr">
        <is>
          <t>4.3.12</t>
        </is>
      </c>
      <c r="B2884" s="29" t="inlineStr">
        <is>
          <t>S08637</t>
        </is>
      </c>
      <c r="C2884" s="29" t="inlineStr">
        <is>
          <t>Chapim de concreto pré-moldado</t>
        </is>
      </c>
      <c r="D2884" s="30" t="inlineStr">
        <is>
          <t>m</t>
        </is>
      </c>
      <c r="E2884" s="31" t="n">
        <v>190</v>
      </c>
      <c r="F2884" s="32" t="n">
        <v>0.0108</v>
      </c>
      <c r="G2884" s="32">
        <f>F2884*E2884</f>
        <v/>
      </c>
    </row>
    <row r="2885" ht="20.1" customHeight="1">
      <c r="A2885" s="29" t="inlineStr">
        <is>
          <t>4.3.13</t>
        </is>
      </c>
      <c r="B2885" s="29" t="inlineStr">
        <is>
          <t>CP ADAP. 022</t>
        </is>
      </c>
      <c r="C2885" s="29" t="inlineStr">
        <is>
          <t>REMOÇÃO DE BRISES DE VIDRO E ESTRUTURA PORTANTE</t>
        </is>
      </c>
      <c r="D2885" s="30" t="inlineStr">
        <is>
          <t>M2</t>
        </is>
      </c>
      <c r="E2885" s="31" t="n">
        <v>340</v>
      </c>
      <c r="F2885" s="32" t="n">
        <v>0.6</v>
      </c>
      <c r="G2885" s="32">
        <f>F2885*E2885</f>
        <v/>
      </c>
    </row>
    <row r="2886" ht="20.1" customHeight="1">
      <c r="A2886" s="29" t="inlineStr">
        <is>
          <t>4.3.14</t>
        </is>
      </c>
      <c r="B2886" s="29" t="inlineStr">
        <is>
          <t>CP ADAP. 023</t>
        </is>
      </c>
      <c r="C2886" s="29" t="inlineStr">
        <is>
          <t>FORNECIMENTO E INSTALAÇÃO DE BRISES EM PVC E MONTANTES EM ALUMÍNIO</t>
        </is>
      </c>
      <c r="D2886" s="30" t="inlineStr">
        <is>
          <t>M2</t>
        </is>
      </c>
      <c r="E2886" s="31" t="n">
        <v>340</v>
      </c>
      <c r="F2886" s="32" t="n">
        <v>0.6</v>
      </c>
      <c r="G2886" s="32">
        <f>F2886*E2886</f>
        <v/>
      </c>
    </row>
    <row r="2887" ht="36" customHeight="1">
      <c r="A2887" s="29" t="inlineStr">
        <is>
          <t>4.4.2</t>
        </is>
      </c>
      <c r="B2887" s="29" t="inlineStr">
        <is>
          <t>87630</t>
        </is>
      </c>
      <c r="C2887" s="29" t="inlineStr">
        <is>
          <t>CONTRAPISO EM ARGAMASSA TRAÇO 1:4 (CIMENTO E AREIA), PREPARO MECÂNICO COM BETONEIRA 400 L, APLICADO EM ÁREAS SECAS SOBRE LAJE, ADERIDO, ACABAMENTO NÃO REFORÇADO, ESPESSURA 3CM. AF_07/2021</t>
        </is>
      </c>
      <c r="D2887" s="30" t="inlineStr">
        <is>
          <t>M2</t>
        </is>
      </c>
      <c r="E2887" s="31" t="n">
        <v>408</v>
      </c>
      <c r="F2887" s="32" t="n">
        <v>0.245</v>
      </c>
      <c r="G2887" s="32">
        <f>F2887*E2887</f>
        <v/>
      </c>
    </row>
    <row r="2888" ht="20.1" customHeight="1">
      <c r="A2888" s="29" t="inlineStr">
        <is>
          <t>4.4.3</t>
        </is>
      </c>
      <c r="B2888" s="29" t="inlineStr">
        <is>
          <t>CP ADAP. 020</t>
        </is>
      </c>
      <c r="C2888" s="29" t="inlineStr">
        <is>
          <t>IMPERMEABILIZAÇÃO COM REVESTIMENTO MINERAL MONOCOMPONENTE (ARGAMASSA POLIMÉRICA)</t>
        </is>
      </c>
      <c r="D2888" s="30" t="inlineStr">
        <is>
          <t>M2</t>
        </is>
      </c>
      <c r="E2888" s="31" t="n">
        <v>408</v>
      </c>
      <c r="F2888" s="32" t="n">
        <v>0.476</v>
      </c>
      <c r="G2888" s="32">
        <f>F2888*E2888</f>
        <v/>
      </c>
    </row>
    <row r="2889" ht="20.1" customHeight="1">
      <c r="A2889" s="29" t="inlineStr">
        <is>
          <t>4.5.1</t>
        </is>
      </c>
      <c r="B2889" s="29" t="inlineStr">
        <is>
          <t>CP ADAP. 011</t>
        </is>
      </c>
      <c r="C2889" s="29" t="inlineStr">
        <is>
          <t>DEMOLIÇÃO DE PISO CIMENTADO SOBRE LASTRO DE CONCRETO</t>
        </is>
      </c>
      <c r="D2889" s="30" t="inlineStr">
        <is>
          <t>M2</t>
        </is>
      </c>
      <c r="E2889" s="31" t="n">
        <v>229.45</v>
      </c>
      <c r="F2889" s="32" t="n">
        <v>0.13</v>
      </c>
      <c r="G2889" s="32">
        <f>F2889*E2889</f>
        <v/>
      </c>
    </row>
    <row r="2890" ht="20.1" customHeight="1">
      <c r="A2890" s="29" t="inlineStr">
        <is>
          <t>4.5.2</t>
        </is>
      </c>
      <c r="B2890" s="29" t="inlineStr">
        <is>
          <t>97631</t>
        </is>
      </c>
      <c r="C2890" s="29" t="inlineStr">
        <is>
          <t>DEMOLIÇÃO DE ARGAMASSAS, DE FORMA MANUAL, SEM REAPROVEITAMENTO. AF_09/2023</t>
        </is>
      </c>
      <c r="D2890" s="30" t="inlineStr">
        <is>
          <t>M2</t>
        </is>
      </c>
      <c r="E2890" s="31" t="n">
        <v>46.46</v>
      </c>
      <c r="F2890" s="32" t="n">
        <v>0.1151</v>
      </c>
      <c r="G2890" s="32">
        <f>F2890*E2890</f>
        <v/>
      </c>
    </row>
    <row r="2891" ht="36" customHeight="1">
      <c r="A2891" s="29" t="inlineStr">
        <is>
          <t>4.5.3</t>
        </is>
      </c>
      <c r="B2891" s="29" t="inlineStr">
        <is>
          <t>87630</t>
        </is>
      </c>
      <c r="C2891" s="29" t="inlineStr">
        <is>
          <t>CONTRAPISO EM ARGAMASSA TRAÇO 1:4 (CIMENTO E AREIA), PREPARO MECÂNICO COM BETONEIRA 400 L, APLICADO EM ÁREAS SECAS SOBRE LAJE, ADERIDO, ACABAMENTO NÃO REFORÇADO, ESPESSURA 3CM. AF_07/2021</t>
        </is>
      </c>
      <c r="D2891" s="30" t="inlineStr">
        <is>
          <t>M2</t>
        </is>
      </c>
      <c r="E2891" s="31" t="n">
        <v>229.45</v>
      </c>
      <c r="F2891" s="32" t="n">
        <v>0.245</v>
      </c>
      <c r="G2891" s="32">
        <f>F2891*E2891</f>
        <v/>
      </c>
    </row>
    <row r="2892" ht="20.1" customHeight="1">
      <c r="A2892" s="29" t="inlineStr">
        <is>
          <t>4.5.4</t>
        </is>
      </c>
      <c r="B2892" s="29" t="inlineStr">
        <is>
          <t>CP ADAP. 51</t>
        </is>
      </c>
      <c r="C2892" s="29" t="inlineStr">
        <is>
          <t>IMPERMEABILIZAÇÃO DE SUPERFÍCIE COM MANTA ASFÁLTICA, UMA CAMADA, INCLUSIVE APLICAÇÃO DE PRIMER ASFÁLTICO, E=4MM</t>
        </is>
      </c>
      <c r="D2892" s="30" t="inlineStr">
        <is>
          <t>M2</t>
        </is>
      </c>
      <c r="E2892" s="31" t="n">
        <v>275.91</v>
      </c>
      <c r="F2892" s="32" t="n">
        <v>0.948</v>
      </c>
      <c r="G2892" s="32">
        <f>F2892*E2892</f>
        <v/>
      </c>
    </row>
    <row r="2893" ht="20.1" customHeight="1">
      <c r="A2893" s="29" t="inlineStr">
        <is>
          <t>4.5.5</t>
        </is>
      </c>
      <c r="B2893" s="29" t="inlineStr">
        <is>
          <t>98567</t>
        </is>
      </c>
      <c r="C2893" s="29" t="inlineStr">
        <is>
          <t>PROTEÇÃO MECÂNICA DE SUPERFICIE HORIZONTAL COM ARGAMASSA DE CIMENTO E AREIA, TRAÇO 1:3, E=4CM. AF_09/2023</t>
        </is>
      </c>
      <c r="D2893" s="30" t="inlineStr">
        <is>
          <t>M2</t>
        </is>
      </c>
      <c r="E2893" s="31" t="n">
        <v>229.45</v>
      </c>
      <c r="F2893" s="32" t="n">
        <v>0.9282</v>
      </c>
      <c r="G2893" s="32">
        <f>F2893*E2893</f>
        <v/>
      </c>
    </row>
    <row r="2894" ht="20.1" customHeight="1">
      <c r="A2894" s="29" t="inlineStr">
        <is>
          <t>4.5.6</t>
        </is>
      </c>
      <c r="B2894" s="29" t="inlineStr">
        <is>
          <t>98564</t>
        </is>
      </c>
      <c r="C2894" s="29" t="inlineStr">
        <is>
          <t>PROTEÇÃO MECÂNICA DE SUPERFÍCIE VERTICAL COM ARGAMASSA DE CIMENTO E AREIA, TRAÇO 1:3, E=2CM. AF_09/2023</t>
        </is>
      </c>
      <c r="D2894" s="30" t="inlineStr">
        <is>
          <t>M2</t>
        </is>
      </c>
      <c r="E2894" s="31" t="n">
        <v>46.46</v>
      </c>
      <c r="F2894" s="32" t="n">
        <v>0.5154</v>
      </c>
      <c r="G2894" s="32">
        <f>F2894*E2894</f>
        <v/>
      </c>
    </row>
    <row r="2895" ht="20.1" customHeight="1">
      <c r="A2895" s="29" t="inlineStr">
        <is>
          <t>4.6.2</t>
        </is>
      </c>
      <c r="B2895" s="29" t="inlineStr">
        <is>
          <t>97626</t>
        </is>
      </c>
      <c r="C2895" s="29" t="inlineStr">
        <is>
          <t>DEMOLIÇÃO DE PILARES E VIGAS EM CONCRETO ARMADO, DE FORMA MANUAL, SEM REAPROVEITAMENTO. AF_09/2023</t>
        </is>
      </c>
      <c r="D2895" s="30" t="inlineStr">
        <is>
          <t>M3</t>
        </is>
      </c>
      <c r="E2895" s="31" t="n">
        <v>0.25</v>
      </c>
      <c r="F2895" s="32" t="n">
        <v>3.5586</v>
      </c>
      <c r="G2895" s="32">
        <f>F2895*E2895</f>
        <v/>
      </c>
    </row>
    <row r="2896" ht="27.95" customHeight="1">
      <c r="A2896" s="29" t="inlineStr">
        <is>
          <t>4.6.3</t>
        </is>
      </c>
      <c r="B2896" s="29" t="inlineStr">
        <is>
          <t>92762.</t>
        </is>
      </c>
      <c r="C2896" s="29" t="inlineStr">
        <is>
          <t>ARMAÇÃO DE PILAR OU VIGA DE ESTRUTURA CONVENCIONAL DE CONCRETO ARMADO UTILIZANDO AÇO CA-50 DE 10,0 MM - MONTAGEM. AF_06/2022 (KG)</t>
        </is>
      </c>
      <c r="D2896" s="30" t="inlineStr">
        <is>
          <t>KG</t>
        </is>
      </c>
      <c r="E2896" s="31" t="n">
        <v>4</v>
      </c>
      <c r="F2896" s="32" t="n">
        <v>0.0558</v>
      </c>
      <c r="G2896" s="32">
        <f>F2896*E2896</f>
        <v/>
      </c>
    </row>
    <row r="2897" ht="20.1" customHeight="1">
      <c r="A2897" s="29" t="inlineStr">
        <is>
          <t>4.6.5</t>
        </is>
      </c>
      <c r="B2897" s="29" t="inlineStr">
        <is>
          <t>103669</t>
        </is>
      </c>
      <c r="C2897" s="29" t="inlineStr">
        <is>
          <t>CONCRETAGEM DE PILARES, FCK = 25 MPA, COM USO DE BALDES - LANÇAMENTO, ADENSAMENTO E ACABAMENTO. AF_02/2022</t>
        </is>
      </c>
      <c r="D2897" s="30" t="inlineStr">
        <is>
          <t>M3</t>
        </is>
      </c>
      <c r="E2897" s="31" t="n">
        <v>0.25</v>
      </c>
      <c r="F2897" s="32" t="n">
        <v>2.459</v>
      </c>
      <c r="G2897" s="32">
        <f>F2897*E2897</f>
        <v/>
      </c>
    </row>
    <row r="2898" ht="27.95" customHeight="1">
      <c r="A2898" s="29" t="inlineStr">
        <is>
          <t>4.6.6</t>
        </is>
      </c>
      <c r="B2898" s="29" t="inlineStr">
        <is>
          <t>103356</t>
        </is>
      </c>
      <c r="C2898" s="29" t="inlineStr">
        <is>
          <t>ALVENARIA DE VEDAÇÃO DE BLOCOS CERÂMICOS FURADOS NA HORIZONTAL DE 9X19X29 CM (ESPESSURA 9 CM) E ARGAMASSA DE ASSENTAMENTO COM PREPARO EM BETONEIRA. AF_12/2021</t>
        </is>
      </c>
      <c r="D2898" s="30" t="inlineStr">
        <is>
          <t>M2</t>
        </is>
      </c>
      <c r="E2898" s="31" t="n">
        <v>25</v>
      </c>
      <c r="F2898" s="32" t="n">
        <v>0.77</v>
      </c>
      <c r="G2898" s="32">
        <f>F2898*E2898</f>
        <v/>
      </c>
    </row>
    <row r="2899" ht="27.95" customHeight="1">
      <c r="A2899" s="29" t="inlineStr">
        <is>
          <t>4.6.8</t>
        </is>
      </c>
      <c r="B2899" s="29" t="inlineStr">
        <is>
          <t>103683</t>
        </is>
      </c>
      <c r="C2899" s="29" t="inlineStr">
        <is>
          <t>CONCRETAGEM DE VIGAS E LAJES, FCK=25 MPA, PARA QUALQUER TIPO DE LAJE COM BALDES EM EDIFICAÇÃO DE MULTIPAVIMENTOS ATÉ 04 ANDARES - LANÇAMENTO, ADENSAMENTO E ACABAMENTO. AF_02/2022</t>
        </is>
      </c>
      <c r="D2899" s="30" t="inlineStr">
        <is>
          <t>M3</t>
        </is>
      </c>
      <c r="E2899" s="31" t="n">
        <v>0.5600000000000001</v>
      </c>
      <c r="F2899" s="32" t="n">
        <v>6.857</v>
      </c>
      <c r="G2899" s="32">
        <f>F2899*E2899</f>
        <v/>
      </c>
    </row>
    <row r="2900" ht="27.95" customHeight="1">
      <c r="A2900" s="29" t="inlineStr">
        <is>
          <t>4.6.9</t>
        </is>
      </c>
      <c r="B2900" s="29" t="inlineStr">
        <is>
          <t>87894</t>
        </is>
      </c>
      <c r="C2900" s="29" t="inlineStr">
        <is>
          <t>CHAPISCO APLICADO EM ALVENARIA (SEM PRESENÇA DE VÃOS) E ESTRUTURAS DE CONCRETO DE FACHADA, COM COLHER DE PEDREIRO. ARGAMASSA TRAÇO 1:3 COM PREPARO EM BETONEIRA 400L. AF_10/2022</t>
        </is>
      </c>
      <c r="D2900" s="30" t="inlineStr">
        <is>
          <t>M2</t>
        </is>
      </c>
      <c r="E2900" s="31" t="n">
        <v>25</v>
      </c>
      <c r="F2900" s="32" t="n">
        <v>0.1394</v>
      </c>
      <c r="G2900" s="32">
        <f>F2900*E2900</f>
        <v/>
      </c>
    </row>
    <row r="2901" ht="36" customHeight="1">
      <c r="A2901" s="29" t="inlineStr">
        <is>
          <t>4.6.10</t>
        </is>
      </c>
      <c r="B2901" s="29" t="inlineStr">
        <is>
          <t>104237</t>
        </is>
      </c>
      <c r="C2901" s="29" t="inlineStr">
        <is>
          <t>EMBOÇO OU MASSA ÚNICA EM ARGAMASSA TRAÇO 1:2:8, PREPARO MECÂNICA COM BETONEIRA 400 L, APLICADA MANUALMENTE EM PANOS DE FACHADA SEM PRESENÇA DE VÃOS, ESPESSURA DE 35 MM, ACESSO POR ANDAIME. AF_08/2022</t>
        </is>
      </c>
      <c r="D2901" s="30" t="inlineStr">
        <is>
          <t>M2</t>
        </is>
      </c>
      <c r="E2901" s="31" t="n">
        <v>25</v>
      </c>
      <c r="F2901" s="32" t="n">
        <v>0.532</v>
      </c>
      <c r="G2901" s="32">
        <f>F2901*E2901</f>
        <v/>
      </c>
    </row>
    <row r="2902" ht="20.1" customHeight="1">
      <c r="A2902" s="29" t="inlineStr">
        <is>
          <t>5.3</t>
        </is>
      </c>
      <c r="B2902" s="29" t="inlineStr">
        <is>
          <t>96527</t>
        </is>
      </c>
      <c r="C2902" s="29" t="inlineStr">
        <is>
          <t>ESCAVAÇÃO MANUAL DE VALA PARA VIGA BALDRAME (INCLUINDO ESCAVAÇÃO PARA COLOCAÇÃO DE FÔRMAS). AF_06/2017</t>
        </is>
      </c>
      <c r="D2902" s="30" t="inlineStr">
        <is>
          <t>M3</t>
        </is>
      </c>
      <c r="E2902" s="31" t="n">
        <v>9.9</v>
      </c>
      <c r="F2902" s="32" t="n">
        <v>1.459</v>
      </c>
      <c r="G2902" s="32">
        <f>F2902*E2902</f>
        <v/>
      </c>
    </row>
    <row r="2903" ht="20.1" customHeight="1">
      <c r="A2903" s="29" t="inlineStr">
        <is>
          <t>5.4</t>
        </is>
      </c>
      <c r="B2903" s="29" t="inlineStr">
        <is>
          <t>CP-95467-90315369</t>
        </is>
      </c>
      <c r="C2903" s="29" t="inlineStr">
        <is>
          <t>EMBASAMENTO C/PEDRA ARGAMASSADA UTILIZANDO ARG.CIM/AREIA 1:6 (M3)</t>
        </is>
      </c>
      <c r="D2903" s="30" t="inlineStr">
        <is>
          <t>M3</t>
        </is>
      </c>
      <c r="E2903" s="31" t="n">
        <v>9.9</v>
      </c>
      <c r="F2903" s="32" t="n">
        <v>6</v>
      </c>
      <c r="G2903" s="32">
        <f>F2903*E2903</f>
        <v/>
      </c>
    </row>
    <row r="2904" ht="20.1" customHeight="1">
      <c r="A2904" s="29" t="inlineStr">
        <is>
          <t>5.7</t>
        </is>
      </c>
      <c r="B2904" s="29" t="inlineStr">
        <is>
          <t>92767</t>
        </is>
      </c>
      <c r="C2904" s="29" t="inlineStr">
        <is>
          <t>ARMAÇÃO DE PILAR DE ESTRUTURA CONVENCIONAL DE CONCRETO ARMADO UTILIZANDO AÇO CA-60 DE 4,2 MM - MONTAGEM. AF_06/2022</t>
        </is>
      </c>
      <c r="D2904" s="30" t="inlineStr">
        <is>
          <t>KG</t>
        </is>
      </c>
      <c r="E2904" s="31" t="n">
        <v>60.82</v>
      </c>
      <c r="F2904" s="32" t="n">
        <v>0.2312</v>
      </c>
      <c r="G2904" s="32">
        <f>F2904*E2904</f>
        <v/>
      </c>
    </row>
    <row r="2905" ht="20.1" customHeight="1">
      <c r="A2905" s="29" t="inlineStr">
        <is>
          <t>5.10</t>
        </is>
      </c>
      <c r="B2905" s="29" t="inlineStr">
        <is>
          <t>103669</t>
        </is>
      </c>
      <c r="C2905" s="29" t="inlineStr">
        <is>
          <t>CONCRETAGEM DE PILARES, FCK = 25 MPA, COM USO DE BALDES - LANÇAMENTO, ADENSAMENTO E ACABAMENTO. AF_02/2022</t>
        </is>
      </c>
      <c r="D2905" s="30" t="inlineStr">
        <is>
          <t>M3</t>
        </is>
      </c>
      <c r="E2905" s="31" t="n">
        <v>3.38</v>
      </c>
      <c r="F2905" s="32" t="n">
        <v>2.459</v>
      </c>
      <c r="G2905" s="32">
        <f>F2905*E2905</f>
        <v/>
      </c>
    </row>
    <row r="2906" ht="20.1" customHeight="1">
      <c r="A2906" s="29" t="inlineStr">
        <is>
          <t>5.11</t>
        </is>
      </c>
      <c r="B2906" s="29" t="inlineStr">
        <is>
          <t>96556</t>
        </is>
      </c>
      <c r="C2906" s="29" t="inlineStr">
        <is>
          <t>CONCRETAGEM DE SAPATAS, FCK 30 MPA, COM USO DE JERICA ? LANÇAMENTO, ADENSAMENTO E ACABAMENTO. AF_06/2017</t>
        </is>
      </c>
      <c r="D2906" s="30" t="inlineStr">
        <is>
          <t>M3</t>
        </is>
      </c>
      <c r="E2906" s="31" t="n">
        <v>3.89</v>
      </c>
      <c r="F2906" s="32" t="n">
        <v>4.906</v>
      </c>
      <c r="G2906" s="32">
        <f>F2906*E2906</f>
        <v/>
      </c>
    </row>
    <row r="2907" ht="20.1" customHeight="1">
      <c r="A2907" s="29" t="inlineStr">
        <is>
          <t>5.12</t>
        </is>
      </c>
      <c r="B2907" s="29" t="inlineStr">
        <is>
          <t>93205</t>
        </is>
      </c>
      <c r="C2907" s="29" t="inlineStr">
        <is>
          <t>CINTA DE AMARRAÇÃO DE ALVENARIA MOLDADA IN LOCO COM UTILIZAÇÃO DE BLOCOS CANALETA. AF_03/2016</t>
        </is>
      </c>
      <c r="D2907" s="30" t="inlineStr">
        <is>
          <t>M</t>
        </is>
      </c>
      <c r="E2907" s="31" t="n">
        <v>220</v>
      </c>
      <c r="F2907" s="32" t="n">
        <v>0.267852</v>
      </c>
      <c r="G2907" s="32">
        <f>F2907*E2907</f>
        <v/>
      </c>
    </row>
    <row r="2908" ht="27.95" customHeight="1">
      <c r="A2908" s="29" t="inlineStr">
        <is>
          <t>5.13</t>
        </is>
      </c>
      <c r="B2908" s="29" t="inlineStr">
        <is>
          <t>89470</t>
        </is>
      </c>
      <c r="C2908" s="29" t="inlineStr">
        <is>
          <t>ALVENARIA DE BLOCOS DE CONCRETO ESTRUTURAL 14X19X39 CM (ESPESSURA 14 CM), FBK = 4,5 MPA, UTILIZANDO COLHER DE PEDREIRO. AF_10/2022</t>
        </is>
      </c>
      <c r="D2908" s="30" t="inlineStr">
        <is>
          <t>M2</t>
        </is>
      </c>
      <c r="E2908" s="31" t="n">
        <v>242</v>
      </c>
      <c r="F2908" s="32" t="n">
        <v>0.62</v>
      </c>
      <c r="G2908" s="32">
        <f>F2908*E2908</f>
        <v/>
      </c>
    </row>
    <row r="2909" ht="15" customHeight="1">
      <c r="A2909" s="29" t="inlineStr">
        <is>
          <t>5.14</t>
        </is>
      </c>
      <c r="B2909" s="29" t="inlineStr">
        <is>
          <t>S08637</t>
        </is>
      </c>
      <c r="C2909" s="29" t="inlineStr">
        <is>
          <t>Chapim de concreto pré-moldado</t>
        </is>
      </c>
      <c r="D2909" s="30" t="inlineStr">
        <is>
          <t>m</t>
        </is>
      </c>
      <c r="E2909" s="31" t="n">
        <v>110</v>
      </c>
      <c r="F2909" s="32" t="n">
        <v>0.0108</v>
      </c>
      <c r="G2909" s="32">
        <f>F2909*E2909</f>
        <v/>
      </c>
    </row>
    <row r="2910" ht="20.1" customHeight="1">
      <c r="A2910" s="29" t="inlineStr">
        <is>
          <t>5.15</t>
        </is>
      </c>
      <c r="B2910" s="29" t="inlineStr">
        <is>
          <t>CP ADAP. 024</t>
        </is>
      </c>
      <c r="C2910" s="29" t="inlineStr">
        <is>
          <t>REMOÇÃO / RECOMPOSIÇÃO DE CERCA ELÉTRICA</t>
        </is>
      </c>
      <c r="D2910" s="30" t="inlineStr">
        <is>
          <t>M</t>
        </is>
      </c>
      <c r="E2910" s="31" t="n">
        <v>110</v>
      </c>
      <c r="F2910" s="32" t="n">
        <v>0.45</v>
      </c>
      <c r="G2910" s="32">
        <f>F2910*E2910</f>
        <v/>
      </c>
    </row>
    <row r="2911" ht="20.1" customHeight="1">
      <c r="A2911" s="29" t="inlineStr">
        <is>
          <t>6.1</t>
        </is>
      </c>
      <c r="B2911" s="29" t="inlineStr">
        <is>
          <t>97633</t>
        </is>
      </c>
      <c r="C2911" s="29" t="inlineStr">
        <is>
          <t>DEMOLIÇÃO DE REVESTIMENTO CERÂMICO, DE FORMA MANUAL, SEM REAPROVEITAMENTO. AF_09/2023</t>
        </is>
      </c>
      <c r="D2911" s="30" t="inlineStr">
        <is>
          <t>M2</t>
        </is>
      </c>
      <c r="E2911" s="31" t="n">
        <v>416.73</v>
      </c>
      <c r="F2911" s="32" t="n">
        <v>0.2301</v>
      </c>
      <c r="G2911" s="32">
        <f>F2911*E2911</f>
        <v/>
      </c>
    </row>
    <row r="2912" ht="20.1" customHeight="1">
      <c r="A2912" s="29" t="inlineStr">
        <is>
          <t>6.2</t>
        </is>
      </c>
      <c r="B2912" s="29" t="inlineStr">
        <is>
          <t>CP ADAP. 025</t>
        </is>
      </c>
      <c r="C2912" s="29" t="inlineStr">
        <is>
          <t>REMOÇÃO DE DIVISÓRIA DE GRANITO</t>
        </is>
      </c>
      <c r="D2912" s="30" t="inlineStr">
        <is>
          <t>M2</t>
        </is>
      </c>
      <c r="E2912" s="31" t="n">
        <v>106.02</v>
      </c>
      <c r="F2912" s="32" t="n">
        <v>0.07000000000000001</v>
      </c>
      <c r="G2912" s="32">
        <f>F2912*E2912</f>
        <v/>
      </c>
    </row>
    <row r="2913" ht="20.1" customHeight="1">
      <c r="A2913" s="29" t="inlineStr">
        <is>
          <t>6.3</t>
        </is>
      </c>
      <c r="B2913" s="29" t="inlineStr">
        <is>
          <t>CP ADAP. 011</t>
        </is>
      </c>
      <c r="C2913" s="29" t="inlineStr">
        <is>
          <t>DEMOLIÇÃO DE PISO CIMENTADO SOBRE LASTRO DE CONCRETO</t>
        </is>
      </c>
      <c r="D2913" s="30" t="inlineStr">
        <is>
          <t>M2</t>
        </is>
      </c>
      <c r="E2913" s="31" t="n">
        <v>123.31</v>
      </c>
      <c r="F2913" s="32" t="n">
        <v>0.13</v>
      </c>
      <c r="G2913" s="32">
        <f>F2913*E2913</f>
        <v/>
      </c>
    </row>
    <row r="2914" ht="36" customHeight="1">
      <c r="A2914" s="29" t="inlineStr">
        <is>
          <t>6.4</t>
        </is>
      </c>
      <c r="B2914" s="29" t="inlineStr">
        <is>
          <t>87630</t>
        </is>
      </c>
      <c r="C2914" s="29" t="inlineStr">
        <is>
          <t>CONTRAPISO EM ARGAMASSA TRAÇO 1:4 (CIMENTO E AREIA), PREPARO MECÂNICO COM BETONEIRA 400 L, APLICADO EM ÁREAS SECAS SOBRE LAJE, ADERIDO, ACABAMENTO NÃO REFORÇADO, ESPESSURA 3CM. AF_07/2021</t>
        </is>
      </c>
      <c r="D2914" s="30" t="inlineStr">
        <is>
          <t>M2</t>
        </is>
      </c>
      <c r="E2914" s="31" t="n">
        <v>123.31</v>
      </c>
      <c r="F2914" s="32" t="n">
        <v>0.245</v>
      </c>
      <c r="G2914" s="32">
        <f>F2914*E2914</f>
        <v/>
      </c>
    </row>
    <row r="2915" ht="20.1" customHeight="1">
      <c r="A2915" s="29" t="inlineStr">
        <is>
          <t>6.5</t>
        </is>
      </c>
      <c r="B2915" s="29" t="inlineStr">
        <is>
          <t>CP ADAP. 51</t>
        </is>
      </c>
      <c r="C2915" s="29" t="inlineStr">
        <is>
          <t>IMPERMEABILIZAÇÃO DE SUPERFÍCIE COM MANTA ASFÁLTICA, UMA CAMADA, INCLUSIVE APLICAÇÃO DE PRIMER ASFÁLTICO, E=4MM</t>
        </is>
      </c>
      <c r="D2915" s="30" t="inlineStr">
        <is>
          <t>M2</t>
        </is>
      </c>
      <c r="E2915" s="31" t="n">
        <v>178.5</v>
      </c>
      <c r="F2915" s="32" t="n">
        <v>0.948</v>
      </c>
      <c r="G2915" s="32">
        <f>F2915*E2915</f>
        <v/>
      </c>
    </row>
    <row r="2916" ht="20.1" customHeight="1">
      <c r="A2916" s="29" t="inlineStr">
        <is>
          <t>6.6</t>
        </is>
      </c>
      <c r="B2916" s="29" t="inlineStr">
        <is>
          <t>98565</t>
        </is>
      </c>
      <c r="C2916" s="29" t="inlineStr">
        <is>
          <t>PROTEÇÃO MECÂNICA DE SUPERFICIE HORIZONTAL COM ARGAMASSA DE CIMENTO E AREIA, TRAÇO 1:3, E=3CM. AF_09/2023</t>
        </is>
      </c>
      <c r="D2916" s="30" t="inlineStr">
        <is>
          <t>M2</t>
        </is>
      </c>
      <c r="E2916" s="31" t="n">
        <v>123.31</v>
      </c>
      <c r="F2916" s="32" t="n">
        <v>0.6912</v>
      </c>
      <c r="G2916" s="32">
        <f>F2916*E2916</f>
        <v/>
      </c>
    </row>
    <row r="2917" ht="20.1" customHeight="1">
      <c r="A2917" s="29" t="inlineStr">
        <is>
          <t>6.7</t>
        </is>
      </c>
      <c r="B2917" s="29" t="inlineStr">
        <is>
          <t>98564</t>
        </is>
      </c>
      <c r="C2917" s="29" t="inlineStr">
        <is>
          <t>PROTEÇÃO MECÂNICA DE SUPERFÍCIE VERTICAL COM ARGAMASSA DE CIMENTO E AREIA, TRAÇO 1:3, E=2CM. AF_09/2023</t>
        </is>
      </c>
      <c r="D2917" s="30" t="inlineStr">
        <is>
          <t>M2</t>
        </is>
      </c>
      <c r="E2917" s="31" t="n">
        <v>55.18</v>
      </c>
      <c r="F2917" s="32" t="n">
        <v>0.5154</v>
      </c>
      <c r="G2917" s="32">
        <f>F2917*E2917</f>
        <v/>
      </c>
    </row>
    <row r="2918" ht="27.95" customHeight="1">
      <c r="A2918" s="29" t="inlineStr">
        <is>
          <t>6.8</t>
        </is>
      </c>
      <c r="B2918" s="29" t="inlineStr">
        <is>
          <t>87263</t>
        </is>
      </c>
      <c r="C2918" s="29" t="inlineStr">
        <is>
          <t>REVESTIMENTO CERÂMICO PARA PISO COM PLACAS TIPO PORCELANATO DE DIMENSÕES 60X60 CM APLICADA EM AMBIENTES DE ÁREA MAIOR QUE 10 M². AF_02/2023_PE</t>
        </is>
      </c>
      <c r="D2918" s="30" t="inlineStr">
        <is>
          <t>M2</t>
        </is>
      </c>
      <c r="E2918" s="31" t="n">
        <v>416.73</v>
      </c>
      <c r="F2918" s="32" t="n">
        <v>0.5203</v>
      </c>
      <c r="G2918" s="32">
        <f>F2918*E2918</f>
        <v/>
      </c>
    </row>
    <row r="2919" ht="27.95" customHeight="1">
      <c r="A2919" s="29" t="inlineStr">
        <is>
          <t>6.15</t>
        </is>
      </c>
      <c r="B2919" s="29" t="inlineStr">
        <is>
          <t>86938</t>
        </is>
      </c>
      <c r="C2919" s="29" t="inlineStr">
        <is>
          <t>CUBA DE EMBUTIR OVAL EM LOUÇA BRANCA, 35 X 50CM OU EQUIVALENTE, INCLUSO VÁLVULA E SIFÃO TIPO GARRAFA EM METAL CROMADO - FORNECIMENTO E INSTALAÇÃO. AF_01/2020</t>
        </is>
      </c>
      <c r="D2919" s="30" t="inlineStr">
        <is>
          <t>UN</t>
        </is>
      </c>
      <c r="E2919" s="31" t="n">
        <v>30</v>
      </c>
      <c r="F2919" s="32" t="n">
        <v>0.8458</v>
      </c>
      <c r="G2919" s="32">
        <f>F2919*E2919</f>
        <v/>
      </c>
    </row>
    <row r="2920" ht="20.1" customHeight="1">
      <c r="A2920" s="29" t="inlineStr">
        <is>
          <t>6.19</t>
        </is>
      </c>
      <c r="B2920" s="29" t="inlineStr">
        <is>
          <t>CP ADAP. 059</t>
        </is>
      </c>
      <c r="C2920" s="29" t="inlineStr">
        <is>
          <t>Divisória em granito branco Itaúnas, polido dos 2 lados</t>
        </is>
      </c>
      <c r="D2920" s="30" t="inlineStr">
        <is>
          <t>M2</t>
        </is>
      </c>
      <c r="E2920" s="31" t="n">
        <v>106.02</v>
      </c>
      <c r="F2920" s="32" t="n">
        <v>0.4739</v>
      </c>
      <c r="G2920" s="32">
        <f>F2920*E2920</f>
        <v/>
      </c>
    </row>
    <row r="2921" ht="20.1" customHeight="1">
      <c r="A2921" s="29" t="inlineStr">
        <is>
          <t>6.20</t>
        </is>
      </c>
      <c r="B2921" s="29" t="inlineStr">
        <is>
          <t>CP ADAP. 060</t>
        </is>
      </c>
      <c r="C2921" s="29" t="inlineStr">
        <is>
          <t>Bancada em granito branco Itaúnas</t>
        </is>
      </c>
      <c r="D2921" s="30" t="inlineStr">
        <is>
          <t>M2</t>
        </is>
      </c>
      <c r="E2921" s="31" t="n">
        <v>20.66</v>
      </c>
      <c r="F2921" s="32" t="n">
        <v>0.4739</v>
      </c>
      <c r="G2921" s="32">
        <f>F2921*E2921</f>
        <v/>
      </c>
    </row>
    <row r="2922" ht="20.1" customHeight="1">
      <c r="A2922" s="29" t="inlineStr">
        <is>
          <t>6.21</t>
        </is>
      </c>
      <c r="B2922" s="29" t="inlineStr">
        <is>
          <t>91338</t>
        </is>
      </c>
      <c r="C2922" s="29" t="inlineStr">
        <is>
          <t>PORTA DE ALUMÍNIO DE ABRIR COM LAMBRI, COM GUARNIÇÃO, FIXAÇÃO COM PARAFUSOS - FORNECIMENTO E INSTALAÇÃO. AF_12/2019</t>
        </is>
      </c>
      <c r="D2922" s="30" t="inlineStr">
        <is>
          <t>M2</t>
        </is>
      </c>
      <c r="E2922" s="31" t="n">
        <v>29.92</v>
      </c>
      <c r="F2922" s="32" t="n">
        <v>0.3563</v>
      </c>
      <c r="G2922" s="32">
        <f>F2922*E2922</f>
        <v/>
      </c>
    </row>
    <row r="2923" ht="15" customHeight="1">
      <c r="A2923" s="29" t="inlineStr">
        <is>
          <t>6.27</t>
        </is>
      </c>
      <c r="B2923" s="29" t="inlineStr">
        <is>
          <t>S09718</t>
        </is>
      </c>
      <c r="C2923" s="29" t="inlineStr">
        <is>
          <t>Espelho de cristal 4mm com moldura de alumínio</t>
        </is>
      </c>
      <c r="D2923" s="30" t="inlineStr">
        <is>
          <t>m2</t>
        </is>
      </c>
      <c r="E2923" s="31" t="n">
        <v>29.8</v>
      </c>
      <c r="F2923" s="32" t="n">
        <v>0.3</v>
      </c>
      <c r="G2923" s="32">
        <f>F2923*E2923</f>
        <v/>
      </c>
    </row>
    <row r="2924" ht="15" customHeight="1">
      <c r="A2924" s="1" t="n"/>
      <c r="B2924" s="1" t="n"/>
      <c r="C2924" s="1" t="n"/>
      <c r="D2924" s="1" t="n"/>
      <c r="E2924" s="1" t="n"/>
      <c r="F2924" s="33" t="inlineStr">
        <is>
          <t>TOTAL:</t>
        </is>
      </c>
      <c r="G2924" s="34" t="n">
        <v>7960.247199738597</v>
      </c>
    </row>
    <row r="2925" ht="15.95" customHeight="1">
      <c r="A2925" s="27" t="inlineStr">
        <is>
          <t xml:space="preserve">[ Encargos </t>
        </is>
      </c>
      <c r="B2925" s="27" t="inlineStr">
        <is>
          <t>00043490</t>
        </is>
      </c>
      <c r="C2925" s="27" t="inlineStr">
        <is>
          <t>EPI - FAMILIA PINTOR - HORISTA (ENCARGOS COMPLEMENTARES - COLETADO CAIXA)</t>
        </is>
      </c>
      <c r="D2925" s="28" t="inlineStr">
        <is>
          <t>H</t>
        </is>
      </c>
      <c r="E2925" s="1" t="n"/>
      <c r="F2925" s="1" t="n"/>
      <c r="G2925" s="1" t="n"/>
    </row>
    <row r="2926" ht="20.1" customHeight="1">
      <c r="A2926" s="29" t="inlineStr">
        <is>
          <t>2.1</t>
        </is>
      </c>
      <c r="B2926" s="29" t="inlineStr">
        <is>
          <t>103689</t>
        </is>
      </c>
      <c r="C2926" s="29" t="inlineStr">
        <is>
          <t>FORNECIMENTO E INSTALAÇÃO DE PLACA DE OBRA COM CHAPA GALVANIZADA E ESTRUTURA DE MADEIRA. AF_03/2022_PS</t>
        </is>
      </c>
      <c r="D2926" s="30" t="inlineStr">
        <is>
          <t>M2</t>
        </is>
      </c>
      <c r="E2926" s="31" t="n">
        <v>2.88</v>
      </c>
      <c r="F2926" s="32" t="n">
        <v>0.22645</v>
      </c>
      <c r="G2926" s="32">
        <f>F2926*E2926</f>
        <v/>
      </c>
    </row>
    <row r="2927" ht="20.1" customHeight="1">
      <c r="A2927" s="29" t="inlineStr">
        <is>
          <t>2.2</t>
        </is>
      </c>
      <c r="B2927" s="29" t="inlineStr">
        <is>
          <t>93208</t>
        </is>
      </c>
      <c r="C2927" s="29" t="inlineStr">
        <is>
          <t>EXECUÇÃO DE ALMOXARIFADO EM CANTEIRO DE OBRA EM CHAPA DE MADEIRA COMPENSADA, INCLUSO PRATELEIRAS. AF_02/2016</t>
        </is>
      </c>
      <c r="D2927" s="30" t="inlineStr">
        <is>
          <t>M2</t>
        </is>
      </c>
      <c r="E2927" s="31" t="n">
        <v>30</v>
      </c>
      <c r="F2927" s="32" t="n">
        <v>0.61092367</v>
      </c>
      <c r="G2927" s="32">
        <f>F2927*E2927</f>
        <v/>
      </c>
    </row>
    <row r="2928" ht="27.95" customHeight="1">
      <c r="A2928" s="29" t="inlineStr">
        <is>
          <t>2.3</t>
        </is>
      </c>
      <c r="B2928" s="29" t="inlineStr">
        <is>
          <t>93210</t>
        </is>
      </c>
      <c r="C2928" s="29" t="inlineStr">
        <is>
          <t>EXECUÇÃO DE REFEITÓRIO EM CANTEIRO DE OBRA EM CHAPA DE MADEIRA COMPENSADA, NÃO INCLUSO MOBILIÁRIO E EQUIPAMENTOS. AF_02/2016</t>
        </is>
      </c>
      <c r="D2928" s="30" t="inlineStr">
        <is>
          <t>M2</t>
        </is>
      </c>
      <c r="E2928" s="31" t="n">
        <v>14</v>
      </c>
      <c r="F2928" s="32" t="n">
        <v>0.23311883</v>
      </c>
      <c r="G2928" s="32">
        <f>F2928*E2928</f>
        <v/>
      </c>
    </row>
    <row r="2929" ht="20.1" customHeight="1">
      <c r="A2929" s="29" t="inlineStr">
        <is>
          <t>4.3.10</t>
        </is>
      </c>
      <c r="B2929" s="29" t="inlineStr">
        <is>
          <t>88485</t>
        </is>
      </c>
      <c r="C2929" s="29" t="inlineStr">
        <is>
          <t>FUNDO SELADOR ACRÍLICO, APLICAÇÃO MANUAL EM PAREDE, UMA DEMÃO. AF_04/2023</t>
        </is>
      </c>
      <c r="D2929" s="30" t="inlineStr">
        <is>
          <t>M2</t>
        </is>
      </c>
      <c r="E2929" s="31" t="n">
        <v>58.29</v>
      </c>
      <c r="F2929" s="32" t="n">
        <v>0.06660000000000001</v>
      </c>
      <c r="G2929" s="32">
        <f>F2929*E2929</f>
        <v/>
      </c>
    </row>
    <row r="2930" ht="20.1" customHeight="1">
      <c r="A2930" s="29" t="inlineStr">
        <is>
          <t>4.3.11</t>
        </is>
      </c>
      <c r="B2930" s="29" t="inlineStr">
        <is>
          <t>88423</t>
        </is>
      </c>
      <c r="C2930" s="29" t="inlineStr">
        <is>
          <t>APLICAÇÃO MANUAL DE PINTURA COM TINTA TEXTURIZADA ACRÍLICA EM PAREDES EXTERNAS DE CASAS, UMA COR. AF_06/2014</t>
        </is>
      </c>
      <c r="D2930" s="30" t="inlineStr">
        <is>
          <t>M2</t>
        </is>
      </c>
      <c r="E2930" s="31" t="n">
        <v>58.29</v>
      </c>
      <c r="F2930" s="32" t="n">
        <v>0.176</v>
      </c>
      <c r="G2930" s="32">
        <f>F2930*E2930</f>
        <v/>
      </c>
    </row>
    <row r="2931" ht="20.1" customHeight="1">
      <c r="A2931" s="29" t="inlineStr">
        <is>
          <t>4.6.11</t>
        </is>
      </c>
      <c r="B2931" s="29" t="inlineStr">
        <is>
          <t>88415</t>
        </is>
      </c>
      <c r="C2931" s="29" t="inlineStr">
        <is>
          <t>APLICAÇÃO MANUAL DE FUNDO SELADOR ACRÍLICO EM PAREDES EXTERNAS DE CASAS. AF_06/2014</t>
        </is>
      </c>
      <c r="D2931" s="30" t="inlineStr">
        <is>
          <t>M2</t>
        </is>
      </c>
      <c r="E2931" s="31" t="n">
        <v>168</v>
      </c>
      <c r="F2931" s="32" t="n">
        <v>0.054</v>
      </c>
      <c r="G2931" s="32">
        <f>F2931*E2931</f>
        <v/>
      </c>
    </row>
    <row r="2932" ht="20.1" customHeight="1">
      <c r="A2932" s="29" t="inlineStr">
        <is>
          <t>4.6.12</t>
        </is>
      </c>
      <c r="B2932" s="29" t="inlineStr">
        <is>
          <t>88423</t>
        </is>
      </c>
      <c r="C2932" s="29" t="inlineStr">
        <is>
          <t>APLICAÇÃO MANUAL DE PINTURA COM TINTA TEXTURIZADA ACRÍLICA EM PAREDES EXTERNAS DE CASAS, UMA COR. AF_06/2014</t>
        </is>
      </c>
      <c r="D2932" s="30" t="inlineStr">
        <is>
          <t>M2</t>
        </is>
      </c>
      <c r="E2932" s="31" t="n">
        <v>168</v>
      </c>
      <c r="F2932" s="32" t="n">
        <v>0.176</v>
      </c>
      <c r="G2932" s="32">
        <f>F2932*E2932</f>
        <v/>
      </c>
    </row>
    <row r="2933" ht="15" customHeight="1">
      <c r="A2933" s="1" t="n"/>
      <c r="B2933" s="1" t="n"/>
      <c r="C2933" s="1" t="n"/>
      <c r="D2933" s="1" t="n"/>
      <c r="E2933" s="1" t="n"/>
      <c r="F2933" s="33" t="inlineStr">
        <is>
          <t>TOTAL:</t>
        </is>
      </c>
      <c r="G2933" s="34" t="n">
        <v>75.02470372000001</v>
      </c>
    </row>
    <row r="2934" ht="15.95" customHeight="1">
      <c r="A2934" s="27" t="inlineStr">
        <is>
          <t xml:space="preserve">[ Encargos </t>
        </is>
      </c>
      <c r="B2934" s="27" t="inlineStr">
        <is>
          <t>00043491</t>
        </is>
      </c>
      <c r="C2934" s="27" t="inlineStr">
        <is>
          <t>EPI - FAMILIA SERVENTE - HORISTA (ENCARGOS COMPLEMENTARES - COLETADO CAIXA)</t>
        </is>
      </c>
      <c r="D2934" s="28" t="inlineStr">
        <is>
          <t>H</t>
        </is>
      </c>
      <c r="E2934" s="1" t="n"/>
      <c r="F2934" s="1" t="n"/>
      <c r="G2934" s="1" t="n"/>
    </row>
    <row r="2935" ht="20.1" customHeight="1">
      <c r="A2935" s="29" t="inlineStr">
        <is>
          <t>2.1</t>
        </is>
      </c>
      <c r="B2935" s="29" t="inlineStr">
        <is>
          <t>103689</t>
        </is>
      </c>
      <c r="C2935" s="29" t="inlineStr">
        <is>
          <t>FORNECIMENTO E INSTALAÇÃO DE PLACA DE OBRA COM CHAPA GALVANIZADA E ESTRUTURA DE MADEIRA. AF_03/2022_PS</t>
        </is>
      </c>
      <c r="D2935" s="30" t="inlineStr">
        <is>
          <t>M2</t>
        </is>
      </c>
      <c r="E2935" s="31" t="n">
        <v>2.88</v>
      </c>
      <c r="F2935" s="32" t="n">
        <v>1.1186</v>
      </c>
      <c r="G2935" s="32">
        <f>F2935*E2935</f>
        <v/>
      </c>
    </row>
    <row r="2936" ht="20.1" customHeight="1">
      <c r="A2936" s="29" t="inlineStr">
        <is>
          <t>2.2</t>
        </is>
      </c>
      <c r="B2936" s="29" t="inlineStr">
        <is>
          <t>93208</t>
        </is>
      </c>
      <c r="C2936" s="29" t="inlineStr">
        <is>
          <t>EXECUÇÃO DE ALMOXARIFADO EM CANTEIRO DE OBRA EM CHAPA DE MADEIRA COMPENSADA, INCLUSO PRATELEIRAS. AF_02/2016</t>
        </is>
      </c>
      <c r="D2936" s="30" t="inlineStr">
        <is>
          <t>M2</t>
        </is>
      </c>
      <c r="E2936" s="31" t="n">
        <v>30</v>
      </c>
      <c r="F2936" s="32" t="n">
        <v>1.203404479368</v>
      </c>
      <c r="G2936" s="32">
        <f>F2936*E2936</f>
        <v/>
      </c>
    </row>
    <row r="2937" ht="27.95" customHeight="1">
      <c r="A2937" s="29" t="inlineStr">
        <is>
          <t>2.3</t>
        </is>
      </c>
      <c r="B2937" s="29" t="inlineStr">
        <is>
          <t>93210</t>
        </is>
      </c>
      <c r="C2937" s="29" t="inlineStr">
        <is>
          <t>EXECUÇÃO DE REFEITÓRIO EM CANTEIRO DE OBRA EM CHAPA DE MADEIRA COMPENSADA, NÃO INCLUSO MOBILIÁRIO E EQUIPAMENTOS. AF_02/2016</t>
        </is>
      </c>
      <c r="D2937" s="30" t="inlineStr">
        <is>
          <t>M2</t>
        </is>
      </c>
      <c r="E2937" s="31" t="n">
        <v>14</v>
      </c>
      <c r="F2937" s="32" t="n">
        <v>1.1518595994144</v>
      </c>
      <c r="G2937" s="32">
        <f>F2937*E2937</f>
        <v/>
      </c>
    </row>
    <row r="2938" ht="27.95" customHeight="1">
      <c r="A2938" s="29" t="inlineStr">
        <is>
          <t>2.4</t>
        </is>
      </c>
      <c r="B2938" s="29" t="inlineStr">
        <is>
          <t>101493</t>
        </is>
      </c>
      <c r="C2938" s="29" t="inlineStr">
        <is>
          <t>ENTRADA DE ENERGIA ELÉTRICA, AÉREA, MONOFÁSICA, COM CAIXA DE EMBUTIR, CABO DE 10 MM2 E DISJUNTOR DIN 50A (NÃO INCLUSO O POSTE DE CONCRETO). AF_07/2020_PS</t>
        </is>
      </c>
      <c r="D2938" s="30" t="inlineStr">
        <is>
          <t>UN</t>
        </is>
      </c>
      <c r="E2938" s="31" t="n">
        <v>1</v>
      </c>
      <c r="F2938" s="32" t="n">
        <v>0.08984</v>
      </c>
      <c r="G2938" s="32">
        <f>F2938*E2938</f>
        <v/>
      </c>
    </row>
    <row r="2939" ht="20.1" customHeight="1">
      <c r="A2939" s="29" t="inlineStr">
        <is>
          <t>2.5</t>
        </is>
      </c>
      <c r="B2939" s="29" t="inlineStr">
        <is>
          <t>CP ADAP. 002</t>
        </is>
      </c>
      <c r="C2939" s="29" t="inlineStr">
        <is>
          <t>INSTALAÇÕES PROVISÓRIAS DE ÁGUA</t>
        </is>
      </c>
      <c r="D2939" s="30" t="inlineStr">
        <is>
          <t>UN</t>
        </is>
      </c>
      <c r="E2939" s="31" t="n">
        <v>1</v>
      </c>
      <c r="F2939" s="32" t="n">
        <v>8.119999999999999</v>
      </c>
      <c r="G2939" s="32">
        <f>F2939*E2939</f>
        <v/>
      </c>
    </row>
    <row r="2940" ht="27.95" customHeight="1">
      <c r="A2940" s="29" t="inlineStr">
        <is>
          <t>3.1.2</t>
        </is>
      </c>
      <c r="B2940" s="29" t="inlineStr">
        <is>
          <t>97063</t>
        </is>
      </c>
      <c r="C2940" s="29" t="inlineStr">
        <is>
          <t>MONTAGEM E DESMONTAGEM DE ANDAIME MODULAR FACHADEIRO, COM PISO METÁLICO, PARA EDIFICAÇÕES COM MÚLTIPLOS PAVIMENTOS (EXCLUSIVE ANDAIME E LIMPEZA). AF_11/2017</t>
        </is>
      </c>
      <c r="D2940" s="30" t="inlineStr">
        <is>
          <t>M2</t>
        </is>
      </c>
      <c r="E2940" s="31" t="n">
        <v>889</v>
      </c>
      <c r="F2940" s="32" t="n">
        <v>0.20819414</v>
      </c>
      <c r="G2940" s="32">
        <f>F2940*E2940</f>
        <v/>
      </c>
    </row>
    <row r="2941" ht="20.1" customHeight="1">
      <c r="A2941" s="29" t="inlineStr">
        <is>
          <t>3.2.1</t>
        </is>
      </c>
      <c r="B2941" s="29" t="inlineStr">
        <is>
          <t>CP ADAP. 010</t>
        </is>
      </c>
      <c r="C2941" s="29" t="inlineStr">
        <is>
          <t>APICOAMENTO EM CONCRETO/PREPARO DA SUPERFÍCIE</t>
        </is>
      </c>
      <c r="D2941" s="30" t="inlineStr">
        <is>
          <t>M2</t>
        </is>
      </c>
      <c r="E2941" s="31" t="n">
        <v>95.05</v>
      </c>
      <c r="F2941" s="32" t="n">
        <v>2</v>
      </c>
      <c r="G2941" s="32">
        <f>F2941*E2941</f>
        <v/>
      </c>
    </row>
    <row r="2942" ht="20.1" customHeight="1">
      <c r="A2942" s="29" t="inlineStr">
        <is>
          <t>3.2.2</t>
        </is>
      </c>
      <c r="B2942" s="29" t="inlineStr">
        <is>
          <t>CP ADAP. 004</t>
        </is>
      </c>
      <c r="C2942" s="29" t="inlineStr">
        <is>
          <t>LIMPEZA DE SUPERFÍCIE C/ ESCOVA DE AÇO</t>
        </is>
      </c>
      <c r="D2942" s="30" t="inlineStr">
        <is>
          <t>M2</t>
        </is>
      </c>
      <c r="E2942" s="31" t="n">
        <v>95.05</v>
      </c>
      <c r="F2942" s="32" t="n">
        <v>0.4</v>
      </c>
      <c r="G2942" s="32">
        <f>F2942*E2942</f>
        <v/>
      </c>
    </row>
    <row r="2943" ht="20.1" customHeight="1">
      <c r="A2943" s="29" t="inlineStr">
        <is>
          <t>3.2.4</t>
        </is>
      </c>
      <c r="B2943" s="29" t="inlineStr">
        <is>
          <t>CP ADAP. 009</t>
        </is>
      </c>
      <c r="C2943" s="29" t="inlineStr">
        <is>
          <t>PINTURA PROTEÇÃO C/INIBIDOR MIGRATÓRIO CORROSÃO, 2 DEMÃOS - M2</t>
        </is>
      </c>
      <c r="D2943" s="30" t="inlineStr">
        <is>
          <t>M2</t>
        </is>
      </c>
      <c r="E2943" s="31" t="n">
        <v>95.05</v>
      </c>
      <c r="F2943" s="32" t="n">
        <v>0.2</v>
      </c>
      <c r="G2943" s="32">
        <f>F2943*E2943</f>
        <v/>
      </c>
    </row>
    <row r="2944" ht="20.1" customHeight="1">
      <c r="A2944" s="29" t="inlineStr">
        <is>
          <t>3.2.5</t>
        </is>
      </c>
      <c r="B2944" s="29" t="inlineStr">
        <is>
          <t>CP ADAP. 007</t>
        </is>
      </c>
      <c r="C2944" s="29" t="inlineStr">
        <is>
          <t>APLICAÇÃO DE ADESIVO ESTRUTURAL - KG</t>
        </is>
      </c>
      <c r="D2944" s="30" t="inlineStr">
        <is>
          <t>KG</t>
        </is>
      </c>
      <c r="E2944" s="31" t="n">
        <v>95.05</v>
      </c>
      <c r="F2944" s="32" t="n">
        <v>0.2</v>
      </c>
      <c r="G2944" s="32">
        <f>F2944*E2944</f>
        <v/>
      </c>
    </row>
    <row r="2945" ht="20.1" customHeight="1">
      <c r="A2945" s="29" t="inlineStr">
        <is>
          <t>3.2.7</t>
        </is>
      </c>
      <c r="B2945" s="29" t="inlineStr">
        <is>
          <t>CP ADAP. 005</t>
        </is>
      </c>
      <c r="C2945" s="29" t="inlineStr">
        <is>
          <t>RECUPERAÇÃO CONCRETO COM ARGAMASSA POLIMÉRICA ESP.=25MM</t>
        </is>
      </c>
      <c r="D2945" s="30" t="inlineStr">
        <is>
          <t>M2</t>
        </is>
      </c>
      <c r="E2945" s="31" t="n">
        <v>95.05</v>
      </c>
      <c r="F2945" s="32" t="n">
        <v>4</v>
      </c>
      <c r="G2945" s="32">
        <f>F2945*E2945</f>
        <v/>
      </c>
    </row>
    <row r="2946" ht="20.1" customHeight="1">
      <c r="A2946" s="29" t="inlineStr">
        <is>
          <t>3.2.9</t>
        </is>
      </c>
      <c r="B2946" s="29" t="inlineStr">
        <is>
          <t>CP ADAP. 001</t>
        </is>
      </c>
      <c r="C2946" s="29" t="inlineStr">
        <is>
          <t>SELAGEM DE FISSURAS COM INJEÇÃO DE RESINA EPÓXI</t>
        </is>
      </c>
      <c r="D2946" s="30" t="inlineStr">
        <is>
          <t>KG</t>
        </is>
      </c>
      <c r="E2946" s="31" t="n">
        <v>21.25</v>
      </c>
      <c r="F2946" s="32" t="n">
        <v>5</v>
      </c>
      <c r="G2946" s="32">
        <f>F2946*E2946</f>
        <v/>
      </c>
    </row>
    <row r="2947" ht="20.1" customHeight="1">
      <c r="A2947" s="29" t="inlineStr">
        <is>
          <t>3.3.1</t>
        </is>
      </c>
      <c r="B2947" s="29" t="inlineStr">
        <is>
          <t>97633</t>
        </is>
      </c>
      <c r="C2947" s="29" t="inlineStr">
        <is>
          <t>DEMOLIÇÃO DE REVESTIMENTO CERÂMICO, DE FORMA MANUAL, SEM REAPROVEITAMENTO. AF_09/2023</t>
        </is>
      </c>
      <c r="D2947" s="30" t="inlineStr">
        <is>
          <t>M2</t>
        </is>
      </c>
      <c r="E2947" s="31" t="n">
        <v>44.77</v>
      </c>
      <c r="F2947" s="32" t="n">
        <v>0.774</v>
      </c>
      <c r="G2947" s="32">
        <f>F2947*E2947</f>
        <v/>
      </c>
    </row>
    <row r="2948" ht="20.1" customHeight="1">
      <c r="A2948" s="29" t="inlineStr">
        <is>
          <t>3.3.2</t>
        </is>
      </c>
      <c r="B2948" s="29" t="inlineStr">
        <is>
          <t>97631</t>
        </is>
      </c>
      <c r="C2948" s="29" t="inlineStr">
        <is>
          <t>DEMOLIÇÃO DE ARGAMASSAS, DE FORMA MANUAL, SEM REAPROVEITAMENTO. AF_09/2023</t>
        </is>
      </c>
      <c r="D2948" s="30" t="inlineStr">
        <is>
          <t>M2</t>
        </is>
      </c>
      <c r="E2948" s="31" t="n">
        <v>44.77</v>
      </c>
      <c r="F2948" s="32" t="n">
        <v>0.3872</v>
      </c>
      <c r="G2948" s="32">
        <f>F2948*E2948</f>
        <v/>
      </c>
    </row>
    <row r="2949" ht="27.95" customHeight="1">
      <c r="A2949" s="29" t="inlineStr">
        <is>
          <t>3.3.4</t>
        </is>
      </c>
      <c r="B2949" s="29" t="inlineStr">
        <is>
          <t>87894</t>
        </is>
      </c>
      <c r="C2949" s="29" t="inlineStr">
        <is>
          <t>CHAPISCO APLICADO EM ALVENARIA (SEM PRESENÇA DE VÃOS) E ESTRUTURAS DE CONCRETO DE FACHADA, COM COLHER DE PEDREIRO. ARGAMASSA TRAÇO 1:3 COM PREPARO EM BETONEIRA 400L. AF_10/2022</t>
        </is>
      </c>
      <c r="D2949" s="30" t="inlineStr">
        <is>
          <t>M2</t>
        </is>
      </c>
      <c r="E2949" s="31" t="n">
        <v>44.77</v>
      </c>
      <c r="F2949" s="32" t="n">
        <v>0.0465</v>
      </c>
      <c r="G2949" s="32">
        <f>F2949*E2949</f>
        <v/>
      </c>
    </row>
    <row r="2950" ht="36" customHeight="1">
      <c r="A2950" s="29" t="inlineStr">
        <is>
          <t>3.3.5</t>
        </is>
      </c>
      <c r="B2950" s="29" t="inlineStr">
        <is>
          <t>104237</t>
        </is>
      </c>
      <c r="C2950" s="29" t="inlineStr">
        <is>
          <t>EMBOÇO OU MASSA ÚNICA EM ARGAMASSA TRAÇO 1:2:8, PREPARO MECÂNICA COM BETONEIRA 400 L, APLICADA MANUALMENTE EM PANOS DE FACHADA SEM PRESENÇA DE VÃOS, ESPESSURA DE 35 MM, ACESSO POR ANDAIME. AF_08/2022</t>
        </is>
      </c>
      <c r="D2950" s="30" t="inlineStr">
        <is>
          <t>M2</t>
        </is>
      </c>
      <c r="E2950" s="31" t="n">
        <v>44.77</v>
      </c>
      <c r="F2950" s="32" t="n">
        <v>0.532</v>
      </c>
      <c r="G2950" s="32">
        <f>F2950*E2950</f>
        <v/>
      </c>
    </row>
    <row r="2951" ht="20.1" customHeight="1">
      <c r="A2951" s="29" t="inlineStr">
        <is>
          <t>3.3.6</t>
        </is>
      </c>
      <c r="B2951" s="29" t="inlineStr">
        <is>
          <t>CP ADAP. 031</t>
        </is>
      </c>
      <c r="C2951" s="29" t="inlineStr">
        <is>
          <t>APLICAÇÃO DE JUNTA DE DILATAÇÃO ELÁSTICA PARA CONCRETO (FUGENBAND)</t>
        </is>
      </c>
      <c r="D2951" s="30" t="inlineStr">
        <is>
          <t>M</t>
        </is>
      </c>
      <c r="E2951" s="31" t="n">
        <v>234</v>
      </c>
      <c r="F2951" s="32" t="n">
        <v>0.417</v>
      </c>
      <c r="G2951" s="32">
        <f>F2951*E2951</f>
        <v/>
      </c>
    </row>
    <row r="2952" ht="20.1" customHeight="1">
      <c r="A2952" s="29" t="inlineStr">
        <is>
          <t>3.3.7</t>
        </is>
      </c>
      <c r="B2952" s="29" t="inlineStr">
        <is>
          <t>CP ADAP. 036</t>
        </is>
      </c>
      <c r="C2952" s="29" t="inlineStr">
        <is>
          <t>REVESTIMENTO CERÂMICO 5 X 5, COR AZUL DANÚBIO FOSCO (GALPÃO DMA)</t>
        </is>
      </c>
      <c r="D2952" s="30" t="inlineStr">
        <is>
          <t>M2</t>
        </is>
      </c>
      <c r="E2952" s="31" t="n">
        <v>42.68</v>
      </c>
      <c r="F2952" s="32" t="n">
        <v>0.578</v>
      </c>
      <c r="G2952" s="32">
        <f>F2952*E2952</f>
        <v/>
      </c>
    </row>
    <row r="2953" ht="20.1" customHeight="1">
      <c r="A2953" s="29" t="inlineStr">
        <is>
          <t>3.3.8</t>
        </is>
      </c>
      <c r="B2953" s="29" t="inlineStr">
        <is>
          <t>CP ADAP. 037</t>
        </is>
      </c>
      <c r="C2953" s="29" t="inlineStr">
        <is>
          <t>REVESTIMENTO CERÂMINO 5 X 5 CM, COR PRETO BERLIN (GALPÃO DMA)</t>
        </is>
      </c>
      <c r="D2953" s="30" t="inlineStr">
        <is>
          <t>M2</t>
        </is>
      </c>
      <c r="E2953" s="31" t="n">
        <v>2.09</v>
      </c>
      <c r="F2953" s="32" t="n">
        <v>0.578</v>
      </c>
      <c r="G2953" s="32">
        <f>F2953*E2953</f>
        <v/>
      </c>
    </row>
    <row r="2954" ht="20.1" customHeight="1">
      <c r="A2954" s="29" t="inlineStr">
        <is>
          <t>3.3.9</t>
        </is>
      </c>
      <c r="B2954" s="29" t="inlineStr">
        <is>
          <t>CP ADAP. 018</t>
        </is>
      </c>
      <c r="C2954" s="29" t="inlineStr">
        <is>
          <t>REJUNTAMENTO P/CERÂMICA C/ EPOXI (PAREDE/PISO)</t>
        </is>
      </c>
      <c r="D2954" s="30" t="inlineStr">
        <is>
          <t>M2</t>
        </is>
      </c>
      <c r="E2954" s="31" t="n">
        <v>852</v>
      </c>
      <c r="F2954" s="32" t="n">
        <v>0.23</v>
      </c>
      <c r="G2954" s="32">
        <f>F2954*E2954</f>
        <v/>
      </c>
    </row>
    <row r="2955" ht="15" customHeight="1">
      <c r="A2955" s="29" t="inlineStr">
        <is>
          <t>3.3.10</t>
        </is>
      </c>
      <c r="B2955" s="29" t="inlineStr">
        <is>
          <t>S08637</t>
        </is>
      </c>
      <c r="C2955" s="29" t="inlineStr">
        <is>
          <t>Chapim de concreto pré-moldado</t>
        </is>
      </c>
      <c r="D2955" s="30" t="inlineStr">
        <is>
          <t>m</t>
        </is>
      </c>
      <c r="E2955" s="31" t="n">
        <v>142</v>
      </c>
      <c r="F2955" s="32" t="n">
        <v>0.14895</v>
      </c>
      <c r="G2955" s="32">
        <f>F2955*E2955</f>
        <v/>
      </c>
    </row>
    <row r="2956" ht="15" customHeight="1">
      <c r="A2956" s="29" t="inlineStr">
        <is>
          <t>3.4.1</t>
        </is>
      </c>
      <c r="B2956" s="29" t="inlineStr">
        <is>
          <t>99814</t>
        </is>
      </c>
      <c r="C2956" s="29" t="inlineStr">
        <is>
          <t>LIMPEZA DE SUPERFÍCIE COM JATO DE ALTA PRESSÃO. AF_04/2019</t>
        </is>
      </c>
      <c r="D2956" s="30" t="inlineStr">
        <is>
          <t>M2</t>
        </is>
      </c>
      <c r="E2956" s="31" t="n">
        <v>161.22</v>
      </c>
      <c r="F2956" s="32" t="n">
        <v>0.089</v>
      </c>
      <c r="G2956" s="32">
        <f>F2956*E2956</f>
        <v/>
      </c>
    </row>
    <row r="2957" ht="20.1" customHeight="1">
      <c r="A2957" s="29" t="inlineStr">
        <is>
          <t>3.4.2</t>
        </is>
      </c>
      <c r="B2957" s="29" t="inlineStr">
        <is>
          <t>CP ADAP. 019</t>
        </is>
      </c>
      <c r="C2957" s="29" t="inlineStr">
        <is>
          <t>IMPERMEABILIZAÇÃO DE SUPERFÍCIE C/ CRISTALIZANTE , 2 DEMÃOS</t>
        </is>
      </c>
      <c r="D2957" s="30" t="inlineStr">
        <is>
          <t>M2</t>
        </is>
      </c>
      <c r="E2957" s="31" t="n">
        <v>161.22</v>
      </c>
      <c r="F2957" s="32" t="n">
        <v>0.96</v>
      </c>
      <c r="G2957" s="32">
        <f>F2957*E2957</f>
        <v/>
      </c>
    </row>
    <row r="2958" ht="15" customHeight="1">
      <c r="A2958" s="29" t="inlineStr">
        <is>
          <t>3.5.1</t>
        </is>
      </c>
      <c r="B2958" s="29" t="inlineStr">
        <is>
          <t>99814</t>
        </is>
      </c>
      <c r="C2958" s="29" t="inlineStr">
        <is>
          <t>LIMPEZA DE SUPERFÍCIE COM JATO DE ALTA PRESSÃO. AF_04/2019</t>
        </is>
      </c>
      <c r="D2958" s="30" t="inlineStr">
        <is>
          <t>M2</t>
        </is>
      </c>
      <c r="E2958" s="31" t="n">
        <v>262.7</v>
      </c>
      <c r="F2958" s="32" t="n">
        <v>0.089</v>
      </c>
      <c r="G2958" s="32">
        <f>F2958*E2958</f>
        <v/>
      </c>
    </row>
    <row r="2959" ht="15" customHeight="1">
      <c r="A2959" s="29" t="inlineStr">
        <is>
          <t>3.5.2</t>
        </is>
      </c>
      <c r="B2959" s="29" t="inlineStr">
        <is>
          <t>S07218</t>
        </is>
      </c>
      <c r="C2959" s="29" t="inlineStr">
        <is>
          <t>Remoção de impermeabilização com manta asfaltica</t>
        </is>
      </c>
      <c r="D2959" s="30" t="inlineStr">
        <is>
          <t>m2</t>
        </is>
      </c>
      <c r="E2959" s="31" t="n">
        <v>262.7</v>
      </c>
      <c r="F2959" s="32" t="n">
        <v>0.26</v>
      </c>
      <c r="G2959" s="32">
        <f>F2959*E2959</f>
        <v/>
      </c>
    </row>
    <row r="2960" ht="27.95" customHeight="1">
      <c r="A2960" s="29" t="inlineStr">
        <is>
          <t>3.5.3</t>
        </is>
      </c>
      <c r="B2960" s="29" t="inlineStr">
        <is>
          <t>87682</t>
        </is>
      </c>
      <c r="C2960" s="29" t="inlineStr">
        <is>
          <t>CONTRAPISO EM ARGAMASSA TRAÇO 1:4 (CIMENTO E AREIA), PREPARO MANUAL, APLICADO EM ÁREAS SECAS SOBRE LAJE, NÃO ADERIDO, ACABAMENTO NÃO REFORÇADO, ESPESSURA 4CM. AF_07/2021</t>
        </is>
      </c>
      <c r="D2960" s="30" t="inlineStr">
        <is>
          <t>M2</t>
        </is>
      </c>
      <c r="E2960" s="31" t="n">
        <v>142</v>
      </c>
      <c r="F2960" s="32" t="n">
        <v>0.70806</v>
      </c>
      <c r="G2960" s="32">
        <f>F2960*E2960</f>
        <v/>
      </c>
    </row>
    <row r="2961" ht="20.1" customHeight="1">
      <c r="A2961" s="29" t="inlineStr">
        <is>
          <t>3.5.4</t>
        </is>
      </c>
      <c r="B2961" s="29" t="inlineStr">
        <is>
          <t>CP ADAP. 50</t>
        </is>
      </c>
      <c r="C2961" s="29" t="inlineStr">
        <is>
          <t>IMPERMEABILIZAÇÃO COM MANTA ASFÁLTICA ALUMINIZADA, E=3MM TIPO II CLASSE B</t>
        </is>
      </c>
      <c r="D2961" s="30" t="inlineStr">
        <is>
          <t>M2</t>
        </is>
      </c>
      <c r="E2961" s="31" t="n">
        <v>262.7</v>
      </c>
      <c r="F2961" s="32" t="n">
        <v>0.192</v>
      </c>
      <c r="G2961" s="32">
        <f>F2961*E2961</f>
        <v/>
      </c>
    </row>
    <row r="2962" ht="15" customHeight="1">
      <c r="A2962" s="29" t="inlineStr">
        <is>
          <t>3.5.5</t>
        </is>
      </c>
      <c r="B2962" s="29" t="inlineStr">
        <is>
          <t>S08637</t>
        </is>
      </c>
      <c r="C2962" s="29" t="inlineStr">
        <is>
          <t>Chapim de concreto pré-moldado</t>
        </is>
      </c>
      <c r="D2962" s="30" t="inlineStr">
        <is>
          <t>m</t>
        </is>
      </c>
      <c r="E2962" s="31" t="n">
        <v>71</v>
      </c>
      <c r="F2962" s="32" t="n">
        <v>0.14895</v>
      </c>
      <c r="G2962" s="32">
        <f>F2962*E2962</f>
        <v/>
      </c>
    </row>
    <row r="2963" ht="20.1" customHeight="1">
      <c r="A2963" s="29" t="inlineStr">
        <is>
          <t>3.6.1</t>
        </is>
      </c>
      <c r="B2963" s="29" t="inlineStr">
        <is>
          <t>97647</t>
        </is>
      </c>
      <c r="C2963" s="29" t="inlineStr">
        <is>
          <t>REMOÇÃO DE TELHAS DE FIBROCIMENTO METÁLICA E CERÂMICA, DE FORMA MANUAL, SEM REAPROVEITAMENTO. AF_09/2023</t>
        </is>
      </c>
      <c r="D2963" s="30" t="inlineStr">
        <is>
          <t>M2</t>
        </is>
      </c>
      <c r="E2963" s="31" t="n">
        <v>1217</v>
      </c>
      <c r="F2963" s="32" t="n">
        <v>0.1153</v>
      </c>
      <c r="G2963" s="32">
        <f>F2963*E2963</f>
        <v/>
      </c>
    </row>
    <row r="2964" ht="20.1" customHeight="1">
      <c r="A2964" s="29" t="inlineStr">
        <is>
          <t>3.6.2</t>
        </is>
      </c>
      <c r="B2964" s="29" t="inlineStr">
        <is>
          <t>CP ADAP. 064</t>
        </is>
      </c>
      <c r="C2964" s="29" t="inlineStr">
        <is>
          <t>TELHAMENTO COM TELHA TERMO ACÚSTICA EM ALUMÍNIO ONDULADA COM 30MM DE PREENCHIMENTO / POLIURETANO RÍGIDO</t>
        </is>
      </c>
      <c r="D2964" s="30" t="inlineStr">
        <is>
          <t>M2</t>
        </is>
      </c>
      <c r="E2964" s="31" t="n">
        <v>856.28</v>
      </c>
      <c r="F2964" s="32" t="n">
        <v>0.062</v>
      </c>
      <c r="G2964" s="32">
        <f>F2964*E2964</f>
        <v/>
      </c>
    </row>
    <row r="2965" ht="20.1" customHeight="1">
      <c r="A2965" s="29" t="inlineStr">
        <is>
          <t>3.6.4</t>
        </is>
      </c>
      <c r="B2965" s="29" t="inlineStr">
        <is>
          <t>CP ADAP. 054</t>
        </is>
      </c>
      <c r="C2965" s="29" t="inlineStr">
        <is>
          <t>RUFO EM CHAPA DE AÇO GALVANIZADO NÚMERO 24, CORTE DE 50 CM, INCLUSO TRANSPORTE VERTICAL</t>
        </is>
      </c>
      <c r="D2965" s="30" t="inlineStr">
        <is>
          <t>M</t>
        </is>
      </c>
      <c r="E2965" s="31" t="n">
        <v>57</v>
      </c>
      <c r="F2965" s="32" t="n">
        <v>0.207</v>
      </c>
      <c r="G2965" s="32">
        <f>F2965*E2965</f>
        <v/>
      </c>
    </row>
    <row r="2966" ht="27.95" customHeight="1">
      <c r="A2966" s="29" t="inlineStr">
        <is>
          <t>4.1.2</t>
        </is>
      </c>
      <c r="B2966" s="29" t="inlineStr">
        <is>
          <t>97063</t>
        </is>
      </c>
      <c r="C2966" s="29" t="inlineStr">
        <is>
          <t>MONTAGEM E DESMONTAGEM DE ANDAIME MODULAR FACHADEIRO, COM PISO METÁLICO, PARA EDIFICAÇÕES COM MÚLTIPLOS PAVIMENTOS (EXCLUSIVE ANDAIME E LIMPEZA). AF_11/2017</t>
        </is>
      </c>
      <c r="D2966" s="30" t="inlineStr">
        <is>
          <t>M2</t>
        </is>
      </c>
      <c r="E2966" s="31" t="n">
        <v>1600.8</v>
      </c>
      <c r="F2966" s="32" t="n">
        <v>0.20819414</v>
      </c>
      <c r="G2966" s="32">
        <f>F2966*E2966</f>
        <v/>
      </c>
    </row>
    <row r="2967" ht="20.1" customHeight="1">
      <c r="A2967" s="29" t="inlineStr">
        <is>
          <t>4.2.1</t>
        </is>
      </c>
      <c r="B2967" s="29" t="inlineStr">
        <is>
          <t>CP ADAP. 010</t>
        </is>
      </c>
      <c r="C2967" s="29" t="inlineStr">
        <is>
          <t>APICOAMENTO EM CONCRETO/PREPARO DA SUPERFÍCIE</t>
        </is>
      </c>
      <c r="D2967" s="30" t="inlineStr">
        <is>
          <t>M2</t>
        </is>
      </c>
      <c r="E2967" s="31" t="n">
        <v>91.8</v>
      </c>
      <c r="F2967" s="32" t="n">
        <v>2</v>
      </c>
      <c r="G2967" s="32">
        <f>F2967*E2967</f>
        <v/>
      </c>
    </row>
    <row r="2968" ht="20.1" customHeight="1">
      <c r="A2968" s="29" t="inlineStr">
        <is>
          <t>4.2.2</t>
        </is>
      </c>
      <c r="B2968" s="29" t="inlineStr">
        <is>
          <t>CP ADAP. 004</t>
        </is>
      </c>
      <c r="C2968" s="29" t="inlineStr">
        <is>
          <t>LIMPEZA DE SUPERFÍCIE C/ ESCOVA DE AÇO</t>
        </is>
      </c>
      <c r="D2968" s="30" t="inlineStr">
        <is>
          <t>M2</t>
        </is>
      </c>
      <c r="E2968" s="31" t="n">
        <v>91.8</v>
      </c>
      <c r="F2968" s="32" t="n">
        <v>0.4</v>
      </c>
      <c r="G2968" s="32">
        <f>F2968*E2968</f>
        <v/>
      </c>
    </row>
    <row r="2969" ht="15" customHeight="1">
      <c r="A2969" s="29" t="inlineStr">
        <is>
          <t>4.2.3</t>
        </is>
      </c>
      <c r="B2969" s="29" t="inlineStr">
        <is>
          <t>99814</t>
        </is>
      </c>
      <c r="C2969" s="29" t="inlineStr">
        <is>
          <t>LIMPEZA DE SUPERFÍCIE COM JATO DE ALTA PRESSÃO. AF_04/2019</t>
        </is>
      </c>
      <c r="D2969" s="30" t="inlineStr">
        <is>
          <t>M2</t>
        </is>
      </c>
      <c r="E2969" s="31" t="n">
        <v>91.8</v>
      </c>
      <c r="F2969" s="32" t="n">
        <v>0.089</v>
      </c>
      <c r="G2969" s="32">
        <f>F2969*E2969</f>
        <v/>
      </c>
    </row>
    <row r="2970" ht="20.1" customHeight="1">
      <c r="A2970" s="29" t="inlineStr">
        <is>
          <t>4.2.4</t>
        </is>
      </c>
      <c r="B2970" s="29" t="inlineStr">
        <is>
          <t>CP ADAP. 009</t>
        </is>
      </c>
      <c r="C2970" s="29" t="inlineStr">
        <is>
          <t>PINTURA PROTEÇÃO C/INIBIDOR MIGRATÓRIO CORROSÃO, 2 DEMÃOS - M2</t>
        </is>
      </c>
      <c r="D2970" s="30" t="inlineStr">
        <is>
          <t>M2</t>
        </is>
      </c>
      <c r="E2970" s="31" t="n">
        <v>91.8</v>
      </c>
      <c r="F2970" s="32" t="n">
        <v>0.2</v>
      </c>
      <c r="G2970" s="32">
        <f>F2970*E2970</f>
        <v/>
      </c>
    </row>
    <row r="2971" ht="20.1" customHeight="1">
      <c r="A2971" s="29" t="inlineStr">
        <is>
          <t>4.2.5</t>
        </is>
      </c>
      <c r="B2971" s="29" t="inlineStr">
        <is>
          <t>CP ADAP. 007</t>
        </is>
      </c>
      <c r="C2971" s="29" t="inlineStr">
        <is>
          <t>APLICAÇÃO DE ADESIVO ESTRUTURAL - KG</t>
        </is>
      </c>
      <c r="D2971" s="30" t="inlineStr">
        <is>
          <t>KG</t>
        </is>
      </c>
      <c r="E2971" s="31" t="n">
        <v>91.8</v>
      </c>
      <c r="F2971" s="32" t="n">
        <v>0.2</v>
      </c>
      <c r="G2971" s="32">
        <f>F2971*E2971</f>
        <v/>
      </c>
    </row>
    <row r="2972" ht="20.1" customHeight="1">
      <c r="A2972" s="29" t="inlineStr">
        <is>
          <t>4.2.7</t>
        </is>
      </c>
      <c r="B2972" s="29" t="inlineStr">
        <is>
          <t>CP ADAP. 005</t>
        </is>
      </c>
      <c r="C2972" s="29" t="inlineStr">
        <is>
          <t>RECUPERAÇÃO CONCRETO COM ARGAMASSA POLIMÉRICA ESP.=25MM</t>
        </is>
      </c>
      <c r="D2972" s="30" t="inlineStr">
        <is>
          <t>M2</t>
        </is>
      </c>
      <c r="E2972" s="31" t="n">
        <v>91.8</v>
      </c>
      <c r="F2972" s="32" t="n">
        <v>4</v>
      </c>
      <c r="G2972" s="32">
        <f>F2972*E2972</f>
        <v/>
      </c>
    </row>
    <row r="2973" ht="20.1" customHeight="1">
      <c r="A2973" s="29" t="inlineStr">
        <is>
          <t>4.2.9</t>
        </is>
      </c>
      <c r="B2973" s="29" t="inlineStr">
        <is>
          <t>CP ADAP. 001</t>
        </is>
      </c>
      <c r="C2973" s="29" t="inlineStr">
        <is>
          <t>SELAGEM DE FISSURAS COM INJEÇÃO DE RESINA EPÓXI</t>
        </is>
      </c>
      <c r="D2973" s="30" t="inlineStr">
        <is>
          <t>KG</t>
        </is>
      </c>
      <c r="E2973" s="31" t="n">
        <v>30.14</v>
      </c>
      <c r="F2973" s="32" t="n">
        <v>5</v>
      </c>
      <c r="G2973" s="32">
        <f>F2973*E2973</f>
        <v/>
      </c>
    </row>
    <row r="2974" ht="27.95" customHeight="1">
      <c r="A2974" s="29" t="inlineStr">
        <is>
          <t>4.2.13</t>
        </is>
      </c>
      <c r="B2974" s="29" t="inlineStr">
        <is>
          <t>103337</t>
        </is>
      </c>
      <c r="C2974" s="29" t="inlineStr">
        <is>
          <t>ALVENARIA DE VEDAÇÃO DE BLOCOS VAZADOS DE CONCRETO APARENTE DE 9X19X39 CM (ESPESSURA 9 CM) E ARGAMASSA DE ASSENTAMENTO COM PREPARO MANUAL. AF_12/2021</t>
        </is>
      </c>
      <c r="D2974" s="30" t="inlineStr">
        <is>
          <t>M2</t>
        </is>
      </c>
      <c r="E2974" s="31" t="n">
        <v>9</v>
      </c>
      <c r="F2974" s="32" t="n">
        <v>0.57157</v>
      </c>
      <c r="G2974" s="32">
        <f>F2974*E2974</f>
        <v/>
      </c>
    </row>
    <row r="2975" ht="20.1" customHeight="1">
      <c r="A2975" s="29" t="inlineStr">
        <is>
          <t>4.2.14</t>
        </is>
      </c>
      <c r="B2975" s="29" t="inlineStr">
        <is>
          <t>CP ADAP. 014</t>
        </is>
      </c>
      <c r="C2975" s="29" t="inlineStr">
        <is>
          <t>FIBRA DE CARBONO PARA REFORCO ESTRUTURAL -VIGAS</t>
        </is>
      </c>
      <c r="D2975" s="30" t="inlineStr">
        <is>
          <t>M2</t>
        </is>
      </c>
      <c r="E2975" s="31" t="n">
        <v>1.36</v>
      </c>
      <c r="F2975" s="32" t="n">
        <v>3.299</v>
      </c>
      <c r="G2975" s="32">
        <f>F2975*E2975</f>
        <v/>
      </c>
    </row>
    <row r="2976" ht="20.1" customHeight="1">
      <c r="A2976" s="29" t="inlineStr">
        <is>
          <t>4.2.15</t>
        </is>
      </c>
      <c r="B2976" s="29" t="inlineStr">
        <is>
          <t>87878</t>
        </is>
      </c>
      <c r="C2976" s="29" t="inlineStr">
        <is>
          <t>CHAPISCO APLICADO EM ALVENARIAS E ESTRUTURAS DE CONCRETO INTERNAS (Recomposição das paredes e lajes internas)</t>
        </is>
      </c>
      <c r="D2976" s="30" t="inlineStr">
        <is>
          <t>M2</t>
        </is>
      </c>
      <c r="E2976" s="31" t="n">
        <v>17.4</v>
      </c>
      <c r="F2976" s="32" t="n">
        <v>0.066274</v>
      </c>
      <c r="G2976" s="32">
        <f>F2976*E2976</f>
        <v/>
      </c>
    </row>
    <row r="2977" ht="20.1" customHeight="1">
      <c r="A2977" s="29" t="inlineStr">
        <is>
          <t>4.2.16</t>
        </is>
      </c>
      <c r="B2977" s="29" t="inlineStr">
        <is>
          <t>C3408</t>
        </is>
      </c>
      <c r="C2977" s="29" t="inlineStr">
        <is>
          <t>REBOCO C/ ARGAMASSA DE CIMENTO E AREIA S/ PENEIRAR, TRAÇO 1:3 (Recomposição das paredes e lajes internas)</t>
        </is>
      </c>
      <c r="D2977" s="30" t="inlineStr">
        <is>
          <t>M2</t>
        </is>
      </c>
      <c r="E2977" s="31" t="n">
        <v>17.4</v>
      </c>
      <c r="F2977" s="32" t="n">
        <v>0.6</v>
      </c>
      <c r="G2977" s="32">
        <f>F2977*E2977</f>
        <v/>
      </c>
    </row>
    <row r="2978" ht="20.1" customHeight="1">
      <c r="A2978" s="29" t="inlineStr">
        <is>
          <t>4.3.1</t>
        </is>
      </c>
      <c r="B2978" s="29" t="inlineStr">
        <is>
          <t>97633</t>
        </is>
      </c>
      <c r="C2978" s="29" t="inlineStr">
        <is>
          <t>DEMOLIÇÃO DE REVESTIMENTO CERÂMICO, DE FORMA MANUAL, SEM REAPROVEITAMENTO. AF_09/2023</t>
        </is>
      </c>
      <c r="D2978" s="30" t="inlineStr">
        <is>
          <t>M2</t>
        </is>
      </c>
      <c r="E2978" s="31" t="n">
        <v>1721.67</v>
      </c>
      <c r="F2978" s="32" t="n">
        <v>0.774</v>
      </c>
      <c r="G2978" s="32">
        <f>F2978*E2978</f>
        <v/>
      </c>
    </row>
    <row r="2979" ht="20.1" customHeight="1">
      <c r="A2979" s="29" t="inlineStr">
        <is>
          <t>4.3.2</t>
        </is>
      </c>
      <c r="B2979" s="29" t="inlineStr">
        <is>
          <t>97631</t>
        </is>
      </c>
      <c r="C2979" s="29" t="inlineStr">
        <is>
          <t>DEMOLIÇÃO DE ARGAMASSAS, DE FORMA MANUAL, SEM REAPROVEITAMENTO. AF_09/2023</t>
        </is>
      </c>
      <c r="D2979" s="30" t="inlineStr">
        <is>
          <t>M2</t>
        </is>
      </c>
      <c r="E2979" s="31" t="n">
        <v>1721.67</v>
      </c>
      <c r="F2979" s="32" t="n">
        <v>0.3872</v>
      </c>
      <c r="G2979" s="32">
        <f>F2979*E2979</f>
        <v/>
      </c>
    </row>
    <row r="2980" ht="27.95" customHeight="1">
      <c r="A2980" s="29" t="inlineStr">
        <is>
          <t>4.3.4</t>
        </is>
      </c>
      <c r="B2980" s="29" t="inlineStr">
        <is>
          <t>87894</t>
        </is>
      </c>
      <c r="C2980" s="29" t="inlineStr">
        <is>
          <t>CHAPISCO APLICADO EM ALVENARIA (SEM PRESENÇA DE VÃOS) E ESTRUTURAS DE CONCRETO DE FACHADA, COM COLHER DE PEDREIRO. ARGAMASSA TRAÇO 1:3 COM PREPARO EM BETONEIRA 400L. AF_10/2022</t>
        </is>
      </c>
      <c r="D2980" s="30" t="inlineStr">
        <is>
          <t>M2</t>
        </is>
      </c>
      <c r="E2980" s="31" t="n">
        <v>1721.67</v>
      </c>
      <c r="F2980" s="32" t="n">
        <v>0.0465</v>
      </c>
      <c r="G2980" s="32">
        <f>F2980*E2980</f>
        <v/>
      </c>
    </row>
    <row r="2981" ht="36" customHeight="1">
      <c r="A2981" s="29" t="inlineStr">
        <is>
          <t>4.3.5</t>
        </is>
      </c>
      <c r="B2981" s="29" t="inlineStr">
        <is>
          <t>104237</t>
        </is>
      </c>
      <c r="C2981" s="29" t="inlineStr">
        <is>
          <t>EMBOÇO OU MASSA ÚNICA EM ARGAMASSA TRAÇO 1:2:8, PREPARO MECÂNICA COM BETONEIRA 400 L, APLICADA MANUALMENTE EM PANOS DE FACHADA SEM PRESENÇA DE VÃOS, ESPESSURA DE 35 MM, ACESSO POR ANDAIME. AF_08/2022</t>
        </is>
      </c>
      <c r="D2981" s="30" t="inlineStr">
        <is>
          <t>M2</t>
        </is>
      </c>
      <c r="E2981" s="31" t="n">
        <v>1721.67</v>
      </c>
      <c r="F2981" s="32" t="n">
        <v>0.532</v>
      </c>
      <c r="G2981" s="32">
        <f>F2981*E2981</f>
        <v/>
      </c>
    </row>
    <row r="2982" ht="20.1" customHeight="1">
      <c r="A2982" s="29" t="inlineStr">
        <is>
          <t>4.3.6</t>
        </is>
      </c>
      <c r="B2982" s="29" t="inlineStr">
        <is>
          <t>CP ADAP. 027</t>
        </is>
      </c>
      <c r="C2982" s="29" t="inlineStr">
        <is>
          <t>REVESTIMENTO CERÂMICO 10x10CM, COR AZUL ESCURO (Fachadas Norte/Sul/Leste/Oeste)</t>
        </is>
      </c>
      <c r="D2982" s="30" t="inlineStr">
        <is>
          <t>M2</t>
        </is>
      </c>
      <c r="E2982" s="31" t="n">
        <v>1269.65</v>
      </c>
      <c r="F2982" s="32" t="n">
        <v>0.578</v>
      </c>
      <c r="G2982" s="32">
        <f>F2982*E2982</f>
        <v/>
      </c>
    </row>
    <row r="2983" ht="20.1" customHeight="1">
      <c r="A2983" s="29" t="inlineStr">
        <is>
          <t>4.3.7</t>
        </is>
      </c>
      <c r="B2983" s="29" t="inlineStr">
        <is>
          <t>CP ADAP. 028</t>
        </is>
      </c>
      <c r="C2983" s="29" t="inlineStr">
        <is>
          <t>REVESTIMENTO CERÂMICO 10x10CM, COR BRANCA (Fachadas Norte/Sul)</t>
        </is>
      </c>
      <c r="D2983" s="30" t="inlineStr">
        <is>
          <t>M2</t>
        </is>
      </c>
      <c r="E2983" s="31" t="n">
        <v>168.7</v>
      </c>
      <c r="F2983" s="32" t="n">
        <v>0.578</v>
      </c>
      <c r="G2983" s="32">
        <f>F2983*E2983</f>
        <v/>
      </c>
    </row>
    <row r="2984" ht="20.1" customHeight="1">
      <c r="A2984" s="29" t="inlineStr">
        <is>
          <t>4.3.8</t>
        </is>
      </c>
      <c r="B2984" s="29" t="inlineStr">
        <is>
          <t>CP ADAP. 029</t>
        </is>
      </c>
      <c r="C2984" s="29" t="inlineStr">
        <is>
          <t>REVESTIMENTO CERÂMICO 10x10CM, COR CINZA ESCURO (FACHADAS Norte/Sul/Leste/Oeste)</t>
        </is>
      </c>
      <c r="D2984" s="30" t="inlineStr">
        <is>
          <t>M2</t>
        </is>
      </c>
      <c r="E2984" s="31" t="n">
        <v>283.3</v>
      </c>
      <c r="F2984" s="32" t="n">
        <v>0.578</v>
      </c>
      <c r="G2984" s="32">
        <f>F2984*E2984</f>
        <v/>
      </c>
    </row>
    <row r="2985" ht="20.1" customHeight="1">
      <c r="A2985" s="29" t="inlineStr">
        <is>
          <t>4.3.9</t>
        </is>
      </c>
      <c r="B2985" s="29" t="inlineStr">
        <is>
          <t>CP ADAP. 018</t>
        </is>
      </c>
      <c r="C2985" s="29" t="inlineStr">
        <is>
          <t>REJUNTAMENTO P/CERÂMICA C/ EPOXI (PAREDE/PISO)</t>
        </is>
      </c>
      <c r="D2985" s="30" t="inlineStr">
        <is>
          <t>M2</t>
        </is>
      </c>
      <c r="E2985" s="31" t="n">
        <v>1721.67</v>
      </c>
      <c r="F2985" s="32" t="n">
        <v>0.23</v>
      </c>
      <c r="G2985" s="32">
        <f>F2985*E2985</f>
        <v/>
      </c>
    </row>
    <row r="2986" ht="20.1" customHeight="1">
      <c r="A2986" s="29" t="inlineStr">
        <is>
          <t>4.3.10</t>
        </is>
      </c>
      <c r="B2986" s="29" t="inlineStr">
        <is>
          <t>88485</t>
        </is>
      </c>
      <c r="C2986" s="29" t="inlineStr">
        <is>
          <t>FUNDO SELADOR ACRÍLICO, APLICAÇÃO MANUAL EM PAREDE, UMA DEMÃO. AF_04/2023</t>
        </is>
      </c>
      <c r="D2986" s="30" t="inlineStr">
        <is>
          <t>M2</t>
        </is>
      </c>
      <c r="E2986" s="31" t="n">
        <v>58.29</v>
      </c>
      <c r="F2986" s="32" t="n">
        <v>0.0222</v>
      </c>
      <c r="G2986" s="32">
        <f>F2986*E2986</f>
        <v/>
      </c>
    </row>
    <row r="2987" ht="20.1" customHeight="1">
      <c r="A2987" s="29" t="inlineStr">
        <is>
          <t>4.3.11</t>
        </is>
      </c>
      <c r="B2987" s="29" t="inlineStr">
        <is>
          <t>88423</t>
        </is>
      </c>
      <c r="C2987" s="29" t="inlineStr">
        <is>
          <t>APLICAÇÃO MANUAL DE PINTURA COM TINTA TEXTURIZADA ACRÍLICA EM PAREDES EXTERNAS DE CASAS, UMA COR. AF_06/2014</t>
        </is>
      </c>
      <c r="D2987" s="30" t="inlineStr">
        <is>
          <t>M2</t>
        </is>
      </c>
      <c r="E2987" s="31" t="n">
        <v>58.29</v>
      </c>
      <c r="F2987" s="32" t="n">
        <v>0.044</v>
      </c>
      <c r="G2987" s="32">
        <f>F2987*E2987</f>
        <v/>
      </c>
    </row>
    <row r="2988" ht="15" customHeight="1">
      <c r="A2988" s="29" t="inlineStr">
        <is>
          <t>4.3.12</t>
        </is>
      </c>
      <c r="B2988" s="29" t="inlineStr">
        <is>
          <t>S08637</t>
        </is>
      </c>
      <c r="C2988" s="29" t="inlineStr">
        <is>
          <t>Chapim de concreto pré-moldado</t>
        </is>
      </c>
      <c r="D2988" s="30" t="inlineStr">
        <is>
          <t>m</t>
        </is>
      </c>
      <c r="E2988" s="31" t="n">
        <v>190</v>
      </c>
      <c r="F2988" s="32" t="n">
        <v>0.14895</v>
      </c>
      <c r="G2988" s="32">
        <f>F2988*E2988</f>
        <v/>
      </c>
    </row>
    <row r="2989" ht="15" customHeight="1">
      <c r="A2989" s="29" t="inlineStr">
        <is>
          <t>4.4.1</t>
        </is>
      </c>
      <c r="B2989" s="29" t="inlineStr">
        <is>
          <t>99814</t>
        </is>
      </c>
      <c r="C2989" s="29" t="inlineStr">
        <is>
          <t>LIMPEZA DE SUPERFÍCIE COM JATO DE ALTA PRESSÃO. AF_04/2019</t>
        </is>
      </c>
      <c r="D2989" s="30" t="inlineStr">
        <is>
          <t>M2</t>
        </is>
      </c>
      <c r="E2989" s="31" t="n">
        <v>408</v>
      </c>
      <c r="F2989" s="32" t="n">
        <v>0.089</v>
      </c>
      <c r="G2989" s="32">
        <f>F2989*E2989</f>
        <v/>
      </c>
    </row>
    <row r="2990" ht="36" customHeight="1">
      <c r="A2990" s="29" t="inlineStr">
        <is>
          <t>4.4.2</t>
        </is>
      </c>
      <c r="B2990" s="29" t="inlineStr">
        <is>
          <t>87630</t>
        </is>
      </c>
      <c r="C2990" s="29" t="inlineStr">
        <is>
          <t>CONTRAPISO EM ARGAMASSA TRAÇO 1:4 (CIMENTO E AREIA), PREPARO MECÂNICO COM BETONEIRA 400 L, APLICADO EM ÁREAS SECAS SOBRE LAJE, ADERIDO, ACABAMENTO NÃO REFORÇADO, ESPESSURA 3CM. AF_07/2021</t>
        </is>
      </c>
      <c r="D2990" s="30" t="inlineStr">
        <is>
          <t>M2</t>
        </is>
      </c>
      <c r="E2990" s="31" t="n">
        <v>408</v>
      </c>
      <c r="F2990" s="32" t="n">
        <v>0.123</v>
      </c>
      <c r="G2990" s="32">
        <f>F2990*E2990</f>
        <v/>
      </c>
    </row>
    <row r="2991" ht="20.1" customHeight="1">
      <c r="A2991" s="29" t="inlineStr">
        <is>
          <t>4.4.3</t>
        </is>
      </c>
      <c r="B2991" s="29" t="inlineStr">
        <is>
          <t>CP ADAP. 020</t>
        </is>
      </c>
      <c r="C2991" s="29" t="inlineStr">
        <is>
          <t>IMPERMEABILIZAÇÃO COM REVESTIMENTO MINERAL MONOCOMPONENTE (ARGAMASSA POLIMÉRICA)</t>
        </is>
      </c>
      <c r="D2991" s="30" t="inlineStr">
        <is>
          <t>M2</t>
        </is>
      </c>
      <c r="E2991" s="31" t="n">
        <v>408</v>
      </c>
      <c r="F2991" s="32" t="n">
        <v>0.096</v>
      </c>
      <c r="G2991" s="32">
        <f>F2991*E2991</f>
        <v/>
      </c>
    </row>
    <row r="2992" ht="20.1" customHeight="1">
      <c r="A2992" s="29" t="inlineStr">
        <is>
          <t>4.5.1</t>
        </is>
      </c>
      <c r="B2992" s="29" t="inlineStr">
        <is>
          <t>CP ADAP. 011</t>
        </is>
      </c>
      <c r="C2992" s="29" t="inlineStr">
        <is>
          <t>DEMOLIÇÃO DE PISO CIMENTADO SOBRE LASTRO DE CONCRETO</t>
        </is>
      </c>
      <c r="D2992" s="30" t="inlineStr">
        <is>
          <t>M2</t>
        </is>
      </c>
      <c r="E2992" s="31" t="n">
        <v>229.45</v>
      </c>
      <c r="F2992" s="32" t="n">
        <v>1.3</v>
      </c>
      <c r="G2992" s="32">
        <f>F2992*E2992</f>
        <v/>
      </c>
    </row>
    <row r="2993" ht="20.1" customHeight="1">
      <c r="A2993" s="29" t="inlineStr">
        <is>
          <t>4.5.2</t>
        </is>
      </c>
      <c r="B2993" s="29" t="inlineStr">
        <is>
          <t>97631</t>
        </is>
      </c>
      <c r="C2993" s="29" t="inlineStr">
        <is>
          <t>DEMOLIÇÃO DE ARGAMASSAS, DE FORMA MANUAL, SEM REAPROVEITAMENTO. AF_09/2023</t>
        </is>
      </c>
      <c r="D2993" s="30" t="inlineStr">
        <is>
          <t>M2</t>
        </is>
      </c>
      <c r="E2993" s="31" t="n">
        <v>46.46</v>
      </c>
      <c r="F2993" s="32" t="n">
        <v>0.3872</v>
      </c>
      <c r="G2993" s="32">
        <f>F2993*E2993</f>
        <v/>
      </c>
    </row>
    <row r="2994" ht="36" customHeight="1">
      <c r="A2994" s="29" t="inlineStr">
        <is>
          <t>4.5.3</t>
        </is>
      </c>
      <c r="B2994" s="29" t="inlineStr">
        <is>
          <t>87630</t>
        </is>
      </c>
      <c r="C2994" s="29" t="inlineStr">
        <is>
          <t>CONTRAPISO EM ARGAMASSA TRAÇO 1:4 (CIMENTO E AREIA), PREPARO MECÂNICO COM BETONEIRA 400 L, APLICADO EM ÁREAS SECAS SOBRE LAJE, ADERIDO, ACABAMENTO NÃO REFORÇADO, ESPESSURA 3CM. AF_07/2021</t>
        </is>
      </c>
      <c r="D2994" s="30" t="inlineStr">
        <is>
          <t>M2</t>
        </is>
      </c>
      <c r="E2994" s="31" t="n">
        <v>229.45</v>
      </c>
      <c r="F2994" s="32" t="n">
        <v>0.123</v>
      </c>
      <c r="G2994" s="32">
        <f>F2994*E2994</f>
        <v/>
      </c>
    </row>
    <row r="2995" ht="20.1" customHeight="1">
      <c r="A2995" s="29" t="inlineStr">
        <is>
          <t>4.5.4</t>
        </is>
      </c>
      <c r="B2995" s="29" t="inlineStr">
        <is>
          <t>CP ADAP. 51</t>
        </is>
      </c>
      <c r="C2995" s="29" t="inlineStr">
        <is>
          <t>IMPERMEABILIZAÇÃO DE SUPERFÍCIE COM MANTA ASFÁLTICA, UMA CAMADA, INCLUSIVE APLICAÇÃO DE PRIMER ASFÁLTICO, E=4MM</t>
        </is>
      </c>
      <c r="D2995" s="30" t="inlineStr">
        <is>
          <t>M2</t>
        </is>
      </c>
      <c r="E2995" s="31" t="n">
        <v>275.91</v>
      </c>
      <c r="F2995" s="32" t="n">
        <v>0.192</v>
      </c>
      <c r="G2995" s="32">
        <f>F2995*E2995</f>
        <v/>
      </c>
    </row>
    <row r="2996" ht="20.1" customHeight="1">
      <c r="A2996" s="29" t="inlineStr">
        <is>
          <t>4.5.5</t>
        </is>
      </c>
      <c r="B2996" s="29" t="inlineStr">
        <is>
          <t>98567</t>
        </is>
      </c>
      <c r="C2996" s="29" t="inlineStr">
        <is>
          <t>PROTEÇÃO MECÂNICA DE SUPERFICIE HORIZONTAL COM ARGAMASSA DE CIMENTO E AREIA, TRAÇO 1:3, E=4CM. AF_09/2023</t>
        </is>
      </c>
      <c r="D2996" s="30" t="inlineStr">
        <is>
          <t>M2</t>
        </is>
      </c>
      <c r="E2996" s="31" t="n">
        <v>229.45</v>
      </c>
      <c r="F2996" s="32" t="n">
        <v>0.7219</v>
      </c>
      <c r="G2996" s="32">
        <f>F2996*E2996</f>
        <v/>
      </c>
    </row>
    <row r="2997" ht="20.1" customHeight="1">
      <c r="A2997" s="29" t="inlineStr">
        <is>
          <t>4.5.6</t>
        </is>
      </c>
      <c r="B2997" s="29" t="inlineStr">
        <is>
          <t>98564</t>
        </is>
      </c>
      <c r="C2997" s="29" t="inlineStr">
        <is>
          <t>PROTEÇÃO MECÂNICA DE SUPERFÍCIE VERTICAL COM ARGAMASSA DE CIMENTO E AREIA, TRAÇO 1:3, E=2CM. AF_09/2023</t>
        </is>
      </c>
      <c r="D2997" s="30" t="inlineStr">
        <is>
          <t>M2</t>
        </is>
      </c>
      <c r="E2997" s="31" t="n">
        <v>46.46</v>
      </c>
      <c r="F2997" s="32" t="n">
        <v>0.40745</v>
      </c>
      <c r="G2997" s="32">
        <f>F2997*E2997</f>
        <v/>
      </c>
    </row>
    <row r="2998" ht="20.1" customHeight="1">
      <c r="A2998" s="29" t="inlineStr">
        <is>
          <t>4.6.2</t>
        </is>
      </c>
      <c r="B2998" s="29" t="inlineStr">
        <is>
          <t>97626</t>
        </is>
      </c>
      <c r="C2998" s="29" t="inlineStr">
        <is>
          <t>DEMOLIÇÃO DE PILARES E VIGAS EM CONCRETO ARMADO, DE FORMA MANUAL, SEM REAPROVEITAMENTO. AF_09/2023</t>
        </is>
      </c>
      <c r="D2998" s="30" t="inlineStr">
        <is>
          <t>M3</t>
        </is>
      </c>
      <c r="E2998" s="31" t="n">
        <v>0.25</v>
      </c>
      <c r="F2998" s="32" t="n">
        <v>22.0636</v>
      </c>
      <c r="G2998" s="32">
        <f>F2998*E2998</f>
        <v/>
      </c>
    </row>
    <row r="2999" ht="20.1" customHeight="1">
      <c r="A2999" s="29" t="inlineStr">
        <is>
          <t>4.6.5</t>
        </is>
      </c>
      <c r="B2999" s="29" t="inlineStr">
        <is>
          <t>103669</t>
        </is>
      </c>
      <c r="C2999" s="29" t="inlineStr">
        <is>
          <t>CONCRETAGEM DE PILARES, FCK = 25 MPA, COM USO DE BALDES - LANÇAMENTO, ADENSAMENTO E ACABAMENTO. AF_02/2022</t>
        </is>
      </c>
      <c r="D2999" s="30" t="inlineStr">
        <is>
          <t>M3</t>
        </is>
      </c>
      <c r="E2999" s="31" t="n">
        <v>0.25</v>
      </c>
      <c r="F2999" s="32" t="n">
        <v>7.377</v>
      </c>
      <c r="G2999" s="32">
        <f>F2999*E2999</f>
        <v/>
      </c>
    </row>
    <row r="3000" ht="27.95" customHeight="1">
      <c r="A3000" s="29" t="inlineStr">
        <is>
          <t>4.6.6</t>
        </is>
      </c>
      <c r="B3000" s="29" t="inlineStr">
        <is>
          <t>103356</t>
        </is>
      </c>
      <c r="C3000" s="29" t="inlineStr">
        <is>
          <t>ALVENARIA DE VEDAÇÃO DE BLOCOS CERÂMICOS FURADOS NA HORIZONTAL DE 9X19X29 CM (ESPESSURA 9 CM) E ARGAMASSA DE ASSENTAMENTO COM PREPARO EM BETONEIRA. AF_12/2021</t>
        </is>
      </c>
      <c r="D3000" s="30" t="inlineStr">
        <is>
          <t>M2</t>
        </is>
      </c>
      <c r="E3000" s="31" t="n">
        <v>25</v>
      </c>
      <c r="F3000" s="32" t="n">
        <v>0.385</v>
      </c>
      <c r="G3000" s="32">
        <f>F3000*E3000</f>
        <v/>
      </c>
    </row>
    <row r="3001" ht="27.95" customHeight="1">
      <c r="A3001" s="29" t="inlineStr">
        <is>
          <t>4.6.8</t>
        </is>
      </c>
      <c r="B3001" s="29" t="inlineStr">
        <is>
          <t>103683</t>
        </is>
      </c>
      <c r="C3001" s="29" t="inlineStr">
        <is>
          <t>CONCRETAGEM DE VIGAS E LAJES, FCK=25 MPA, PARA QUALQUER TIPO DE LAJE COM BALDES EM EDIFICAÇÃO DE MULTIPAVIMENTOS ATÉ 04 ANDARES - LANÇAMENTO, ADENSAMENTO E ACABAMENTO. AF_02/2022</t>
        </is>
      </c>
      <c r="D3001" s="30" t="inlineStr">
        <is>
          <t>M3</t>
        </is>
      </c>
      <c r="E3001" s="31" t="n">
        <v>0.5600000000000001</v>
      </c>
      <c r="F3001" s="32" t="n">
        <v>16.074</v>
      </c>
      <c r="G3001" s="32">
        <f>F3001*E3001</f>
        <v/>
      </c>
    </row>
    <row r="3002" ht="27.95" customHeight="1">
      <c r="A3002" s="29" t="inlineStr">
        <is>
          <t>4.6.9</t>
        </is>
      </c>
      <c r="B3002" s="29" t="inlineStr">
        <is>
          <t>87894</t>
        </is>
      </c>
      <c r="C3002" s="29" t="inlineStr">
        <is>
          <t>CHAPISCO APLICADO EM ALVENARIA (SEM PRESENÇA DE VÃOS) E ESTRUTURAS DE CONCRETO DE FACHADA, COM COLHER DE PEDREIRO. ARGAMASSA TRAÇO 1:3 COM PREPARO EM BETONEIRA 400L. AF_10/2022</t>
        </is>
      </c>
      <c r="D3002" s="30" t="inlineStr">
        <is>
          <t>M2</t>
        </is>
      </c>
      <c r="E3002" s="31" t="n">
        <v>25</v>
      </c>
      <c r="F3002" s="32" t="n">
        <v>0.0465</v>
      </c>
      <c r="G3002" s="32">
        <f>F3002*E3002</f>
        <v/>
      </c>
    </row>
    <row r="3003" ht="36" customHeight="1">
      <c r="A3003" s="29" t="inlineStr">
        <is>
          <t>4.6.10</t>
        </is>
      </c>
      <c r="B3003" s="29" t="inlineStr">
        <is>
          <t>104237</t>
        </is>
      </c>
      <c r="C3003" s="29" t="inlineStr">
        <is>
          <t>EMBOÇO OU MASSA ÚNICA EM ARGAMASSA TRAÇO 1:2:8, PREPARO MECÂNICA COM BETONEIRA 400 L, APLICADA MANUALMENTE EM PANOS DE FACHADA SEM PRESENÇA DE VÃOS, ESPESSURA DE 35 MM, ACESSO POR ANDAIME. AF_08/2022</t>
        </is>
      </c>
      <c r="D3003" s="30" t="inlineStr">
        <is>
          <t>M2</t>
        </is>
      </c>
      <c r="E3003" s="31" t="n">
        <v>25</v>
      </c>
      <c r="F3003" s="32" t="n">
        <v>0.532</v>
      </c>
      <c r="G3003" s="32">
        <f>F3003*E3003</f>
        <v/>
      </c>
    </row>
    <row r="3004" ht="20.1" customHeight="1">
      <c r="A3004" s="29" t="inlineStr">
        <is>
          <t>4.6.11</t>
        </is>
      </c>
      <c r="B3004" s="29" t="inlineStr">
        <is>
          <t>88415</t>
        </is>
      </c>
      <c r="C3004" s="29" t="inlineStr">
        <is>
          <t>APLICAÇÃO MANUAL DE FUNDO SELADOR ACRÍLICO EM PAREDES EXTERNAS DE CASAS. AF_06/2014</t>
        </is>
      </c>
      <c r="D3004" s="30" t="inlineStr">
        <is>
          <t>M2</t>
        </is>
      </c>
      <c r="E3004" s="31" t="n">
        <v>168</v>
      </c>
      <c r="F3004" s="32" t="n">
        <v>0.014</v>
      </c>
      <c r="G3004" s="32">
        <f>F3004*E3004</f>
        <v/>
      </c>
    </row>
    <row r="3005" ht="20.1" customHeight="1">
      <c r="A3005" s="29" t="inlineStr">
        <is>
          <t>4.6.12</t>
        </is>
      </c>
      <c r="B3005" s="29" t="inlineStr">
        <is>
          <t>88423</t>
        </is>
      </c>
      <c r="C3005" s="29" t="inlineStr">
        <is>
          <t>APLICAÇÃO MANUAL DE PINTURA COM TINTA TEXTURIZADA ACRÍLICA EM PAREDES EXTERNAS DE CASAS, UMA COR. AF_06/2014</t>
        </is>
      </c>
      <c r="D3005" s="30" t="inlineStr">
        <is>
          <t>M2</t>
        </is>
      </c>
      <c r="E3005" s="31" t="n">
        <v>168</v>
      </c>
      <c r="F3005" s="32" t="n">
        <v>0.044</v>
      </c>
      <c r="G3005" s="32">
        <f>F3005*E3005</f>
        <v/>
      </c>
    </row>
    <row r="3006" ht="27.95" customHeight="1">
      <c r="A3006" s="29" t="inlineStr">
        <is>
          <t>4.7.1</t>
        </is>
      </c>
      <c r="B3006" s="29" t="inlineStr">
        <is>
          <t>97649</t>
        </is>
      </c>
      <c r="C3006" s="29" t="inlineStr">
        <is>
          <t>REMOÇÃO DE TELHAS DE FIBROCIMENTO, METÁLICA E CERÂMICA, DE FORMA MECANIZADA, COM USO DE GUINDASTE, SEM REAPROVEITAMENTO. AF_09/2023</t>
        </is>
      </c>
      <c r="D3006" s="30" t="inlineStr">
        <is>
          <t>M2</t>
        </is>
      </c>
      <c r="E3006" s="31" t="n">
        <v>459</v>
      </c>
      <c r="F3006" s="32" t="n">
        <v>0.1222</v>
      </c>
      <c r="G3006" s="32">
        <f>F3006*E3006</f>
        <v/>
      </c>
    </row>
    <row r="3007" ht="20.1" customHeight="1">
      <c r="A3007" s="29" t="inlineStr">
        <is>
          <t>4.7.2</t>
        </is>
      </c>
      <c r="B3007" s="29" t="inlineStr">
        <is>
          <t>CP ADAP. 064</t>
        </is>
      </c>
      <c r="C3007" s="29" t="inlineStr">
        <is>
          <t>TELHAMENTO COM TELHA TERMO ACÚSTICA EM ALUMÍNIO ONDULADA COM 30MM DE PREENCHIMENTO / POLIURETANO RÍGIDO</t>
        </is>
      </c>
      <c r="D3007" s="30" t="inlineStr">
        <is>
          <t>M2</t>
        </is>
      </c>
      <c r="E3007" s="31" t="n">
        <v>459</v>
      </c>
      <c r="F3007" s="32" t="n">
        <v>0.062</v>
      </c>
      <c r="G3007" s="32">
        <f>F3007*E3007</f>
        <v/>
      </c>
    </row>
    <row r="3008" ht="20.1" customHeight="1">
      <c r="A3008" s="29" t="inlineStr">
        <is>
          <t>4.7.3</t>
        </is>
      </c>
      <c r="B3008" s="29" t="inlineStr">
        <is>
          <t>CP ADAP. 054</t>
        </is>
      </c>
      <c r="C3008" s="29" t="inlineStr">
        <is>
          <t>RUFO EM CHAPA DE AÇO GALVANIZADO NÚMERO 24, CORTE DE 50 CM, INCLUSO TRANSPORTE VERTICAL</t>
        </is>
      </c>
      <c r="D3008" s="30" t="inlineStr">
        <is>
          <t>M</t>
        </is>
      </c>
      <c r="E3008" s="31" t="n">
        <v>34</v>
      </c>
      <c r="F3008" s="32" t="n">
        <v>0.207</v>
      </c>
      <c r="G3008" s="32">
        <f>F3008*E3008</f>
        <v/>
      </c>
    </row>
    <row r="3009" ht="20.1" customHeight="1">
      <c r="A3009" s="29" t="inlineStr">
        <is>
          <t>4.7.4</t>
        </is>
      </c>
      <c r="B3009" s="29" t="inlineStr">
        <is>
          <t>CP ADAP. 055</t>
        </is>
      </c>
      <c r="C3009" s="29" t="inlineStr">
        <is>
          <t>CUMEEIRA EM CHAPA DE AÇO GALVANIZADO NÚMERO 24, CORTE DE 100 CM, INCLUSO TRANSPORTE VERTICAL</t>
        </is>
      </c>
      <c r="D3009" s="30" t="inlineStr">
        <is>
          <t>M</t>
        </is>
      </c>
      <c r="E3009" s="31" t="n">
        <v>30</v>
      </c>
      <c r="F3009" s="32" t="n">
        <v>0.207</v>
      </c>
      <c r="G3009" s="32">
        <f>F3009*E3009</f>
        <v/>
      </c>
    </row>
    <row r="3010" ht="20.1" customHeight="1">
      <c r="A3010" s="29" t="inlineStr">
        <is>
          <t>4.7.5</t>
        </is>
      </c>
      <c r="B3010" s="29" t="inlineStr">
        <is>
          <t>CP ADAP. 038</t>
        </is>
      </c>
      <c r="C3010" s="29" t="inlineStr">
        <is>
          <t>REMOÇÃO, ARMAZENAMENTO E REEINSTALAÇÃO DE SPDA COM EMISSÃO DE LAUDO</t>
        </is>
      </c>
      <c r="D3010" s="30" t="inlineStr">
        <is>
          <t>UN</t>
        </is>
      </c>
      <c r="E3010" s="31" t="n">
        <v>2</v>
      </c>
      <c r="F3010" s="32" t="n">
        <v>0.0876</v>
      </c>
      <c r="G3010" s="32">
        <f>F3010*E3010</f>
        <v/>
      </c>
    </row>
    <row r="3011" ht="20.1" customHeight="1">
      <c r="A3011" s="29" t="inlineStr">
        <is>
          <t>5.3</t>
        </is>
      </c>
      <c r="B3011" s="29" t="inlineStr">
        <is>
          <t>96527</t>
        </is>
      </c>
      <c r="C3011" s="29" t="inlineStr">
        <is>
          <t>ESCAVAÇÃO MANUAL DE VALA PARA VIGA BALDRAME (INCLUINDO ESCAVAÇÃO PARA COLOCAÇÃO DE FÔRMAS). AF_06/2017</t>
        </is>
      </c>
      <c r="D3011" s="30" t="inlineStr">
        <is>
          <t>M3</t>
        </is>
      </c>
      <c r="E3011" s="31" t="n">
        <v>9.9</v>
      </c>
      <c r="F3011" s="32" t="n">
        <v>4.138</v>
      </c>
      <c r="G3011" s="32">
        <f>F3011*E3011</f>
        <v/>
      </c>
    </row>
    <row r="3012" ht="20.1" customHeight="1">
      <c r="A3012" s="29" t="inlineStr">
        <is>
          <t>5.4</t>
        </is>
      </c>
      <c r="B3012" s="29" t="inlineStr">
        <is>
          <t>CP-95467-90315369</t>
        </is>
      </c>
      <c r="C3012" s="29" t="inlineStr">
        <is>
          <t>EMBASAMENTO C/PEDRA ARGAMASSADA UTILIZANDO ARG.CIM/AREIA 1:6 (M3)</t>
        </is>
      </c>
      <c r="D3012" s="30" t="inlineStr">
        <is>
          <t>M3</t>
        </is>
      </c>
      <c r="E3012" s="31" t="n">
        <v>9.9</v>
      </c>
      <c r="F3012" s="32" t="n">
        <v>6</v>
      </c>
      <c r="G3012" s="32">
        <f>F3012*E3012</f>
        <v/>
      </c>
    </row>
    <row r="3013" ht="20.1" customHeight="1">
      <c r="A3013" s="29" t="inlineStr">
        <is>
          <t>5.5</t>
        </is>
      </c>
      <c r="B3013" s="29" t="inlineStr">
        <is>
          <t>93358</t>
        </is>
      </c>
      <c r="C3013" s="29" t="inlineStr">
        <is>
          <t>ESCAVAÇÃO MANUAL DE VALA COM PROFUNDIDADE MENOR OU IGUAL A 1,30 M. AF_02/2021</t>
        </is>
      </c>
      <c r="D3013" s="30" t="inlineStr">
        <is>
          <t>M3</t>
        </is>
      </c>
      <c r="E3013" s="31" t="n">
        <v>9.07</v>
      </c>
      <c r="F3013" s="32" t="n">
        <v>3.956</v>
      </c>
      <c r="G3013" s="32">
        <f>F3013*E3013</f>
        <v/>
      </c>
    </row>
    <row r="3014" ht="20.1" customHeight="1">
      <c r="A3014" s="29" t="inlineStr">
        <is>
          <t>5.10</t>
        </is>
      </c>
      <c r="B3014" s="29" t="inlineStr">
        <is>
          <t>103669</t>
        </is>
      </c>
      <c r="C3014" s="29" t="inlineStr">
        <is>
          <t>CONCRETAGEM DE PILARES, FCK = 25 MPA, COM USO DE BALDES - LANÇAMENTO, ADENSAMENTO E ACABAMENTO. AF_02/2022</t>
        </is>
      </c>
      <c r="D3014" s="30" t="inlineStr">
        <is>
          <t>M3</t>
        </is>
      </c>
      <c r="E3014" s="31" t="n">
        <v>3.38</v>
      </c>
      <c r="F3014" s="32" t="n">
        <v>7.377</v>
      </c>
      <c r="G3014" s="32">
        <f>F3014*E3014</f>
        <v/>
      </c>
    </row>
    <row r="3015" ht="20.1" customHeight="1">
      <c r="A3015" s="29" t="inlineStr">
        <is>
          <t>5.11</t>
        </is>
      </c>
      <c r="B3015" s="29" t="inlineStr">
        <is>
          <t>96556</t>
        </is>
      </c>
      <c r="C3015" s="29" t="inlineStr">
        <is>
          <t>CONCRETAGEM DE SAPATAS, FCK 30 MPA, COM USO DE JERICA ? LANÇAMENTO, ADENSAMENTO E ACABAMENTO. AF_06/2017</t>
        </is>
      </c>
      <c r="D3015" s="30" t="inlineStr">
        <is>
          <t>M3</t>
        </is>
      </c>
      <c r="E3015" s="31" t="n">
        <v>3.89</v>
      </c>
      <c r="F3015" s="32" t="n">
        <v>5.553795</v>
      </c>
      <c r="G3015" s="32">
        <f>F3015*E3015</f>
        <v/>
      </c>
    </row>
    <row r="3016" ht="20.1" customHeight="1">
      <c r="A3016" s="29" t="inlineStr">
        <is>
          <t>5.12</t>
        </is>
      </c>
      <c r="B3016" s="29" t="inlineStr">
        <is>
          <t>93205</t>
        </is>
      </c>
      <c r="C3016" s="29" t="inlineStr">
        <is>
          <t>CINTA DE AMARRAÇÃO DE ALVENARIA MOLDADA IN LOCO COM UTILIZAÇÃO DE BLOCOS CANALETA. AF_03/2016</t>
        </is>
      </c>
      <c r="D3016" s="30" t="inlineStr">
        <is>
          <t>M</t>
        </is>
      </c>
      <c r="E3016" s="31" t="n">
        <v>220</v>
      </c>
      <c r="F3016" s="32" t="n">
        <v>0.15616688</v>
      </c>
      <c r="G3016" s="32">
        <f>F3016*E3016</f>
        <v/>
      </c>
    </row>
    <row r="3017" ht="27.95" customHeight="1">
      <c r="A3017" s="29" t="inlineStr">
        <is>
          <t>5.13</t>
        </is>
      </c>
      <c r="B3017" s="29" t="inlineStr">
        <is>
          <t>89470</t>
        </is>
      </c>
      <c r="C3017" s="29" t="inlineStr">
        <is>
          <t>ALVENARIA DE BLOCOS DE CONCRETO ESTRUTURAL 14X19X39 CM (ESPESSURA 14 CM), FBK = 4,5 MPA, UTILIZANDO COLHER DE PEDREIRO. AF_10/2022</t>
        </is>
      </c>
      <c r="D3017" s="30" t="inlineStr">
        <is>
          <t>M2</t>
        </is>
      </c>
      <c r="E3017" s="31" t="n">
        <v>242</v>
      </c>
      <c r="F3017" s="32" t="n">
        <v>0.62</v>
      </c>
      <c r="G3017" s="32">
        <f>F3017*E3017</f>
        <v/>
      </c>
    </row>
    <row r="3018" ht="15" customHeight="1">
      <c r="A3018" s="29" t="inlineStr">
        <is>
          <t>5.14</t>
        </is>
      </c>
      <c r="B3018" s="29" t="inlineStr">
        <is>
          <t>S08637</t>
        </is>
      </c>
      <c r="C3018" s="29" t="inlineStr">
        <is>
          <t>Chapim de concreto pré-moldado</t>
        </is>
      </c>
      <c r="D3018" s="30" t="inlineStr">
        <is>
          <t>m</t>
        </is>
      </c>
      <c r="E3018" s="31" t="n">
        <v>110</v>
      </c>
      <c r="F3018" s="32" t="n">
        <v>0.14895</v>
      </c>
      <c r="G3018" s="32">
        <f>F3018*E3018</f>
        <v/>
      </c>
    </row>
    <row r="3019" ht="20.1" customHeight="1">
      <c r="A3019" s="29" t="inlineStr">
        <is>
          <t>5.15</t>
        </is>
      </c>
      <c r="B3019" s="29" t="inlineStr">
        <is>
          <t>CP ADAP. 024</t>
        </is>
      </c>
      <c r="C3019" s="29" t="inlineStr">
        <is>
          <t>REMOÇÃO / RECOMPOSIÇÃO DE CERCA ELÉTRICA</t>
        </is>
      </c>
      <c r="D3019" s="30" t="inlineStr">
        <is>
          <t>M</t>
        </is>
      </c>
      <c r="E3019" s="31" t="n">
        <v>110</v>
      </c>
      <c r="F3019" s="32" t="n">
        <v>0.925</v>
      </c>
      <c r="G3019" s="32">
        <f>F3019*E3019</f>
        <v/>
      </c>
    </row>
    <row r="3020" ht="20.1" customHeight="1">
      <c r="A3020" s="29" t="inlineStr">
        <is>
          <t>6.1</t>
        </is>
      </c>
      <c r="B3020" s="29" t="inlineStr">
        <is>
          <t>97633</t>
        </is>
      </c>
      <c r="C3020" s="29" t="inlineStr">
        <is>
          <t>DEMOLIÇÃO DE REVESTIMENTO CERÂMICO, DE FORMA MANUAL, SEM REAPROVEITAMENTO. AF_09/2023</t>
        </is>
      </c>
      <c r="D3020" s="30" t="inlineStr">
        <is>
          <t>M2</t>
        </is>
      </c>
      <c r="E3020" s="31" t="n">
        <v>416.73</v>
      </c>
      <c r="F3020" s="32" t="n">
        <v>0.774</v>
      </c>
      <c r="G3020" s="32">
        <f>F3020*E3020</f>
        <v/>
      </c>
    </row>
    <row r="3021" ht="20.1" customHeight="1">
      <c r="A3021" s="29" t="inlineStr">
        <is>
          <t>6.2</t>
        </is>
      </c>
      <c r="B3021" s="29" t="inlineStr">
        <is>
          <t>CP ADAP. 025</t>
        </is>
      </c>
      <c r="C3021" s="29" t="inlineStr">
        <is>
          <t>REMOÇÃO DE DIVISÓRIA DE GRANITO</t>
        </is>
      </c>
      <c r="D3021" s="30" t="inlineStr">
        <is>
          <t>M2</t>
        </is>
      </c>
      <c r="E3021" s="31" t="n">
        <v>106.02</v>
      </c>
      <c r="F3021" s="32" t="n">
        <v>0.7</v>
      </c>
      <c r="G3021" s="32">
        <f>F3021*E3021</f>
        <v/>
      </c>
    </row>
    <row r="3022" ht="20.1" customHeight="1">
      <c r="A3022" s="29" t="inlineStr">
        <is>
          <t>6.3</t>
        </is>
      </c>
      <c r="B3022" s="29" t="inlineStr">
        <is>
          <t>CP ADAP. 011</t>
        </is>
      </c>
      <c r="C3022" s="29" t="inlineStr">
        <is>
          <t>DEMOLIÇÃO DE PISO CIMENTADO SOBRE LASTRO DE CONCRETO</t>
        </is>
      </c>
      <c r="D3022" s="30" t="inlineStr">
        <is>
          <t>M2</t>
        </is>
      </c>
      <c r="E3022" s="31" t="n">
        <v>123.31</v>
      </c>
      <c r="F3022" s="32" t="n">
        <v>1.3</v>
      </c>
      <c r="G3022" s="32">
        <f>F3022*E3022</f>
        <v/>
      </c>
    </row>
    <row r="3023" ht="36" customHeight="1">
      <c r="A3023" s="29" t="inlineStr">
        <is>
          <t>6.4</t>
        </is>
      </c>
      <c r="B3023" s="29" t="inlineStr">
        <is>
          <t>87630</t>
        </is>
      </c>
      <c r="C3023" s="29" t="inlineStr">
        <is>
          <t>CONTRAPISO EM ARGAMASSA TRAÇO 1:4 (CIMENTO E AREIA), PREPARO MECÂNICO COM BETONEIRA 400 L, APLICADO EM ÁREAS SECAS SOBRE LAJE, ADERIDO, ACABAMENTO NÃO REFORÇADO, ESPESSURA 3CM. AF_07/2021</t>
        </is>
      </c>
      <c r="D3023" s="30" t="inlineStr">
        <is>
          <t>M2</t>
        </is>
      </c>
      <c r="E3023" s="31" t="n">
        <v>123.31</v>
      </c>
      <c r="F3023" s="32" t="n">
        <v>0.123</v>
      </c>
      <c r="G3023" s="32">
        <f>F3023*E3023</f>
        <v/>
      </c>
    </row>
    <row r="3024" ht="20.1" customHeight="1">
      <c r="A3024" s="29" t="inlineStr">
        <is>
          <t>6.5</t>
        </is>
      </c>
      <c r="B3024" s="29" t="inlineStr">
        <is>
          <t>CP ADAP. 51</t>
        </is>
      </c>
      <c r="C3024" s="29" t="inlineStr">
        <is>
          <t>IMPERMEABILIZAÇÃO DE SUPERFÍCIE COM MANTA ASFÁLTICA, UMA CAMADA, INCLUSIVE APLICAÇÃO DE PRIMER ASFÁLTICO, E=4MM</t>
        </is>
      </c>
      <c r="D3024" s="30" t="inlineStr">
        <is>
          <t>M2</t>
        </is>
      </c>
      <c r="E3024" s="31" t="n">
        <v>178.5</v>
      </c>
      <c r="F3024" s="32" t="n">
        <v>0.192</v>
      </c>
      <c r="G3024" s="32">
        <f>F3024*E3024</f>
        <v/>
      </c>
    </row>
    <row r="3025" ht="20.1" customHeight="1">
      <c r="A3025" s="29" t="inlineStr">
        <is>
          <t>6.6</t>
        </is>
      </c>
      <c r="B3025" s="29" t="inlineStr">
        <is>
          <t>98565</t>
        </is>
      </c>
      <c r="C3025" s="29" t="inlineStr">
        <is>
          <t>PROTEÇÃO MECÂNICA DE SUPERFICIE HORIZONTAL COM ARGAMASSA DE CIMENTO E AREIA, TRAÇO 1:3, E=3CM. AF_09/2023</t>
        </is>
      </c>
      <c r="D3025" s="30" t="inlineStr">
        <is>
          <t>M2</t>
        </is>
      </c>
      <c r="E3025" s="31" t="n">
        <v>123.31</v>
      </c>
      <c r="F3025" s="32" t="n">
        <v>0.56355</v>
      </c>
      <c r="G3025" s="32">
        <f>F3025*E3025</f>
        <v/>
      </c>
    </row>
    <row r="3026" ht="20.1" customHeight="1">
      <c r="A3026" s="29" t="inlineStr">
        <is>
          <t>6.7</t>
        </is>
      </c>
      <c r="B3026" s="29" t="inlineStr">
        <is>
          <t>98564</t>
        </is>
      </c>
      <c r="C3026" s="29" t="inlineStr">
        <is>
          <t>PROTEÇÃO MECÂNICA DE SUPERFÍCIE VERTICAL COM ARGAMASSA DE CIMENTO E AREIA, TRAÇO 1:3, E=2CM. AF_09/2023</t>
        </is>
      </c>
      <c r="D3026" s="30" t="inlineStr">
        <is>
          <t>M2</t>
        </is>
      </c>
      <c r="E3026" s="31" t="n">
        <v>55.18</v>
      </c>
      <c r="F3026" s="32" t="n">
        <v>0.40745</v>
      </c>
      <c r="G3026" s="32">
        <f>F3026*E3026</f>
        <v/>
      </c>
    </row>
    <row r="3027" ht="27.95" customHeight="1">
      <c r="A3027" s="29" t="inlineStr">
        <is>
          <t>6.8</t>
        </is>
      </c>
      <c r="B3027" s="29" t="inlineStr">
        <is>
          <t>87263</t>
        </is>
      </c>
      <c r="C3027" s="29" t="inlineStr">
        <is>
          <t>REVESTIMENTO CERÂMICO PARA PISO COM PLACAS TIPO PORCELANATO DE DIMENSÕES 60X60 CM APLICADA EM AMBIENTES DE ÁREA MAIOR QUE 10 M². AF_02/2023_PE</t>
        </is>
      </c>
      <c r="D3027" s="30" t="inlineStr">
        <is>
          <t>M2</t>
        </is>
      </c>
      <c r="E3027" s="31" t="n">
        <v>416.73</v>
      </c>
      <c r="F3027" s="32" t="n">
        <v>0.1674</v>
      </c>
      <c r="G3027" s="32">
        <f>F3027*E3027</f>
        <v/>
      </c>
    </row>
    <row r="3028" ht="20.1" customHeight="1">
      <c r="A3028" s="29" t="inlineStr">
        <is>
          <t>6.9</t>
        </is>
      </c>
      <c r="B3028" s="29" t="inlineStr">
        <is>
          <t>99806</t>
        </is>
      </c>
      <c r="C3028" s="29" t="inlineStr">
        <is>
          <t>LIMPEZA DE REVESTIMENTO CERÂMICO EM PAREDE COM PANO ÚMIDO AF_04/2019</t>
        </is>
      </c>
      <c r="D3028" s="30" t="inlineStr">
        <is>
          <t>M2</t>
        </is>
      </c>
      <c r="E3028" s="31" t="n">
        <v>416.73</v>
      </c>
      <c r="F3028" s="32" t="n">
        <v>0.04</v>
      </c>
      <c r="G3028" s="32">
        <f>F3028*E3028</f>
        <v/>
      </c>
    </row>
    <row r="3029" ht="20.1" customHeight="1">
      <c r="A3029" s="29" t="inlineStr">
        <is>
          <t>6.10</t>
        </is>
      </c>
      <c r="B3029" s="29" t="inlineStr">
        <is>
          <t>97640</t>
        </is>
      </c>
      <c r="C3029" s="29" t="inlineStr">
        <is>
          <t>REMOÇÃO DE FORROS DE DRYWALL, PVC E FIBROMINERAL, DE FORMA MANUAL, SEM REAPROVEITAMENTO. AF_09/2023</t>
        </is>
      </c>
      <c r="D3029" s="30" t="inlineStr">
        <is>
          <t>M2</t>
        </is>
      </c>
      <c r="E3029" s="31" t="n">
        <v>123.31</v>
      </c>
      <c r="F3029" s="32" t="n">
        <v>0.06469999999999999</v>
      </c>
      <c r="G3029" s="32">
        <f>F3029*E3029</f>
        <v/>
      </c>
    </row>
    <row r="3030" ht="15" customHeight="1">
      <c r="A3030" s="29" t="inlineStr">
        <is>
          <t>6.11</t>
        </is>
      </c>
      <c r="B3030" s="29" t="inlineStr">
        <is>
          <t>120412</t>
        </is>
      </c>
      <c r="C3030" s="29" t="inlineStr">
        <is>
          <t>FORRO MODULAR DE PVC MAGIORE 625 x 1250mm VIPAL</t>
        </is>
      </c>
      <c r="D3030" s="30" t="inlineStr">
        <is>
          <t>M2</t>
        </is>
      </c>
      <c r="E3030" s="31" t="n">
        <v>123.31</v>
      </c>
      <c r="F3030" s="32" t="n">
        <v>0.6</v>
      </c>
      <c r="G3030" s="32">
        <f>F3030*E3030</f>
        <v/>
      </c>
    </row>
    <row r="3031" ht="20.1" customHeight="1">
      <c r="A3031" s="29" t="inlineStr">
        <is>
          <t>6.12</t>
        </is>
      </c>
      <c r="B3031" s="29" t="inlineStr">
        <is>
          <t>100878</t>
        </is>
      </c>
      <c r="C3031" s="29" t="inlineStr">
        <is>
          <t>VASO SANITÁRIO SIFONADO COM CAIXA ACOPLADA, LOUÇA BRANCA - PADRÃO ALTO - FORNECIMENTO E INSTALAÇÃO. AF_01/2020</t>
        </is>
      </c>
      <c r="D3031" s="30" t="inlineStr">
        <is>
          <t>UN</t>
        </is>
      </c>
      <c r="E3031" s="31" t="n">
        <v>33</v>
      </c>
      <c r="F3031" s="32" t="n">
        <v>0.6063</v>
      </c>
      <c r="G3031" s="32">
        <f>F3031*E3031</f>
        <v/>
      </c>
    </row>
    <row r="3032" ht="20.1" customHeight="1">
      <c r="A3032" s="29" t="inlineStr">
        <is>
          <t>6.13</t>
        </is>
      </c>
      <c r="B3032" s="29" t="inlineStr">
        <is>
          <t>100849</t>
        </is>
      </c>
      <c r="C3032" s="29" t="inlineStr">
        <is>
          <t>ASSENTO SANITÁRIO CONVENCIONAL - FORNECIMENTO E INSTALACAO. AF_01/2020</t>
        </is>
      </c>
      <c r="D3032" s="30" t="inlineStr">
        <is>
          <t>UN</t>
        </is>
      </c>
      <c r="E3032" s="31" t="n">
        <v>33</v>
      </c>
      <c r="F3032" s="32" t="n">
        <v>0.0484</v>
      </c>
      <c r="G3032" s="32">
        <f>F3032*E3032</f>
        <v/>
      </c>
    </row>
    <row r="3033" ht="20.1" customHeight="1">
      <c r="A3033" s="29" t="inlineStr">
        <is>
          <t>6.14</t>
        </is>
      </c>
      <c r="B3033" s="29" t="inlineStr">
        <is>
          <t>86887</t>
        </is>
      </c>
      <c r="C3033" s="29" t="inlineStr">
        <is>
          <t>ENGATE FLEXÍVEL EM INOX, 1/2 X 40CM - FORNECIMENTO E INSTALAÇÃO. AF_01/2020</t>
        </is>
      </c>
      <c r="D3033" s="30" t="inlineStr">
        <is>
          <t>UN</t>
        </is>
      </c>
      <c r="E3033" s="31" t="n">
        <v>33</v>
      </c>
      <c r="F3033" s="32" t="n">
        <v>0.0481</v>
      </c>
      <c r="G3033" s="32">
        <f>F3033*E3033</f>
        <v/>
      </c>
    </row>
    <row r="3034" ht="27.95" customHeight="1">
      <c r="A3034" s="29" t="inlineStr">
        <is>
          <t>6.15</t>
        </is>
      </c>
      <c r="B3034" s="29" t="inlineStr">
        <is>
          <t>86938</t>
        </is>
      </c>
      <c r="C3034" s="29" t="inlineStr">
        <is>
          <t>CUBA DE EMBUTIR OVAL EM LOUÇA BRANCA, 35 X 50CM OU EQUIVALENTE, INCLUSO VÁLVULA E SIFÃO TIPO GARRAFA EM METAL CROMADO - FORNECIMENTO E INSTALAÇÃO. AF_01/2020</t>
        </is>
      </c>
      <c r="D3034" s="30" t="inlineStr">
        <is>
          <t>UN</t>
        </is>
      </c>
      <c r="E3034" s="31" t="n">
        <v>30</v>
      </c>
      <c r="F3034" s="32" t="n">
        <v>0.4075</v>
      </c>
      <c r="G3034" s="32">
        <f>F3034*E3034</f>
        <v/>
      </c>
    </row>
    <row r="3035" ht="20.1" customHeight="1">
      <c r="A3035" s="29" t="inlineStr">
        <is>
          <t>6.16</t>
        </is>
      </c>
      <c r="B3035" s="29" t="inlineStr">
        <is>
          <t>100853</t>
        </is>
      </c>
      <c r="C3035" s="29" t="inlineStr">
        <is>
          <t>TORNEIRA CROMADA DE MESA PARA LAVATORIO, TIPO MONOCOMANDO. AF_01/2020</t>
        </is>
      </c>
      <c r="D3035" s="30" t="inlineStr">
        <is>
          <t>UN</t>
        </is>
      </c>
      <c r="E3035" s="31" t="n">
        <v>30</v>
      </c>
      <c r="F3035" s="32" t="n">
        <v>0.1459</v>
      </c>
      <c r="G3035" s="32">
        <f>F3035*E3035</f>
        <v/>
      </c>
    </row>
    <row r="3036" ht="20.1" customHeight="1">
      <c r="A3036" s="29" t="inlineStr">
        <is>
          <t>6.17</t>
        </is>
      </c>
      <c r="B3036" s="29" t="inlineStr">
        <is>
          <t>86887</t>
        </is>
      </c>
      <c r="C3036" s="29" t="inlineStr">
        <is>
          <t>ENGATE FLEXÍVEL EM INOX, 1/2 X 40CM - FORNECIMENTO E INSTALAÇÃO. AF_01/2020</t>
        </is>
      </c>
      <c r="D3036" s="30" t="inlineStr">
        <is>
          <t>UN</t>
        </is>
      </c>
      <c r="E3036" s="31" t="n">
        <v>30</v>
      </c>
      <c r="F3036" s="32" t="n">
        <v>0.0481</v>
      </c>
      <c r="G3036" s="32">
        <f>F3036*E3036</f>
        <v/>
      </c>
    </row>
    <row r="3037" ht="20.1" customHeight="1">
      <c r="A3037" s="29" t="inlineStr">
        <is>
          <t>6.18</t>
        </is>
      </c>
      <c r="B3037" s="29" t="inlineStr">
        <is>
          <t>100858</t>
        </is>
      </c>
      <c r="C3037" s="29" t="inlineStr">
        <is>
          <t>MICTÓRIO SIFONADO LOUÇA BRANCA - PADRÃO MÉDIO - FORNECIMENTO E INSTALAÇÃO. AF_01/2020</t>
        </is>
      </c>
      <c r="D3037" s="30" t="inlineStr">
        <is>
          <t>UN</t>
        </is>
      </c>
      <c r="E3037" s="31" t="n">
        <v>11</v>
      </c>
      <c r="F3037" s="32" t="n">
        <v>0.3179</v>
      </c>
      <c r="G3037" s="32">
        <f>F3037*E3037</f>
        <v/>
      </c>
    </row>
    <row r="3038" ht="20.1" customHeight="1">
      <c r="A3038" s="29" t="inlineStr">
        <is>
          <t>6.19</t>
        </is>
      </c>
      <c r="B3038" s="29" t="inlineStr">
        <is>
          <t>CP ADAP. 059</t>
        </is>
      </c>
      <c r="C3038" s="29" t="inlineStr">
        <is>
          <t>Divisória em granito branco Itaúnas, polido dos 2 lados</t>
        </is>
      </c>
      <c r="D3038" s="30" t="inlineStr">
        <is>
          <t>M2</t>
        </is>
      </c>
      <c r="E3038" s="31" t="n">
        <v>106.02</v>
      </c>
      <c r="F3038" s="32" t="n">
        <v>0.161</v>
      </c>
      <c r="G3038" s="32">
        <f>F3038*E3038</f>
        <v/>
      </c>
    </row>
    <row r="3039" ht="20.1" customHeight="1">
      <c r="A3039" s="29" t="inlineStr">
        <is>
          <t>6.20</t>
        </is>
      </c>
      <c r="B3039" s="29" t="inlineStr">
        <is>
          <t>CP ADAP. 060</t>
        </is>
      </c>
      <c r="C3039" s="29" t="inlineStr">
        <is>
          <t>Bancada em granito branco Itaúnas</t>
        </is>
      </c>
      <c r="D3039" s="30" t="inlineStr">
        <is>
          <t>M2</t>
        </is>
      </c>
      <c r="E3039" s="31" t="n">
        <v>20.66</v>
      </c>
      <c r="F3039" s="32" t="n">
        <v>0.161</v>
      </c>
      <c r="G3039" s="32">
        <f>F3039*E3039</f>
        <v/>
      </c>
    </row>
    <row r="3040" ht="20.1" customHeight="1">
      <c r="A3040" s="29" t="inlineStr">
        <is>
          <t>6.21</t>
        </is>
      </c>
      <c r="B3040" s="29" t="inlineStr">
        <is>
          <t>91338</t>
        </is>
      </c>
      <c r="C3040" s="29" t="inlineStr">
        <is>
          <t>PORTA DE ALUMÍNIO DE ABRIR COM LAMBRI, COM GUARNIÇÃO, FIXAÇÃO COM PARAFUSOS - FORNECIMENTO E INSTALAÇÃO. AF_12/2019</t>
        </is>
      </c>
      <c r="D3040" s="30" t="inlineStr">
        <is>
          <t>M2</t>
        </is>
      </c>
      <c r="E3040" s="31" t="n">
        <v>29.92</v>
      </c>
      <c r="F3040" s="32" t="n">
        <v>0.1779</v>
      </c>
      <c r="G3040" s="32">
        <f>F3040*E3040</f>
        <v/>
      </c>
    </row>
    <row r="3041" ht="15" customHeight="1">
      <c r="A3041" s="29" t="inlineStr">
        <is>
          <t>6.24</t>
        </is>
      </c>
      <c r="B3041" s="29" t="inlineStr">
        <is>
          <t>C2216</t>
        </is>
      </c>
      <c r="C3041" s="29" t="inlineStr">
        <is>
          <t>REVESTIMENTO C/LAMINADO MELAMÍNICO COLADO</t>
        </is>
      </c>
      <c r="D3041" s="30" t="inlineStr">
        <is>
          <t>M2</t>
        </is>
      </c>
      <c r="E3041" s="31" t="n">
        <v>45.45</v>
      </c>
      <c r="F3041" s="32" t="n">
        <v>0.18</v>
      </c>
      <c r="G3041" s="32">
        <f>F3041*E3041</f>
        <v/>
      </c>
    </row>
    <row r="3042" ht="20.1" customHeight="1">
      <c r="A3042" s="29" t="inlineStr">
        <is>
          <t>6.25</t>
        </is>
      </c>
      <c r="B3042" s="29" t="inlineStr">
        <is>
          <t>S09465</t>
        </is>
      </c>
      <c r="C3042" s="29" t="inlineStr">
        <is>
          <t>Luminária tipo plafon (sobrepor), quadrada, 24x24cm, em aluminio pintado na cor branca, c/difusor em vidro, Aladin ou similar</t>
        </is>
      </c>
      <c r="D3042" s="30" t="inlineStr">
        <is>
          <t>un</t>
        </is>
      </c>
      <c r="E3042" s="31" t="n">
        <v>47</v>
      </c>
      <c r="F3042" s="32" t="n">
        <v>0.5</v>
      </c>
      <c r="G3042" s="32">
        <f>F3042*E3042</f>
        <v/>
      </c>
    </row>
    <row r="3043" ht="15" customHeight="1">
      <c r="A3043" s="29" t="inlineStr">
        <is>
          <t>6.27</t>
        </is>
      </c>
      <c r="B3043" s="29" t="inlineStr">
        <is>
          <t>S09718</t>
        </is>
      </c>
      <c r="C3043" s="29" t="inlineStr">
        <is>
          <t>Espelho de cristal 4mm com moldura de alumínio</t>
        </is>
      </c>
      <c r="D3043" s="30" t="inlineStr">
        <is>
          <t>m2</t>
        </is>
      </c>
      <c r="E3043" s="31" t="n">
        <v>29.8</v>
      </c>
      <c r="F3043" s="32" t="n">
        <v>0.3</v>
      </c>
      <c r="G3043" s="32">
        <f>F3043*E3043</f>
        <v/>
      </c>
    </row>
    <row r="3044" ht="20.1" customHeight="1">
      <c r="A3044" s="29" t="inlineStr">
        <is>
          <t>6.28</t>
        </is>
      </c>
      <c r="B3044" s="29" t="inlineStr">
        <is>
          <t>CP ADAP. 063</t>
        </is>
      </c>
      <c r="C3044" s="29" t="inlineStr">
        <is>
          <t>Grelha p/ralo em inox, fornecimento e instalação</t>
        </is>
      </c>
      <c r="D3044" s="30" t="inlineStr">
        <is>
          <t>UN</t>
        </is>
      </c>
      <c r="E3044" s="31" t="n">
        <v>17</v>
      </c>
      <c r="F3044" s="32" t="n">
        <v>0.15</v>
      </c>
      <c r="G3044" s="32">
        <f>F3044*E3044</f>
        <v/>
      </c>
    </row>
    <row r="3045" ht="15" customHeight="1">
      <c r="A3045" s="29" t="inlineStr">
        <is>
          <t>7.4</t>
        </is>
      </c>
      <c r="B3045" s="29" t="inlineStr">
        <is>
          <t>00009537</t>
        </is>
      </c>
      <c r="C3045" s="29" t="inlineStr">
        <is>
          <t>LIMPEZA FINAL DA OBRA</t>
        </is>
      </c>
      <c r="D3045" s="30" t="inlineStr">
        <is>
          <t>M2</t>
        </is>
      </c>
      <c r="E3045" s="31" t="n">
        <v>2211</v>
      </c>
      <c r="F3045" s="32" t="n">
        <v>0.14</v>
      </c>
      <c r="G3045" s="32">
        <f>F3045*E3045</f>
        <v/>
      </c>
    </row>
    <row r="3046" ht="15" customHeight="1">
      <c r="A3046" s="1" t="n"/>
      <c r="B3046" s="1" t="n"/>
      <c r="C3046" s="1" t="n"/>
      <c r="D3046" s="1" t="n"/>
      <c r="E3046" s="1" t="n"/>
      <c r="F3046" s="33" t="inlineStr">
        <is>
          <t>TOTAL:</t>
        </is>
      </c>
      <c r="G3046" s="34" t="n">
        <v>10234.63662879484</v>
      </c>
    </row>
    <row r="3047" ht="15.95" customHeight="1">
      <c r="A3047" s="27" t="inlineStr">
        <is>
          <t xml:space="preserve">[ Encargos </t>
        </is>
      </c>
      <c r="B3047" s="27" t="inlineStr">
        <is>
          <t>00043493</t>
        </is>
      </c>
      <c r="C3047" s="27" t="inlineStr">
        <is>
          <t>EPI - FAMILIA TOPOGRAFO - HORISTA (ENCARGOS COMPLEMENTARES - COLETADO CAIXA)</t>
        </is>
      </c>
      <c r="D3047" s="28" t="inlineStr">
        <is>
          <t>H</t>
        </is>
      </c>
      <c r="E3047" s="1" t="n"/>
      <c r="F3047" s="1" t="n"/>
      <c r="G3047" s="1" t="n"/>
    </row>
    <row r="3048" ht="15" customHeight="1">
      <c r="A3048" s="29" t="inlineStr">
        <is>
          <t>6.38</t>
        </is>
      </c>
      <c r="B3048" s="29" t="inlineStr">
        <is>
          <t>HID. 1</t>
        </is>
      </c>
      <c r="C3048" s="29" t="inlineStr">
        <is>
          <t>PROJETO HIDROSSANITÁRIO</t>
        </is>
      </c>
      <c r="D3048" s="30" t="inlineStr">
        <is>
          <t>UN</t>
        </is>
      </c>
      <c r="E3048" s="31" t="n">
        <v>1</v>
      </c>
      <c r="F3048" s="32" t="n">
        <v>18.7</v>
      </c>
      <c r="G3048" s="32">
        <f>F3048*E3048</f>
        <v/>
      </c>
    </row>
    <row r="3049" ht="15" customHeight="1">
      <c r="A3049" s="29" t="inlineStr">
        <is>
          <t>7.1</t>
        </is>
      </c>
      <c r="B3049" s="29" t="inlineStr">
        <is>
          <t>PROJ. 01</t>
        </is>
      </c>
      <c r="C3049" s="29" t="inlineStr">
        <is>
          <t>PROJETO EXECUTIVO COMPLETO</t>
        </is>
      </c>
      <c r="D3049" s="30" t="inlineStr">
        <is>
          <t>UN</t>
        </is>
      </c>
      <c r="E3049" s="31" t="n">
        <v>1</v>
      </c>
      <c r="F3049" s="32" t="n">
        <v>49.4</v>
      </c>
      <c r="G3049" s="32">
        <f>F3049*E3049</f>
        <v/>
      </c>
    </row>
    <row r="3050" ht="20.1" customHeight="1">
      <c r="A3050" s="29" t="inlineStr">
        <is>
          <t>7.2</t>
        </is>
      </c>
      <c r="B3050" s="29" t="inlineStr">
        <is>
          <t>PROJ. 02</t>
        </is>
      </c>
      <c r="C3050" s="29" t="inlineStr">
        <is>
          <t>AS BUILT - ATUALIZAÇÃO DO PROJETO EXECUTIVO CONFORME CONSTRUÍDO</t>
        </is>
      </c>
      <c r="D3050" s="30" t="inlineStr">
        <is>
          <t>UN</t>
        </is>
      </c>
      <c r="E3050" s="31" t="n">
        <v>1</v>
      </c>
      <c r="F3050" s="32" t="n">
        <v>36.2</v>
      </c>
      <c r="G3050" s="32">
        <f>F3050*E3050</f>
        <v/>
      </c>
    </row>
    <row r="3051" ht="15" customHeight="1">
      <c r="A3051" s="1" t="n"/>
      <c r="B3051" s="1" t="n"/>
      <c r="C3051" s="1" t="n"/>
      <c r="D3051" s="1" t="n"/>
      <c r="E3051" s="1" t="n"/>
      <c r="F3051" s="33" t="inlineStr">
        <is>
          <t>TOTAL:</t>
        </is>
      </c>
      <c r="G3051" s="34" t="n">
        <v>104.3</v>
      </c>
    </row>
    <row r="3052" ht="15" customHeight="1">
      <c r="A3052" s="27" t="inlineStr">
        <is>
          <t xml:space="preserve">[ Encargos </t>
        </is>
      </c>
      <c r="B3052" s="27" t="inlineStr">
        <is>
          <t>I11252</t>
        </is>
      </c>
      <c r="C3052" s="27" t="inlineStr">
        <is>
          <t>Escada de aluminio de abrir com 7 degraus</t>
        </is>
      </c>
      <c r="D3052" s="28" t="inlineStr">
        <is>
          <t>un</t>
        </is>
      </c>
      <c r="E3052" s="1" t="n"/>
      <c r="F3052" s="1" t="n"/>
      <c r="G3052" s="1" t="n"/>
    </row>
    <row r="3053" ht="27.95" customHeight="1">
      <c r="A3053" s="29" t="inlineStr">
        <is>
          <t>4.2.17</t>
        </is>
      </c>
      <c r="B3053" s="29" t="inlineStr">
        <is>
          <t>S02291</t>
        </is>
      </c>
      <c r="C3053" s="29" t="inlineStr">
        <is>
          <t>Pintura para interiores, sobre paredes ou tetos, com lixamento, aplicação de 01 demão de líquido selador, 02 demãos de massa corrida e 02 demãos de tinta pva latex convencional para interiores (Recomposição das paredes e lajes internas)</t>
        </is>
      </c>
      <c r="D3053" s="30" t="inlineStr">
        <is>
          <t>m2</t>
        </is>
      </c>
      <c r="E3053" s="31" t="n">
        <v>17.4</v>
      </c>
      <c r="F3053" s="32" t="n">
        <v>0.00011</v>
      </c>
      <c r="G3053" s="32">
        <f>F3053*E3053</f>
        <v/>
      </c>
    </row>
    <row r="3054" ht="15" customHeight="1">
      <c r="A3054" s="1" t="n"/>
      <c r="B3054" s="1" t="n"/>
      <c r="C3054" s="1" t="n"/>
      <c r="D3054" s="1" t="n"/>
      <c r="E3054" s="1" t="n"/>
      <c r="F3054" s="33" t="inlineStr">
        <is>
          <t>TOTAL:</t>
        </is>
      </c>
      <c r="G3054" s="34" t="n">
        <v>0.001914</v>
      </c>
    </row>
    <row r="3055" ht="15" customHeight="1">
      <c r="A3055" s="27" t="inlineStr">
        <is>
          <t xml:space="preserve">[ Encargos </t>
        </is>
      </c>
      <c r="B3055" s="27" t="inlineStr">
        <is>
          <t>I11246</t>
        </is>
      </c>
      <c r="C3055" s="27" t="inlineStr">
        <is>
          <t>Escala métrica de bambú</t>
        </is>
      </c>
      <c r="D3055" s="28" t="inlineStr">
        <is>
          <t>Un</t>
        </is>
      </c>
      <c r="E3055" s="1" t="n"/>
      <c r="F3055" s="1" t="n"/>
      <c r="G3055" s="1" t="n"/>
    </row>
    <row r="3056" ht="20.1" customHeight="1">
      <c r="A3056" s="29" t="inlineStr">
        <is>
          <t>3.6.5</t>
        </is>
      </c>
      <c r="B3056" s="29" t="inlineStr">
        <is>
          <t>S09541</t>
        </is>
      </c>
      <c r="C3056" s="29" t="inlineStr">
        <is>
          <t>Fornecimento e instalação de exaustor eólico ref. LM-60 master turbo, da luftmaxi ou similar</t>
        </is>
      </c>
      <c r="D3056" s="30" t="inlineStr">
        <is>
          <t>un</t>
        </is>
      </c>
      <c r="E3056" s="31" t="n">
        <v>18</v>
      </c>
      <c r="F3056" s="32" t="n">
        <v>0.0007</v>
      </c>
      <c r="G3056" s="32">
        <f>F3056*E3056</f>
        <v/>
      </c>
    </row>
    <row r="3057" ht="15" customHeight="1">
      <c r="A3057" s="1" t="n"/>
      <c r="B3057" s="1" t="n"/>
      <c r="C3057" s="1" t="n"/>
      <c r="D3057" s="1" t="n"/>
      <c r="E3057" s="1" t="n"/>
      <c r="F3057" s="33" t="inlineStr">
        <is>
          <t>TOTAL:</t>
        </is>
      </c>
      <c r="G3057" s="34" t="n">
        <v>0.0126</v>
      </c>
    </row>
    <row r="3058" ht="15.95" customHeight="1">
      <c r="A3058" s="27" t="inlineStr">
        <is>
          <t xml:space="preserve">[ </t>
        </is>
      </c>
      <c r="B3058" s="27" t="inlineStr">
        <is>
          <t>00010685</t>
        </is>
      </c>
      <c r="C3058" s="27" t="inlineStr">
        <is>
          <t>ESCAVADEIRA HIDRAULICA SOBRE ESTEIRAS, CACAMBA 0,80M3, PESO OPERACIONAL 17T, POTENCIA BRUTA 111HP</t>
        </is>
      </c>
      <c r="D3058" s="28" t="inlineStr">
        <is>
          <t>UN</t>
        </is>
      </c>
      <c r="E3058" s="1" t="n"/>
      <c r="F3058" s="1" t="n"/>
      <c r="G3058" s="1" t="n"/>
    </row>
    <row r="3059" ht="27.95" customHeight="1">
      <c r="A3059" s="29" t="inlineStr">
        <is>
          <t>7.3</t>
        </is>
      </c>
      <c r="B3059" s="29" t="inlineStr">
        <is>
          <t>100982</t>
        </is>
      </c>
      <c r="C3059" s="29" t="inlineStr">
        <is>
          <t>CARGA, MANOBRA E DESCARGA DE ENTULHO EM CAMINHÃO BASCULANTE 10 M³ - CARGA COM ESCAVADEIRA HIDRÁULICA (CAÇAMBA DE 0,80 M³ / 111 HP) E DESCARGA LIVRE (UNIDADE: M3). AF_07/2020</t>
        </is>
      </c>
      <c r="D3059" s="30" t="inlineStr">
        <is>
          <t>M3</t>
        </is>
      </c>
      <c r="E3059" s="31" t="n">
        <v>355.22</v>
      </c>
      <c r="F3059" s="32" t="n">
        <v>1.91204e-06</v>
      </c>
      <c r="G3059" s="32">
        <f>F3059*E3059</f>
        <v/>
      </c>
    </row>
    <row r="3060" ht="15" customHeight="1">
      <c r="A3060" s="1" t="n"/>
      <c r="B3060" s="1" t="n"/>
      <c r="C3060" s="1" t="n"/>
      <c r="D3060" s="1" t="n"/>
      <c r="E3060" s="1" t="n"/>
      <c r="F3060" s="33" t="inlineStr">
        <is>
          <t>TOTAL:</t>
        </is>
      </c>
      <c r="G3060" s="34" t="n">
        <v>0.0006791948487999999</v>
      </c>
    </row>
    <row r="3061" ht="15" customHeight="1">
      <c r="A3061" s="27" t="inlineStr">
        <is>
          <t>[ Material ]</t>
        </is>
      </c>
      <c r="B3061" s="27" t="inlineStr">
        <is>
          <t>00000012</t>
        </is>
      </c>
      <c r="C3061" s="27" t="inlineStr">
        <is>
          <t>ESCOVA DE ACO, COM CABO, *4 X 15* FILEIRAS DE CERDAS</t>
        </is>
      </c>
      <c r="D3061" s="28" t="inlineStr">
        <is>
          <t>UN</t>
        </is>
      </c>
      <c r="E3061" s="1" t="n"/>
      <c r="F3061" s="1" t="n"/>
      <c r="G3061" s="1" t="n"/>
    </row>
    <row r="3062" ht="20.1" customHeight="1">
      <c r="A3062" s="29" t="inlineStr">
        <is>
          <t>3.2.2</t>
        </is>
      </c>
      <c r="B3062" s="29" t="inlineStr">
        <is>
          <t>CP ADAP. 004</t>
        </is>
      </c>
      <c r="C3062" s="29" t="inlineStr">
        <is>
          <t>LIMPEZA DE SUPERFÍCIE C/ ESCOVA DE AÇO</t>
        </is>
      </c>
      <c r="D3062" s="30" t="inlineStr">
        <is>
          <t>M2</t>
        </is>
      </c>
      <c r="E3062" s="31" t="n">
        <v>95.05</v>
      </c>
      <c r="F3062" s="32" t="n">
        <v>0.2</v>
      </c>
      <c r="G3062" s="32">
        <f>F3062*E3062</f>
        <v/>
      </c>
    </row>
    <row r="3063" ht="20.1" customHeight="1">
      <c r="A3063" s="29" t="inlineStr">
        <is>
          <t>4.2.2</t>
        </is>
      </c>
      <c r="B3063" s="29" t="inlineStr">
        <is>
          <t>CP ADAP. 004</t>
        </is>
      </c>
      <c r="C3063" s="29" t="inlineStr">
        <is>
          <t>LIMPEZA DE SUPERFÍCIE C/ ESCOVA DE AÇO</t>
        </is>
      </c>
      <c r="D3063" s="30" t="inlineStr">
        <is>
          <t>M2</t>
        </is>
      </c>
      <c r="E3063" s="31" t="n">
        <v>91.8</v>
      </c>
      <c r="F3063" s="32" t="n">
        <v>0.2</v>
      </c>
      <c r="G3063" s="32">
        <f>F3063*E3063</f>
        <v/>
      </c>
    </row>
    <row r="3064" ht="15" customHeight="1">
      <c r="A3064" s="1" t="n"/>
      <c r="B3064" s="1" t="n"/>
      <c r="C3064" s="1" t="n"/>
      <c r="D3064" s="1" t="n"/>
      <c r="E3064" s="1" t="n"/>
      <c r="F3064" s="33" t="inlineStr">
        <is>
          <t>TOTAL:</t>
        </is>
      </c>
      <c r="G3064" s="34" t="n">
        <v>37.37</v>
      </c>
    </row>
    <row r="3065" ht="15.95" customHeight="1">
      <c r="A3065" s="27" t="inlineStr">
        <is>
          <t>[ Material ]</t>
        </is>
      </c>
      <c r="B3065" s="27" t="inlineStr">
        <is>
          <t>00039017</t>
        </is>
      </c>
      <c r="C3065" s="27" t="inlineStr">
        <is>
          <t>ESPACADOR / DISTANCIADOR CIRCULAR COM ENTRADA LATERAL, EM PLASTICO, PARA VERGALHAO *4,2 A 12,5* MM, COBRIMENTO 20 MM</t>
        </is>
      </c>
      <c r="D3065" s="28" t="inlineStr">
        <is>
          <t>UN</t>
        </is>
      </c>
      <c r="E3065" s="1" t="n"/>
      <c r="F3065" s="1" t="n"/>
      <c r="G3065" s="1" t="n"/>
    </row>
    <row r="3066" ht="27.95" customHeight="1">
      <c r="A3066" s="29" t="inlineStr">
        <is>
          <t>2.3</t>
        </is>
      </c>
      <c r="B3066" s="29" t="inlineStr">
        <is>
          <t>93210</t>
        </is>
      </c>
      <c r="C3066" s="29" t="inlineStr">
        <is>
          <t>EXECUÇÃO DE REFEITÓRIO EM CANTEIRO DE OBRA EM CHAPA DE MADEIRA COMPENSADA, NÃO INCLUSO MOBILIÁRIO E EQUIPAMENTOS. AF_02/2016</t>
        </is>
      </c>
      <c r="D3066" s="30" t="inlineStr">
        <is>
          <t>M2</t>
        </is>
      </c>
      <c r="E3066" s="31" t="n">
        <v>14</v>
      </c>
      <c r="F3066" s="32" t="n">
        <v>0.097835723718656</v>
      </c>
      <c r="G3066" s="32">
        <f>F3066*E3066</f>
        <v/>
      </c>
    </row>
    <row r="3067" ht="27.95" customHeight="1">
      <c r="A3067" s="29" t="inlineStr">
        <is>
          <t>3.2.6</t>
        </is>
      </c>
      <c r="B3067" s="29" t="inlineStr">
        <is>
          <t>92762.</t>
        </is>
      </c>
      <c r="C3067" s="29" t="inlineStr">
        <is>
          <t>ARMAÇÃO DE PILAR OU VIGA DE ESTRUTURA CONVENCIONAL DE CONCRETO ARMADO UTILIZANDO AÇO CA-50 DE 10,0 MM - MONTAGEM. AF_06/2022 (KG)</t>
        </is>
      </c>
      <c r="D3067" s="30" t="inlineStr">
        <is>
          <t>KG</t>
        </is>
      </c>
      <c r="E3067" s="31" t="n">
        <v>342.18</v>
      </c>
      <c r="F3067" s="32" t="n">
        <v>0.543</v>
      </c>
      <c r="G3067" s="32">
        <f>F3067*E3067</f>
        <v/>
      </c>
    </row>
    <row r="3068" ht="27.95" customHeight="1">
      <c r="A3068" s="29" t="inlineStr">
        <is>
          <t>3.2.12</t>
        </is>
      </c>
      <c r="B3068" s="29" t="inlineStr">
        <is>
          <t>92921</t>
        </is>
      </c>
      <c r="C3068" s="29" t="inlineStr">
        <is>
          <t>ARMAÇÃO DE ESTRUTURAS DIVERSAS DE CONCRETO ARMADO, EXCETO VIGAS, PILARES, LAJES E FUNDAÇÕES, UTILIZANDO AÇO CA-50 DE 12,5 MM - MONTAGEM. AF_06/2022</t>
        </is>
      </c>
      <c r="D3068" s="30" t="inlineStr">
        <is>
          <t>KG</t>
        </is>
      </c>
      <c r="E3068" s="31" t="n">
        <v>131.82</v>
      </c>
      <c r="F3068" s="32" t="n">
        <v>0.367</v>
      </c>
      <c r="G3068" s="32">
        <f>F3068*E3068</f>
        <v/>
      </c>
    </row>
    <row r="3069" ht="27.95" customHeight="1">
      <c r="A3069" s="29" t="inlineStr">
        <is>
          <t>4.2.12</t>
        </is>
      </c>
      <c r="B3069" s="29" t="inlineStr">
        <is>
          <t>92921</t>
        </is>
      </c>
      <c r="C3069" s="29" t="inlineStr">
        <is>
          <t>ARMAÇÃO DE ESTRUTURAS DIVERSAS DE CONCRETO ARMADO, EXCETO VIGAS, PILARES, LAJES E FUNDAÇÕES, UTILIZANDO AÇO CA-50 DE 12,5 MM - MONTAGEM. AF_06/2022</t>
        </is>
      </c>
      <c r="D3069" s="30" t="inlineStr">
        <is>
          <t>KG</t>
        </is>
      </c>
      <c r="E3069" s="31" t="n">
        <v>34.67</v>
      </c>
      <c r="F3069" s="32" t="n">
        <v>0.367</v>
      </c>
      <c r="G3069" s="32">
        <f>F3069*E3069</f>
        <v/>
      </c>
    </row>
    <row r="3070" ht="27.95" customHeight="1">
      <c r="A3070" s="29" t="inlineStr">
        <is>
          <t>4.6.3</t>
        </is>
      </c>
      <c r="B3070" s="29" t="inlineStr">
        <is>
          <t>92762.</t>
        </is>
      </c>
      <c r="C3070" s="29" t="inlineStr">
        <is>
          <t>ARMAÇÃO DE PILAR OU VIGA DE ESTRUTURA CONVENCIONAL DE CONCRETO ARMADO UTILIZANDO AÇO CA-50 DE 10,0 MM - MONTAGEM. AF_06/2022 (KG)</t>
        </is>
      </c>
      <c r="D3070" s="30" t="inlineStr">
        <is>
          <t>KG</t>
        </is>
      </c>
      <c r="E3070" s="31" t="n">
        <v>4</v>
      </c>
      <c r="F3070" s="32" t="n">
        <v>0.543</v>
      </c>
      <c r="G3070" s="32">
        <f>F3070*E3070</f>
        <v/>
      </c>
    </row>
    <row r="3071" ht="20.1" customHeight="1">
      <c r="A3071" s="29" t="inlineStr">
        <is>
          <t>5.7</t>
        </is>
      </c>
      <c r="B3071" s="29" t="inlineStr">
        <is>
          <t>92767</t>
        </is>
      </c>
      <c r="C3071" s="29" t="inlineStr">
        <is>
          <t>ARMAÇÃO DE PILAR DE ESTRUTURA CONVENCIONAL DE CONCRETO ARMADO UTILIZANDO AÇO CA-60 DE 4,2 MM - MONTAGEM. AF_06/2022</t>
        </is>
      </c>
      <c r="D3071" s="30" t="inlineStr">
        <is>
          <t>KG</t>
        </is>
      </c>
      <c r="E3071" s="31" t="n">
        <v>60.82</v>
      </c>
      <c r="F3071" s="32" t="n">
        <v>2.816</v>
      </c>
      <c r="G3071" s="32">
        <f>F3071*E3071</f>
        <v/>
      </c>
    </row>
    <row r="3072" ht="15" customHeight="1">
      <c r="A3072" s="1" t="n"/>
      <c r="B3072" s="1" t="n"/>
      <c r="C3072" s="1" t="n"/>
      <c r="D3072" s="1" t="n"/>
      <c r="E3072" s="1" t="n"/>
      <c r="F3072" s="33" t="inlineStr">
        <is>
          <t>TOTAL:</t>
        </is>
      </c>
      <c r="G3072" s="34" t="n">
        <v>421.7163901320612</v>
      </c>
    </row>
    <row r="3073" ht="15" customHeight="1">
      <c r="A3073" s="27" t="inlineStr">
        <is>
          <t xml:space="preserve">[ Encargos </t>
        </is>
      </c>
      <c r="B3073" s="27" t="inlineStr">
        <is>
          <t>I04725</t>
        </is>
      </c>
      <c r="C3073" s="27" t="inlineStr">
        <is>
          <t>Espátula</t>
        </is>
      </c>
      <c r="D3073" s="28" t="inlineStr">
        <is>
          <t>un</t>
        </is>
      </c>
      <c r="E3073" s="1" t="n"/>
      <c r="F3073" s="1" t="n"/>
      <c r="G3073" s="1" t="n"/>
    </row>
    <row r="3074" ht="27.95" customHeight="1">
      <c r="A3074" s="29" t="inlineStr">
        <is>
          <t>4.2.17</t>
        </is>
      </c>
      <c r="B3074" s="29" t="inlineStr">
        <is>
          <t>S02291</t>
        </is>
      </c>
      <c r="C3074" s="29" t="inlineStr">
        <is>
          <t>Pintura para interiores, sobre paredes ou tetos, com lixamento, aplicação de 01 demão de líquido selador, 02 demãos de massa corrida e 02 demãos de tinta pva latex convencional para interiores (Recomposição das paredes e lajes internas)</t>
        </is>
      </c>
      <c r="D3074" s="30" t="inlineStr">
        <is>
          <t>m2</t>
        </is>
      </c>
      <c r="E3074" s="31" t="n">
        <v>17.4</v>
      </c>
      <c r="F3074" s="32" t="n">
        <v>0.00044</v>
      </c>
      <c r="G3074" s="32">
        <f>F3074*E3074</f>
        <v/>
      </c>
    </row>
    <row r="3075" ht="15" customHeight="1">
      <c r="A3075" s="1" t="n"/>
      <c r="B3075" s="1" t="n"/>
      <c r="C3075" s="1" t="n"/>
      <c r="D3075" s="1" t="n"/>
      <c r="E3075" s="1" t="n"/>
      <c r="F3075" s="33" t="inlineStr">
        <is>
          <t>TOTAL:</t>
        </is>
      </c>
      <c r="G3075" s="34" t="n">
        <v>0.007656</v>
      </c>
    </row>
    <row r="3076" ht="15.95" customHeight="1">
      <c r="A3076" s="27" t="inlineStr">
        <is>
          <t>[ Material ]</t>
        </is>
      </c>
      <c r="B3076" s="27" t="inlineStr">
        <is>
          <t>00038094</t>
        </is>
      </c>
      <c r="C3076" s="27" t="inlineStr">
        <is>
          <t>ESPELHO / PLACA DE 3 POSTOS 4" X 2", PARA INSTALACAO DE TOMADAS E INTERRUPTORES</t>
        </is>
      </c>
      <c r="D3076" s="28" t="inlineStr">
        <is>
          <t>UN</t>
        </is>
      </c>
      <c r="E3076" s="1" t="n"/>
      <c r="F3076" s="1" t="n"/>
      <c r="G3076" s="1" t="n"/>
    </row>
    <row r="3077" ht="20.1" customHeight="1">
      <c r="A3077" s="29" t="inlineStr">
        <is>
          <t>2.2</t>
        </is>
      </c>
      <c r="B3077" s="29" t="inlineStr">
        <is>
          <t>93208</t>
        </is>
      </c>
      <c r="C3077" s="29" t="inlineStr">
        <is>
          <t>EXECUÇÃO DE ALMOXARIFADO EM CANTEIRO DE OBRA EM CHAPA DE MADEIRA COMPENSADA, INCLUSO PRATELEIRAS. AF_02/2016</t>
        </is>
      </c>
      <c r="D3077" s="30" t="inlineStr">
        <is>
          <t>M2</t>
        </is>
      </c>
      <c r="E3077" s="31" t="n">
        <v>30</v>
      </c>
      <c r="F3077" s="32" t="n">
        <v>0.07539999999999999</v>
      </c>
      <c r="G3077" s="32">
        <f>F3077*E3077</f>
        <v/>
      </c>
    </row>
    <row r="3078" ht="27.95" customHeight="1">
      <c r="A3078" s="29" t="inlineStr">
        <is>
          <t>2.3</t>
        </is>
      </c>
      <c r="B3078" s="29" t="inlineStr">
        <is>
          <t>93210</t>
        </is>
      </c>
      <c r="C3078" s="29" t="inlineStr">
        <is>
          <t>EXECUÇÃO DE REFEITÓRIO EM CANTEIRO DE OBRA EM CHAPA DE MADEIRA COMPENSADA, NÃO INCLUSO MOBILIÁRIO E EQUIPAMENTOS. AF_02/2016</t>
        </is>
      </c>
      <c r="D3078" s="30" t="inlineStr">
        <is>
          <t>M2</t>
        </is>
      </c>
      <c r="E3078" s="31" t="n">
        <v>14</v>
      </c>
      <c r="F3078" s="32" t="n">
        <v>0.1878</v>
      </c>
      <c r="G3078" s="32">
        <f>F3078*E3078</f>
        <v/>
      </c>
    </row>
    <row r="3079" ht="15" customHeight="1">
      <c r="A3079" s="1" t="n"/>
      <c r="B3079" s="1" t="n"/>
      <c r="C3079" s="1" t="n"/>
      <c r="D3079" s="1" t="n"/>
      <c r="E3079" s="1" t="n"/>
      <c r="F3079" s="33" t="inlineStr">
        <is>
          <t>TOTAL:</t>
        </is>
      </c>
      <c r="G3079" s="34" t="n">
        <v>4.8912</v>
      </c>
    </row>
    <row r="3080" ht="15" customHeight="1">
      <c r="A3080" s="27" t="inlineStr">
        <is>
          <t>[ Material ]</t>
        </is>
      </c>
      <c r="B3080" s="27" t="inlineStr">
        <is>
          <t>I10088</t>
        </is>
      </c>
      <c r="C3080" s="27" t="inlineStr">
        <is>
          <t>Espelho de cristal 4mm com moldura de alumínio</t>
        </is>
      </c>
      <c r="D3080" s="28" t="inlineStr">
        <is>
          <t>m²</t>
        </is>
      </c>
      <c r="E3080" s="1" t="n"/>
      <c r="F3080" s="1" t="n"/>
      <c r="G3080" s="1" t="n"/>
    </row>
    <row r="3081" ht="15" customHeight="1">
      <c r="A3081" s="29" t="inlineStr">
        <is>
          <t>6.27</t>
        </is>
      </c>
      <c r="B3081" s="29" t="inlineStr">
        <is>
          <t>S09718</t>
        </is>
      </c>
      <c r="C3081" s="29" t="inlineStr">
        <is>
          <t>Espelho de cristal 4mm com moldura de alumínio</t>
        </is>
      </c>
      <c r="D3081" s="30" t="inlineStr">
        <is>
          <t>m2</t>
        </is>
      </c>
      <c r="E3081" s="31" t="n">
        <v>29.8</v>
      </c>
      <c r="F3081" s="32" t="n">
        <v>1</v>
      </c>
      <c r="G3081" s="32">
        <f>F3081*E3081</f>
        <v/>
      </c>
    </row>
    <row r="3082" ht="15" customHeight="1">
      <c r="A3082" s="1" t="n"/>
      <c r="B3082" s="1" t="n"/>
      <c r="C3082" s="1" t="n"/>
      <c r="D3082" s="1" t="n"/>
      <c r="E3082" s="1" t="n"/>
      <c r="F3082" s="33" t="inlineStr">
        <is>
          <t>TOTAL:</t>
        </is>
      </c>
      <c r="G3082" s="34" t="n">
        <v>29.8</v>
      </c>
    </row>
    <row r="3083" ht="15" customHeight="1">
      <c r="A3083" s="27" t="inlineStr">
        <is>
          <t xml:space="preserve">[ Encargos </t>
        </is>
      </c>
      <c r="B3083" s="27" t="inlineStr">
        <is>
          <t>00037372</t>
        </is>
      </c>
      <c r="C3083" s="27" t="inlineStr">
        <is>
          <t>EXAMES - HORISTA (COLETADO CAIXA - ENCARGOS COMPLEMENTARES)</t>
        </is>
      </c>
      <c r="D3083" s="28" t="inlineStr">
        <is>
          <t>H</t>
        </is>
      </c>
      <c r="E3083" s="1" t="n"/>
      <c r="F3083" s="1" t="n"/>
      <c r="G3083" s="1" t="n"/>
    </row>
    <row r="3084" ht="15" customHeight="1">
      <c r="A3084" s="29" t="inlineStr">
        <is>
          <t>1.1</t>
        </is>
      </c>
      <c r="B3084" s="29" t="inlineStr">
        <is>
          <t>90778</t>
        </is>
      </c>
      <c r="C3084" s="29" t="inlineStr">
        <is>
          <t>ENGENHEIRO CIVIL DE OBRA PLENO COM ENCARGOS COMPLEMENTARES</t>
        </is>
      </c>
      <c r="D3084" s="30" t="inlineStr">
        <is>
          <t>H</t>
        </is>
      </c>
      <c r="E3084" s="31" t="n">
        <v>264</v>
      </c>
      <c r="F3084" s="32" t="n">
        <v>1</v>
      </c>
      <c r="G3084" s="32">
        <f>F3084*E3084</f>
        <v/>
      </c>
    </row>
    <row r="3085" ht="20.1" customHeight="1">
      <c r="A3085" s="29" t="inlineStr">
        <is>
          <t>1.3</t>
        </is>
      </c>
      <c r="B3085" s="29" t="inlineStr">
        <is>
          <t>100309</t>
        </is>
      </c>
      <c r="C3085" s="29" t="inlineStr">
        <is>
          <t>TÉCNICO EM SEGURANÇA DO TRABALHO COM ENCARGOS COMPLEMENTARES</t>
        </is>
      </c>
      <c r="D3085" s="30" t="inlineStr">
        <is>
          <t>H</t>
        </is>
      </c>
      <c r="E3085" s="31" t="n">
        <v>396</v>
      </c>
      <c r="F3085" s="32" t="n">
        <v>1</v>
      </c>
      <c r="G3085" s="32">
        <f>F3085*E3085</f>
        <v/>
      </c>
    </row>
    <row r="3086" ht="15" customHeight="1">
      <c r="A3086" s="29" t="inlineStr">
        <is>
          <t>1.4</t>
        </is>
      </c>
      <c r="B3086" s="29" t="inlineStr">
        <is>
          <t>88255</t>
        </is>
      </c>
      <c r="C3086" s="29" t="inlineStr">
        <is>
          <t>AUXILIAR TÉCNICO DE ENGENHARIA COM ENCARGOS COMPLEMENTARES</t>
        </is>
      </c>
      <c r="D3086" s="30" t="inlineStr">
        <is>
          <t>H</t>
        </is>
      </c>
      <c r="E3086" s="31" t="n">
        <v>396</v>
      </c>
      <c r="F3086" s="32" t="n">
        <v>1</v>
      </c>
      <c r="G3086" s="32">
        <f>F3086*E3086</f>
        <v/>
      </c>
    </row>
    <row r="3087" ht="27.95" customHeight="1">
      <c r="A3087" s="29" t="inlineStr">
        <is>
          <t>1.8</t>
        </is>
      </c>
      <c r="B3087" s="29" t="inlineStr">
        <is>
          <t>CP ADAP - SUDECAP 62.24.14</t>
        </is>
      </c>
      <c r="C3087" s="29" t="inlineStr">
        <is>
          <t>RELATÓRIO TÉCNICO DE PLANEJAMENTO DE EXECUÇÃO DE OBRAS - MÉDIO PORTE</t>
        </is>
      </c>
      <c r="D3087" s="30" t="inlineStr">
        <is>
          <t>UN.</t>
        </is>
      </c>
      <c r="E3087" s="31" t="n">
        <v>1</v>
      </c>
      <c r="F3087" s="32" t="n">
        <v>42</v>
      </c>
      <c r="G3087" s="32">
        <f>F3087*E3087</f>
        <v/>
      </c>
    </row>
    <row r="3088" ht="20.1" customHeight="1">
      <c r="A3088" s="29" t="inlineStr">
        <is>
          <t>2.1</t>
        </is>
      </c>
      <c r="B3088" s="29" t="inlineStr">
        <is>
          <t>103689</t>
        </is>
      </c>
      <c r="C3088" s="29" t="inlineStr">
        <is>
          <t>FORNECIMENTO E INSTALAÇÃO DE PLACA DE OBRA COM CHAPA GALVANIZADA E ESTRUTURA DE MADEIRA. AF_03/2022_PS</t>
        </is>
      </c>
      <c r="D3088" s="30" t="inlineStr">
        <is>
          <t>M2</t>
        </is>
      </c>
      <c r="E3088" s="31" t="n">
        <v>2.88</v>
      </c>
      <c r="F3088" s="32" t="n">
        <v>1.71795</v>
      </c>
      <c r="G3088" s="32">
        <f>F3088*E3088</f>
        <v/>
      </c>
    </row>
    <row r="3089" ht="20.1" customHeight="1">
      <c r="A3089" s="29" t="inlineStr">
        <is>
          <t>2.2</t>
        </is>
      </c>
      <c r="B3089" s="29" t="inlineStr">
        <is>
          <t>93208</t>
        </is>
      </c>
      <c r="C3089" s="29" t="inlineStr">
        <is>
          <t>EXECUÇÃO DE ALMOXARIFADO EM CANTEIRO DE OBRA EM CHAPA DE MADEIRA COMPENSADA, INCLUSO PRATELEIRAS. AF_02/2016</t>
        </is>
      </c>
      <c r="D3089" s="30" t="inlineStr">
        <is>
          <t>M2</t>
        </is>
      </c>
      <c r="E3089" s="31" t="n">
        <v>30</v>
      </c>
      <c r="F3089" s="32" t="n">
        <v>8.148531034568</v>
      </c>
      <c r="G3089" s="32">
        <f>F3089*E3089</f>
        <v/>
      </c>
    </row>
    <row r="3090" ht="27.95" customHeight="1">
      <c r="A3090" s="29" t="inlineStr">
        <is>
          <t>2.3</t>
        </is>
      </c>
      <c r="B3090" s="29" t="inlineStr">
        <is>
          <t>93210</t>
        </is>
      </c>
      <c r="C3090" s="29" t="inlineStr">
        <is>
          <t>EXECUÇÃO DE REFEITÓRIO EM CANTEIRO DE OBRA EM CHAPA DE MADEIRA COMPENSADA, NÃO INCLUSO MOBILIÁRIO E EQUIPAMENTOS. AF_02/2016</t>
        </is>
      </c>
      <c r="D3090" s="30" t="inlineStr">
        <is>
          <t>M2</t>
        </is>
      </c>
      <c r="E3090" s="31" t="n">
        <v>14</v>
      </c>
      <c r="F3090" s="32" t="n">
        <v>6.953003548953619</v>
      </c>
      <c r="G3090" s="32">
        <f>F3090*E3090</f>
        <v/>
      </c>
    </row>
    <row r="3091" ht="27.95" customHeight="1">
      <c r="A3091" s="29" t="inlineStr">
        <is>
          <t>2.4</t>
        </is>
      </c>
      <c r="B3091" s="29" t="inlineStr">
        <is>
          <t>101493</t>
        </is>
      </c>
      <c r="C3091" s="29" t="inlineStr">
        <is>
          <t>ENTRADA DE ENERGIA ELÉTRICA, AÉREA, MONOFÁSICA, COM CAIXA DE EMBUTIR, CABO DE 10 MM2 E DISJUNTOR DIN 50A (NÃO INCLUSO O POSTE DE CONCRETO). AF_07/2020_PS</t>
        </is>
      </c>
      <c r="D3091" s="30" t="inlineStr">
        <is>
          <t>UN</t>
        </is>
      </c>
      <c r="E3091" s="31" t="n">
        <v>1</v>
      </c>
      <c r="F3091" s="32" t="n">
        <v>16.03253</v>
      </c>
      <c r="G3091" s="32">
        <f>F3091*E3091</f>
        <v/>
      </c>
    </row>
    <row r="3092" ht="20.1" customHeight="1">
      <c r="A3092" s="29" t="inlineStr">
        <is>
          <t>2.5</t>
        </is>
      </c>
      <c r="B3092" s="29" t="inlineStr">
        <is>
          <t>CP ADAP. 002</t>
        </is>
      </c>
      <c r="C3092" s="29" t="inlineStr">
        <is>
          <t>INSTALAÇÕES PROVISÓRIAS DE ÁGUA</t>
        </is>
      </c>
      <c r="D3092" s="30" t="inlineStr">
        <is>
          <t>UN</t>
        </is>
      </c>
      <c r="E3092" s="31" t="n">
        <v>1</v>
      </c>
      <c r="F3092" s="32" t="n">
        <v>24.12</v>
      </c>
      <c r="G3092" s="32">
        <f>F3092*E3092</f>
        <v/>
      </c>
    </row>
    <row r="3093" ht="27.95" customHeight="1">
      <c r="A3093" s="29" t="inlineStr">
        <is>
          <t>3.1.2</t>
        </is>
      </c>
      <c r="B3093" s="29" t="inlineStr">
        <is>
          <t>97063</t>
        </is>
      </c>
      <c r="C3093" s="29" t="inlineStr">
        <is>
          <t>MONTAGEM E DESMONTAGEM DE ANDAIME MODULAR FACHADEIRO, COM PISO METÁLICO, PARA EDIFICAÇÕES COM MÚLTIPLOS PAVIMENTOS (EXCLUSIVE ANDAIME E LIMPEZA). AF_11/2017</t>
        </is>
      </c>
      <c r="D3093" s="30" t="inlineStr">
        <is>
          <t>M2</t>
        </is>
      </c>
      <c r="E3093" s="31" t="n">
        <v>889</v>
      </c>
      <c r="F3093" s="32" t="n">
        <v>0.76279414</v>
      </c>
      <c r="G3093" s="32">
        <f>F3093*E3093</f>
        <v/>
      </c>
    </row>
    <row r="3094" ht="15" customHeight="1">
      <c r="A3094" s="29" t="inlineStr">
        <is>
          <t>3.1.3</t>
        </is>
      </c>
      <c r="B3094" s="29" t="inlineStr">
        <is>
          <t>97062</t>
        </is>
      </c>
      <c r="C3094" s="29" t="inlineStr">
        <is>
          <t>COLOCAÇÃO DE TELA EM ANDAIME FACHADEIRO. AF_11/2017</t>
        </is>
      </c>
      <c r="D3094" s="30" t="inlineStr">
        <is>
          <t>M2</t>
        </is>
      </c>
      <c r="E3094" s="31" t="n">
        <v>889</v>
      </c>
      <c r="F3094" s="32" t="n">
        <v>0.133876</v>
      </c>
      <c r="G3094" s="32">
        <f>F3094*E3094</f>
        <v/>
      </c>
    </row>
    <row r="3095" ht="20.1" customHeight="1">
      <c r="A3095" s="29" t="inlineStr">
        <is>
          <t>3.1.4</t>
        </is>
      </c>
      <c r="B3095" s="29" t="inlineStr">
        <is>
          <t>CP ADAP. 017</t>
        </is>
      </c>
      <c r="C3095" s="29" t="inlineStr">
        <is>
          <t>SINALIZAÇÃO COM FITA FIXADA EM CONE PLÁSTICO, INCLUINDO CONE</t>
        </is>
      </c>
      <c r="D3095" s="30" t="inlineStr">
        <is>
          <t>M</t>
        </is>
      </c>
      <c r="E3095" s="31" t="n">
        <v>154.34</v>
      </c>
      <c r="F3095" s="32" t="n">
        <v>0.2472</v>
      </c>
      <c r="G3095" s="32">
        <f>F3095*E3095</f>
        <v/>
      </c>
    </row>
    <row r="3096" ht="20.1" customHeight="1">
      <c r="A3096" s="29" t="inlineStr">
        <is>
          <t>3.2.1</t>
        </is>
      </c>
      <c r="B3096" s="29" t="inlineStr">
        <is>
          <t>CP ADAP. 010</t>
        </is>
      </c>
      <c r="C3096" s="29" t="inlineStr">
        <is>
          <t>APICOAMENTO EM CONCRETO/PREPARO DA SUPERFÍCIE</t>
        </is>
      </c>
      <c r="D3096" s="30" t="inlineStr">
        <is>
          <t>M2</t>
        </is>
      </c>
      <c r="E3096" s="31" t="n">
        <v>95.05</v>
      </c>
      <c r="F3096" s="32" t="n">
        <v>2</v>
      </c>
      <c r="G3096" s="32">
        <f>F3096*E3096</f>
        <v/>
      </c>
    </row>
    <row r="3097" ht="20.1" customHeight="1">
      <c r="A3097" s="29" t="inlineStr">
        <is>
          <t>3.2.2</t>
        </is>
      </c>
      <c r="B3097" s="29" t="inlineStr">
        <is>
          <t>CP ADAP. 004</t>
        </is>
      </c>
      <c r="C3097" s="29" t="inlineStr">
        <is>
          <t>LIMPEZA DE SUPERFÍCIE C/ ESCOVA DE AÇO</t>
        </is>
      </c>
      <c r="D3097" s="30" t="inlineStr">
        <is>
          <t>M2</t>
        </is>
      </c>
      <c r="E3097" s="31" t="n">
        <v>95.05</v>
      </c>
      <c r="F3097" s="32" t="n">
        <v>0.4</v>
      </c>
      <c r="G3097" s="32">
        <f>F3097*E3097</f>
        <v/>
      </c>
    </row>
    <row r="3098" ht="20.1" customHeight="1">
      <c r="A3098" s="29" t="inlineStr">
        <is>
          <t>3.2.4</t>
        </is>
      </c>
      <c r="B3098" s="29" t="inlineStr">
        <is>
          <t>CP ADAP. 009</t>
        </is>
      </c>
      <c r="C3098" s="29" t="inlineStr">
        <is>
          <t>PINTURA PROTEÇÃO C/INIBIDOR MIGRATÓRIO CORROSÃO, 2 DEMÃOS - M2</t>
        </is>
      </c>
      <c r="D3098" s="30" t="inlineStr">
        <is>
          <t>M2</t>
        </is>
      </c>
      <c r="E3098" s="31" t="n">
        <v>95.05</v>
      </c>
      <c r="F3098" s="32" t="n">
        <v>0.6</v>
      </c>
      <c r="G3098" s="32">
        <f>F3098*E3098</f>
        <v/>
      </c>
    </row>
    <row r="3099" ht="20.1" customHeight="1">
      <c r="A3099" s="29" t="inlineStr">
        <is>
          <t>3.2.5</t>
        </is>
      </c>
      <c r="B3099" s="29" t="inlineStr">
        <is>
          <t>CP ADAP. 007</t>
        </is>
      </c>
      <c r="C3099" s="29" t="inlineStr">
        <is>
          <t>APLICAÇÃO DE ADESIVO ESTRUTURAL - KG</t>
        </is>
      </c>
      <c r="D3099" s="30" t="inlineStr">
        <is>
          <t>KG</t>
        </is>
      </c>
      <c r="E3099" s="31" t="n">
        <v>95.05</v>
      </c>
      <c r="F3099" s="32" t="n">
        <v>0.6</v>
      </c>
      <c r="G3099" s="32">
        <f>F3099*E3099</f>
        <v/>
      </c>
    </row>
    <row r="3100" ht="27.95" customHeight="1">
      <c r="A3100" s="29" t="inlineStr">
        <is>
          <t>3.2.6</t>
        </is>
      </c>
      <c r="B3100" s="29" t="inlineStr">
        <is>
          <t>92762.</t>
        </is>
      </c>
      <c r="C3100" s="29" t="inlineStr">
        <is>
          <t>ARMAÇÃO DE PILAR OU VIGA DE ESTRUTURA CONVENCIONAL DE CONCRETO ARMADO UTILIZANDO AÇO CA-50 DE 10,0 MM - MONTAGEM. AF_06/2022 (KG)</t>
        </is>
      </c>
      <c r="D3100" s="30" t="inlineStr">
        <is>
          <t>KG</t>
        </is>
      </c>
      <c r="E3100" s="31" t="n">
        <v>342.18</v>
      </c>
      <c r="F3100" s="32" t="n">
        <v>0.0558</v>
      </c>
      <c r="G3100" s="32">
        <f>F3100*E3100</f>
        <v/>
      </c>
    </row>
    <row r="3101" ht="20.1" customHeight="1">
      <c r="A3101" s="29" t="inlineStr">
        <is>
          <t>3.2.7</t>
        </is>
      </c>
      <c r="B3101" s="29" t="inlineStr">
        <is>
          <t>CP ADAP. 005</t>
        </is>
      </c>
      <c r="C3101" s="29" t="inlineStr">
        <is>
          <t>RECUPERAÇÃO CONCRETO COM ARGAMASSA POLIMÉRICA ESP.=25MM</t>
        </is>
      </c>
      <c r="D3101" s="30" t="inlineStr">
        <is>
          <t>M2</t>
        </is>
      </c>
      <c r="E3101" s="31" t="n">
        <v>95.05</v>
      </c>
      <c r="F3101" s="32" t="n">
        <v>5.5</v>
      </c>
      <c r="G3101" s="32">
        <f>F3101*E3101</f>
        <v/>
      </c>
    </row>
    <row r="3102" ht="27.95" customHeight="1">
      <c r="A3102" s="29" t="inlineStr">
        <is>
          <t>3.2.8</t>
        </is>
      </c>
      <c r="B3102" s="29" t="inlineStr">
        <is>
          <t>90439</t>
        </is>
      </c>
      <c r="C3102" s="29" t="inlineStr">
        <is>
          <t>FURO MECANIZADO EM CONCRETO, COM MARTELO DEMOLIDOR, PARA INSTALAÇÕES HIDRÁULICAS, DIÂMETROS MENORES OU IGUAIS A 40 MM. AF_09/2023</t>
        </is>
      </c>
      <c r="D3102" s="30" t="inlineStr">
        <is>
          <t>UN</t>
        </is>
      </c>
      <c r="E3102" s="31" t="n">
        <v>257.6</v>
      </c>
      <c r="F3102" s="32" t="n">
        <v>0.3763</v>
      </c>
      <c r="G3102" s="32">
        <f>F3102*E3102</f>
        <v/>
      </c>
    </row>
    <row r="3103" ht="20.1" customHeight="1">
      <c r="A3103" s="29" t="inlineStr">
        <is>
          <t>3.2.9</t>
        </is>
      </c>
      <c r="B3103" s="29" t="inlineStr">
        <is>
          <t>CP ADAP. 001</t>
        </is>
      </c>
      <c r="C3103" s="29" t="inlineStr">
        <is>
          <t>SELAGEM DE FISSURAS COM INJEÇÃO DE RESINA EPÓXI</t>
        </is>
      </c>
      <c r="D3103" s="30" t="inlineStr">
        <is>
          <t>KG</t>
        </is>
      </c>
      <c r="E3103" s="31" t="n">
        <v>21.25</v>
      </c>
      <c r="F3103" s="32" t="n">
        <v>6</v>
      </c>
      <c r="G3103" s="32">
        <f>F3103*E3103</f>
        <v/>
      </c>
    </row>
    <row r="3104" ht="20.1" customHeight="1">
      <c r="A3104" s="29" t="inlineStr">
        <is>
          <t>3.2.10</t>
        </is>
      </c>
      <c r="B3104" s="29" t="inlineStr">
        <is>
          <t>97625</t>
        </is>
      </c>
      <c r="C3104" s="29" t="inlineStr">
        <is>
          <t>DEMOLIÇÃO DE ALVENARIA PARA QUALQUER TIPO DE BLOCO, DE FORMA MECANIZADA, SEM REAPROVEITAMENTO. AF_09/2023</t>
        </is>
      </c>
      <c r="D3104" s="30" t="inlineStr">
        <is>
          <t>M3</t>
        </is>
      </c>
      <c r="E3104" s="31" t="n">
        <v>6.84</v>
      </c>
      <c r="F3104" s="32" t="n">
        <v>0.3794</v>
      </c>
      <c r="G3104" s="32">
        <f>F3104*E3104</f>
        <v/>
      </c>
    </row>
    <row r="3105" ht="27.95" customHeight="1">
      <c r="A3105" s="29" t="inlineStr">
        <is>
          <t>3.2.12</t>
        </is>
      </c>
      <c r="B3105" s="29" t="inlineStr">
        <is>
          <t>92921</t>
        </is>
      </c>
      <c r="C3105" s="29" t="inlineStr">
        <is>
          <t>ARMAÇÃO DE ESTRUTURAS DIVERSAS DE CONCRETO ARMADO, EXCETO VIGAS, PILARES, LAJES E FUNDAÇÕES, UTILIZANDO AÇO CA-50 DE 12,5 MM - MONTAGEM. AF_06/2022</t>
        </is>
      </c>
      <c r="D3105" s="30" t="inlineStr">
        <is>
          <t>KG</t>
        </is>
      </c>
      <c r="E3105" s="31" t="n">
        <v>131.82</v>
      </c>
      <c r="F3105" s="32" t="n">
        <v>0.0596</v>
      </c>
      <c r="G3105" s="32">
        <f>F3105*E3105</f>
        <v/>
      </c>
    </row>
    <row r="3106" ht="20.1" customHeight="1">
      <c r="A3106" s="29" t="inlineStr">
        <is>
          <t>3.3.1</t>
        </is>
      </c>
      <c r="B3106" s="29" t="inlineStr">
        <is>
          <t>97633</t>
        </is>
      </c>
      <c r="C3106" s="29" t="inlineStr">
        <is>
          <t>DEMOLIÇÃO DE REVESTIMENTO CERÂMICO, DE FORMA MANUAL, SEM REAPROVEITAMENTO. AF_09/2023</t>
        </is>
      </c>
      <c r="D3106" s="30" t="inlineStr">
        <is>
          <t>M2</t>
        </is>
      </c>
      <c r="E3106" s="31" t="n">
        <v>44.77</v>
      </c>
      <c r="F3106" s="32" t="n">
        <v>1.0041</v>
      </c>
      <c r="G3106" s="32">
        <f>F3106*E3106</f>
        <v/>
      </c>
    </row>
    <row r="3107" ht="20.1" customHeight="1">
      <c r="A3107" s="29" t="inlineStr">
        <is>
          <t>3.3.2</t>
        </is>
      </c>
      <c r="B3107" s="29" t="inlineStr">
        <is>
          <t>97631</t>
        </is>
      </c>
      <c r="C3107" s="29" t="inlineStr">
        <is>
          <t>DEMOLIÇÃO DE ARGAMASSAS, DE FORMA MANUAL, SEM REAPROVEITAMENTO. AF_09/2023</t>
        </is>
      </c>
      <c r="D3107" s="30" t="inlineStr">
        <is>
          <t>M2</t>
        </is>
      </c>
      <c r="E3107" s="31" t="n">
        <v>44.77</v>
      </c>
      <c r="F3107" s="32" t="n">
        <v>0.5023</v>
      </c>
      <c r="G3107" s="32">
        <f>F3107*E3107</f>
        <v/>
      </c>
    </row>
    <row r="3108" ht="27.95" customHeight="1">
      <c r="A3108" s="29" t="inlineStr">
        <is>
          <t>3.3.4</t>
        </is>
      </c>
      <c r="B3108" s="29" t="inlineStr">
        <is>
          <t>87894</t>
        </is>
      </c>
      <c r="C3108" s="29" t="inlineStr">
        <is>
          <t>CHAPISCO APLICADO EM ALVENARIA (SEM PRESENÇA DE VÃOS) E ESTRUTURAS DE CONCRETO DE FACHADA, COM COLHER DE PEDREIRO. ARGAMASSA TRAÇO 1:3 COM PREPARO EM BETONEIRA 400L. AF_10/2022</t>
        </is>
      </c>
      <c r="D3108" s="30" t="inlineStr">
        <is>
          <t>M2</t>
        </is>
      </c>
      <c r="E3108" s="31" t="n">
        <v>44.77</v>
      </c>
      <c r="F3108" s="32" t="n">
        <v>0.201884</v>
      </c>
      <c r="G3108" s="32">
        <f>F3108*E3108</f>
        <v/>
      </c>
    </row>
    <row r="3109" ht="36" customHeight="1">
      <c r="A3109" s="29" t="inlineStr">
        <is>
          <t>3.3.5</t>
        </is>
      </c>
      <c r="B3109" s="29" t="inlineStr">
        <is>
          <t>104237</t>
        </is>
      </c>
      <c r="C3109" s="29" t="inlineStr">
        <is>
          <t>EMBOÇO OU MASSA ÚNICA EM ARGAMASSA TRAÇO 1:2:8, PREPARO MECÂNICA COM BETONEIRA 400 L, APLICADA MANUALMENTE EM PANOS DE FACHADA SEM PRESENÇA DE VÃOS, ESPESSURA DE 35 MM, ACESSO POR ANDAIME. AF_08/2022</t>
        </is>
      </c>
      <c r="D3109" s="30" t="inlineStr">
        <is>
          <t>M2</t>
        </is>
      </c>
      <c r="E3109" s="31" t="n">
        <v>44.77</v>
      </c>
      <c r="F3109" s="32" t="n">
        <v>1.24085</v>
      </c>
      <c r="G3109" s="32">
        <f>F3109*E3109</f>
        <v/>
      </c>
    </row>
    <row r="3110" ht="20.1" customHeight="1">
      <c r="A3110" s="29" t="inlineStr">
        <is>
          <t>3.3.6</t>
        </is>
      </c>
      <c r="B3110" s="29" t="inlineStr">
        <is>
          <t>CP ADAP. 031</t>
        </is>
      </c>
      <c r="C3110" s="29" t="inlineStr">
        <is>
          <t>APLICAÇÃO DE JUNTA DE DILATAÇÃO ELÁSTICA PARA CONCRETO (FUGENBAND)</t>
        </is>
      </c>
      <c r="D3110" s="30" t="inlineStr">
        <is>
          <t>M</t>
        </is>
      </c>
      <c r="E3110" s="31" t="n">
        <v>234</v>
      </c>
      <c r="F3110" s="32" t="n">
        <v>0.834</v>
      </c>
      <c r="G3110" s="32">
        <f>F3110*E3110</f>
        <v/>
      </c>
    </row>
    <row r="3111" ht="20.1" customHeight="1">
      <c r="A3111" s="29" t="inlineStr">
        <is>
          <t>3.3.7</t>
        </is>
      </c>
      <c r="B3111" s="29" t="inlineStr">
        <is>
          <t>CP ADAP. 036</t>
        </is>
      </c>
      <c r="C3111" s="29" t="inlineStr">
        <is>
          <t>REVESTIMENTO CERÂMICO 5 X 5, COR AZUL DANÚBIO FOSCO (GALPÃO DMA)</t>
        </is>
      </c>
      <c r="D3111" s="30" t="inlineStr">
        <is>
          <t>M2</t>
        </is>
      </c>
      <c r="E3111" s="31" t="n">
        <v>42.68</v>
      </c>
      <c r="F3111" s="32" t="n">
        <v>1.734</v>
      </c>
      <c r="G3111" s="32">
        <f>F3111*E3111</f>
        <v/>
      </c>
    </row>
    <row r="3112" ht="20.1" customHeight="1">
      <c r="A3112" s="29" t="inlineStr">
        <is>
          <t>3.3.8</t>
        </is>
      </c>
      <c r="B3112" s="29" t="inlineStr">
        <is>
          <t>CP ADAP. 037</t>
        </is>
      </c>
      <c r="C3112" s="29" t="inlineStr">
        <is>
          <t>REVESTIMENTO CERÂMINO 5 X 5 CM, COR PRETO BERLIN (GALPÃO DMA)</t>
        </is>
      </c>
      <c r="D3112" s="30" t="inlineStr">
        <is>
          <t>M2</t>
        </is>
      </c>
      <c r="E3112" s="31" t="n">
        <v>2.09</v>
      </c>
      <c r="F3112" s="32" t="n">
        <v>1.734</v>
      </c>
      <c r="G3112" s="32">
        <f>F3112*E3112</f>
        <v/>
      </c>
    </row>
    <row r="3113" ht="20.1" customHeight="1">
      <c r="A3113" s="29" t="inlineStr">
        <is>
          <t>3.3.9</t>
        </is>
      </c>
      <c r="B3113" s="29" t="inlineStr">
        <is>
          <t>CP ADAP. 018</t>
        </is>
      </c>
      <c r="C3113" s="29" t="inlineStr">
        <is>
          <t>REJUNTAMENTO P/CERÂMICA C/ EPOXI (PAREDE/PISO)</t>
        </is>
      </c>
      <c r="D3113" s="30" t="inlineStr">
        <is>
          <t>M2</t>
        </is>
      </c>
      <c r="E3113" s="31" t="n">
        <v>852</v>
      </c>
      <c r="F3113" s="32" t="n">
        <v>0.46</v>
      </c>
      <c r="G3113" s="32">
        <f>F3113*E3113</f>
        <v/>
      </c>
    </row>
    <row r="3114" ht="15" customHeight="1">
      <c r="A3114" s="29" t="inlineStr">
        <is>
          <t>3.3.10</t>
        </is>
      </c>
      <c r="B3114" s="29" t="inlineStr">
        <is>
          <t>S08637</t>
        </is>
      </c>
      <c r="C3114" s="29" t="inlineStr">
        <is>
          <t>Chapim de concreto pré-moldado</t>
        </is>
      </c>
      <c r="D3114" s="30" t="inlineStr">
        <is>
          <t>m</t>
        </is>
      </c>
      <c r="E3114" s="31" t="n">
        <v>142</v>
      </c>
      <c r="F3114" s="32" t="n">
        <v>0.6335</v>
      </c>
      <c r="G3114" s="32">
        <f>F3114*E3114</f>
        <v/>
      </c>
    </row>
    <row r="3115" ht="15" customHeight="1">
      <c r="A3115" s="29" t="inlineStr">
        <is>
          <t>3.4.1</t>
        </is>
      </c>
      <c r="B3115" s="29" t="inlineStr">
        <is>
          <t>99814</t>
        </is>
      </c>
      <c r="C3115" s="29" t="inlineStr">
        <is>
          <t>LIMPEZA DE SUPERFÍCIE COM JATO DE ALTA PRESSÃO. AF_04/2019</t>
        </is>
      </c>
      <c r="D3115" s="30" t="inlineStr">
        <is>
          <t>M2</t>
        </is>
      </c>
      <c r="E3115" s="31" t="n">
        <v>161.22</v>
      </c>
      <c r="F3115" s="32" t="n">
        <v>0.089</v>
      </c>
      <c r="G3115" s="32">
        <f>F3115*E3115</f>
        <v/>
      </c>
    </row>
    <row r="3116" ht="20.1" customHeight="1">
      <c r="A3116" s="29" t="inlineStr">
        <is>
          <t>3.4.2</t>
        </is>
      </c>
      <c r="B3116" s="29" t="inlineStr">
        <is>
          <t>CP ADAP. 019</t>
        </is>
      </c>
      <c r="C3116" s="29" t="inlineStr">
        <is>
          <t>IMPERMEABILIZAÇÃO DE SUPERFÍCIE C/ CRISTALIZANTE , 2 DEMÃOS</t>
        </is>
      </c>
      <c r="D3116" s="30" t="inlineStr">
        <is>
          <t>M2</t>
        </is>
      </c>
      <c r="E3116" s="31" t="n">
        <v>161.22</v>
      </c>
      <c r="F3116" s="32" t="n">
        <v>1.436</v>
      </c>
      <c r="G3116" s="32">
        <f>F3116*E3116</f>
        <v/>
      </c>
    </row>
    <row r="3117" ht="15" customHeight="1">
      <c r="A3117" s="29" t="inlineStr">
        <is>
          <t>3.5.1</t>
        </is>
      </c>
      <c r="B3117" s="29" t="inlineStr">
        <is>
          <t>99814</t>
        </is>
      </c>
      <c r="C3117" s="29" t="inlineStr">
        <is>
          <t>LIMPEZA DE SUPERFÍCIE COM JATO DE ALTA PRESSÃO. AF_04/2019</t>
        </is>
      </c>
      <c r="D3117" s="30" t="inlineStr">
        <is>
          <t>M2</t>
        </is>
      </c>
      <c r="E3117" s="31" t="n">
        <v>262.7</v>
      </c>
      <c r="F3117" s="32" t="n">
        <v>0.089</v>
      </c>
      <c r="G3117" s="32">
        <f>F3117*E3117</f>
        <v/>
      </c>
    </row>
    <row r="3118" ht="15" customHeight="1">
      <c r="A3118" s="29" t="inlineStr">
        <is>
          <t>3.5.2</t>
        </is>
      </c>
      <c r="B3118" s="29" t="inlineStr">
        <is>
          <t>S07218</t>
        </is>
      </c>
      <c r="C3118" s="29" t="inlineStr">
        <is>
          <t>Remoção de impermeabilização com manta asfaltica</t>
        </is>
      </c>
      <c r="D3118" s="30" t="inlineStr">
        <is>
          <t>m2</t>
        </is>
      </c>
      <c r="E3118" s="31" t="n">
        <v>262.7</v>
      </c>
      <c r="F3118" s="32" t="n">
        <v>0.36</v>
      </c>
      <c r="G3118" s="32">
        <f>F3118*E3118</f>
        <v/>
      </c>
    </row>
    <row r="3119" ht="27.95" customHeight="1">
      <c r="A3119" s="29" t="inlineStr">
        <is>
          <t>3.5.3</t>
        </is>
      </c>
      <c r="B3119" s="29" t="inlineStr">
        <is>
          <t>87682</t>
        </is>
      </c>
      <c r="C3119" s="29" t="inlineStr">
        <is>
          <t>CONTRAPISO EM ARGAMASSA TRAÇO 1:4 (CIMENTO E AREIA), PREPARO MANUAL, APLICADO EM ÁREAS SECAS SOBRE LAJE, NÃO ADERIDO, ACABAMENTO NÃO REFORÇADO, ESPESSURA 4CM. AF_07/2021</t>
        </is>
      </c>
      <c r="D3119" s="30" t="inlineStr">
        <is>
          <t>M2</t>
        </is>
      </c>
      <c r="E3119" s="31" t="n">
        <v>142</v>
      </c>
      <c r="F3119" s="32" t="n">
        <v>0.95606</v>
      </c>
      <c r="G3119" s="32">
        <f>F3119*E3119</f>
        <v/>
      </c>
    </row>
    <row r="3120" ht="20.1" customHeight="1">
      <c r="A3120" s="29" t="inlineStr">
        <is>
          <t>3.5.4</t>
        </is>
      </c>
      <c r="B3120" s="29" t="inlineStr">
        <is>
          <t>CP ADAP. 50</t>
        </is>
      </c>
      <c r="C3120" s="29" t="inlineStr">
        <is>
          <t>IMPERMEABILIZAÇÃO COM MANTA ASFÁLTICA ALUMINIZADA, E=3MM TIPO II CLASSE B</t>
        </is>
      </c>
      <c r="D3120" s="30" t="inlineStr">
        <is>
          <t>M2</t>
        </is>
      </c>
      <c r="E3120" s="31" t="n">
        <v>262.7</v>
      </c>
      <c r="F3120" s="32" t="n">
        <v>1.14</v>
      </c>
      <c r="G3120" s="32">
        <f>F3120*E3120</f>
        <v/>
      </c>
    </row>
    <row r="3121" ht="15" customHeight="1">
      <c r="A3121" s="29" t="inlineStr">
        <is>
          <t>3.5.5</t>
        </is>
      </c>
      <c r="B3121" s="29" t="inlineStr">
        <is>
          <t>S08637</t>
        </is>
      </c>
      <c r="C3121" s="29" t="inlineStr">
        <is>
          <t>Chapim de concreto pré-moldado</t>
        </is>
      </c>
      <c r="D3121" s="30" t="inlineStr">
        <is>
          <t>m</t>
        </is>
      </c>
      <c r="E3121" s="31" t="n">
        <v>71</v>
      </c>
      <c r="F3121" s="32" t="n">
        <v>0.6335</v>
      </c>
      <c r="G3121" s="32">
        <f>F3121*E3121</f>
        <v/>
      </c>
    </row>
    <row r="3122" ht="20.1" customHeight="1">
      <c r="A3122" s="29" t="inlineStr">
        <is>
          <t>3.6.1</t>
        </is>
      </c>
      <c r="B3122" s="29" t="inlineStr">
        <is>
          <t>97647</t>
        </is>
      </c>
      <c r="C3122" s="29" t="inlineStr">
        <is>
          <t>REMOÇÃO DE TELHAS DE FIBROCIMENTO METÁLICA E CERÂMICA, DE FORMA MANUAL, SEM REAPROVEITAMENTO. AF_09/2023</t>
        </is>
      </c>
      <c r="D3122" s="30" t="inlineStr">
        <is>
          <t>M2</t>
        </is>
      </c>
      <c r="E3122" s="31" t="n">
        <v>1217</v>
      </c>
      <c r="F3122" s="32" t="n">
        <v>0.1561</v>
      </c>
      <c r="G3122" s="32">
        <f>F3122*E3122</f>
        <v/>
      </c>
    </row>
    <row r="3123" ht="20.1" customHeight="1">
      <c r="A3123" s="29" t="inlineStr">
        <is>
          <t>3.6.2</t>
        </is>
      </c>
      <c r="B3123" s="29" t="inlineStr">
        <is>
          <t>CP ADAP. 064</t>
        </is>
      </c>
      <c r="C3123" s="29" t="inlineStr">
        <is>
          <t>TELHAMENTO COM TELHA TERMO ACÚSTICA EM ALUMÍNIO ONDULADA COM 30MM DE PREENCHIMENTO / POLIURETANO RÍGIDO</t>
        </is>
      </c>
      <c r="D3123" s="30" t="inlineStr">
        <is>
          <t>M2</t>
        </is>
      </c>
      <c r="E3123" s="31" t="n">
        <v>856.28</v>
      </c>
      <c r="F3123" s="32" t="n">
        <v>0.1201</v>
      </c>
      <c r="G3123" s="32">
        <f>F3123*E3123</f>
        <v/>
      </c>
    </row>
    <row r="3124" ht="20.1" customHeight="1">
      <c r="A3124" s="29" t="inlineStr">
        <is>
          <t>3.6.4</t>
        </is>
      </c>
      <c r="B3124" s="29" t="inlineStr">
        <is>
          <t>CP ADAP. 054</t>
        </is>
      </c>
      <c r="C3124" s="29" t="inlineStr">
        <is>
          <t>RUFO EM CHAPA DE AÇO GALVANIZADO NÚMERO 24, CORTE DE 50 CM, INCLUSO TRANSPORTE VERTICAL</t>
        </is>
      </c>
      <c r="D3124" s="30" t="inlineStr">
        <is>
          <t>M</t>
        </is>
      </c>
      <c r="E3124" s="31" t="n">
        <v>57</v>
      </c>
      <c r="F3124" s="32" t="n">
        <v>0.3505</v>
      </c>
      <c r="G3124" s="32">
        <f>F3124*E3124</f>
        <v/>
      </c>
    </row>
    <row r="3125" ht="27.95" customHeight="1">
      <c r="A3125" s="29" t="inlineStr">
        <is>
          <t>4.1.2</t>
        </is>
      </c>
      <c r="B3125" s="29" t="inlineStr">
        <is>
          <t>97063</t>
        </is>
      </c>
      <c r="C3125" s="29" t="inlineStr">
        <is>
          <t>MONTAGEM E DESMONTAGEM DE ANDAIME MODULAR FACHADEIRO, COM PISO METÁLICO, PARA EDIFICAÇÕES COM MÚLTIPLOS PAVIMENTOS (EXCLUSIVE ANDAIME E LIMPEZA). AF_11/2017</t>
        </is>
      </c>
      <c r="D3125" s="30" t="inlineStr">
        <is>
          <t>M2</t>
        </is>
      </c>
      <c r="E3125" s="31" t="n">
        <v>1600.8</v>
      </c>
      <c r="F3125" s="32" t="n">
        <v>0.76279414</v>
      </c>
      <c r="G3125" s="32">
        <f>F3125*E3125</f>
        <v/>
      </c>
    </row>
    <row r="3126" ht="15" customHeight="1">
      <c r="A3126" s="29" t="inlineStr">
        <is>
          <t>4.1.3</t>
        </is>
      </c>
      <c r="B3126" s="29" t="inlineStr">
        <is>
          <t>97062</t>
        </is>
      </c>
      <c r="C3126" s="29" t="inlineStr">
        <is>
          <t>COLOCAÇÃO DE TELA EM ANDAIME FACHADEIRO. AF_11/2017</t>
        </is>
      </c>
      <c r="D3126" s="30" t="inlineStr">
        <is>
          <t>M2</t>
        </is>
      </c>
      <c r="E3126" s="31" t="n">
        <v>1600.8</v>
      </c>
      <c r="F3126" s="32" t="n">
        <v>0.133876</v>
      </c>
      <c r="G3126" s="32">
        <f>F3126*E3126</f>
        <v/>
      </c>
    </row>
    <row r="3127" ht="20.1" customHeight="1">
      <c r="A3127" s="29" t="inlineStr">
        <is>
          <t>4.1.4</t>
        </is>
      </c>
      <c r="B3127" s="29" t="inlineStr">
        <is>
          <t>CP ADAP. 017</t>
        </is>
      </c>
      <c r="C3127" s="29" t="inlineStr">
        <is>
          <t>SINALIZAÇÃO COM FITA FIXADA EM CONE PLÁSTICO, INCLUINDO CONE</t>
        </is>
      </c>
      <c r="D3127" s="30" t="inlineStr">
        <is>
          <t>M</t>
        </is>
      </c>
      <c r="E3127" s="31" t="n">
        <v>124.19</v>
      </c>
      <c r="F3127" s="32" t="n">
        <v>0.2472</v>
      </c>
      <c r="G3127" s="32">
        <f>F3127*E3127</f>
        <v/>
      </c>
    </row>
    <row r="3128" ht="20.1" customHeight="1">
      <c r="A3128" s="29" t="inlineStr">
        <is>
          <t>4.2.1</t>
        </is>
      </c>
      <c r="B3128" s="29" t="inlineStr">
        <is>
          <t>CP ADAP. 010</t>
        </is>
      </c>
      <c r="C3128" s="29" t="inlineStr">
        <is>
          <t>APICOAMENTO EM CONCRETO/PREPARO DA SUPERFÍCIE</t>
        </is>
      </c>
      <c r="D3128" s="30" t="inlineStr">
        <is>
          <t>M2</t>
        </is>
      </c>
      <c r="E3128" s="31" t="n">
        <v>91.8</v>
      </c>
      <c r="F3128" s="32" t="n">
        <v>2</v>
      </c>
      <c r="G3128" s="32">
        <f>F3128*E3128</f>
        <v/>
      </c>
    </row>
    <row r="3129" ht="20.1" customHeight="1">
      <c r="A3129" s="29" t="inlineStr">
        <is>
          <t>4.2.2</t>
        </is>
      </c>
      <c r="B3129" s="29" t="inlineStr">
        <is>
          <t>CP ADAP. 004</t>
        </is>
      </c>
      <c r="C3129" s="29" t="inlineStr">
        <is>
          <t>LIMPEZA DE SUPERFÍCIE C/ ESCOVA DE AÇO</t>
        </is>
      </c>
      <c r="D3129" s="30" t="inlineStr">
        <is>
          <t>M2</t>
        </is>
      </c>
      <c r="E3129" s="31" t="n">
        <v>91.8</v>
      </c>
      <c r="F3129" s="32" t="n">
        <v>0.4</v>
      </c>
      <c r="G3129" s="32">
        <f>F3129*E3129</f>
        <v/>
      </c>
    </row>
    <row r="3130" ht="15" customHeight="1">
      <c r="A3130" s="29" t="inlineStr">
        <is>
          <t>4.2.3</t>
        </is>
      </c>
      <c r="B3130" s="29" t="inlineStr">
        <is>
          <t>99814</t>
        </is>
      </c>
      <c r="C3130" s="29" t="inlineStr">
        <is>
          <t>LIMPEZA DE SUPERFÍCIE COM JATO DE ALTA PRESSÃO. AF_04/2019</t>
        </is>
      </c>
      <c r="D3130" s="30" t="inlineStr">
        <is>
          <t>M2</t>
        </is>
      </c>
      <c r="E3130" s="31" t="n">
        <v>91.8</v>
      </c>
      <c r="F3130" s="32" t="n">
        <v>0.089</v>
      </c>
      <c r="G3130" s="32">
        <f>F3130*E3130</f>
        <v/>
      </c>
    </row>
    <row r="3131" ht="20.1" customHeight="1">
      <c r="A3131" s="29" t="inlineStr">
        <is>
          <t>4.2.4</t>
        </is>
      </c>
      <c r="B3131" s="29" t="inlineStr">
        <is>
          <t>CP ADAP. 009</t>
        </is>
      </c>
      <c r="C3131" s="29" t="inlineStr">
        <is>
          <t>PINTURA PROTEÇÃO C/INIBIDOR MIGRATÓRIO CORROSÃO, 2 DEMÃOS - M2</t>
        </is>
      </c>
      <c r="D3131" s="30" t="inlineStr">
        <is>
          <t>M2</t>
        </is>
      </c>
      <c r="E3131" s="31" t="n">
        <v>91.8</v>
      </c>
      <c r="F3131" s="32" t="n">
        <v>0.6</v>
      </c>
      <c r="G3131" s="32">
        <f>F3131*E3131</f>
        <v/>
      </c>
    </row>
    <row r="3132" ht="20.1" customHeight="1">
      <c r="A3132" s="29" t="inlineStr">
        <is>
          <t>4.2.5</t>
        </is>
      </c>
      <c r="B3132" s="29" t="inlineStr">
        <is>
          <t>CP ADAP. 007</t>
        </is>
      </c>
      <c r="C3132" s="29" t="inlineStr">
        <is>
          <t>APLICAÇÃO DE ADESIVO ESTRUTURAL - KG</t>
        </is>
      </c>
      <c r="D3132" s="30" t="inlineStr">
        <is>
          <t>KG</t>
        </is>
      </c>
      <c r="E3132" s="31" t="n">
        <v>91.8</v>
      </c>
      <c r="F3132" s="32" t="n">
        <v>0.6</v>
      </c>
      <c r="G3132" s="32">
        <f>F3132*E3132</f>
        <v/>
      </c>
    </row>
    <row r="3133" ht="27.95" customHeight="1">
      <c r="A3133" s="29" t="inlineStr">
        <is>
          <t>4.2.6</t>
        </is>
      </c>
      <c r="B3133" s="29" t="inlineStr">
        <is>
          <t>92762</t>
        </is>
      </c>
      <c r="C3133" s="29" t="inlineStr">
        <is>
          <t>ARMAÇÃO DE PILAR OU VIGA DE ESTRUTURA CONVENCIONAL DE CONCRETO ARMADO UTILIZANDO AÇO CA-50 DE 10,0 MM - MONTAGEM. AF_06/2022</t>
        </is>
      </c>
      <c r="D3133" s="30" t="inlineStr">
        <is>
          <t>KG</t>
        </is>
      </c>
      <c r="E3133" s="31" t="n">
        <v>330.48</v>
      </c>
      <c r="F3133" s="32" t="n">
        <v>0.96554</v>
      </c>
      <c r="G3133" s="32">
        <f>F3133*E3133</f>
        <v/>
      </c>
    </row>
    <row r="3134" ht="20.1" customHeight="1">
      <c r="A3134" s="29" t="inlineStr">
        <is>
          <t>4.2.7</t>
        </is>
      </c>
      <c r="B3134" s="29" t="inlineStr">
        <is>
          <t>CP ADAP. 005</t>
        </is>
      </c>
      <c r="C3134" s="29" t="inlineStr">
        <is>
          <t>RECUPERAÇÃO CONCRETO COM ARGAMASSA POLIMÉRICA ESP.=25MM</t>
        </is>
      </c>
      <c r="D3134" s="30" t="inlineStr">
        <is>
          <t>M2</t>
        </is>
      </c>
      <c r="E3134" s="31" t="n">
        <v>91.8</v>
      </c>
      <c r="F3134" s="32" t="n">
        <v>5.5</v>
      </c>
      <c r="G3134" s="32">
        <f>F3134*E3134</f>
        <v/>
      </c>
    </row>
    <row r="3135" ht="27.95" customHeight="1">
      <c r="A3135" s="29" t="inlineStr">
        <is>
          <t>4.2.8</t>
        </is>
      </c>
      <c r="B3135" s="29" t="inlineStr">
        <is>
          <t>90439</t>
        </is>
      </c>
      <c r="C3135" s="29" t="inlineStr">
        <is>
          <t>FURO MECANIZADO EM CONCRETO, COM MARTELO DEMOLIDOR, PARA INSTALAÇÕES HIDRÁULICAS, DIÂMETROS MENORES OU IGUAIS A 40 MM. AF_09/2023</t>
        </is>
      </c>
      <c r="D3135" s="30" t="inlineStr">
        <is>
          <t>UN</t>
        </is>
      </c>
      <c r="E3135" s="31" t="n">
        <v>365.33</v>
      </c>
      <c r="F3135" s="32" t="n">
        <v>0.3763</v>
      </c>
      <c r="G3135" s="32">
        <f>F3135*E3135</f>
        <v/>
      </c>
    </row>
    <row r="3136" ht="20.1" customHeight="1">
      <c r="A3136" s="29" t="inlineStr">
        <is>
          <t>4.2.9</t>
        </is>
      </c>
      <c r="B3136" s="29" t="inlineStr">
        <is>
          <t>CP ADAP. 001</t>
        </is>
      </c>
      <c r="C3136" s="29" t="inlineStr">
        <is>
          <t>SELAGEM DE FISSURAS COM INJEÇÃO DE RESINA EPÓXI</t>
        </is>
      </c>
      <c r="D3136" s="30" t="inlineStr">
        <is>
          <t>KG</t>
        </is>
      </c>
      <c r="E3136" s="31" t="n">
        <v>30.14</v>
      </c>
      <c r="F3136" s="32" t="n">
        <v>6</v>
      </c>
      <c r="G3136" s="32">
        <f>F3136*E3136</f>
        <v/>
      </c>
    </row>
    <row r="3137" ht="20.1" customHeight="1">
      <c r="A3137" s="29" t="inlineStr">
        <is>
          <t>4.2.10</t>
        </is>
      </c>
      <c r="B3137" s="29" t="inlineStr">
        <is>
          <t>97625</t>
        </is>
      </c>
      <c r="C3137" s="29" t="inlineStr">
        <is>
          <t>DEMOLIÇÃO DE ALVENARIA PARA QUALQUER TIPO DE BLOCO, DE FORMA MECANIZADA, SEM REAPROVEITAMENTO. AF_09/2023</t>
        </is>
      </c>
      <c r="D3137" s="30" t="inlineStr">
        <is>
          <t>M3</t>
        </is>
      </c>
      <c r="E3137" s="31" t="n">
        <v>1.8</v>
      </c>
      <c r="F3137" s="32" t="n">
        <v>0.3794</v>
      </c>
      <c r="G3137" s="32">
        <f>F3137*E3137</f>
        <v/>
      </c>
    </row>
    <row r="3138" ht="27.95" customHeight="1">
      <c r="A3138" s="29" t="inlineStr">
        <is>
          <t>4.2.12</t>
        </is>
      </c>
      <c r="B3138" s="29" t="inlineStr">
        <is>
          <t>92921</t>
        </is>
      </c>
      <c r="C3138" s="29" t="inlineStr">
        <is>
          <t>ARMAÇÃO DE ESTRUTURAS DIVERSAS DE CONCRETO ARMADO, EXCETO VIGAS, PILARES, LAJES E FUNDAÇÕES, UTILIZANDO AÇO CA-50 DE 12,5 MM - MONTAGEM. AF_06/2022</t>
        </is>
      </c>
      <c r="D3138" s="30" t="inlineStr">
        <is>
          <t>KG</t>
        </is>
      </c>
      <c r="E3138" s="31" t="n">
        <v>34.67</v>
      </c>
      <c r="F3138" s="32" t="n">
        <v>0.0596</v>
      </c>
      <c r="G3138" s="32">
        <f>F3138*E3138</f>
        <v/>
      </c>
    </row>
    <row r="3139" ht="27.95" customHeight="1">
      <c r="A3139" s="29" t="inlineStr">
        <is>
          <t>4.2.13</t>
        </is>
      </c>
      <c r="B3139" s="29" t="inlineStr">
        <is>
          <t>103337</t>
        </is>
      </c>
      <c r="C3139" s="29" t="inlineStr">
        <is>
          <t>ALVENARIA DE VEDAÇÃO DE BLOCOS VAZADOS DE CONCRETO APARENTE DE 9X19X39 CM (ESPESSURA 9 CM) E ARGAMASSA DE ASSENTAMENTO COM PREPARO MANUAL. AF_12/2021</t>
        </is>
      </c>
      <c r="D3139" s="30" t="inlineStr">
        <is>
          <t>M2</t>
        </is>
      </c>
      <c r="E3139" s="31" t="n">
        <v>9</v>
      </c>
      <c r="F3139" s="32" t="n">
        <v>1.52157</v>
      </c>
      <c r="G3139" s="32">
        <f>F3139*E3139</f>
        <v/>
      </c>
    </row>
    <row r="3140" ht="20.1" customHeight="1">
      <c r="A3140" s="29" t="inlineStr">
        <is>
          <t>4.2.14</t>
        </is>
      </c>
      <c r="B3140" s="29" t="inlineStr">
        <is>
          <t>CP ADAP. 014</t>
        </is>
      </c>
      <c r="C3140" s="29" t="inlineStr">
        <is>
          <t>FIBRA DE CARBONO PARA REFORCO ESTRUTURAL -VIGAS</t>
        </is>
      </c>
      <c r="D3140" s="30" t="inlineStr">
        <is>
          <t>M2</t>
        </is>
      </c>
      <c r="E3140" s="31" t="n">
        <v>1.36</v>
      </c>
      <c r="F3140" s="32" t="n">
        <v>6.443</v>
      </c>
      <c r="G3140" s="32">
        <f>F3140*E3140</f>
        <v/>
      </c>
    </row>
    <row r="3141" ht="20.1" customHeight="1">
      <c r="A3141" s="29" t="inlineStr">
        <is>
          <t>4.2.15</t>
        </is>
      </c>
      <c r="B3141" s="29" t="inlineStr">
        <is>
          <t>87878</t>
        </is>
      </c>
      <c r="C3141" s="29" t="inlineStr">
        <is>
          <t>CHAPISCO APLICADO EM ALVENARIAS E ESTRUTURAS DE CONCRETO INTERNAS (Recomposição das paredes e lajes internas)</t>
        </is>
      </c>
      <c r="D3141" s="30" t="inlineStr">
        <is>
          <t>M2</t>
        </is>
      </c>
      <c r="E3141" s="31" t="n">
        <v>17.4</v>
      </c>
      <c r="F3141" s="32" t="n">
        <v>0.134374</v>
      </c>
      <c r="G3141" s="32">
        <f>F3141*E3141</f>
        <v/>
      </c>
    </row>
    <row r="3142" ht="20.1" customHeight="1">
      <c r="A3142" s="29" t="inlineStr">
        <is>
          <t>4.2.16</t>
        </is>
      </c>
      <c r="B3142" s="29" t="inlineStr">
        <is>
          <t>C3408</t>
        </is>
      </c>
      <c r="C3142" s="29" t="inlineStr">
        <is>
          <t>REBOCO C/ ARGAMASSA DE CIMENTO E AREIA S/ PENEIRAR, TRAÇO 1:3 (Recomposição das paredes e lajes internas)</t>
        </is>
      </c>
      <c r="D3142" s="30" t="inlineStr">
        <is>
          <t>M2</t>
        </is>
      </c>
      <c r="E3142" s="31" t="n">
        <v>17.4</v>
      </c>
      <c r="F3142" s="32" t="n">
        <v>1.2</v>
      </c>
      <c r="G3142" s="32">
        <f>F3142*E3142</f>
        <v/>
      </c>
    </row>
    <row r="3143" ht="20.1" customHeight="1">
      <c r="A3143" s="29" t="inlineStr">
        <is>
          <t>4.3.1</t>
        </is>
      </c>
      <c r="B3143" s="29" t="inlineStr">
        <is>
          <t>97633</t>
        </is>
      </c>
      <c r="C3143" s="29" t="inlineStr">
        <is>
          <t>DEMOLIÇÃO DE REVESTIMENTO CERÂMICO, DE FORMA MANUAL, SEM REAPROVEITAMENTO. AF_09/2023</t>
        </is>
      </c>
      <c r="D3143" s="30" t="inlineStr">
        <is>
          <t>M2</t>
        </is>
      </c>
      <c r="E3143" s="31" t="n">
        <v>1721.67</v>
      </c>
      <c r="F3143" s="32" t="n">
        <v>1.0041</v>
      </c>
      <c r="G3143" s="32">
        <f>F3143*E3143</f>
        <v/>
      </c>
    </row>
    <row r="3144" ht="20.1" customHeight="1">
      <c r="A3144" s="29" t="inlineStr">
        <is>
          <t>4.3.2</t>
        </is>
      </c>
      <c r="B3144" s="29" t="inlineStr">
        <is>
          <t>97631</t>
        </is>
      </c>
      <c r="C3144" s="29" t="inlineStr">
        <is>
          <t>DEMOLIÇÃO DE ARGAMASSAS, DE FORMA MANUAL, SEM REAPROVEITAMENTO. AF_09/2023</t>
        </is>
      </c>
      <c r="D3144" s="30" t="inlineStr">
        <is>
          <t>M2</t>
        </is>
      </c>
      <c r="E3144" s="31" t="n">
        <v>1721.67</v>
      </c>
      <c r="F3144" s="32" t="n">
        <v>0.5023</v>
      </c>
      <c r="G3144" s="32">
        <f>F3144*E3144</f>
        <v/>
      </c>
    </row>
    <row r="3145" ht="27.95" customHeight="1">
      <c r="A3145" s="29" t="inlineStr">
        <is>
          <t>4.3.4</t>
        </is>
      </c>
      <c r="B3145" s="29" t="inlineStr">
        <is>
          <t>87894</t>
        </is>
      </c>
      <c r="C3145" s="29" t="inlineStr">
        <is>
          <t>CHAPISCO APLICADO EM ALVENARIA (SEM PRESENÇA DE VÃOS) E ESTRUTURAS DE CONCRETO DE FACHADA, COM COLHER DE PEDREIRO. ARGAMASSA TRAÇO 1:3 COM PREPARO EM BETONEIRA 400L. AF_10/2022</t>
        </is>
      </c>
      <c r="D3145" s="30" t="inlineStr">
        <is>
          <t>M2</t>
        </is>
      </c>
      <c r="E3145" s="31" t="n">
        <v>1721.67</v>
      </c>
      <c r="F3145" s="32" t="n">
        <v>0.201884</v>
      </c>
      <c r="G3145" s="32">
        <f>F3145*E3145</f>
        <v/>
      </c>
    </row>
    <row r="3146" ht="36" customHeight="1">
      <c r="A3146" s="29" t="inlineStr">
        <is>
          <t>4.3.5</t>
        </is>
      </c>
      <c r="B3146" s="29" t="inlineStr">
        <is>
          <t>104237</t>
        </is>
      </c>
      <c r="C3146" s="29" t="inlineStr">
        <is>
          <t>EMBOÇO OU MASSA ÚNICA EM ARGAMASSA TRAÇO 1:2:8, PREPARO MECÂNICA COM BETONEIRA 400 L, APLICADA MANUALMENTE EM PANOS DE FACHADA SEM PRESENÇA DE VÃOS, ESPESSURA DE 35 MM, ACESSO POR ANDAIME. AF_08/2022</t>
        </is>
      </c>
      <c r="D3146" s="30" t="inlineStr">
        <is>
          <t>M2</t>
        </is>
      </c>
      <c r="E3146" s="31" t="n">
        <v>1721.67</v>
      </c>
      <c r="F3146" s="32" t="n">
        <v>1.24085</v>
      </c>
      <c r="G3146" s="32">
        <f>F3146*E3146</f>
        <v/>
      </c>
    </row>
    <row r="3147" ht="20.1" customHeight="1">
      <c r="A3147" s="29" t="inlineStr">
        <is>
          <t>4.3.6</t>
        </is>
      </c>
      <c r="B3147" s="29" t="inlineStr">
        <is>
          <t>CP ADAP. 027</t>
        </is>
      </c>
      <c r="C3147" s="29" t="inlineStr">
        <is>
          <t>REVESTIMENTO CERÂMICO 10x10CM, COR AZUL ESCURO (Fachadas Norte/Sul/Leste/Oeste)</t>
        </is>
      </c>
      <c r="D3147" s="30" t="inlineStr">
        <is>
          <t>M2</t>
        </is>
      </c>
      <c r="E3147" s="31" t="n">
        <v>1269.65</v>
      </c>
      <c r="F3147" s="32" t="n">
        <v>1.734</v>
      </c>
      <c r="G3147" s="32">
        <f>F3147*E3147</f>
        <v/>
      </c>
    </row>
    <row r="3148" ht="20.1" customHeight="1">
      <c r="A3148" s="29" t="inlineStr">
        <is>
          <t>4.3.7</t>
        </is>
      </c>
      <c r="B3148" s="29" t="inlineStr">
        <is>
          <t>CP ADAP. 028</t>
        </is>
      </c>
      <c r="C3148" s="29" t="inlineStr">
        <is>
          <t>REVESTIMENTO CERÂMICO 10x10CM, COR BRANCA (Fachadas Norte/Sul)</t>
        </is>
      </c>
      <c r="D3148" s="30" t="inlineStr">
        <is>
          <t>M2</t>
        </is>
      </c>
      <c r="E3148" s="31" t="n">
        <v>168.7</v>
      </c>
      <c r="F3148" s="32" t="n">
        <v>1.734</v>
      </c>
      <c r="G3148" s="32">
        <f>F3148*E3148</f>
        <v/>
      </c>
    </row>
    <row r="3149" ht="20.1" customHeight="1">
      <c r="A3149" s="29" t="inlineStr">
        <is>
          <t>4.3.8</t>
        </is>
      </c>
      <c r="B3149" s="29" t="inlineStr">
        <is>
          <t>CP ADAP. 029</t>
        </is>
      </c>
      <c r="C3149" s="29" t="inlineStr">
        <is>
          <t>REVESTIMENTO CERÂMICO 10x10CM, COR CINZA ESCURO (FACHADAS Norte/Sul/Leste/Oeste)</t>
        </is>
      </c>
      <c r="D3149" s="30" t="inlineStr">
        <is>
          <t>M2</t>
        </is>
      </c>
      <c r="E3149" s="31" t="n">
        <v>283.3</v>
      </c>
      <c r="F3149" s="32" t="n">
        <v>1.734</v>
      </c>
      <c r="G3149" s="32">
        <f>F3149*E3149</f>
        <v/>
      </c>
    </row>
    <row r="3150" ht="20.1" customHeight="1">
      <c r="A3150" s="29" t="inlineStr">
        <is>
          <t>4.3.9</t>
        </is>
      </c>
      <c r="B3150" s="29" t="inlineStr">
        <is>
          <t>CP ADAP. 018</t>
        </is>
      </c>
      <c r="C3150" s="29" t="inlineStr">
        <is>
          <t>REJUNTAMENTO P/CERÂMICA C/ EPOXI (PAREDE/PISO)</t>
        </is>
      </c>
      <c r="D3150" s="30" t="inlineStr">
        <is>
          <t>M2</t>
        </is>
      </c>
      <c r="E3150" s="31" t="n">
        <v>1721.67</v>
      </c>
      <c r="F3150" s="32" t="n">
        <v>0.46</v>
      </c>
      <c r="G3150" s="32">
        <f>F3150*E3150</f>
        <v/>
      </c>
    </row>
    <row r="3151" ht="20.1" customHeight="1">
      <c r="A3151" s="29" t="inlineStr">
        <is>
          <t>4.3.10</t>
        </is>
      </c>
      <c r="B3151" s="29" t="inlineStr">
        <is>
          <t>88485</t>
        </is>
      </c>
      <c r="C3151" s="29" t="inlineStr">
        <is>
          <t>FUNDO SELADOR ACRÍLICO, APLICAÇÃO MANUAL EM PAREDE, UMA DEMÃO. AF_04/2023</t>
        </is>
      </c>
      <c r="D3151" s="30" t="inlineStr">
        <is>
          <t>M2</t>
        </is>
      </c>
      <c r="E3151" s="31" t="n">
        <v>58.29</v>
      </c>
      <c r="F3151" s="32" t="n">
        <v>0.0888</v>
      </c>
      <c r="G3151" s="32">
        <f>F3151*E3151</f>
        <v/>
      </c>
    </row>
    <row r="3152" ht="20.1" customHeight="1">
      <c r="A3152" s="29" t="inlineStr">
        <is>
          <t>4.3.11</t>
        </is>
      </c>
      <c r="B3152" s="29" t="inlineStr">
        <is>
          <t>88423</t>
        </is>
      </c>
      <c r="C3152" s="29" t="inlineStr">
        <is>
          <t>APLICAÇÃO MANUAL DE PINTURA COM TINTA TEXTURIZADA ACRÍLICA EM PAREDES EXTERNAS DE CASAS, UMA COR. AF_06/2014</t>
        </is>
      </c>
      <c r="D3152" s="30" t="inlineStr">
        <is>
          <t>M2</t>
        </is>
      </c>
      <c r="E3152" s="31" t="n">
        <v>58.29</v>
      </c>
      <c r="F3152" s="32" t="n">
        <v>0.22</v>
      </c>
      <c r="G3152" s="32">
        <f>F3152*E3152</f>
        <v/>
      </c>
    </row>
    <row r="3153" ht="15" customHeight="1">
      <c r="A3153" s="29" t="inlineStr">
        <is>
          <t>4.3.12</t>
        </is>
      </c>
      <c r="B3153" s="29" t="inlineStr">
        <is>
          <t>S08637</t>
        </is>
      </c>
      <c r="C3153" s="29" t="inlineStr">
        <is>
          <t>Chapim de concreto pré-moldado</t>
        </is>
      </c>
      <c r="D3153" s="30" t="inlineStr">
        <is>
          <t>m</t>
        </is>
      </c>
      <c r="E3153" s="31" t="n">
        <v>190</v>
      </c>
      <c r="F3153" s="32" t="n">
        <v>0.6335</v>
      </c>
      <c r="G3153" s="32">
        <f>F3153*E3153</f>
        <v/>
      </c>
    </row>
    <row r="3154" ht="20.1" customHeight="1">
      <c r="A3154" s="29" t="inlineStr">
        <is>
          <t>4.3.13</t>
        </is>
      </c>
      <c r="B3154" s="29" t="inlineStr">
        <is>
          <t>CP ADAP. 022</t>
        </is>
      </c>
      <c r="C3154" s="29" t="inlineStr">
        <is>
          <t>REMOÇÃO DE BRISES DE VIDRO E ESTRUTURA PORTANTE</t>
        </is>
      </c>
      <c r="D3154" s="30" t="inlineStr">
        <is>
          <t>M2</t>
        </is>
      </c>
      <c r="E3154" s="31" t="n">
        <v>340</v>
      </c>
      <c r="F3154" s="32" t="n">
        <v>0.6</v>
      </c>
      <c r="G3154" s="32">
        <f>F3154*E3154</f>
        <v/>
      </c>
    </row>
    <row r="3155" ht="20.1" customHeight="1">
      <c r="A3155" s="29" t="inlineStr">
        <is>
          <t>4.3.14</t>
        </is>
      </c>
      <c r="B3155" s="29" t="inlineStr">
        <is>
          <t>CP ADAP. 023</t>
        </is>
      </c>
      <c r="C3155" s="29" t="inlineStr">
        <is>
          <t>FORNECIMENTO E INSTALAÇÃO DE BRISES EM PVC E MONTANTES EM ALUMÍNIO</t>
        </is>
      </c>
      <c r="D3155" s="30" t="inlineStr">
        <is>
          <t>M2</t>
        </is>
      </c>
      <c r="E3155" s="31" t="n">
        <v>340</v>
      </c>
      <c r="F3155" s="32" t="n">
        <v>0.9</v>
      </c>
      <c r="G3155" s="32">
        <f>F3155*E3155</f>
        <v/>
      </c>
    </row>
    <row r="3156" ht="15" customHeight="1">
      <c r="A3156" s="29" t="inlineStr">
        <is>
          <t>4.4.1</t>
        </is>
      </c>
      <c r="B3156" s="29" t="inlineStr">
        <is>
          <t>99814</t>
        </is>
      </c>
      <c r="C3156" s="29" t="inlineStr">
        <is>
          <t>LIMPEZA DE SUPERFÍCIE COM JATO DE ALTA PRESSÃO. AF_04/2019</t>
        </is>
      </c>
      <c r="D3156" s="30" t="inlineStr">
        <is>
          <t>M2</t>
        </is>
      </c>
      <c r="E3156" s="31" t="n">
        <v>408</v>
      </c>
      <c r="F3156" s="32" t="n">
        <v>0.089</v>
      </c>
      <c r="G3156" s="32">
        <f>F3156*E3156</f>
        <v/>
      </c>
    </row>
    <row r="3157" ht="36" customHeight="1">
      <c r="A3157" s="29" t="inlineStr">
        <is>
          <t>4.4.2</t>
        </is>
      </c>
      <c r="B3157" s="29" t="inlineStr">
        <is>
          <t>87630</t>
        </is>
      </c>
      <c r="C3157" s="29" t="inlineStr">
        <is>
          <t>CONTRAPISO EM ARGAMASSA TRAÇO 1:4 (CIMENTO E AREIA), PREPARO MECÂNICO COM BETONEIRA 400 L, APLICADO EM ÁREAS SECAS SOBRE LAJE, ADERIDO, ACABAMENTO NÃO REFORÇADO, ESPESSURA 3CM. AF_07/2021</t>
        </is>
      </c>
      <c r="D3157" s="30" t="inlineStr">
        <is>
          <t>M2</t>
        </is>
      </c>
      <c r="E3157" s="31" t="n">
        <v>408</v>
      </c>
      <c r="F3157" s="32" t="n">
        <v>0.577035</v>
      </c>
      <c r="G3157" s="32">
        <f>F3157*E3157</f>
        <v/>
      </c>
    </row>
    <row r="3158" ht="20.1" customHeight="1">
      <c r="A3158" s="29" t="inlineStr">
        <is>
          <t>4.4.3</t>
        </is>
      </c>
      <c r="B3158" s="29" t="inlineStr">
        <is>
          <t>CP ADAP. 020</t>
        </is>
      </c>
      <c r="C3158" s="29" t="inlineStr">
        <is>
          <t>IMPERMEABILIZAÇÃO COM REVESTIMENTO MINERAL MONOCOMPONENTE (ARGAMASSA POLIMÉRICA)</t>
        </is>
      </c>
      <c r="D3158" s="30" t="inlineStr">
        <is>
          <t>M2</t>
        </is>
      </c>
      <c r="E3158" s="31" t="n">
        <v>408</v>
      </c>
      <c r="F3158" s="32" t="n">
        <v>0.572</v>
      </c>
      <c r="G3158" s="32">
        <f>F3158*E3158</f>
        <v/>
      </c>
    </row>
    <row r="3159" ht="20.1" customHeight="1">
      <c r="A3159" s="29" t="inlineStr">
        <is>
          <t>4.5.1</t>
        </is>
      </c>
      <c r="B3159" s="29" t="inlineStr">
        <is>
          <t>CP ADAP. 011</t>
        </is>
      </c>
      <c r="C3159" s="29" t="inlineStr">
        <is>
          <t>DEMOLIÇÃO DE PISO CIMENTADO SOBRE LASTRO DE CONCRETO</t>
        </is>
      </c>
      <c r="D3159" s="30" t="inlineStr">
        <is>
          <t>M2</t>
        </is>
      </c>
      <c r="E3159" s="31" t="n">
        <v>229.45</v>
      </c>
      <c r="F3159" s="32" t="n">
        <v>1.43</v>
      </c>
      <c r="G3159" s="32">
        <f>F3159*E3159</f>
        <v/>
      </c>
    </row>
    <row r="3160" ht="20.1" customHeight="1">
      <c r="A3160" s="29" t="inlineStr">
        <is>
          <t>4.5.2</t>
        </is>
      </c>
      <c r="B3160" s="29" t="inlineStr">
        <is>
          <t>97631</t>
        </is>
      </c>
      <c r="C3160" s="29" t="inlineStr">
        <is>
          <t>DEMOLIÇÃO DE ARGAMASSAS, DE FORMA MANUAL, SEM REAPROVEITAMENTO. AF_09/2023</t>
        </is>
      </c>
      <c r="D3160" s="30" t="inlineStr">
        <is>
          <t>M2</t>
        </is>
      </c>
      <c r="E3160" s="31" t="n">
        <v>46.46</v>
      </c>
      <c r="F3160" s="32" t="n">
        <v>0.5023</v>
      </c>
      <c r="G3160" s="32">
        <f>F3160*E3160</f>
        <v/>
      </c>
    </row>
    <row r="3161" ht="36" customHeight="1">
      <c r="A3161" s="29" t="inlineStr">
        <is>
          <t>4.5.3</t>
        </is>
      </c>
      <c r="B3161" s="29" t="inlineStr">
        <is>
          <t>87630</t>
        </is>
      </c>
      <c r="C3161" s="29" t="inlineStr">
        <is>
          <t>CONTRAPISO EM ARGAMASSA TRAÇO 1:4 (CIMENTO E AREIA), PREPARO MECÂNICO COM BETONEIRA 400 L, APLICADO EM ÁREAS SECAS SOBRE LAJE, ADERIDO, ACABAMENTO NÃO REFORÇADO, ESPESSURA 3CM. AF_07/2021</t>
        </is>
      </c>
      <c r="D3161" s="30" t="inlineStr">
        <is>
          <t>M2</t>
        </is>
      </c>
      <c r="E3161" s="31" t="n">
        <v>229.45</v>
      </c>
      <c r="F3161" s="32" t="n">
        <v>0.577035</v>
      </c>
      <c r="G3161" s="32">
        <f>F3161*E3161</f>
        <v/>
      </c>
    </row>
    <row r="3162" ht="20.1" customHeight="1">
      <c r="A3162" s="29" t="inlineStr">
        <is>
          <t>4.5.4</t>
        </is>
      </c>
      <c r="B3162" s="29" t="inlineStr">
        <is>
          <t>CP ADAP. 51</t>
        </is>
      </c>
      <c r="C3162" s="29" t="inlineStr">
        <is>
          <t>IMPERMEABILIZAÇÃO DE SUPERFÍCIE COM MANTA ASFÁLTICA, UMA CAMADA, INCLUSIVE APLICAÇÃO DE PRIMER ASFÁLTICO, E=4MM</t>
        </is>
      </c>
      <c r="D3162" s="30" t="inlineStr">
        <is>
          <t>M2</t>
        </is>
      </c>
      <c r="E3162" s="31" t="n">
        <v>275.91</v>
      </c>
      <c r="F3162" s="32" t="n">
        <v>1.14</v>
      </c>
      <c r="G3162" s="32">
        <f>F3162*E3162</f>
        <v/>
      </c>
    </row>
    <row r="3163" ht="20.1" customHeight="1">
      <c r="A3163" s="29" t="inlineStr">
        <is>
          <t>4.5.5</t>
        </is>
      </c>
      <c r="B3163" s="29" t="inlineStr">
        <is>
          <t>98567</t>
        </is>
      </c>
      <c r="C3163" s="29" t="inlineStr">
        <is>
          <t>PROTEÇÃO MECÂNICA DE SUPERFICIE HORIZONTAL COM ARGAMASSA DE CIMENTO E AREIA, TRAÇO 1:3, E=4CM. AF_09/2023</t>
        </is>
      </c>
      <c r="D3163" s="30" t="inlineStr">
        <is>
          <t>M2</t>
        </is>
      </c>
      <c r="E3163" s="31" t="n">
        <v>229.45</v>
      </c>
      <c r="F3163" s="32" t="n">
        <v>1.6501</v>
      </c>
      <c r="G3163" s="32">
        <f>F3163*E3163</f>
        <v/>
      </c>
    </row>
    <row r="3164" ht="20.1" customHeight="1">
      <c r="A3164" s="29" t="inlineStr">
        <is>
          <t>4.5.6</t>
        </is>
      </c>
      <c r="B3164" s="29" t="inlineStr">
        <is>
          <t>98564</t>
        </is>
      </c>
      <c r="C3164" s="29" t="inlineStr">
        <is>
          <t>PROTEÇÃO MECÂNICA DE SUPERFÍCIE VERTICAL COM ARGAMASSA DE CIMENTO E AREIA, TRAÇO 1:3, E=2CM. AF_09/2023</t>
        </is>
      </c>
      <c r="D3164" s="30" t="inlineStr">
        <is>
          <t>M2</t>
        </is>
      </c>
      <c r="E3164" s="31" t="n">
        <v>46.46</v>
      </c>
      <c r="F3164" s="32" t="n">
        <v>0.9228499999999999</v>
      </c>
      <c r="G3164" s="32">
        <f>F3164*E3164</f>
        <v/>
      </c>
    </row>
    <row r="3165" ht="20.1" customHeight="1">
      <c r="A3165" s="29" t="inlineStr">
        <is>
          <t>4.6.1</t>
        </is>
      </c>
      <c r="B3165" s="29" t="inlineStr">
        <is>
          <t>97625</t>
        </is>
      </c>
      <c r="C3165" s="29" t="inlineStr">
        <is>
          <t>DEMOLIÇÃO DE ALVENARIA PARA QUALQUER TIPO DE BLOCO, DE FORMA MECANIZADA, SEM REAPROVEITAMENTO. AF_09/2023</t>
        </is>
      </c>
      <c r="D3165" s="30" t="inlineStr">
        <is>
          <t>M3</t>
        </is>
      </c>
      <c r="E3165" s="31" t="n">
        <v>5</v>
      </c>
      <c r="F3165" s="32" t="n">
        <v>0.3794</v>
      </c>
      <c r="G3165" s="32">
        <f>F3165*E3165</f>
        <v/>
      </c>
    </row>
    <row r="3166" ht="20.1" customHeight="1">
      <c r="A3166" s="29" t="inlineStr">
        <is>
          <t>4.6.2</t>
        </is>
      </c>
      <c r="B3166" s="29" t="inlineStr">
        <is>
          <t>97626</t>
        </is>
      </c>
      <c r="C3166" s="29" t="inlineStr">
        <is>
          <t>DEMOLIÇÃO DE PILARES E VIGAS EM CONCRETO ARMADO, DE FORMA MANUAL, SEM REAPROVEITAMENTO. AF_09/2023</t>
        </is>
      </c>
      <c r="D3166" s="30" t="inlineStr">
        <is>
          <t>M3</t>
        </is>
      </c>
      <c r="E3166" s="31" t="n">
        <v>0.25</v>
      </c>
      <c r="F3166" s="32" t="n">
        <v>25.6222</v>
      </c>
      <c r="G3166" s="32">
        <f>F3166*E3166</f>
        <v/>
      </c>
    </row>
    <row r="3167" ht="27.95" customHeight="1">
      <c r="A3167" s="29" t="inlineStr">
        <is>
          <t>4.6.3</t>
        </is>
      </c>
      <c r="B3167" s="29" t="inlineStr">
        <is>
          <t>92762.</t>
        </is>
      </c>
      <c r="C3167" s="29" t="inlineStr">
        <is>
          <t>ARMAÇÃO DE PILAR OU VIGA DE ESTRUTURA CONVENCIONAL DE CONCRETO ARMADO UTILIZANDO AÇO CA-50 DE 10,0 MM - MONTAGEM. AF_06/2022 (KG)</t>
        </is>
      </c>
      <c r="D3167" s="30" t="inlineStr">
        <is>
          <t>KG</t>
        </is>
      </c>
      <c r="E3167" s="31" t="n">
        <v>4</v>
      </c>
      <c r="F3167" s="32" t="n">
        <v>0.0558</v>
      </c>
      <c r="G3167" s="32">
        <f>F3167*E3167</f>
        <v/>
      </c>
    </row>
    <row r="3168" ht="27.95" customHeight="1">
      <c r="A3168" s="29" t="inlineStr">
        <is>
          <t>4.6.4</t>
        </is>
      </c>
      <c r="B3168" s="29" t="inlineStr">
        <is>
          <t>92762</t>
        </is>
      </c>
      <c r="C3168" s="29" t="inlineStr">
        <is>
          <t>MONTAGEM E DESMONTAGEM DE FÔRMA DE PILARES RETANGULARES E ESTRUTURAS SIMILARES, PÉ-DIREITO SIMPLES, EM CHAPA DE MADEIRA COMPENSADA PLASTIFICADA, 10 UTILIZAÇÕES. AF_09/2020</t>
        </is>
      </c>
      <c r="D3168" s="30" t="inlineStr">
        <is>
          <t>KG</t>
        </is>
      </c>
      <c r="E3168" s="31" t="n">
        <v>4</v>
      </c>
      <c r="F3168" s="32" t="n">
        <v>0.96554</v>
      </c>
      <c r="G3168" s="32">
        <f>F3168*E3168</f>
        <v/>
      </c>
    </row>
    <row r="3169" ht="20.1" customHeight="1">
      <c r="A3169" s="29" t="inlineStr">
        <is>
          <t>4.6.5</t>
        </is>
      </c>
      <c r="B3169" s="29" t="inlineStr">
        <is>
          <t>103669</t>
        </is>
      </c>
      <c r="C3169" s="29" t="inlineStr">
        <is>
          <t>CONCRETAGEM DE PILARES, FCK = 25 MPA, COM USO DE BALDES - LANÇAMENTO, ADENSAMENTO E ACABAMENTO. AF_02/2022</t>
        </is>
      </c>
      <c r="D3169" s="30" t="inlineStr">
        <is>
          <t>M3</t>
        </is>
      </c>
      <c r="E3169" s="31" t="n">
        <v>0.25</v>
      </c>
      <c r="F3169" s="32" t="n">
        <v>12.295</v>
      </c>
      <c r="G3169" s="32">
        <f>F3169*E3169</f>
        <v/>
      </c>
    </row>
    <row r="3170" ht="27.95" customHeight="1">
      <c r="A3170" s="29" t="inlineStr">
        <is>
          <t>4.6.6</t>
        </is>
      </c>
      <c r="B3170" s="29" t="inlineStr">
        <is>
          <t>103356</t>
        </is>
      </c>
      <c r="C3170" s="29" t="inlineStr">
        <is>
          <t>ALVENARIA DE VEDAÇÃO DE BLOCOS CERÂMICOS FURADOS NA HORIZONTAL DE 9X19X29 CM (ESPESSURA 9 CM) E ARGAMASSA DE ASSENTAMENTO COM PREPARO EM BETONEIRA. AF_12/2021</t>
        </is>
      </c>
      <c r="D3170" s="30" t="inlineStr">
        <is>
          <t>M2</t>
        </is>
      </c>
      <c r="E3170" s="31" t="n">
        <v>25</v>
      </c>
      <c r="F3170" s="32" t="n">
        <v>1.18965</v>
      </c>
      <c r="G3170" s="32">
        <f>F3170*E3170</f>
        <v/>
      </c>
    </row>
    <row r="3171" ht="27.95" customHeight="1">
      <c r="A3171" s="29" t="inlineStr">
        <is>
          <t>4.6.7</t>
        </is>
      </c>
      <c r="B3171" s="29" t="inlineStr">
        <is>
          <t>92455</t>
        </is>
      </c>
      <c r="C3171" s="29" t="inlineStr">
        <is>
          <t>MONTAGEM E DESMONTAGEM DE FÔRMA DE VIGA, ESCORAMENTO COM GARFO DE MADEIRA, PÉ-DIREITO SIMPLES, EM CHAPA DE MADEIRA RESINADA, 4 UTILIZAÇÕES. AF_09/2020</t>
        </is>
      </c>
      <c r="D3171" s="30" t="inlineStr">
        <is>
          <t>M2</t>
        </is>
      </c>
      <c r="E3171" s="31" t="n">
        <v>12</v>
      </c>
      <c r="F3171" s="32" t="n">
        <v>2.193625</v>
      </c>
      <c r="G3171" s="32">
        <f>F3171*E3171</f>
        <v/>
      </c>
    </row>
    <row r="3172" ht="27.95" customHeight="1">
      <c r="A3172" s="29" t="inlineStr">
        <is>
          <t>4.6.8</t>
        </is>
      </c>
      <c r="B3172" s="29" t="inlineStr">
        <is>
          <t>103683</t>
        </is>
      </c>
      <c r="C3172" s="29" t="inlineStr">
        <is>
          <t>CONCRETAGEM DE VIGAS E LAJES, FCK=25 MPA, PARA QUALQUER TIPO DE LAJE COM BALDES EM EDIFICAÇÃO DE MULTIPAVIMENTOS ATÉ 04 ANDARES - LANÇAMENTO, ADENSAMENTO E ACABAMENTO. AF_02/2022</t>
        </is>
      </c>
      <c r="D3172" s="30" t="inlineStr">
        <is>
          <t>M3</t>
        </is>
      </c>
      <c r="E3172" s="31" t="n">
        <v>0.5600000000000001</v>
      </c>
      <c r="F3172" s="32" t="n">
        <v>25.217</v>
      </c>
      <c r="G3172" s="32">
        <f>F3172*E3172</f>
        <v/>
      </c>
    </row>
    <row r="3173" ht="27.95" customHeight="1">
      <c r="A3173" s="29" t="inlineStr">
        <is>
          <t>4.6.9</t>
        </is>
      </c>
      <c r="B3173" s="29" t="inlineStr">
        <is>
          <t>87894</t>
        </is>
      </c>
      <c r="C3173" s="29" t="inlineStr">
        <is>
          <t>CHAPISCO APLICADO EM ALVENARIA (SEM PRESENÇA DE VÃOS) E ESTRUTURAS DE CONCRETO DE FACHADA, COM COLHER DE PEDREIRO. ARGAMASSA TRAÇO 1:3 COM PREPARO EM BETONEIRA 400L. AF_10/2022</t>
        </is>
      </c>
      <c r="D3173" s="30" t="inlineStr">
        <is>
          <t>M2</t>
        </is>
      </c>
      <c r="E3173" s="31" t="n">
        <v>25</v>
      </c>
      <c r="F3173" s="32" t="n">
        <v>0.201884</v>
      </c>
      <c r="G3173" s="32">
        <f>F3173*E3173</f>
        <v/>
      </c>
    </row>
    <row r="3174" ht="36" customHeight="1">
      <c r="A3174" s="29" t="inlineStr">
        <is>
          <t>4.6.10</t>
        </is>
      </c>
      <c r="B3174" s="29" t="inlineStr">
        <is>
          <t>104237</t>
        </is>
      </c>
      <c r="C3174" s="29" t="inlineStr">
        <is>
          <t>EMBOÇO OU MASSA ÚNICA EM ARGAMASSA TRAÇO 1:2:8, PREPARO MECÂNICA COM BETONEIRA 400 L, APLICADA MANUALMENTE EM PANOS DE FACHADA SEM PRESENÇA DE VÃOS, ESPESSURA DE 35 MM, ACESSO POR ANDAIME. AF_08/2022</t>
        </is>
      </c>
      <c r="D3174" s="30" t="inlineStr">
        <is>
          <t>M2</t>
        </is>
      </c>
      <c r="E3174" s="31" t="n">
        <v>25</v>
      </c>
      <c r="F3174" s="32" t="n">
        <v>1.24085</v>
      </c>
      <c r="G3174" s="32">
        <f>F3174*E3174</f>
        <v/>
      </c>
    </row>
    <row r="3175" ht="20.1" customHeight="1">
      <c r="A3175" s="29" t="inlineStr">
        <is>
          <t>4.6.11</t>
        </is>
      </c>
      <c r="B3175" s="29" t="inlineStr">
        <is>
          <t>88415</t>
        </is>
      </c>
      <c r="C3175" s="29" t="inlineStr">
        <is>
          <t>APLICAÇÃO MANUAL DE FUNDO SELADOR ACRÍLICO EM PAREDES EXTERNAS DE CASAS. AF_06/2014</t>
        </is>
      </c>
      <c r="D3175" s="30" t="inlineStr">
        <is>
          <t>M2</t>
        </is>
      </c>
      <c r="E3175" s="31" t="n">
        <v>168</v>
      </c>
      <c r="F3175" s="32" t="n">
        <v>0.068</v>
      </c>
      <c r="G3175" s="32">
        <f>F3175*E3175</f>
        <v/>
      </c>
    </row>
    <row r="3176" ht="20.1" customHeight="1">
      <c r="A3176" s="29" t="inlineStr">
        <is>
          <t>4.6.12</t>
        </is>
      </c>
      <c r="B3176" s="29" t="inlineStr">
        <is>
          <t>88423</t>
        </is>
      </c>
      <c r="C3176" s="29" t="inlineStr">
        <is>
          <t>APLICAÇÃO MANUAL DE PINTURA COM TINTA TEXTURIZADA ACRÍLICA EM PAREDES EXTERNAS DE CASAS, UMA COR. AF_06/2014</t>
        </is>
      </c>
      <c r="D3176" s="30" t="inlineStr">
        <is>
          <t>M2</t>
        </is>
      </c>
      <c r="E3176" s="31" t="n">
        <v>168</v>
      </c>
      <c r="F3176" s="32" t="n">
        <v>0.22</v>
      </c>
      <c r="G3176" s="32">
        <f>F3176*E3176</f>
        <v/>
      </c>
    </row>
    <row r="3177" ht="27.95" customHeight="1">
      <c r="A3177" s="29" t="inlineStr">
        <is>
          <t>4.7.1</t>
        </is>
      </c>
      <c r="B3177" s="29" t="inlineStr">
        <is>
          <t>97649</t>
        </is>
      </c>
      <c r="C3177" s="29" t="inlineStr">
        <is>
          <t>REMOÇÃO DE TELHAS DE FIBROCIMENTO, METÁLICA E CERÂMICA, DE FORMA MECANIZADA, COM USO DE GUINDASTE, SEM REAPROVEITAMENTO. AF_09/2023</t>
        </is>
      </c>
      <c r="D3177" s="30" t="inlineStr">
        <is>
          <t>M2</t>
        </is>
      </c>
      <c r="E3177" s="31" t="n">
        <v>459</v>
      </c>
      <c r="F3177" s="32" t="n">
        <v>0.1691</v>
      </c>
      <c r="G3177" s="32">
        <f>F3177*E3177</f>
        <v/>
      </c>
    </row>
    <row r="3178" ht="20.1" customHeight="1">
      <c r="A3178" s="29" t="inlineStr">
        <is>
          <t>4.7.2</t>
        </is>
      </c>
      <c r="B3178" s="29" t="inlineStr">
        <is>
          <t>CP ADAP. 064</t>
        </is>
      </c>
      <c r="C3178" s="29" t="inlineStr">
        <is>
          <t>TELHAMENTO COM TELHA TERMO ACÚSTICA EM ALUMÍNIO ONDULADA COM 30MM DE PREENCHIMENTO / POLIURETANO RÍGIDO</t>
        </is>
      </c>
      <c r="D3178" s="30" t="inlineStr">
        <is>
          <t>M2</t>
        </is>
      </c>
      <c r="E3178" s="31" t="n">
        <v>459</v>
      </c>
      <c r="F3178" s="32" t="n">
        <v>0.1201</v>
      </c>
      <c r="G3178" s="32">
        <f>F3178*E3178</f>
        <v/>
      </c>
    </row>
    <row r="3179" ht="20.1" customHeight="1">
      <c r="A3179" s="29" t="inlineStr">
        <is>
          <t>4.7.3</t>
        </is>
      </c>
      <c r="B3179" s="29" t="inlineStr">
        <is>
          <t>CP ADAP. 054</t>
        </is>
      </c>
      <c r="C3179" s="29" t="inlineStr">
        <is>
          <t>RUFO EM CHAPA DE AÇO GALVANIZADO NÚMERO 24, CORTE DE 50 CM, INCLUSO TRANSPORTE VERTICAL</t>
        </is>
      </c>
      <c r="D3179" s="30" t="inlineStr">
        <is>
          <t>M</t>
        </is>
      </c>
      <c r="E3179" s="31" t="n">
        <v>34</v>
      </c>
      <c r="F3179" s="32" t="n">
        <v>0.3505</v>
      </c>
      <c r="G3179" s="32">
        <f>F3179*E3179</f>
        <v/>
      </c>
    </row>
    <row r="3180" ht="20.1" customHeight="1">
      <c r="A3180" s="29" t="inlineStr">
        <is>
          <t>4.7.4</t>
        </is>
      </c>
      <c r="B3180" s="29" t="inlineStr">
        <is>
          <t>CP ADAP. 055</t>
        </is>
      </c>
      <c r="C3180" s="29" t="inlineStr">
        <is>
          <t>CUMEEIRA EM CHAPA DE AÇO GALVANIZADO NÚMERO 24, CORTE DE 100 CM, INCLUSO TRANSPORTE VERTICAL</t>
        </is>
      </c>
      <c r="D3180" s="30" t="inlineStr">
        <is>
          <t>M</t>
        </is>
      </c>
      <c r="E3180" s="31" t="n">
        <v>30</v>
      </c>
      <c r="F3180" s="32" t="n">
        <v>0.3505</v>
      </c>
      <c r="G3180" s="32">
        <f>F3180*E3180</f>
        <v/>
      </c>
    </row>
    <row r="3181" ht="20.1" customHeight="1">
      <c r="A3181" s="29" t="inlineStr">
        <is>
          <t>4.7.5</t>
        </is>
      </c>
      <c r="B3181" s="29" t="inlineStr">
        <is>
          <t>CP ADAP. 038</t>
        </is>
      </c>
      <c r="C3181" s="29" t="inlineStr">
        <is>
          <t>REMOÇÃO, ARMAZENAMENTO E REEINSTALAÇÃO DE SPDA COM EMISSÃO DE LAUDO</t>
        </is>
      </c>
      <c r="D3181" s="30" t="inlineStr">
        <is>
          <t>UN</t>
        </is>
      </c>
      <c r="E3181" s="31" t="n">
        <v>2</v>
      </c>
      <c r="F3181" s="32" t="n">
        <v>0.907533</v>
      </c>
      <c r="G3181" s="32">
        <f>F3181*E3181</f>
        <v/>
      </c>
    </row>
    <row r="3182" ht="20.1" customHeight="1">
      <c r="A3182" s="29" t="inlineStr">
        <is>
          <t>5.1</t>
        </is>
      </c>
      <c r="B3182" s="29" t="inlineStr">
        <is>
          <t>97625</t>
        </is>
      </c>
      <c r="C3182" s="29" t="inlineStr">
        <is>
          <t>DEMOLIÇÃO DE ALVENARIA PARA QUALQUER TIPO DE BLOCO, DE FORMA MECANIZADA, SEM REAPROVEITAMENTO. AF_09/2023</t>
        </is>
      </c>
      <c r="D3182" s="30" t="inlineStr">
        <is>
          <t>M3</t>
        </is>
      </c>
      <c r="E3182" s="31" t="n">
        <v>39.6</v>
      </c>
      <c r="F3182" s="32" t="n">
        <v>0.3794</v>
      </c>
      <c r="G3182" s="32">
        <f>F3182*E3182</f>
        <v/>
      </c>
    </row>
    <row r="3183" ht="20.1" customHeight="1">
      <c r="A3183" s="29" t="inlineStr">
        <is>
          <t>5.3</t>
        </is>
      </c>
      <c r="B3183" s="29" t="inlineStr">
        <is>
          <t>96527</t>
        </is>
      </c>
      <c r="C3183" s="29" t="inlineStr">
        <is>
          <t>ESCAVAÇÃO MANUAL DE VALA PARA VIGA BALDRAME (INCLUINDO ESCAVAÇÃO PARA COLOCAÇÃO DE FÔRMAS). AF_06/2017</t>
        </is>
      </c>
      <c r="D3183" s="30" t="inlineStr">
        <is>
          <t>M3</t>
        </is>
      </c>
      <c r="E3183" s="31" t="n">
        <v>9.9</v>
      </c>
      <c r="F3183" s="32" t="n">
        <v>5.597</v>
      </c>
      <c r="G3183" s="32">
        <f>F3183*E3183</f>
        <v/>
      </c>
    </row>
    <row r="3184" ht="20.1" customHeight="1">
      <c r="A3184" s="29" t="inlineStr">
        <is>
          <t>5.4</t>
        </is>
      </c>
      <c r="B3184" s="29" t="inlineStr">
        <is>
          <t>CP-95467-90315369</t>
        </is>
      </c>
      <c r="C3184" s="29" t="inlineStr">
        <is>
          <t>EMBASAMENTO C/PEDRA ARGAMASSADA UTILIZANDO ARG.CIM/AREIA 1:6 (M3)</t>
        </is>
      </c>
      <c r="D3184" s="30" t="inlineStr">
        <is>
          <t>M3</t>
        </is>
      </c>
      <c r="E3184" s="31" t="n">
        <v>9.9</v>
      </c>
      <c r="F3184" s="32" t="n">
        <v>13.392</v>
      </c>
      <c r="G3184" s="32">
        <f>F3184*E3184</f>
        <v/>
      </c>
    </row>
    <row r="3185" ht="20.1" customHeight="1">
      <c r="A3185" s="29" t="inlineStr">
        <is>
          <t>5.5</t>
        </is>
      </c>
      <c r="B3185" s="29" t="inlineStr">
        <is>
          <t>93358</t>
        </is>
      </c>
      <c r="C3185" s="29" t="inlineStr">
        <is>
          <t>ESCAVAÇÃO MANUAL DE VALA COM PROFUNDIDADE MENOR OU IGUAL A 1,30 M. AF_02/2021</t>
        </is>
      </c>
      <c r="D3185" s="30" t="inlineStr">
        <is>
          <t>M3</t>
        </is>
      </c>
      <c r="E3185" s="31" t="n">
        <v>9.07</v>
      </c>
      <c r="F3185" s="32" t="n">
        <v>3.956</v>
      </c>
      <c r="G3185" s="32">
        <f>F3185*E3185</f>
        <v/>
      </c>
    </row>
    <row r="3186" ht="27.95" customHeight="1">
      <c r="A3186" s="29" t="inlineStr">
        <is>
          <t>5.6</t>
        </is>
      </c>
      <c r="B3186" s="29" t="inlineStr">
        <is>
          <t>92762</t>
        </is>
      </c>
      <c r="C3186" s="29" t="inlineStr">
        <is>
          <t>ARMAÇÃO DE PILAR OU VIGA DE ESTRUTURA CONVENCIONAL DE CONCRETO ARMADO UTILIZANDO AÇO CA-50 DE 10,0 MM - MONTAGEM. AF_06/2022</t>
        </is>
      </c>
      <c r="D3186" s="30" t="inlineStr">
        <is>
          <t>KG</t>
        </is>
      </c>
      <c r="E3186" s="31" t="n">
        <v>426.35</v>
      </c>
      <c r="F3186" s="32" t="n">
        <v>0.96554</v>
      </c>
      <c r="G3186" s="32">
        <f>F3186*E3186</f>
        <v/>
      </c>
    </row>
    <row r="3187" ht="20.1" customHeight="1">
      <c r="A3187" s="29" t="inlineStr">
        <is>
          <t>5.7</t>
        </is>
      </c>
      <c r="B3187" s="29" t="inlineStr">
        <is>
          <t>92767</t>
        </is>
      </c>
      <c r="C3187" s="29" t="inlineStr">
        <is>
          <t>ARMAÇÃO DE PILAR DE ESTRUTURA CONVENCIONAL DE CONCRETO ARMADO UTILIZANDO AÇO CA-60 DE 4,2 MM - MONTAGEM. AF_06/2022</t>
        </is>
      </c>
      <c r="D3187" s="30" t="inlineStr">
        <is>
          <t>KG</t>
        </is>
      </c>
      <c r="E3187" s="31" t="n">
        <v>60.82</v>
      </c>
      <c r="F3187" s="32" t="n">
        <v>0.2312</v>
      </c>
      <c r="G3187" s="32">
        <f>F3187*E3187</f>
        <v/>
      </c>
    </row>
    <row r="3188" ht="27.95" customHeight="1">
      <c r="A3188" s="29" t="inlineStr">
        <is>
          <t>5.8</t>
        </is>
      </c>
      <c r="B3188" s="29" t="inlineStr">
        <is>
          <t>92423</t>
        </is>
      </c>
      <c r="C3188" s="29" t="inlineStr">
        <is>
          <t>MONTAGEM E DESMONTAGEM DE FÔRMA DE PILARES RETANGULARES E ESTRUTURAS SIMILARES, PÉ-DIREITO SIMPLES, EM CHAPA DE MADEIRA COMPENSADA RESINADA, 6 UTILIZAÇÕES. AF_09/2020</t>
        </is>
      </c>
      <c r="D3188" s="30" t="inlineStr">
        <is>
          <t>M2</t>
        </is>
      </c>
      <c r="E3188" s="31" t="n">
        <v>72</v>
      </c>
      <c r="F3188" s="32" t="n">
        <v>1.218624</v>
      </c>
      <c r="G3188" s="32">
        <f>F3188*E3188</f>
        <v/>
      </c>
    </row>
    <row r="3189" ht="20.1" customHeight="1">
      <c r="A3189" s="29" t="inlineStr">
        <is>
          <t>5.10</t>
        </is>
      </c>
      <c r="B3189" s="29" t="inlineStr">
        <is>
          <t>103669</t>
        </is>
      </c>
      <c r="C3189" s="29" t="inlineStr">
        <is>
          <t>CONCRETAGEM DE PILARES, FCK = 25 MPA, COM USO DE BALDES - LANÇAMENTO, ADENSAMENTO E ACABAMENTO. AF_02/2022</t>
        </is>
      </c>
      <c r="D3189" s="30" t="inlineStr">
        <is>
          <t>M3</t>
        </is>
      </c>
      <c r="E3189" s="31" t="n">
        <v>3.38</v>
      </c>
      <c r="F3189" s="32" t="n">
        <v>12.295</v>
      </c>
      <c r="G3189" s="32">
        <f>F3189*E3189</f>
        <v/>
      </c>
    </row>
    <row r="3190" ht="20.1" customHeight="1">
      <c r="A3190" s="29" t="inlineStr">
        <is>
          <t>5.11</t>
        </is>
      </c>
      <c r="B3190" s="29" t="inlineStr">
        <is>
          <t>96556</t>
        </is>
      </c>
      <c r="C3190" s="29" t="inlineStr">
        <is>
          <t>CONCRETAGEM DE SAPATAS, FCK 30 MPA, COM USO DE JERICA ? LANÇAMENTO, ADENSAMENTO E ACABAMENTO. AF_06/2017</t>
        </is>
      </c>
      <c r="D3190" s="30" t="inlineStr">
        <is>
          <t>M3</t>
        </is>
      </c>
      <c r="E3190" s="31" t="n">
        <v>3.89</v>
      </c>
      <c r="F3190" s="32" t="n">
        <v>11.885795</v>
      </c>
      <c r="G3190" s="32">
        <f>F3190*E3190</f>
        <v/>
      </c>
    </row>
    <row r="3191" ht="20.1" customHeight="1">
      <c r="A3191" s="29" t="inlineStr">
        <is>
          <t>5.12</t>
        </is>
      </c>
      <c r="B3191" s="29" t="inlineStr">
        <is>
          <t>93205</t>
        </is>
      </c>
      <c r="C3191" s="29" t="inlineStr">
        <is>
          <t>CINTA DE AMARRAÇÃO DE ALVENARIA MOLDADA IN LOCO COM UTILIZAÇÃO DE BLOCOS CANALETA. AF_03/2016</t>
        </is>
      </c>
      <c r="D3191" s="30" t="inlineStr">
        <is>
          <t>M</t>
        </is>
      </c>
      <c r="E3191" s="31" t="n">
        <v>220</v>
      </c>
      <c r="F3191" s="32" t="n">
        <v>0.44744754</v>
      </c>
      <c r="G3191" s="32">
        <f>F3191*E3191</f>
        <v/>
      </c>
    </row>
    <row r="3192" ht="27.95" customHeight="1">
      <c r="A3192" s="29" t="inlineStr">
        <is>
          <t>5.13</t>
        </is>
      </c>
      <c r="B3192" s="29" t="inlineStr">
        <is>
          <t>89470</t>
        </is>
      </c>
      <c r="C3192" s="29" t="inlineStr">
        <is>
          <t>ALVENARIA DE BLOCOS DE CONCRETO ESTRUTURAL 14X19X39 CM (ESPESSURA 14 CM), FBK = 4,5 MPA, UTILIZANDO COLHER DE PEDREIRO. AF_10/2022</t>
        </is>
      </c>
      <c r="D3192" s="30" t="inlineStr">
        <is>
          <t>M2</t>
        </is>
      </c>
      <c r="E3192" s="31" t="n">
        <v>242</v>
      </c>
      <c r="F3192" s="32" t="n">
        <v>1.311568</v>
      </c>
      <c r="G3192" s="32">
        <f>F3192*E3192</f>
        <v/>
      </c>
    </row>
    <row r="3193" ht="15" customHeight="1">
      <c r="A3193" s="29" t="inlineStr">
        <is>
          <t>5.14</t>
        </is>
      </c>
      <c r="B3193" s="29" t="inlineStr">
        <is>
          <t>S08637</t>
        </is>
      </c>
      <c r="C3193" s="29" t="inlineStr">
        <is>
          <t>Chapim de concreto pré-moldado</t>
        </is>
      </c>
      <c r="D3193" s="30" t="inlineStr">
        <is>
          <t>m</t>
        </is>
      </c>
      <c r="E3193" s="31" t="n">
        <v>110</v>
      </c>
      <c r="F3193" s="32" t="n">
        <v>0.6335</v>
      </c>
      <c r="G3193" s="32">
        <f>F3193*E3193</f>
        <v/>
      </c>
    </row>
    <row r="3194" ht="20.1" customHeight="1">
      <c r="A3194" s="29" t="inlineStr">
        <is>
          <t>5.15</t>
        </is>
      </c>
      <c r="B3194" s="29" t="inlineStr">
        <is>
          <t>CP ADAP. 024</t>
        </is>
      </c>
      <c r="C3194" s="29" t="inlineStr">
        <is>
          <t>REMOÇÃO / RECOMPOSIÇÃO DE CERCA ELÉTRICA</t>
        </is>
      </c>
      <c r="D3194" s="30" t="inlineStr">
        <is>
          <t>M</t>
        </is>
      </c>
      <c r="E3194" s="31" t="n">
        <v>110</v>
      </c>
      <c r="F3194" s="32" t="n">
        <v>1.935</v>
      </c>
      <c r="G3194" s="32">
        <f>F3194*E3194</f>
        <v/>
      </c>
    </row>
    <row r="3195" ht="20.1" customHeight="1">
      <c r="A3195" s="29" t="inlineStr">
        <is>
          <t>6.1</t>
        </is>
      </c>
      <c r="B3195" s="29" t="inlineStr">
        <is>
          <t>97633</t>
        </is>
      </c>
      <c r="C3195" s="29" t="inlineStr">
        <is>
          <t>DEMOLIÇÃO DE REVESTIMENTO CERÂMICO, DE FORMA MANUAL, SEM REAPROVEITAMENTO. AF_09/2023</t>
        </is>
      </c>
      <c r="D3195" s="30" t="inlineStr">
        <is>
          <t>M2</t>
        </is>
      </c>
      <c r="E3195" s="31" t="n">
        <v>416.73</v>
      </c>
      <c r="F3195" s="32" t="n">
        <v>1.0041</v>
      </c>
      <c r="G3195" s="32">
        <f>F3195*E3195</f>
        <v/>
      </c>
    </row>
    <row r="3196" ht="20.1" customHeight="1">
      <c r="A3196" s="29" t="inlineStr">
        <is>
          <t>6.2</t>
        </is>
      </c>
      <c r="B3196" s="29" t="inlineStr">
        <is>
          <t>CP ADAP. 025</t>
        </is>
      </c>
      <c r="C3196" s="29" t="inlineStr">
        <is>
          <t>REMOÇÃO DE DIVISÓRIA DE GRANITO</t>
        </is>
      </c>
      <c r="D3196" s="30" t="inlineStr">
        <is>
          <t>M2</t>
        </is>
      </c>
      <c r="E3196" s="31" t="n">
        <v>106.02</v>
      </c>
      <c r="F3196" s="32" t="n">
        <v>0.77</v>
      </c>
      <c r="G3196" s="32">
        <f>F3196*E3196</f>
        <v/>
      </c>
    </row>
    <row r="3197" ht="20.1" customHeight="1">
      <c r="A3197" s="29" t="inlineStr">
        <is>
          <t>6.3</t>
        </is>
      </c>
      <c r="B3197" s="29" t="inlineStr">
        <is>
          <t>CP ADAP. 011</t>
        </is>
      </c>
      <c r="C3197" s="29" t="inlineStr">
        <is>
          <t>DEMOLIÇÃO DE PISO CIMENTADO SOBRE LASTRO DE CONCRETO</t>
        </is>
      </c>
      <c r="D3197" s="30" t="inlineStr">
        <is>
          <t>M2</t>
        </is>
      </c>
      <c r="E3197" s="31" t="n">
        <v>123.31</v>
      </c>
      <c r="F3197" s="32" t="n">
        <v>1.43</v>
      </c>
      <c r="G3197" s="32">
        <f>F3197*E3197</f>
        <v/>
      </c>
    </row>
    <row r="3198" ht="36" customHeight="1">
      <c r="A3198" s="29" t="inlineStr">
        <is>
          <t>6.4</t>
        </is>
      </c>
      <c r="B3198" s="29" t="inlineStr">
        <is>
          <t>87630</t>
        </is>
      </c>
      <c r="C3198" s="29" t="inlineStr">
        <is>
          <t>CONTRAPISO EM ARGAMASSA TRAÇO 1:4 (CIMENTO E AREIA), PREPARO MECÂNICO COM BETONEIRA 400 L, APLICADO EM ÁREAS SECAS SOBRE LAJE, ADERIDO, ACABAMENTO NÃO REFORÇADO, ESPESSURA 3CM. AF_07/2021</t>
        </is>
      </c>
      <c r="D3198" s="30" t="inlineStr">
        <is>
          <t>M2</t>
        </is>
      </c>
      <c r="E3198" s="31" t="n">
        <v>123.31</v>
      </c>
      <c r="F3198" s="32" t="n">
        <v>0.577035</v>
      </c>
      <c r="G3198" s="32">
        <f>F3198*E3198</f>
        <v/>
      </c>
    </row>
    <row r="3199" ht="20.1" customHeight="1">
      <c r="A3199" s="29" t="inlineStr">
        <is>
          <t>6.5</t>
        </is>
      </c>
      <c r="B3199" s="29" t="inlineStr">
        <is>
          <t>CP ADAP. 51</t>
        </is>
      </c>
      <c r="C3199" s="29" t="inlineStr">
        <is>
          <t>IMPERMEABILIZAÇÃO DE SUPERFÍCIE COM MANTA ASFÁLTICA, UMA CAMADA, INCLUSIVE APLICAÇÃO DE PRIMER ASFÁLTICO, E=4MM</t>
        </is>
      </c>
      <c r="D3199" s="30" t="inlineStr">
        <is>
          <t>M2</t>
        </is>
      </c>
      <c r="E3199" s="31" t="n">
        <v>178.5</v>
      </c>
      <c r="F3199" s="32" t="n">
        <v>1.14</v>
      </c>
      <c r="G3199" s="32">
        <f>F3199*E3199</f>
        <v/>
      </c>
    </row>
    <row r="3200" ht="20.1" customHeight="1">
      <c r="A3200" s="29" t="inlineStr">
        <is>
          <t>6.6</t>
        </is>
      </c>
      <c r="B3200" s="29" t="inlineStr">
        <is>
          <t>98565</t>
        </is>
      </c>
      <c r="C3200" s="29" t="inlineStr">
        <is>
          <t>PROTEÇÃO MECÂNICA DE SUPERFICIE HORIZONTAL COM ARGAMASSA DE CIMENTO E AREIA, TRAÇO 1:3, E=3CM. AF_09/2023</t>
        </is>
      </c>
      <c r="D3200" s="30" t="inlineStr">
        <is>
          <t>M2</t>
        </is>
      </c>
      <c r="E3200" s="31" t="n">
        <v>123.31</v>
      </c>
      <c r="F3200" s="32" t="n">
        <v>1.25475</v>
      </c>
      <c r="G3200" s="32">
        <f>F3200*E3200</f>
        <v/>
      </c>
    </row>
    <row r="3201" ht="20.1" customHeight="1">
      <c r="A3201" s="29" t="inlineStr">
        <is>
          <t>6.7</t>
        </is>
      </c>
      <c r="B3201" s="29" t="inlineStr">
        <is>
          <t>98564</t>
        </is>
      </c>
      <c r="C3201" s="29" t="inlineStr">
        <is>
          <t>PROTEÇÃO MECÂNICA DE SUPERFÍCIE VERTICAL COM ARGAMASSA DE CIMENTO E AREIA, TRAÇO 1:3, E=2CM. AF_09/2023</t>
        </is>
      </c>
      <c r="D3201" s="30" t="inlineStr">
        <is>
          <t>M2</t>
        </is>
      </c>
      <c r="E3201" s="31" t="n">
        <v>55.18</v>
      </c>
      <c r="F3201" s="32" t="n">
        <v>0.9228499999999999</v>
      </c>
      <c r="G3201" s="32">
        <f>F3201*E3201</f>
        <v/>
      </c>
    </row>
    <row r="3202" ht="27.95" customHeight="1">
      <c r="A3202" s="29" t="inlineStr">
        <is>
          <t>6.8</t>
        </is>
      </c>
      <c r="B3202" s="29" t="inlineStr">
        <is>
          <t>87263</t>
        </is>
      </c>
      <c r="C3202" s="29" t="inlineStr">
        <is>
          <t>REVESTIMENTO CERÂMICO PARA PISO COM PLACAS TIPO PORCELANATO DE DIMENSÕES 60X60 CM APLICADA EM AMBIENTES DE ÁREA MAIOR QUE 10 M². AF_02/2023_PE</t>
        </is>
      </c>
      <c r="D3202" s="30" t="inlineStr">
        <is>
          <t>M2</t>
        </is>
      </c>
      <c r="E3202" s="31" t="n">
        <v>416.73</v>
      </c>
      <c r="F3202" s="32" t="n">
        <v>0.6877</v>
      </c>
      <c r="G3202" s="32">
        <f>F3202*E3202</f>
        <v/>
      </c>
    </row>
    <row r="3203" ht="20.1" customHeight="1">
      <c r="A3203" s="29" t="inlineStr">
        <is>
          <t>6.9</t>
        </is>
      </c>
      <c r="B3203" s="29" t="inlineStr">
        <is>
          <t>99806</t>
        </is>
      </c>
      <c r="C3203" s="29" t="inlineStr">
        <is>
          <t>LIMPEZA DE REVESTIMENTO CERÂMICO EM PAREDE COM PANO ÚMIDO AF_04/2019</t>
        </is>
      </c>
      <c r="D3203" s="30" t="inlineStr">
        <is>
          <t>M2</t>
        </is>
      </c>
      <c r="E3203" s="31" t="n">
        <v>416.73</v>
      </c>
      <c r="F3203" s="32" t="n">
        <v>0.04</v>
      </c>
      <c r="G3203" s="32">
        <f>F3203*E3203</f>
        <v/>
      </c>
    </row>
    <row r="3204" ht="20.1" customHeight="1">
      <c r="A3204" s="29" t="inlineStr">
        <is>
          <t>6.10</t>
        </is>
      </c>
      <c r="B3204" s="29" t="inlineStr">
        <is>
          <t>97640</t>
        </is>
      </c>
      <c r="C3204" s="29" t="inlineStr">
        <is>
          <t>REMOÇÃO DE FORROS DE DRYWALL, PVC E FIBROMINERAL, DE FORMA MANUAL, SEM REAPROVEITAMENTO. AF_09/2023</t>
        </is>
      </c>
      <c r="D3204" s="30" t="inlineStr">
        <is>
          <t>M2</t>
        </is>
      </c>
      <c r="E3204" s="31" t="n">
        <v>123.31</v>
      </c>
      <c r="F3204" s="32" t="n">
        <v>0.0876</v>
      </c>
      <c r="G3204" s="32">
        <f>F3204*E3204</f>
        <v/>
      </c>
    </row>
    <row r="3205" ht="15" customHeight="1">
      <c r="A3205" s="29" t="inlineStr">
        <is>
          <t>6.11</t>
        </is>
      </c>
      <c r="B3205" s="29" t="inlineStr">
        <is>
          <t>120412</t>
        </is>
      </c>
      <c r="C3205" s="29" t="inlineStr">
        <is>
          <t>FORRO MODULAR DE PVC MAGIORE 625 x 1250mm VIPAL</t>
        </is>
      </c>
      <c r="D3205" s="30" t="inlineStr">
        <is>
          <t>M2</t>
        </is>
      </c>
      <c r="E3205" s="31" t="n">
        <v>123.31</v>
      </c>
      <c r="F3205" s="32" t="n">
        <v>1.2</v>
      </c>
      <c r="G3205" s="32">
        <f>F3205*E3205</f>
        <v/>
      </c>
    </row>
    <row r="3206" ht="20.1" customHeight="1">
      <c r="A3206" s="29" t="inlineStr">
        <is>
          <t>6.12</t>
        </is>
      </c>
      <c r="B3206" s="29" t="inlineStr">
        <is>
          <t>100878</t>
        </is>
      </c>
      <c r="C3206" s="29" t="inlineStr">
        <is>
          <t>VASO SANITÁRIO SIFONADO COM CAIXA ACOPLADA, LOUÇA BRANCA - PADRÃO ALTO - FORNECIMENTO E INSTALAÇÃO. AF_01/2020</t>
        </is>
      </c>
      <c r="D3206" s="30" t="inlineStr">
        <is>
          <t>UN</t>
        </is>
      </c>
      <c r="E3206" s="31" t="n">
        <v>33</v>
      </c>
      <c r="F3206" s="32" t="n">
        <v>1.9184</v>
      </c>
      <c r="G3206" s="32">
        <f>F3206*E3206</f>
        <v/>
      </c>
    </row>
    <row r="3207" ht="20.1" customHeight="1">
      <c r="A3207" s="29" t="inlineStr">
        <is>
          <t>6.13</t>
        </is>
      </c>
      <c r="B3207" s="29" t="inlineStr">
        <is>
          <t>100849</t>
        </is>
      </c>
      <c r="C3207" s="29" t="inlineStr">
        <is>
          <t>ASSENTO SANITÁRIO CONVENCIONAL - FORNECIMENTO E INSTALACAO. AF_01/2020</t>
        </is>
      </c>
      <c r="D3207" s="30" t="inlineStr">
        <is>
          <t>UN</t>
        </is>
      </c>
      <c r="E3207" s="31" t="n">
        <v>33</v>
      </c>
      <c r="F3207" s="32" t="n">
        <v>0.202</v>
      </c>
      <c r="G3207" s="32">
        <f>F3207*E3207</f>
        <v/>
      </c>
    </row>
    <row r="3208" ht="20.1" customHeight="1">
      <c r="A3208" s="29" t="inlineStr">
        <is>
          <t>6.14</t>
        </is>
      </c>
      <c r="B3208" s="29" t="inlineStr">
        <is>
          <t>86887</t>
        </is>
      </c>
      <c r="C3208" s="29" t="inlineStr">
        <is>
          <t>ENGATE FLEXÍVEL EM INOX, 1/2 X 40CM - FORNECIMENTO E INSTALAÇÃO. AF_01/2020</t>
        </is>
      </c>
      <c r="D3208" s="30" t="inlineStr">
        <is>
          <t>UN</t>
        </is>
      </c>
      <c r="E3208" s="31" t="n">
        <v>33</v>
      </c>
      <c r="F3208" s="32" t="n">
        <v>0.2006</v>
      </c>
      <c r="G3208" s="32">
        <f>F3208*E3208</f>
        <v/>
      </c>
    </row>
    <row r="3209" ht="27.95" customHeight="1">
      <c r="A3209" s="29" t="inlineStr">
        <is>
          <t>6.15</t>
        </is>
      </c>
      <c r="B3209" s="29" t="inlineStr">
        <is>
          <t>86938</t>
        </is>
      </c>
      <c r="C3209" s="29" t="inlineStr">
        <is>
          <t>CUBA DE EMBUTIR OVAL EM LOUÇA BRANCA, 35 X 50CM OU EQUIVALENTE, INCLUSO VÁLVULA E SIFÃO TIPO GARRAFA EM METAL CROMADO - FORNECIMENTO E INSTALAÇÃO. AF_01/2020</t>
        </is>
      </c>
      <c r="D3209" s="30" t="inlineStr">
        <is>
          <t>UN</t>
        </is>
      </c>
      <c r="E3209" s="31" t="n">
        <v>30</v>
      </c>
      <c r="F3209" s="32" t="n">
        <v>1.7007</v>
      </c>
      <c r="G3209" s="32">
        <f>F3209*E3209</f>
        <v/>
      </c>
    </row>
    <row r="3210" ht="20.1" customHeight="1">
      <c r="A3210" s="29" t="inlineStr">
        <is>
          <t>6.16</t>
        </is>
      </c>
      <c r="B3210" s="29" t="inlineStr">
        <is>
          <t>100853</t>
        </is>
      </c>
      <c r="C3210" s="29" t="inlineStr">
        <is>
          <t>TORNEIRA CROMADA DE MESA PARA LAVATORIO, TIPO MONOCOMANDO. AF_01/2020</t>
        </is>
      </c>
      <c r="D3210" s="30" t="inlineStr">
        <is>
          <t>UN</t>
        </is>
      </c>
      <c r="E3210" s="31" t="n">
        <v>30</v>
      </c>
      <c r="F3210" s="32" t="n">
        <v>0.6089</v>
      </c>
      <c r="G3210" s="32">
        <f>F3210*E3210</f>
        <v/>
      </c>
    </row>
    <row r="3211" ht="20.1" customHeight="1">
      <c r="A3211" s="29" t="inlineStr">
        <is>
          <t>6.17</t>
        </is>
      </c>
      <c r="B3211" s="29" t="inlineStr">
        <is>
          <t>86887</t>
        </is>
      </c>
      <c r="C3211" s="29" t="inlineStr">
        <is>
          <t>ENGATE FLEXÍVEL EM INOX, 1/2 X 40CM - FORNECIMENTO E INSTALAÇÃO. AF_01/2020</t>
        </is>
      </c>
      <c r="D3211" s="30" t="inlineStr">
        <is>
          <t>UN</t>
        </is>
      </c>
      <c r="E3211" s="31" t="n">
        <v>30</v>
      </c>
      <c r="F3211" s="32" t="n">
        <v>0.2006</v>
      </c>
      <c r="G3211" s="32">
        <f>F3211*E3211</f>
        <v/>
      </c>
    </row>
    <row r="3212" ht="20.1" customHeight="1">
      <c r="A3212" s="29" t="inlineStr">
        <is>
          <t>6.18</t>
        </is>
      </c>
      <c r="B3212" s="29" t="inlineStr">
        <is>
          <t>100858</t>
        </is>
      </c>
      <c r="C3212" s="29" t="inlineStr">
        <is>
          <t>MICTÓRIO SIFONADO LOUÇA BRANCA - PADRÃO MÉDIO - FORNECIMENTO E INSTALAÇÃO. AF_01/2020</t>
        </is>
      </c>
      <c r="D3212" s="30" t="inlineStr">
        <is>
          <t>UN</t>
        </is>
      </c>
      <c r="E3212" s="31" t="n">
        <v>11</v>
      </c>
      <c r="F3212" s="32" t="n">
        <v>1.3269</v>
      </c>
      <c r="G3212" s="32">
        <f>F3212*E3212</f>
        <v/>
      </c>
    </row>
    <row r="3213" ht="20.1" customHeight="1">
      <c r="A3213" s="29" t="inlineStr">
        <is>
          <t>6.19</t>
        </is>
      </c>
      <c r="B3213" s="29" t="inlineStr">
        <is>
          <t>CP ADAP. 059</t>
        </is>
      </c>
      <c r="C3213" s="29" t="inlineStr">
        <is>
          <t>Divisória em granito branco Itaúnas, polido dos 2 lados</t>
        </is>
      </c>
      <c r="D3213" s="30" t="inlineStr">
        <is>
          <t>M2</t>
        </is>
      </c>
      <c r="E3213" s="31" t="n">
        <v>106.02</v>
      </c>
      <c r="F3213" s="32" t="n">
        <v>0.6349</v>
      </c>
      <c r="G3213" s="32">
        <f>F3213*E3213</f>
        <v/>
      </c>
    </row>
    <row r="3214" ht="20.1" customHeight="1">
      <c r="A3214" s="29" t="inlineStr">
        <is>
          <t>6.20</t>
        </is>
      </c>
      <c r="B3214" s="29" t="inlineStr">
        <is>
          <t>CP ADAP. 060</t>
        </is>
      </c>
      <c r="C3214" s="29" t="inlineStr">
        <is>
          <t>Bancada em granito branco Itaúnas</t>
        </is>
      </c>
      <c r="D3214" s="30" t="inlineStr">
        <is>
          <t>M2</t>
        </is>
      </c>
      <c r="E3214" s="31" t="n">
        <v>20.66</v>
      </c>
      <c r="F3214" s="32" t="n">
        <v>0.6349</v>
      </c>
      <c r="G3214" s="32">
        <f>F3214*E3214</f>
        <v/>
      </c>
    </row>
    <row r="3215" ht="20.1" customHeight="1">
      <c r="A3215" s="29" t="inlineStr">
        <is>
          <t>6.21</t>
        </is>
      </c>
      <c r="B3215" s="29" t="inlineStr">
        <is>
          <t>91338</t>
        </is>
      </c>
      <c r="C3215" s="29" t="inlineStr">
        <is>
          <t>PORTA DE ALUMÍNIO DE ABRIR COM LAMBRI, COM GUARNIÇÃO, FIXAÇÃO COM PARAFUSOS - FORNECIMENTO E INSTALAÇÃO. AF_12/2019</t>
        </is>
      </c>
      <c r="D3215" s="30" t="inlineStr">
        <is>
          <t>M2</t>
        </is>
      </c>
      <c r="E3215" s="31" t="n">
        <v>29.92</v>
      </c>
      <c r="F3215" s="32" t="n">
        <v>0.5342</v>
      </c>
      <c r="G3215" s="32">
        <f>F3215*E3215</f>
        <v/>
      </c>
    </row>
    <row r="3216" ht="15" customHeight="1">
      <c r="A3216" s="29" t="inlineStr">
        <is>
          <t>6.22</t>
        </is>
      </c>
      <c r="B3216" s="29" t="inlineStr">
        <is>
          <t>C4427</t>
        </is>
      </c>
      <c r="C3216" s="29" t="inlineStr">
        <is>
          <t>PORTA TIPO PARANÁ (0,80 x 2,10 m), C/ FERRAGENS</t>
        </is>
      </c>
      <c r="D3216" s="30" t="inlineStr">
        <is>
          <t>UN</t>
        </is>
      </c>
      <c r="E3216" s="31" t="n">
        <v>10</v>
      </c>
      <c r="F3216" s="32" t="n">
        <v>5.1</v>
      </c>
      <c r="G3216" s="32">
        <f>F3216*E3216</f>
        <v/>
      </c>
    </row>
    <row r="3217" ht="20.1" customHeight="1">
      <c r="A3217" s="29" t="inlineStr">
        <is>
          <t>6.23</t>
        </is>
      </c>
      <c r="B3217" s="29" t="inlineStr">
        <is>
          <t>CP ADAP. C1978</t>
        </is>
      </c>
      <c r="C3217" s="29" t="inlineStr">
        <is>
          <t>PORTA TIPO PARANÁ (0,90 x 2,10 m), C/ FERRAGENS</t>
        </is>
      </c>
      <c r="D3217" s="30" t="inlineStr">
        <is>
          <t>UN</t>
        </is>
      </c>
      <c r="E3217" s="31" t="n">
        <v>2</v>
      </c>
      <c r="F3217" s="32" t="n">
        <v>7.5</v>
      </c>
      <c r="G3217" s="32">
        <f>F3217*E3217</f>
        <v/>
      </c>
    </row>
    <row r="3218" ht="15" customHeight="1">
      <c r="A3218" s="29" t="inlineStr">
        <is>
          <t>6.24</t>
        </is>
      </c>
      <c r="B3218" s="29" t="inlineStr">
        <is>
          <t>C2216</t>
        </is>
      </c>
      <c r="C3218" s="29" t="inlineStr">
        <is>
          <t>REVESTIMENTO C/LAMINADO MELAMÍNICO COLADO</t>
        </is>
      </c>
      <c r="D3218" s="30" t="inlineStr">
        <is>
          <t>M2</t>
        </is>
      </c>
      <c r="E3218" s="31" t="n">
        <v>45.45</v>
      </c>
      <c r="F3218" s="32" t="n">
        <v>0.36</v>
      </c>
      <c r="G3218" s="32">
        <f>F3218*E3218</f>
        <v/>
      </c>
    </row>
    <row r="3219" ht="20.1" customHeight="1">
      <c r="A3219" s="29" t="inlineStr">
        <is>
          <t>6.25</t>
        </is>
      </c>
      <c r="B3219" s="29" t="inlineStr">
        <is>
          <t>S09465</t>
        </is>
      </c>
      <c r="C3219" s="29" t="inlineStr">
        <is>
          <t>Luminária tipo plafon (sobrepor), quadrada, 24x24cm, em aluminio pintado na cor branca, c/difusor em vidro, Aladin ou similar</t>
        </is>
      </c>
      <c r="D3219" s="30" t="inlineStr">
        <is>
          <t>un</t>
        </is>
      </c>
      <c r="E3219" s="31" t="n">
        <v>47</v>
      </c>
      <c r="F3219" s="32" t="n">
        <v>1</v>
      </c>
      <c r="G3219" s="32">
        <f>F3219*E3219</f>
        <v/>
      </c>
    </row>
    <row r="3220" ht="15" customHeight="1">
      <c r="A3220" s="29" t="inlineStr">
        <is>
          <t>6.26</t>
        </is>
      </c>
      <c r="B3220" s="29" t="inlineStr">
        <is>
          <t>C3513</t>
        </is>
      </c>
      <c r="C3220" s="29" t="inlineStr">
        <is>
          <t>CHUVEIRO CROMADO C/ ARTICULAÇÃO</t>
        </is>
      </c>
      <c r="D3220" s="30" t="inlineStr">
        <is>
          <t>UN</t>
        </is>
      </c>
      <c r="E3220" s="31" t="n">
        <v>1</v>
      </c>
      <c r="F3220" s="32" t="n">
        <v>5.5</v>
      </c>
      <c r="G3220" s="32">
        <f>F3220*E3220</f>
        <v/>
      </c>
    </row>
    <row r="3221" ht="15" customHeight="1">
      <c r="A3221" s="29" t="inlineStr">
        <is>
          <t>6.27</t>
        </is>
      </c>
      <c r="B3221" s="29" t="inlineStr">
        <is>
          <t>S09718</t>
        </is>
      </c>
      <c r="C3221" s="29" t="inlineStr">
        <is>
          <t>Espelho de cristal 4mm com moldura de alumínio</t>
        </is>
      </c>
      <c r="D3221" s="30" t="inlineStr">
        <is>
          <t>m2</t>
        </is>
      </c>
      <c r="E3221" s="31" t="n">
        <v>29.8</v>
      </c>
      <c r="F3221" s="32" t="n">
        <v>0.6</v>
      </c>
      <c r="G3221" s="32">
        <f>F3221*E3221</f>
        <v/>
      </c>
    </row>
    <row r="3222" ht="20.1" customHeight="1">
      <c r="A3222" s="29" t="inlineStr">
        <is>
          <t>6.28</t>
        </is>
      </c>
      <c r="B3222" s="29" t="inlineStr">
        <is>
          <t>CP ADAP. 063</t>
        </is>
      </c>
      <c r="C3222" s="29" t="inlineStr">
        <is>
          <t>Grelha p/ralo em inox, fornecimento e instalação</t>
        </is>
      </c>
      <c r="D3222" s="30" t="inlineStr">
        <is>
          <t>UN</t>
        </is>
      </c>
      <c r="E3222" s="31" t="n">
        <v>17</v>
      </c>
      <c r="F3222" s="32" t="n">
        <v>0.15</v>
      </c>
      <c r="G3222" s="32">
        <f>F3222*E3222</f>
        <v/>
      </c>
    </row>
    <row r="3223" ht="15" customHeight="1">
      <c r="A3223" s="29" t="inlineStr">
        <is>
          <t>6.29</t>
        </is>
      </c>
      <c r="B3223" s="29" t="inlineStr">
        <is>
          <t>S04286</t>
        </is>
      </c>
      <c r="C3223" s="29" t="inlineStr">
        <is>
          <t>Dispenser para sabonete líquido</t>
        </is>
      </c>
      <c r="D3223" s="30" t="inlineStr">
        <is>
          <t>un</t>
        </is>
      </c>
      <c r="E3223" s="31" t="n">
        <v>12</v>
      </c>
      <c r="F3223" s="32" t="n">
        <v>0.15</v>
      </c>
      <c r="G3223" s="32">
        <f>F3223*E3223</f>
        <v/>
      </c>
    </row>
    <row r="3224" ht="15" customHeight="1">
      <c r="A3224" s="29" t="inlineStr">
        <is>
          <t>6.30</t>
        </is>
      </c>
      <c r="B3224" s="29" t="inlineStr">
        <is>
          <t>S04287</t>
        </is>
      </c>
      <c r="C3224" s="29" t="inlineStr">
        <is>
          <t>Dispenser para toalha interfolhada</t>
        </is>
      </c>
      <c r="D3224" s="30" t="inlineStr">
        <is>
          <t>un</t>
        </is>
      </c>
      <c r="E3224" s="31" t="n">
        <v>12</v>
      </c>
      <c r="F3224" s="32" t="n">
        <v>0.15</v>
      </c>
      <c r="G3224" s="32">
        <f>F3224*E3224</f>
        <v/>
      </c>
    </row>
    <row r="3225" ht="15" customHeight="1">
      <c r="A3225" s="29" t="inlineStr">
        <is>
          <t>6.31</t>
        </is>
      </c>
      <c r="B3225" s="29" t="inlineStr">
        <is>
          <t>S12511</t>
        </is>
      </c>
      <c r="C3225" s="29" t="inlineStr">
        <is>
          <t>Dispenser, em plástico, para papel higiênico em rolo</t>
        </is>
      </c>
      <c r="D3225" s="30" t="inlineStr">
        <is>
          <t>un</t>
        </is>
      </c>
      <c r="E3225" s="31" t="n">
        <v>33</v>
      </c>
      <c r="F3225" s="32" t="n">
        <v>0.15</v>
      </c>
      <c r="G3225" s="32">
        <f>F3225*E3225</f>
        <v/>
      </c>
    </row>
    <row r="3226" ht="15" customHeight="1">
      <c r="A3226" s="29" t="inlineStr">
        <is>
          <t>6.32</t>
        </is>
      </c>
      <c r="B3226" s="29" t="inlineStr">
        <is>
          <t>SBC190183</t>
        </is>
      </c>
      <c r="C3226" s="29" t="inlineStr">
        <is>
          <t>DUCHA HIGIENICA ACQUA JET 2195 AQUARIUS FABRIMAR CR Data 08/2024</t>
        </is>
      </c>
      <c r="D3226" s="30" t="inlineStr">
        <is>
          <t>un</t>
        </is>
      </c>
      <c r="E3226" s="31" t="n">
        <v>33</v>
      </c>
      <c r="F3226" s="32" t="n">
        <v>1.276</v>
      </c>
      <c r="G3226" s="32">
        <f>F3226*E3226</f>
        <v/>
      </c>
    </row>
    <row r="3227" ht="27.95" customHeight="1">
      <c r="A3227" s="29" t="inlineStr">
        <is>
          <t>6.33</t>
        </is>
      </c>
      <c r="B3227" s="29" t="inlineStr">
        <is>
          <t>89987</t>
        </is>
      </c>
      <c r="C3227" s="29" t="inlineStr">
        <is>
          <t>REGISTRO DE GAVETA BRUTO, LATÃO, ROSCÁVEL, 3/4", COM ACABAMENTO E CANOPLA CROMADOS - FORNECIMENTO E INSTALAÇÃO. AF_08/2021</t>
        </is>
      </c>
      <c r="D3227" s="30" t="inlineStr">
        <is>
          <t>UN</t>
        </is>
      </c>
      <c r="E3227" s="31" t="n">
        <v>12</v>
      </c>
      <c r="F3227" s="32" t="n">
        <v>0.4424</v>
      </c>
      <c r="G3227" s="32">
        <f>F3227*E3227</f>
        <v/>
      </c>
    </row>
    <row r="3228" ht="20.1" customHeight="1">
      <c r="A3228" s="29" t="inlineStr">
        <is>
          <t>6.34</t>
        </is>
      </c>
      <c r="B3228" s="29" t="inlineStr">
        <is>
          <t>94498</t>
        </is>
      </c>
      <c r="C3228" s="29" t="inlineStr">
        <is>
          <t>REGISTRO DE GAVETA BRUTO, LATÃO, ROSCÁVEL, 2" - FORNECIMENTO E INSTALAÇÃO. AF_08/2021</t>
        </is>
      </c>
      <c r="D3228" s="30" t="inlineStr">
        <is>
          <t>UN</t>
        </is>
      </c>
      <c r="E3228" s="31" t="n">
        <v>2</v>
      </c>
      <c r="F3228" s="32" t="n">
        <v>0.6796</v>
      </c>
      <c r="G3228" s="32">
        <f>F3228*E3228</f>
        <v/>
      </c>
    </row>
    <row r="3229" ht="20.1" customHeight="1">
      <c r="A3229" s="29" t="inlineStr">
        <is>
          <t>6.35</t>
        </is>
      </c>
      <c r="B3229" s="29" t="inlineStr">
        <is>
          <t>94500</t>
        </is>
      </c>
      <c r="C3229" s="29" t="inlineStr">
        <is>
          <t>REGISTRO DE GAVETA BRUTO, LATÃO, ROSCÁVEL, 3" - FORNECIMENTO E INSTALAÇÃO. AF_08/2021</t>
        </is>
      </c>
      <c r="D3229" s="30" t="inlineStr">
        <is>
          <t>UN</t>
        </is>
      </c>
      <c r="E3229" s="31" t="n">
        <v>3</v>
      </c>
      <c r="F3229" s="32" t="n">
        <v>1.139</v>
      </c>
      <c r="G3229" s="32">
        <f>F3229*E3229</f>
        <v/>
      </c>
    </row>
    <row r="3230" ht="20.1" customHeight="1">
      <c r="A3230" s="29" t="inlineStr">
        <is>
          <t>6.36</t>
        </is>
      </c>
      <c r="B3230" s="29" t="inlineStr">
        <is>
          <t>94501</t>
        </is>
      </c>
      <c r="C3230" s="29" t="inlineStr">
        <is>
          <t>REGISTRO DE GAVETA BRUTO, LATÃO, ROSCÁVEL, 4" - FORNECIMENTO E INSTALAÇÃO. AF_08/2021</t>
        </is>
      </c>
      <c r="D3230" s="30" t="inlineStr">
        <is>
          <t>UN</t>
        </is>
      </c>
      <c r="E3230" s="31" t="n">
        <v>2</v>
      </c>
      <c r="F3230" s="32" t="n">
        <v>1.445</v>
      </c>
      <c r="G3230" s="32">
        <f>F3230*E3230</f>
        <v/>
      </c>
    </row>
    <row r="3231" ht="15" customHeight="1">
      <c r="A3231" s="29" t="inlineStr">
        <is>
          <t>6.37</t>
        </is>
      </c>
      <c r="B3231" s="29" t="inlineStr">
        <is>
          <t>S07755</t>
        </is>
      </c>
      <c r="C3231" s="29" t="inlineStr">
        <is>
          <t>Painel para shaft de 1,00 x 0,65 sem visita e com acessórios</t>
        </is>
      </c>
      <c r="D3231" s="30" t="inlineStr">
        <is>
          <t>un</t>
        </is>
      </c>
      <c r="E3231" s="31" t="n">
        <v>34.72</v>
      </c>
      <c r="F3231" s="32" t="n">
        <v>1</v>
      </c>
      <c r="G3231" s="32">
        <f>F3231*E3231</f>
        <v/>
      </c>
    </row>
    <row r="3232" ht="15" customHeight="1">
      <c r="A3232" s="29" t="inlineStr">
        <is>
          <t>6.38</t>
        </is>
      </c>
      <c r="B3232" s="29" t="inlineStr">
        <is>
          <t>HID. 1</t>
        </is>
      </c>
      <c r="C3232" s="29" t="inlineStr">
        <is>
          <t>PROJETO HIDROSSANITÁRIO</t>
        </is>
      </c>
      <c r="D3232" s="30" t="inlineStr">
        <is>
          <t>UN</t>
        </is>
      </c>
      <c r="E3232" s="31" t="n">
        <v>1</v>
      </c>
      <c r="F3232" s="32" t="n">
        <v>37.4</v>
      </c>
      <c r="G3232" s="32">
        <f>F3232*E3232</f>
        <v/>
      </c>
    </row>
    <row r="3233" ht="15" customHeight="1">
      <c r="A3233" s="29" t="inlineStr">
        <is>
          <t>7.1</t>
        </is>
      </c>
      <c r="B3233" s="29" t="inlineStr">
        <is>
          <t>PROJ. 01</t>
        </is>
      </c>
      <c r="C3233" s="29" t="inlineStr">
        <is>
          <t>PROJETO EXECUTIVO COMPLETO</t>
        </is>
      </c>
      <c r="D3233" s="30" t="inlineStr">
        <is>
          <t>UN</t>
        </is>
      </c>
      <c r="E3233" s="31" t="n">
        <v>1</v>
      </c>
      <c r="F3233" s="32" t="n">
        <v>126.4</v>
      </c>
      <c r="G3233" s="32">
        <f>F3233*E3233</f>
        <v/>
      </c>
    </row>
    <row r="3234" ht="20.1" customHeight="1">
      <c r="A3234" s="29" t="inlineStr">
        <is>
          <t>7.2</t>
        </is>
      </c>
      <c r="B3234" s="29" t="inlineStr">
        <is>
          <t>PROJ. 02</t>
        </is>
      </c>
      <c r="C3234" s="29" t="inlineStr">
        <is>
          <t>AS BUILT - ATUALIZAÇÃO DO PROJETO EXECUTIVO CONFORME CONSTRUÍDO</t>
        </is>
      </c>
      <c r="D3234" s="30" t="inlineStr">
        <is>
          <t>UN</t>
        </is>
      </c>
      <c r="E3234" s="31" t="n">
        <v>1</v>
      </c>
      <c r="F3234" s="32" t="n">
        <v>81.2</v>
      </c>
      <c r="G3234" s="32">
        <f>F3234*E3234</f>
        <v/>
      </c>
    </row>
    <row r="3235" ht="27.95" customHeight="1">
      <c r="A3235" s="29" t="inlineStr">
        <is>
          <t>7.3</t>
        </is>
      </c>
      <c r="B3235" s="29" t="inlineStr">
        <is>
          <t>100982</t>
        </is>
      </c>
      <c r="C3235" s="29" t="inlineStr">
        <is>
          <t>CARGA, MANOBRA E DESCARGA DE ENTULHO EM CAMINHÃO BASCULANTE 10 M³ - CARGA COM ESCAVADEIRA HIDRÁULICA (CAÇAMBA DE 0,80 M³ / 111 HP) E DESCARGA LIVRE (UNIDADE: M3). AF_07/2020</t>
        </is>
      </c>
      <c r="D3235" s="30" t="inlineStr">
        <is>
          <t>M3</t>
        </is>
      </c>
      <c r="E3235" s="31" t="n">
        <v>355.22</v>
      </c>
      <c r="F3235" s="32" t="n">
        <v>0.0524</v>
      </c>
      <c r="G3235" s="32">
        <f>F3235*E3235</f>
        <v/>
      </c>
    </row>
    <row r="3236" ht="15" customHeight="1">
      <c r="A3236" s="29" t="inlineStr">
        <is>
          <t>7.4</t>
        </is>
      </c>
      <c r="B3236" s="29" t="inlineStr">
        <is>
          <t>00009537</t>
        </is>
      </c>
      <c r="C3236" s="29" t="inlineStr">
        <is>
          <t>LIMPEZA FINAL DA OBRA</t>
        </is>
      </c>
      <c r="D3236" s="30" t="inlineStr">
        <is>
          <t>M2</t>
        </is>
      </c>
      <c r="E3236" s="31" t="n">
        <v>2211</v>
      </c>
      <c r="F3236" s="32" t="n">
        <v>0.14</v>
      </c>
      <c r="G3236" s="32">
        <f>F3236*E3236</f>
        <v/>
      </c>
    </row>
    <row r="3237" ht="15" customHeight="1">
      <c r="A3237" s="1" t="n"/>
      <c r="B3237" s="1" t="n"/>
      <c r="C3237" s="1" t="n"/>
      <c r="D3237" s="1" t="n"/>
      <c r="E3237" s="1" t="n"/>
      <c r="F3237" s="33" t="inlineStr">
        <is>
          <t>TOTAL:</t>
        </is>
      </c>
      <c r="G3237" s="34" t="n">
        <v>24280.26487450439</v>
      </c>
    </row>
    <row r="3238" ht="15.95" customHeight="1">
      <c r="A3238" s="27" t="inlineStr">
        <is>
          <t xml:space="preserve">[ Encargos </t>
        </is>
      </c>
      <c r="B3238" s="27" t="inlineStr">
        <is>
          <t>00040863</t>
        </is>
      </c>
      <c r="C3238" s="27" t="inlineStr">
        <is>
          <t>EXAMES - MENSALISTA (COLETADO CAIXA - ENCARGOS COMPLEMENTARES)</t>
        </is>
      </c>
      <c r="D3238" s="28" t="inlineStr">
        <is>
          <t>MES</t>
        </is>
      </c>
      <c r="E3238" s="1" t="n"/>
      <c r="F3238" s="1" t="n"/>
      <c r="G3238" s="1" t="n"/>
    </row>
    <row r="3239" ht="15" customHeight="1">
      <c r="A3239" s="29" t="inlineStr">
        <is>
          <t>1.2</t>
        </is>
      </c>
      <c r="B3239" s="29" t="inlineStr">
        <is>
          <t>93572</t>
        </is>
      </c>
      <c r="C3239" s="29" t="inlineStr">
        <is>
          <t>ENCARREGADO GERAL DE OBRAS COM ENCARGOS COMPLEMENTARES</t>
        </is>
      </c>
      <c r="D3239" s="30" t="inlineStr">
        <is>
          <t>MES</t>
        </is>
      </c>
      <c r="E3239" s="31" t="n">
        <v>12</v>
      </c>
      <c r="F3239" s="32" t="n">
        <v>1</v>
      </c>
      <c r="G3239" s="32">
        <f>F3239*E3239</f>
        <v/>
      </c>
    </row>
    <row r="3240" ht="15" customHeight="1">
      <c r="A3240" s="1" t="n"/>
      <c r="B3240" s="1" t="n"/>
      <c r="C3240" s="1" t="n"/>
      <c r="D3240" s="1" t="n"/>
      <c r="E3240" s="1" t="n"/>
      <c r="F3240" s="33" t="inlineStr">
        <is>
          <t>TOTAL:</t>
        </is>
      </c>
      <c r="G3240" s="34" t="n">
        <v>12</v>
      </c>
    </row>
    <row r="3241" ht="15" customHeight="1">
      <c r="A3241" s="27" t="inlineStr">
        <is>
          <t xml:space="preserve">[ Encargos </t>
        </is>
      </c>
      <c r="B3241" s="27" t="inlineStr">
        <is>
          <t>I10517</t>
        </is>
      </c>
      <c r="C3241" s="27" t="inlineStr">
        <is>
          <t>Exames admissionais/demissionais (checkup)</t>
        </is>
      </c>
      <c r="D3241" s="28" t="inlineStr">
        <is>
          <t>cj</t>
        </is>
      </c>
      <c r="E3241" s="1" t="n"/>
      <c r="F3241" s="1" t="n"/>
      <c r="G3241" s="1" t="n"/>
    </row>
    <row r="3242" ht="15" customHeight="1">
      <c r="A3242" s="29" t="inlineStr">
        <is>
          <t>3.3.10</t>
        </is>
      </c>
      <c r="B3242" s="29" t="inlineStr">
        <is>
          <t>S08637</t>
        </is>
      </c>
      <c r="C3242" s="29" t="inlineStr">
        <is>
          <t>Chapim de concreto pré-moldado</t>
        </is>
      </c>
      <c r="D3242" s="30" t="inlineStr">
        <is>
          <t>m</t>
        </is>
      </c>
      <c r="E3242" s="31" t="n">
        <v>142</v>
      </c>
      <c r="F3242" s="32" t="n">
        <v>0.001088</v>
      </c>
      <c r="G3242" s="32">
        <f>F3242*E3242</f>
        <v/>
      </c>
    </row>
    <row r="3243" ht="20.1" customHeight="1">
      <c r="A3243" s="29" t="inlineStr">
        <is>
          <t>3.6.5</t>
        </is>
      </c>
      <c r="B3243" s="29" t="inlineStr">
        <is>
          <t>S09541</t>
        </is>
      </c>
      <c r="C3243" s="29" t="inlineStr">
        <is>
          <t>Fornecimento e instalação de exaustor eólico ref. LM-60 master turbo, da luftmaxi ou similar</t>
        </is>
      </c>
      <c r="D3243" s="30" t="inlineStr">
        <is>
          <t>un</t>
        </is>
      </c>
      <c r="E3243" s="31" t="n">
        <v>18</v>
      </c>
      <c r="F3243" s="32" t="n">
        <v>0.0008</v>
      </c>
      <c r="G3243" s="32">
        <f>F3243*E3243</f>
        <v/>
      </c>
    </row>
    <row r="3244" ht="27.95" customHeight="1">
      <c r="A3244" s="29" t="inlineStr">
        <is>
          <t>4.2.17</t>
        </is>
      </c>
      <c r="B3244" s="29" t="inlineStr">
        <is>
          <t>S02291</t>
        </is>
      </c>
      <c r="C3244" s="29" t="inlineStr">
        <is>
          <t>Pintura para interiores, sobre paredes ou tetos, com lixamento, aplicação de 01 demão de líquido selador, 02 demãos de massa corrida e 02 demãos de tinta pva latex convencional para interiores (Recomposição das paredes e lajes internas)</t>
        </is>
      </c>
      <c r="D3244" s="30" t="inlineStr">
        <is>
          <t>m2</t>
        </is>
      </c>
      <c r="E3244" s="31" t="n">
        <v>17.4</v>
      </c>
      <c r="F3244" s="32" t="n">
        <v>0.00066</v>
      </c>
      <c r="G3244" s="32">
        <f>F3244*E3244</f>
        <v/>
      </c>
    </row>
    <row r="3245" ht="15" customHeight="1">
      <c r="A3245" s="1" t="n"/>
      <c r="B3245" s="1" t="n"/>
      <c r="C3245" s="1" t="n"/>
      <c r="D3245" s="1" t="n"/>
      <c r="E3245" s="1" t="n"/>
      <c r="F3245" s="33" t="inlineStr">
        <is>
          <t>TOTAL:</t>
        </is>
      </c>
      <c r="G3245" s="34" t="n">
        <v>0.18038</v>
      </c>
    </row>
    <row r="3246" ht="15" customHeight="1">
      <c r="A3246" s="27" t="inlineStr">
        <is>
          <t>[ Material ]</t>
        </is>
      </c>
      <c r="B3246" s="27" t="inlineStr">
        <is>
          <t>I09871</t>
        </is>
      </c>
      <c r="C3246" s="27" t="inlineStr">
        <is>
          <t>Exaustor eólico ref. LM-60 master turbo, da luftmaxi ou similar</t>
        </is>
      </c>
      <c r="D3246" s="28" t="inlineStr">
        <is>
          <t>un</t>
        </is>
      </c>
      <c r="E3246" s="1" t="n"/>
      <c r="F3246" s="1" t="n"/>
      <c r="G3246" s="1" t="n"/>
    </row>
    <row r="3247" ht="20.1" customHeight="1">
      <c r="A3247" s="29" t="inlineStr">
        <is>
          <t>3.6.5</t>
        </is>
      </c>
      <c r="B3247" s="29" t="inlineStr">
        <is>
          <t>S09541</t>
        </is>
      </c>
      <c r="C3247" s="29" t="inlineStr">
        <is>
          <t>Fornecimento e instalação de exaustor eólico ref. LM-60 master turbo, da luftmaxi ou similar</t>
        </is>
      </c>
      <c r="D3247" s="30" t="inlineStr">
        <is>
          <t>un</t>
        </is>
      </c>
      <c r="E3247" s="31" t="n">
        <v>18</v>
      </c>
      <c r="F3247" s="32" t="n">
        <v>1</v>
      </c>
      <c r="G3247" s="32">
        <f>F3247*E3247</f>
        <v/>
      </c>
    </row>
    <row r="3248" ht="15" customHeight="1">
      <c r="A3248" s="1" t="n"/>
      <c r="B3248" s="1" t="n"/>
      <c r="C3248" s="1" t="n"/>
      <c r="D3248" s="1" t="n"/>
      <c r="E3248" s="1" t="n"/>
      <c r="F3248" s="33" t="inlineStr">
        <is>
          <t>TOTAL:</t>
        </is>
      </c>
      <c r="G3248" s="34" t="n">
        <v>18</v>
      </c>
    </row>
    <row r="3249" ht="15.95" customHeight="1">
      <c r="A3249" s="27" t="inlineStr">
        <is>
          <t>[ Material ]</t>
        </is>
      </c>
      <c r="B3249" s="27" t="inlineStr">
        <is>
          <t>00010886</t>
        </is>
      </c>
      <c r="C3249" s="27" t="inlineStr">
        <is>
          <t>EXTINTOR DE INCENDIO PORTATIL COM CARGA DE AGUA PRESSURIZADA DE 10 L, CLASSE A</t>
        </is>
      </c>
      <c r="D3249" s="28" t="inlineStr">
        <is>
          <t>UN</t>
        </is>
      </c>
      <c r="E3249" s="1" t="n"/>
      <c r="F3249" s="1" t="n"/>
      <c r="G3249" s="1" t="n"/>
    </row>
    <row r="3250" ht="20.1" customHeight="1">
      <c r="A3250" s="29" t="inlineStr">
        <is>
          <t>2.2</t>
        </is>
      </c>
      <c r="B3250" s="29" t="inlineStr">
        <is>
          <t>93208</t>
        </is>
      </c>
      <c r="C3250" s="29" t="inlineStr">
        <is>
          <t>EXECUÇÃO DE ALMOXARIFADO EM CANTEIRO DE OBRA EM CHAPA DE MADEIRA COMPENSADA, INCLUSO PRATELEIRAS. AF_02/2016</t>
        </is>
      </c>
      <c r="D3250" s="30" t="inlineStr">
        <is>
          <t>M2</t>
        </is>
      </c>
      <c r="E3250" s="31" t="n">
        <v>30</v>
      </c>
      <c r="F3250" s="32" t="n">
        <v>0.025</v>
      </c>
      <c r="G3250" s="32">
        <f>F3250*E3250</f>
        <v/>
      </c>
    </row>
    <row r="3251" ht="27.95" customHeight="1">
      <c r="A3251" s="29" t="inlineStr">
        <is>
          <t>2.3</t>
        </is>
      </c>
      <c r="B3251" s="29" t="inlineStr">
        <is>
          <t>93210</t>
        </is>
      </c>
      <c r="C3251" s="29" t="inlineStr">
        <is>
          <t>EXECUÇÃO DE REFEITÓRIO EM CANTEIRO DE OBRA EM CHAPA DE MADEIRA COMPENSADA, NÃO INCLUSO MOBILIÁRIO E EQUIPAMENTOS. AF_02/2016</t>
        </is>
      </c>
      <c r="D3251" s="30" t="inlineStr">
        <is>
          <t>M2</t>
        </is>
      </c>
      <c r="E3251" s="31" t="n">
        <v>14</v>
      </c>
      <c r="F3251" s="32" t="n">
        <v>0.0268</v>
      </c>
      <c r="G3251" s="32">
        <f>F3251*E3251</f>
        <v/>
      </c>
    </row>
    <row r="3252" ht="15" customHeight="1">
      <c r="A3252" s="1" t="n"/>
      <c r="B3252" s="1" t="n"/>
      <c r="C3252" s="1" t="n"/>
      <c r="D3252" s="1" t="n"/>
      <c r="E3252" s="1" t="n"/>
      <c r="F3252" s="33" t="inlineStr">
        <is>
          <t>TOTAL:</t>
        </is>
      </c>
      <c r="G3252" s="34" t="n">
        <v>1.1252</v>
      </c>
    </row>
    <row r="3253" ht="15.95" customHeight="1">
      <c r="A3253" s="27" t="inlineStr">
        <is>
          <t>[ Material ]</t>
        </is>
      </c>
      <c r="B3253" s="27" t="inlineStr">
        <is>
          <t>00010891</t>
        </is>
      </c>
      <c r="C3253" s="27" t="inlineStr">
        <is>
          <t>EXTINTOR DE INCENDIO PORTATIL COM CARGA DE PO QUIMICO SECO (PQS) DE 4 KG, CLASSE BC</t>
        </is>
      </c>
      <c r="D3253" s="28" t="inlineStr">
        <is>
          <t>UN</t>
        </is>
      </c>
      <c r="E3253" s="1" t="n"/>
      <c r="F3253" s="1" t="n"/>
      <c r="G3253" s="1" t="n"/>
    </row>
    <row r="3254" ht="20.1" customHeight="1">
      <c r="A3254" s="29" t="inlineStr">
        <is>
          <t>2.2</t>
        </is>
      </c>
      <c r="B3254" s="29" t="inlineStr">
        <is>
          <t>93208</t>
        </is>
      </c>
      <c r="C3254" s="29" t="inlineStr">
        <is>
          <t>EXECUÇÃO DE ALMOXARIFADO EM CANTEIRO DE OBRA EM CHAPA DE MADEIRA COMPENSADA, INCLUSO PRATELEIRAS. AF_02/2016</t>
        </is>
      </c>
      <c r="D3254" s="30" t="inlineStr">
        <is>
          <t>M2</t>
        </is>
      </c>
      <c r="E3254" s="31" t="n">
        <v>30</v>
      </c>
      <c r="F3254" s="32" t="n">
        <v>0.025</v>
      </c>
      <c r="G3254" s="32">
        <f>F3254*E3254</f>
        <v/>
      </c>
    </row>
    <row r="3255" ht="27.95" customHeight="1">
      <c r="A3255" s="29" t="inlineStr">
        <is>
          <t>2.3</t>
        </is>
      </c>
      <c r="B3255" s="29" t="inlineStr">
        <is>
          <t>93210</t>
        </is>
      </c>
      <c r="C3255" s="29" t="inlineStr">
        <is>
          <t>EXECUÇÃO DE REFEITÓRIO EM CANTEIRO DE OBRA EM CHAPA DE MADEIRA COMPENSADA, NÃO INCLUSO MOBILIÁRIO E EQUIPAMENTOS. AF_02/2016</t>
        </is>
      </c>
      <c r="D3255" s="30" t="inlineStr">
        <is>
          <t>M2</t>
        </is>
      </c>
      <c r="E3255" s="31" t="n">
        <v>14</v>
      </c>
      <c r="F3255" s="32" t="n">
        <v>0.0268</v>
      </c>
      <c r="G3255" s="32">
        <f>F3255*E3255</f>
        <v/>
      </c>
    </row>
    <row r="3256" ht="15" customHeight="1">
      <c r="A3256" s="1" t="n"/>
      <c r="B3256" s="1" t="n"/>
      <c r="C3256" s="1" t="n"/>
      <c r="D3256" s="1" t="n"/>
      <c r="E3256" s="1" t="n"/>
      <c r="F3256" s="33" t="inlineStr">
        <is>
          <t>TOTAL:</t>
        </is>
      </c>
      <c r="G3256" s="34" t="n">
        <v>1.1252</v>
      </c>
    </row>
    <row r="3257" ht="15" customHeight="1">
      <c r="A3257" s="27" t="inlineStr">
        <is>
          <t xml:space="preserve">[ Encargos </t>
        </is>
      </c>
      <c r="B3257" s="27" t="inlineStr">
        <is>
          <t>I00941</t>
        </is>
      </c>
      <c r="C3257" s="27" t="inlineStr">
        <is>
          <t>Fardamento com mangas curta</t>
        </is>
      </c>
      <c r="D3257" s="28" t="inlineStr">
        <is>
          <t>un</t>
        </is>
      </c>
      <c r="E3257" s="1" t="n"/>
      <c r="F3257" s="1" t="n"/>
      <c r="G3257" s="1" t="n"/>
    </row>
    <row r="3258" ht="15" customHeight="1">
      <c r="A3258" s="29" t="inlineStr">
        <is>
          <t>3.3.10</t>
        </is>
      </c>
      <c r="B3258" s="29" t="inlineStr">
        <is>
          <t>S08637</t>
        </is>
      </c>
      <c r="C3258" s="29" t="inlineStr">
        <is>
          <t>Chapim de concreto pré-moldado</t>
        </is>
      </c>
      <c r="D3258" s="30" t="inlineStr">
        <is>
          <t>m</t>
        </is>
      </c>
      <c r="E3258" s="31" t="n">
        <v>142</v>
      </c>
      <c r="F3258" s="32" t="n">
        <v>0.00408</v>
      </c>
      <c r="G3258" s="32">
        <f>F3258*E3258</f>
        <v/>
      </c>
    </row>
    <row r="3259" ht="20.1" customHeight="1">
      <c r="A3259" s="29" t="inlineStr">
        <is>
          <t>3.6.5</t>
        </is>
      </c>
      <c r="B3259" s="29" t="inlineStr">
        <is>
          <t>S09541</t>
        </is>
      </c>
      <c r="C3259" s="29" t="inlineStr">
        <is>
          <t>Fornecimento e instalação de exaustor eólico ref. LM-60 master turbo, da luftmaxi ou similar</t>
        </is>
      </c>
      <c r="D3259" s="30" t="inlineStr">
        <is>
          <t>un</t>
        </is>
      </c>
      <c r="E3259" s="31" t="n">
        <v>18</v>
      </c>
      <c r="F3259" s="32" t="n">
        <v>0.003</v>
      </c>
      <c r="G3259" s="32">
        <f>F3259*E3259</f>
        <v/>
      </c>
    </row>
    <row r="3260" ht="27.95" customHeight="1">
      <c r="A3260" s="29" t="inlineStr">
        <is>
          <t>4.2.17</t>
        </is>
      </c>
      <c r="B3260" s="29" t="inlineStr">
        <is>
          <t>S02291</t>
        </is>
      </c>
      <c r="C3260" s="29" t="inlineStr">
        <is>
          <t>Pintura para interiores, sobre paredes ou tetos, com lixamento, aplicação de 01 demão de líquido selador, 02 demãos de massa corrida e 02 demãos de tinta pva latex convencional para interiores (Recomposição das paredes e lajes internas)</t>
        </is>
      </c>
      <c r="D3260" s="30" t="inlineStr">
        <is>
          <t>m2</t>
        </is>
      </c>
      <c r="E3260" s="31" t="n">
        <v>17.4</v>
      </c>
      <c r="F3260" s="32" t="n">
        <v>0.002475</v>
      </c>
      <c r="G3260" s="32">
        <f>F3260*E3260</f>
        <v/>
      </c>
    </row>
    <row r="3261" ht="15" customHeight="1">
      <c r="A3261" s="1" t="n"/>
      <c r="B3261" s="1" t="n"/>
      <c r="C3261" s="1" t="n"/>
      <c r="D3261" s="1" t="n"/>
      <c r="E3261" s="1" t="n"/>
      <c r="F3261" s="33" t="inlineStr">
        <is>
          <t>TOTAL:</t>
        </is>
      </c>
      <c r="G3261" s="34" t="n">
        <v>0.6764250000000001</v>
      </c>
    </row>
    <row r="3262" ht="15" customHeight="1">
      <c r="A3262" s="27" t="inlineStr">
        <is>
          <t>[ Material ]</t>
        </is>
      </c>
      <c r="B3262" s="27" t="inlineStr">
        <is>
          <t>I1154</t>
        </is>
      </c>
      <c r="C3262" s="27" t="inlineStr">
        <is>
          <t>FECHADURA COMPLETA PARA PORTA EXTERNA</t>
        </is>
      </c>
      <c r="D3262" s="28" t="inlineStr">
        <is>
          <t>UN</t>
        </is>
      </c>
      <c r="E3262" s="1" t="n"/>
      <c r="F3262" s="1" t="n"/>
      <c r="G3262" s="1" t="n"/>
    </row>
    <row r="3263" ht="15" customHeight="1">
      <c r="A3263" s="29" t="inlineStr">
        <is>
          <t>6.22</t>
        </is>
      </c>
      <c r="B3263" s="29" t="inlineStr">
        <is>
          <t>C4427</t>
        </is>
      </c>
      <c r="C3263" s="29" t="inlineStr">
        <is>
          <t>PORTA TIPO PARANÁ (0,80 x 2,10 m), C/ FERRAGENS</t>
        </is>
      </c>
      <c r="D3263" s="30" t="inlineStr">
        <is>
          <t>UN</t>
        </is>
      </c>
      <c r="E3263" s="31" t="n">
        <v>10</v>
      </c>
      <c r="F3263" s="32" t="n">
        <v>1</v>
      </c>
      <c r="G3263" s="32">
        <f>F3263*E3263</f>
        <v/>
      </c>
    </row>
    <row r="3264" ht="20.1" customHeight="1">
      <c r="A3264" s="29" t="inlineStr">
        <is>
          <t>6.23</t>
        </is>
      </c>
      <c r="B3264" s="29" t="inlineStr">
        <is>
          <t>CP ADAP. C1978</t>
        </is>
      </c>
      <c r="C3264" s="29" t="inlineStr">
        <is>
          <t>PORTA TIPO PARANÁ (0,90 x 2,10 m), C/ FERRAGENS</t>
        </is>
      </c>
      <c r="D3264" s="30" t="inlineStr">
        <is>
          <t>UN</t>
        </is>
      </c>
      <c r="E3264" s="31" t="n">
        <v>2</v>
      </c>
      <c r="F3264" s="32" t="n">
        <v>1</v>
      </c>
      <c r="G3264" s="32">
        <f>F3264*E3264</f>
        <v/>
      </c>
    </row>
    <row r="3265" ht="15" customHeight="1">
      <c r="A3265" s="1" t="n"/>
      <c r="B3265" s="1" t="n"/>
      <c r="C3265" s="1" t="n"/>
      <c r="D3265" s="1" t="n"/>
      <c r="E3265" s="1" t="n"/>
      <c r="F3265" s="33" t="inlineStr">
        <is>
          <t>TOTAL:</t>
        </is>
      </c>
      <c r="G3265" s="34" t="n">
        <v>12</v>
      </c>
    </row>
    <row r="3266" ht="32.1" customHeight="1">
      <c r="A3266" s="27" t="inlineStr">
        <is>
          <t>[ Material ]</t>
        </is>
      </c>
      <c r="B3266" s="27" t="inlineStr">
        <is>
          <t>00003080</t>
        </is>
      </c>
      <c r="C3266" s="27" t="inlineStr">
        <is>
          <t>FECHADURA ESPELHO PARA PORTA EXTERNA, EM ACO INOX (MAQUINA, TESTA E CONTRA-TESTA) E EM ZAMAC (MACANETA, LINGUETA E TRINCOS) COM ACABAMENTO CROMADO, MAQUINA DE 40 MM, INCLUINDO CHAVE TIPO CILINDRO</t>
        </is>
      </c>
      <c r="D3266" s="28" t="inlineStr">
        <is>
          <t>CJ</t>
        </is>
      </c>
      <c r="E3266" s="1" t="n"/>
      <c r="F3266" s="1" t="n"/>
      <c r="G3266" s="1" t="n"/>
    </row>
    <row r="3267" ht="27.95" customHeight="1">
      <c r="A3267" s="29" t="inlineStr">
        <is>
          <t>2.3</t>
        </is>
      </c>
      <c r="B3267" s="29" t="inlineStr">
        <is>
          <t>93210</t>
        </is>
      </c>
      <c r="C3267" s="29" t="inlineStr">
        <is>
          <t>EXECUÇÃO DE REFEITÓRIO EM CANTEIRO DE OBRA EM CHAPA DE MADEIRA COMPENSADA, NÃO INCLUSO MOBILIÁRIO E EQUIPAMENTOS. AF_02/2016</t>
        </is>
      </c>
      <c r="D3267" s="30" t="inlineStr">
        <is>
          <t>M2</t>
        </is>
      </c>
      <c r="E3267" s="31" t="n">
        <v>14</v>
      </c>
      <c r="F3267" s="32" t="n">
        <v>0.0268</v>
      </c>
      <c r="G3267" s="32">
        <f>F3267*E3267</f>
        <v/>
      </c>
    </row>
    <row r="3268" ht="15" customHeight="1">
      <c r="A3268" s="1" t="n"/>
      <c r="B3268" s="1" t="n"/>
      <c r="C3268" s="1" t="n"/>
      <c r="D3268" s="1" t="n"/>
      <c r="E3268" s="1" t="n"/>
      <c r="F3268" s="33" t="inlineStr">
        <is>
          <t>TOTAL:</t>
        </is>
      </c>
      <c r="G3268" s="34" t="n">
        <v>0.3752</v>
      </c>
    </row>
    <row r="3269" ht="15.95" customHeight="1">
      <c r="A3269" s="27" t="inlineStr">
        <is>
          <t xml:space="preserve">[ Encargos </t>
        </is>
      </c>
      <c r="B3269" s="27" t="inlineStr">
        <is>
          <t>00043458</t>
        </is>
      </c>
      <c r="C3269" s="27" t="inlineStr">
        <is>
          <t>FERRAMENTAS - FAMILIA ALMOXARIFE - HORISTA (ENCARGOS COMPLEMENTARES - COLETADO CAIXA)</t>
        </is>
      </c>
      <c r="D3269" s="28" t="inlineStr">
        <is>
          <t>H</t>
        </is>
      </c>
      <c r="E3269" s="1" t="n"/>
      <c r="F3269" s="1" t="n"/>
      <c r="G3269" s="1" t="n"/>
    </row>
    <row r="3270" ht="20.1" customHeight="1">
      <c r="A3270" s="29" t="inlineStr">
        <is>
          <t>1.3</t>
        </is>
      </c>
      <c r="B3270" s="29" t="inlineStr">
        <is>
          <t>100309</t>
        </is>
      </c>
      <c r="C3270" s="29" t="inlineStr">
        <is>
          <t>TÉCNICO EM SEGURANÇA DO TRABALHO COM ENCARGOS COMPLEMENTARES</t>
        </is>
      </c>
      <c r="D3270" s="30" t="inlineStr">
        <is>
          <t>H</t>
        </is>
      </c>
      <c r="E3270" s="31" t="n">
        <v>396</v>
      </c>
      <c r="F3270" s="32" t="n">
        <v>1</v>
      </c>
      <c r="G3270" s="32">
        <f>F3270*E3270</f>
        <v/>
      </c>
    </row>
    <row r="3271" ht="15" customHeight="1">
      <c r="A3271" s="1" t="n"/>
      <c r="B3271" s="1" t="n"/>
      <c r="C3271" s="1" t="n"/>
      <c r="D3271" s="1" t="n"/>
      <c r="E3271" s="1" t="n"/>
      <c r="F3271" s="33" t="inlineStr">
        <is>
          <t>TOTAL:</t>
        </is>
      </c>
      <c r="G3271" s="34" t="n">
        <v>396</v>
      </c>
    </row>
    <row r="3272" ht="15.95" customHeight="1">
      <c r="A3272" s="27" t="inlineStr">
        <is>
          <t xml:space="preserve">[ Encargos </t>
        </is>
      </c>
      <c r="B3272" s="27" t="inlineStr">
        <is>
          <t>00043459</t>
        </is>
      </c>
      <c r="C3272" s="27" t="inlineStr">
        <is>
          <t>FERRAMENTAS - FAMILIA CARPINTEIRO DE FORMAS - HORISTA (ENCARGOS COMPLEMENTARES - COLETADO CAIXA)</t>
        </is>
      </c>
      <c r="D3272" s="28" t="inlineStr">
        <is>
          <t>H</t>
        </is>
      </c>
      <c r="E3272" s="1" t="n"/>
      <c r="F3272" s="1" t="n"/>
      <c r="G3272" s="1" t="n"/>
    </row>
    <row r="3273" ht="20.1" customHeight="1">
      <c r="A3273" s="29" t="inlineStr">
        <is>
          <t>2.1</t>
        </is>
      </c>
      <c r="B3273" s="29" t="inlineStr">
        <is>
          <t>103689</t>
        </is>
      </c>
      <c r="C3273" s="29" t="inlineStr">
        <is>
          <t>FORNECIMENTO E INSTALAÇÃO DE PLACA DE OBRA COM CHAPA GALVANIZADA E ESTRUTURA DE MADEIRA. AF_03/2022_PS</t>
        </is>
      </c>
      <c r="D3273" s="30" t="inlineStr">
        <is>
          <t>M2</t>
        </is>
      </c>
      <c r="E3273" s="31" t="n">
        <v>2.88</v>
      </c>
      <c r="F3273" s="32" t="n">
        <v>0.3729</v>
      </c>
      <c r="G3273" s="32">
        <f>F3273*E3273</f>
        <v/>
      </c>
    </row>
    <row r="3274" ht="20.1" customHeight="1">
      <c r="A3274" s="29" t="inlineStr">
        <is>
          <t>2.2</t>
        </is>
      </c>
      <c r="B3274" s="29" t="inlineStr">
        <is>
          <t>93208</t>
        </is>
      </c>
      <c r="C3274" s="29" t="inlineStr">
        <is>
          <t>EXECUÇÃO DE ALMOXARIFADO EM CANTEIRO DE OBRA EM CHAPA DE MADEIRA COMPENSADA, INCLUSO PRATELEIRAS. AF_02/2016</t>
        </is>
      </c>
      <c r="D3274" s="30" t="inlineStr">
        <is>
          <t>M2</t>
        </is>
      </c>
      <c r="E3274" s="31" t="n">
        <v>30</v>
      </c>
      <c r="F3274" s="32" t="n">
        <v>4.3593644</v>
      </c>
      <c r="G3274" s="32">
        <f>F3274*E3274</f>
        <v/>
      </c>
    </row>
    <row r="3275" ht="27.95" customHeight="1">
      <c r="A3275" s="29" t="inlineStr">
        <is>
          <t>2.3</t>
        </is>
      </c>
      <c r="B3275" s="29" t="inlineStr">
        <is>
          <t>93210</t>
        </is>
      </c>
      <c r="C3275" s="29" t="inlineStr">
        <is>
          <t>EXECUÇÃO DE REFEITÓRIO EM CANTEIRO DE OBRA EM CHAPA DE MADEIRA COMPENSADA, NÃO INCLUSO MOBILIÁRIO E EQUIPAMENTOS. AF_02/2016</t>
        </is>
      </c>
      <c r="D3275" s="30" t="inlineStr">
        <is>
          <t>M2</t>
        </is>
      </c>
      <c r="E3275" s="31" t="n">
        <v>14</v>
      </c>
      <c r="F3275" s="32" t="n">
        <v>2.767405344704</v>
      </c>
      <c r="G3275" s="32">
        <f>F3275*E3275</f>
        <v/>
      </c>
    </row>
    <row r="3276" ht="20.1" customHeight="1">
      <c r="A3276" s="29" t="inlineStr">
        <is>
          <t>2.5</t>
        </is>
      </c>
      <c r="B3276" s="29" t="inlineStr">
        <is>
          <t>CP ADAP. 002</t>
        </is>
      </c>
      <c r="C3276" s="29" t="inlineStr">
        <is>
          <t>INSTALAÇÕES PROVISÓRIAS DE ÁGUA</t>
        </is>
      </c>
      <c r="D3276" s="30" t="inlineStr">
        <is>
          <t>UN</t>
        </is>
      </c>
      <c r="E3276" s="31" t="n">
        <v>1</v>
      </c>
      <c r="F3276" s="32" t="n">
        <v>8</v>
      </c>
      <c r="G3276" s="32">
        <f>F3276*E3276</f>
        <v/>
      </c>
    </row>
    <row r="3277" ht="15" customHeight="1">
      <c r="A3277" s="29" t="inlineStr">
        <is>
          <t>3.1.3</t>
        </is>
      </c>
      <c r="B3277" s="29" t="inlineStr">
        <is>
          <t>97062</t>
        </is>
      </c>
      <c r="C3277" s="29" t="inlineStr">
        <is>
          <t>COLOCAÇÃO DE TELA EM ANDAIME FACHADEIRO. AF_11/2017</t>
        </is>
      </c>
      <c r="D3277" s="30" t="inlineStr">
        <is>
          <t>M2</t>
        </is>
      </c>
      <c r="E3277" s="31" t="n">
        <v>889</v>
      </c>
      <c r="F3277" s="32" t="n">
        <v>0.133876</v>
      </c>
      <c r="G3277" s="32">
        <f>F3277*E3277</f>
        <v/>
      </c>
    </row>
    <row r="3278" ht="20.1" customHeight="1">
      <c r="A3278" s="29" t="inlineStr">
        <is>
          <t>3.1.4</t>
        </is>
      </c>
      <c r="B3278" s="29" t="inlineStr">
        <is>
          <t>CP ADAP. 017</t>
        </is>
      </c>
      <c r="C3278" s="29" t="inlineStr">
        <is>
          <t>SINALIZAÇÃO COM FITA FIXADA EM CONE PLÁSTICO, INCLUINDO CONE</t>
        </is>
      </c>
      <c r="D3278" s="30" t="inlineStr">
        <is>
          <t>M</t>
        </is>
      </c>
      <c r="E3278" s="31" t="n">
        <v>154.34</v>
      </c>
      <c r="F3278" s="32" t="n">
        <v>0.2472</v>
      </c>
      <c r="G3278" s="32">
        <f>F3278*E3278</f>
        <v/>
      </c>
    </row>
    <row r="3279" ht="15" customHeight="1">
      <c r="A3279" s="29" t="inlineStr">
        <is>
          <t>3.3.10</t>
        </is>
      </c>
      <c r="B3279" s="29" t="inlineStr">
        <is>
          <t>S08637</t>
        </is>
      </c>
      <c r="C3279" s="29" t="inlineStr">
        <is>
          <t>Chapim de concreto pré-moldado</t>
        </is>
      </c>
      <c r="D3279" s="30" t="inlineStr">
        <is>
          <t>m</t>
        </is>
      </c>
      <c r="E3279" s="31" t="n">
        <v>142</v>
      </c>
      <c r="F3279" s="32" t="n">
        <v>0.47375</v>
      </c>
      <c r="G3279" s="32">
        <f>F3279*E3279</f>
        <v/>
      </c>
    </row>
    <row r="3280" ht="15" customHeight="1">
      <c r="A3280" s="29" t="inlineStr">
        <is>
          <t>3.5.5</t>
        </is>
      </c>
      <c r="B3280" s="29" t="inlineStr">
        <is>
          <t>S08637</t>
        </is>
      </c>
      <c r="C3280" s="29" t="inlineStr">
        <is>
          <t>Chapim de concreto pré-moldado</t>
        </is>
      </c>
      <c r="D3280" s="30" t="inlineStr">
        <is>
          <t>m</t>
        </is>
      </c>
      <c r="E3280" s="31" t="n">
        <v>71</v>
      </c>
      <c r="F3280" s="32" t="n">
        <v>0.47375</v>
      </c>
      <c r="G3280" s="32">
        <f>F3280*E3280</f>
        <v/>
      </c>
    </row>
    <row r="3281" ht="20.1" customHeight="1">
      <c r="A3281" s="29" t="inlineStr">
        <is>
          <t>3.6.1</t>
        </is>
      </c>
      <c r="B3281" s="29" t="inlineStr">
        <is>
          <t>97647</t>
        </is>
      </c>
      <c r="C3281" s="29" t="inlineStr">
        <is>
          <t>REMOÇÃO DE TELHAS DE FIBROCIMENTO METÁLICA E CERÂMICA, DE FORMA MANUAL, SEM REAPROVEITAMENTO. AF_09/2023</t>
        </is>
      </c>
      <c r="D3281" s="30" t="inlineStr">
        <is>
          <t>M2</t>
        </is>
      </c>
      <c r="E3281" s="31" t="n">
        <v>1217</v>
      </c>
      <c r="F3281" s="32" t="n">
        <v>0.0408</v>
      </c>
      <c r="G3281" s="32">
        <f>F3281*E3281</f>
        <v/>
      </c>
    </row>
    <row r="3282" ht="20.1" customHeight="1">
      <c r="A3282" s="29" t="inlineStr">
        <is>
          <t>3.6.2</t>
        </is>
      </c>
      <c r="B3282" s="29" t="inlineStr">
        <is>
          <t>CP ADAP. 064</t>
        </is>
      </c>
      <c r="C3282" s="29" t="inlineStr">
        <is>
          <t>TELHAMENTO COM TELHA TERMO ACÚSTICA EM ALUMÍNIO ONDULADA COM 30MM DE PREENCHIMENTO / POLIURETANO RÍGIDO</t>
        </is>
      </c>
      <c r="D3282" s="30" t="inlineStr">
        <is>
          <t>M2</t>
        </is>
      </c>
      <c r="E3282" s="31" t="n">
        <v>856.28</v>
      </c>
      <c r="F3282" s="32" t="n">
        <v>0.056</v>
      </c>
      <c r="G3282" s="32">
        <f>F3282*E3282</f>
        <v/>
      </c>
    </row>
    <row r="3283" ht="20.1" customHeight="1">
      <c r="A3283" s="29" t="inlineStr">
        <is>
          <t>3.6.4</t>
        </is>
      </c>
      <c r="B3283" s="29" t="inlineStr">
        <is>
          <t>CP ADAP. 054</t>
        </is>
      </c>
      <c r="C3283" s="29" t="inlineStr">
        <is>
          <t>RUFO EM CHAPA DE AÇO GALVANIZADO NÚMERO 24, CORTE DE 50 CM, INCLUSO TRANSPORTE VERTICAL</t>
        </is>
      </c>
      <c r="D3283" s="30" t="inlineStr">
        <is>
          <t>M</t>
        </is>
      </c>
      <c r="E3283" s="31" t="n">
        <v>57</v>
      </c>
      <c r="F3283" s="32" t="n">
        <v>0.112</v>
      </c>
      <c r="G3283" s="32">
        <f>F3283*E3283</f>
        <v/>
      </c>
    </row>
    <row r="3284" ht="15" customHeight="1">
      <c r="A3284" s="29" t="inlineStr">
        <is>
          <t>4.1.3</t>
        </is>
      </c>
      <c r="B3284" s="29" t="inlineStr">
        <is>
          <t>97062</t>
        </is>
      </c>
      <c r="C3284" s="29" t="inlineStr">
        <is>
          <t>COLOCAÇÃO DE TELA EM ANDAIME FACHADEIRO. AF_11/2017</t>
        </is>
      </c>
      <c r="D3284" s="30" t="inlineStr">
        <is>
          <t>M2</t>
        </is>
      </c>
      <c r="E3284" s="31" t="n">
        <v>1600.8</v>
      </c>
      <c r="F3284" s="32" t="n">
        <v>0.133876</v>
      </c>
      <c r="G3284" s="32">
        <f>F3284*E3284</f>
        <v/>
      </c>
    </row>
    <row r="3285" ht="20.1" customHeight="1">
      <c r="A3285" s="29" t="inlineStr">
        <is>
          <t>4.1.4</t>
        </is>
      </c>
      <c r="B3285" s="29" t="inlineStr">
        <is>
          <t>CP ADAP. 017</t>
        </is>
      </c>
      <c r="C3285" s="29" t="inlineStr">
        <is>
          <t>SINALIZAÇÃO COM FITA FIXADA EM CONE PLÁSTICO, INCLUINDO CONE</t>
        </is>
      </c>
      <c r="D3285" s="30" t="inlineStr">
        <is>
          <t>M</t>
        </is>
      </c>
      <c r="E3285" s="31" t="n">
        <v>124.19</v>
      </c>
      <c r="F3285" s="32" t="n">
        <v>0.2472</v>
      </c>
      <c r="G3285" s="32">
        <f>F3285*E3285</f>
        <v/>
      </c>
    </row>
    <row r="3286" ht="27.95" customHeight="1">
      <c r="A3286" s="29" t="inlineStr">
        <is>
          <t>4.2.6</t>
        </is>
      </c>
      <c r="B3286" s="29" t="inlineStr">
        <is>
          <t>92762</t>
        </is>
      </c>
      <c r="C3286" s="29" t="inlineStr">
        <is>
          <t>ARMAÇÃO DE PILAR OU VIGA DE ESTRUTURA CONVENCIONAL DE CONCRETO ARMADO UTILIZANDO AÇO CA-50 DE 10,0 MM - MONTAGEM. AF_06/2022</t>
        </is>
      </c>
      <c r="D3286" s="30" t="inlineStr">
        <is>
          <t>KG</t>
        </is>
      </c>
      <c r="E3286" s="31" t="n">
        <v>330.48</v>
      </c>
      <c r="F3286" s="32" t="n">
        <v>0.93215</v>
      </c>
      <c r="G3286" s="32">
        <f>F3286*E3286</f>
        <v/>
      </c>
    </row>
    <row r="3287" ht="15" customHeight="1">
      <c r="A3287" s="29" t="inlineStr">
        <is>
          <t>4.3.12</t>
        </is>
      </c>
      <c r="B3287" s="29" t="inlineStr">
        <is>
          <t>S08637</t>
        </is>
      </c>
      <c r="C3287" s="29" t="inlineStr">
        <is>
          <t>Chapim de concreto pré-moldado</t>
        </is>
      </c>
      <c r="D3287" s="30" t="inlineStr">
        <is>
          <t>m</t>
        </is>
      </c>
      <c r="E3287" s="31" t="n">
        <v>190</v>
      </c>
      <c r="F3287" s="32" t="n">
        <v>0.47375</v>
      </c>
      <c r="G3287" s="32">
        <f>F3287*E3287</f>
        <v/>
      </c>
    </row>
    <row r="3288" ht="27.95" customHeight="1">
      <c r="A3288" s="29" t="inlineStr">
        <is>
          <t>4.6.4</t>
        </is>
      </c>
      <c r="B3288" s="29" t="inlineStr">
        <is>
          <t>92762</t>
        </is>
      </c>
      <c r="C3288" s="29" t="inlineStr">
        <is>
          <t>MONTAGEM E DESMONTAGEM DE FÔRMA DE PILARES RETANGULARES E ESTRUTURAS SIMILARES, PÉ-DIREITO SIMPLES, EM CHAPA DE MADEIRA COMPENSADA PLASTIFICADA, 10 UTILIZAÇÕES. AF_09/2020</t>
        </is>
      </c>
      <c r="D3288" s="30" t="inlineStr">
        <is>
          <t>KG</t>
        </is>
      </c>
      <c r="E3288" s="31" t="n">
        <v>4</v>
      </c>
      <c r="F3288" s="32" t="n">
        <v>0.93215</v>
      </c>
      <c r="G3288" s="32">
        <f>F3288*E3288</f>
        <v/>
      </c>
    </row>
    <row r="3289" ht="20.1" customHeight="1">
      <c r="A3289" s="29" t="inlineStr">
        <is>
          <t>4.6.5</t>
        </is>
      </c>
      <c r="B3289" s="29" t="inlineStr">
        <is>
          <t>103669</t>
        </is>
      </c>
      <c r="C3289" s="29" t="inlineStr">
        <is>
          <t>CONCRETAGEM DE PILARES, FCK = 25 MPA, COM USO DE BALDES - LANÇAMENTO, ADENSAMENTO E ACABAMENTO. AF_02/2022</t>
        </is>
      </c>
      <c r="D3289" s="30" t="inlineStr">
        <is>
          <t>M3</t>
        </is>
      </c>
      <c r="E3289" s="31" t="n">
        <v>0.25</v>
      </c>
      <c r="F3289" s="32" t="n">
        <v>2.459</v>
      </c>
      <c r="G3289" s="32">
        <f>F3289*E3289</f>
        <v/>
      </c>
    </row>
    <row r="3290" ht="27.95" customHeight="1">
      <c r="A3290" s="29" t="inlineStr">
        <is>
          <t>4.6.7</t>
        </is>
      </c>
      <c r="B3290" s="29" t="inlineStr">
        <is>
          <t>92455</t>
        </is>
      </c>
      <c r="C3290" s="29" t="inlineStr">
        <is>
          <t>MONTAGEM E DESMONTAGEM DE FÔRMA DE VIGA, ESCORAMENTO COM GARFO DE MADEIRA, PÉ-DIREITO SIMPLES, EM CHAPA DE MADEIRA RESINADA, 4 UTILIZAÇÕES. AF_09/2020</t>
        </is>
      </c>
      <c r="D3290" s="30" t="inlineStr">
        <is>
          <t>M2</t>
        </is>
      </c>
      <c r="E3290" s="31" t="n">
        <v>12</v>
      </c>
      <c r="F3290" s="32" t="n">
        <v>1.884617</v>
      </c>
      <c r="G3290" s="32">
        <f>F3290*E3290</f>
        <v/>
      </c>
    </row>
    <row r="3291" ht="27.95" customHeight="1">
      <c r="A3291" s="29" t="inlineStr">
        <is>
          <t>4.6.8</t>
        </is>
      </c>
      <c r="B3291" s="29" t="inlineStr">
        <is>
          <t>103683</t>
        </is>
      </c>
      <c r="C3291" s="29" t="inlineStr">
        <is>
          <t>CONCRETAGEM DE VIGAS E LAJES, FCK=25 MPA, PARA QUALQUER TIPO DE LAJE COM BALDES EM EDIFICAÇÃO DE MULTIPAVIMENTOS ATÉ 04 ANDARES - LANÇAMENTO, ADENSAMENTO E ACABAMENTO. AF_02/2022</t>
        </is>
      </c>
      <c r="D3291" s="30" t="inlineStr">
        <is>
          <t>M3</t>
        </is>
      </c>
      <c r="E3291" s="31" t="n">
        <v>0.5600000000000001</v>
      </c>
      <c r="F3291" s="32" t="n">
        <v>2.286</v>
      </c>
      <c r="G3291" s="32">
        <f>F3291*E3291</f>
        <v/>
      </c>
    </row>
    <row r="3292" ht="27.95" customHeight="1">
      <c r="A3292" s="29" t="inlineStr">
        <is>
          <t>4.7.1</t>
        </is>
      </c>
      <c r="B3292" s="29" t="inlineStr">
        <is>
          <t>97649</t>
        </is>
      </c>
      <c r="C3292" s="29" t="inlineStr">
        <is>
          <t>REMOÇÃO DE TELHAS DE FIBROCIMENTO, METÁLICA E CERÂMICA, DE FORMA MECANIZADA, COM USO DE GUINDASTE, SEM REAPROVEITAMENTO. AF_09/2023</t>
        </is>
      </c>
      <c r="D3292" s="30" t="inlineStr">
        <is>
          <t>M2</t>
        </is>
      </c>
      <c r="E3292" s="31" t="n">
        <v>459</v>
      </c>
      <c r="F3292" s="32" t="n">
        <v>0.0432</v>
      </c>
      <c r="G3292" s="32">
        <f>F3292*E3292</f>
        <v/>
      </c>
    </row>
    <row r="3293" ht="20.1" customHeight="1">
      <c r="A3293" s="29" t="inlineStr">
        <is>
          <t>4.7.2</t>
        </is>
      </c>
      <c r="B3293" s="29" t="inlineStr">
        <is>
          <t>CP ADAP. 064</t>
        </is>
      </c>
      <c r="C3293" s="29" t="inlineStr">
        <is>
          <t>TELHAMENTO COM TELHA TERMO ACÚSTICA EM ALUMÍNIO ONDULADA COM 30MM DE PREENCHIMENTO / POLIURETANO RÍGIDO</t>
        </is>
      </c>
      <c r="D3293" s="30" t="inlineStr">
        <is>
          <t>M2</t>
        </is>
      </c>
      <c r="E3293" s="31" t="n">
        <v>459</v>
      </c>
      <c r="F3293" s="32" t="n">
        <v>0.056</v>
      </c>
      <c r="G3293" s="32">
        <f>F3293*E3293</f>
        <v/>
      </c>
    </row>
    <row r="3294" ht="20.1" customHeight="1">
      <c r="A3294" s="29" t="inlineStr">
        <is>
          <t>4.7.3</t>
        </is>
      </c>
      <c r="B3294" s="29" t="inlineStr">
        <is>
          <t>CP ADAP. 054</t>
        </is>
      </c>
      <c r="C3294" s="29" t="inlineStr">
        <is>
          <t>RUFO EM CHAPA DE AÇO GALVANIZADO NÚMERO 24, CORTE DE 50 CM, INCLUSO TRANSPORTE VERTICAL</t>
        </is>
      </c>
      <c r="D3294" s="30" t="inlineStr">
        <is>
          <t>M</t>
        </is>
      </c>
      <c r="E3294" s="31" t="n">
        <v>34</v>
      </c>
      <c r="F3294" s="32" t="n">
        <v>0.112</v>
      </c>
      <c r="G3294" s="32">
        <f>F3294*E3294</f>
        <v/>
      </c>
    </row>
    <row r="3295" ht="20.1" customHeight="1">
      <c r="A3295" s="29" t="inlineStr">
        <is>
          <t>4.7.4</t>
        </is>
      </c>
      <c r="B3295" s="29" t="inlineStr">
        <is>
          <t>CP ADAP. 055</t>
        </is>
      </c>
      <c r="C3295" s="29" t="inlineStr">
        <is>
          <t>CUMEEIRA EM CHAPA DE AÇO GALVANIZADO NÚMERO 24, CORTE DE 100 CM, INCLUSO TRANSPORTE VERTICAL</t>
        </is>
      </c>
      <c r="D3295" s="30" t="inlineStr">
        <is>
          <t>M</t>
        </is>
      </c>
      <c r="E3295" s="31" t="n">
        <v>30</v>
      </c>
      <c r="F3295" s="32" t="n">
        <v>0.112</v>
      </c>
      <c r="G3295" s="32">
        <f>F3295*E3295</f>
        <v/>
      </c>
    </row>
    <row r="3296" ht="27.95" customHeight="1">
      <c r="A3296" s="29" t="inlineStr">
        <is>
          <t>5.6</t>
        </is>
      </c>
      <c r="B3296" s="29" t="inlineStr">
        <is>
          <t>92762</t>
        </is>
      </c>
      <c r="C3296" s="29" t="inlineStr">
        <is>
          <t>ARMAÇÃO DE PILAR OU VIGA DE ESTRUTURA CONVENCIONAL DE CONCRETO ARMADO UTILIZANDO AÇO CA-50 DE 10,0 MM - MONTAGEM. AF_06/2022</t>
        </is>
      </c>
      <c r="D3296" s="30" t="inlineStr">
        <is>
          <t>KG</t>
        </is>
      </c>
      <c r="E3296" s="31" t="n">
        <v>426.35</v>
      </c>
      <c r="F3296" s="32" t="n">
        <v>0.93215</v>
      </c>
      <c r="G3296" s="32">
        <f>F3296*E3296</f>
        <v/>
      </c>
    </row>
    <row r="3297" ht="27.95" customHeight="1">
      <c r="A3297" s="29" t="inlineStr">
        <is>
          <t>5.8</t>
        </is>
      </c>
      <c r="B3297" s="29" t="inlineStr">
        <is>
          <t>92423</t>
        </is>
      </c>
      <c r="C3297" s="29" t="inlineStr">
        <is>
          <t>MONTAGEM E DESMONTAGEM DE FÔRMA DE PILARES RETANGULARES E ESTRUTURAS SIMILARES, PÉ-DIREITO SIMPLES, EM CHAPA DE MADEIRA COMPENSADA RESINADA, 6 UTILIZAÇÕES. AF_09/2020</t>
        </is>
      </c>
      <c r="D3297" s="30" t="inlineStr">
        <is>
          <t>M2</t>
        </is>
      </c>
      <c r="E3297" s="31" t="n">
        <v>72</v>
      </c>
      <c r="F3297" s="32" t="n">
        <v>1.15884</v>
      </c>
      <c r="G3297" s="32">
        <f>F3297*E3297</f>
        <v/>
      </c>
    </row>
    <row r="3298" ht="20.1" customHeight="1">
      <c r="A3298" s="29" t="inlineStr">
        <is>
          <t>5.10</t>
        </is>
      </c>
      <c r="B3298" s="29" t="inlineStr">
        <is>
          <t>103669</t>
        </is>
      </c>
      <c r="C3298" s="29" t="inlineStr">
        <is>
          <t>CONCRETAGEM DE PILARES, FCK = 25 MPA, COM USO DE BALDES - LANÇAMENTO, ADENSAMENTO E ACABAMENTO. AF_02/2022</t>
        </is>
      </c>
      <c r="D3298" s="30" t="inlineStr">
        <is>
          <t>M3</t>
        </is>
      </c>
      <c r="E3298" s="31" t="n">
        <v>3.38</v>
      </c>
      <c r="F3298" s="32" t="n">
        <v>2.459</v>
      </c>
      <c r="G3298" s="32">
        <f>F3298*E3298</f>
        <v/>
      </c>
    </row>
    <row r="3299" ht="15" customHeight="1">
      <c r="A3299" s="29" t="inlineStr">
        <is>
          <t>5.14</t>
        </is>
      </c>
      <c r="B3299" s="29" t="inlineStr">
        <is>
          <t>S08637</t>
        </is>
      </c>
      <c r="C3299" s="29" t="inlineStr">
        <is>
          <t>Chapim de concreto pré-moldado</t>
        </is>
      </c>
      <c r="D3299" s="30" t="inlineStr">
        <is>
          <t>m</t>
        </is>
      </c>
      <c r="E3299" s="31" t="n">
        <v>110</v>
      </c>
      <c r="F3299" s="32" t="n">
        <v>0.47375</v>
      </c>
      <c r="G3299" s="32">
        <f>F3299*E3299</f>
        <v/>
      </c>
    </row>
    <row r="3300" ht="15" customHeight="1">
      <c r="A3300" s="29" t="inlineStr">
        <is>
          <t>6.22</t>
        </is>
      </c>
      <c r="B3300" s="29" t="inlineStr">
        <is>
          <t>C4427</t>
        </is>
      </c>
      <c r="C3300" s="29" t="inlineStr">
        <is>
          <t>PORTA TIPO PARANÁ (0,80 x 2,10 m), C/ FERRAGENS</t>
        </is>
      </c>
      <c r="D3300" s="30" t="inlineStr">
        <is>
          <t>UN</t>
        </is>
      </c>
      <c r="E3300" s="31" t="n">
        <v>10</v>
      </c>
      <c r="F3300" s="32" t="n">
        <v>5.1</v>
      </c>
      <c r="G3300" s="32">
        <f>F3300*E3300</f>
        <v/>
      </c>
    </row>
    <row r="3301" ht="20.1" customHeight="1">
      <c r="A3301" s="29" t="inlineStr">
        <is>
          <t>6.23</t>
        </is>
      </c>
      <c r="B3301" s="29" t="inlineStr">
        <is>
          <t>CP ADAP. C1978</t>
        </is>
      </c>
      <c r="C3301" s="29" t="inlineStr">
        <is>
          <t>PORTA TIPO PARANÁ (0,90 x 2,10 m), C/ FERRAGENS</t>
        </is>
      </c>
      <c r="D3301" s="30" t="inlineStr">
        <is>
          <t>UN</t>
        </is>
      </c>
      <c r="E3301" s="31" t="n">
        <v>2</v>
      </c>
      <c r="F3301" s="32" t="n">
        <v>7.5</v>
      </c>
      <c r="G3301" s="32">
        <f>F3301*E3301</f>
        <v/>
      </c>
    </row>
    <row r="3302" ht="15" customHeight="1">
      <c r="A3302" s="29" t="inlineStr">
        <is>
          <t>6.24</t>
        </is>
      </c>
      <c r="B3302" s="29" t="inlineStr">
        <is>
          <t>C2216</t>
        </is>
      </c>
      <c r="C3302" s="29" t="inlineStr">
        <is>
          <t>REVESTIMENTO C/LAMINADO MELAMÍNICO COLADO</t>
        </is>
      </c>
      <c r="D3302" s="30" t="inlineStr">
        <is>
          <t>M2</t>
        </is>
      </c>
      <c r="E3302" s="31" t="n">
        <v>45.45</v>
      </c>
      <c r="F3302" s="32" t="n">
        <v>0.18</v>
      </c>
      <c r="G3302" s="32">
        <f>F3302*E3302</f>
        <v/>
      </c>
    </row>
    <row r="3303" ht="15" customHeight="1">
      <c r="A3303" s="1" t="n"/>
      <c r="B3303" s="1" t="n"/>
      <c r="C3303" s="1" t="n"/>
      <c r="D3303" s="1" t="n"/>
      <c r="E3303" s="1" t="n"/>
      <c r="F3303" s="33" t="inlineStr">
        <is>
          <t>TOTAL:</t>
        </is>
      </c>
      <c r="G3303" s="34" t="n">
        <v>1880.146368125856</v>
      </c>
    </row>
    <row r="3304" ht="15.95" customHeight="1">
      <c r="A3304" s="27" t="inlineStr">
        <is>
          <t xml:space="preserve">[ Encargos </t>
        </is>
      </c>
      <c r="B3304" s="27" t="inlineStr">
        <is>
          <t>00043460</t>
        </is>
      </c>
      <c r="C3304" s="27" t="inlineStr">
        <is>
          <t>FERRAMENTAS - FAMILIA ELETRICISTA - HORISTA (ENCARGOS COMPLEMENTARES - COLETADO CAIXA)</t>
        </is>
      </c>
      <c r="D3304" s="28" t="inlineStr">
        <is>
          <t>H</t>
        </is>
      </c>
      <c r="E3304" s="1" t="n"/>
      <c r="F3304" s="1" t="n"/>
      <c r="G3304" s="1" t="n"/>
    </row>
    <row r="3305" ht="20.1" customHeight="1">
      <c r="A3305" s="29" t="inlineStr">
        <is>
          <t>2.2</t>
        </is>
      </c>
      <c r="B3305" s="29" t="inlineStr">
        <is>
          <t>93208</t>
        </is>
      </c>
      <c r="C3305" s="29" t="inlineStr">
        <is>
          <t>EXECUÇÃO DE ALMOXARIFADO EM CANTEIRO DE OBRA EM CHAPA DE MADEIRA COMPENSADA, INCLUSO PRATELEIRAS. AF_02/2016</t>
        </is>
      </c>
      <c r="D3305" s="30" t="inlineStr">
        <is>
          <t>M2</t>
        </is>
      </c>
      <c r="E3305" s="31" t="n">
        <v>30</v>
      </c>
      <c r="F3305" s="32" t="n">
        <v>0.51580825</v>
      </c>
      <c r="G3305" s="32">
        <f>F3305*E3305</f>
        <v/>
      </c>
    </row>
    <row r="3306" ht="27.95" customHeight="1">
      <c r="A3306" s="29" t="inlineStr">
        <is>
          <t>2.3</t>
        </is>
      </c>
      <c r="B3306" s="29" t="inlineStr">
        <is>
          <t>93210</t>
        </is>
      </c>
      <c r="C3306" s="29" t="inlineStr">
        <is>
          <t>EXECUÇÃO DE REFEITÓRIO EM CANTEIRO DE OBRA EM CHAPA DE MADEIRA COMPENSADA, NÃO INCLUSO MOBILIÁRIO E EQUIPAMENTOS. AF_02/2016</t>
        </is>
      </c>
      <c r="D3306" s="30" t="inlineStr">
        <is>
          <t>M2</t>
        </is>
      </c>
      <c r="E3306" s="31" t="n">
        <v>14</v>
      </c>
      <c r="F3306" s="32" t="n">
        <v>0.99973987</v>
      </c>
      <c r="G3306" s="32">
        <f>F3306*E3306</f>
        <v/>
      </c>
    </row>
    <row r="3307" ht="27.95" customHeight="1">
      <c r="A3307" s="29" t="inlineStr">
        <is>
          <t>2.4</t>
        </is>
      </c>
      <c r="B3307" s="29" t="inlineStr">
        <is>
          <t>101493</t>
        </is>
      </c>
      <c r="C3307" s="29" t="inlineStr">
        <is>
          <t>ENTRADA DE ENERGIA ELÉTRICA, AÉREA, MONOFÁSICA, COM CAIXA DE EMBUTIR, CABO DE 10 MM2 E DISJUNTOR DIN 50A (NÃO INCLUSO O POSTE DE CONCRETO). AF_07/2020_PS</t>
        </is>
      </c>
      <c r="D3307" s="30" t="inlineStr">
        <is>
          <t>UN</t>
        </is>
      </c>
      <c r="E3307" s="31" t="n">
        <v>1</v>
      </c>
      <c r="F3307" s="32" t="n">
        <v>15.86569</v>
      </c>
      <c r="G3307" s="32">
        <f>F3307*E3307</f>
        <v/>
      </c>
    </row>
    <row r="3308" ht="20.1" customHeight="1">
      <c r="A3308" s="29" t="inlineStr">
        <is>
          <t>4.7.5</t>
        </is>
      </c>
      <c r="B3308" s="29" t="inlineStr">
        <is>
          <t>CP ADAP. 038</t>
        </is>
      </c>
      <c r="C3308" s="29" t="inlineStr">
        <is>
          <t>REMOÇÃO, ARMAZENAMENTO E REEINSTALAÇÃO DE SPDA COM EMISSÃO DE LAUDO</t>
        </is>
      </c>
      <c r="D3308" s="30" t="inlineStr">
        <is>
          <t>UN</t>
        </is>
      </c>
      <c r="E3308" s="31" t="n">
        <v>2</v>
      </c>
      <c r="F3308" s="32" t="n">
        <v>0.4866</v>
      </c>
      <c r="G3308" s="32">
        <f>F3308*E3308</f>
        <v/>
      </c>
    </row>
    <row r="3309" ht="20.1" customHeight="1">
      <c r="A3309" s="29" t="inlineStr">
        <is>
          <t>5.15</t>
        </is>
      </c>
      <c r="B3309" s="29" t="inlineStr">
        <is>
          <t>CP ADAP. 024</t>
        </is>
      </c>
      <c r="C3309" s="29" t="inlineStr">
        <is>
          <t>REMOÇÃO / RECOMPOSIÇÃO DE CERCA ELÉTRICA</t>
        </is>
      </c>
      <c r="D3309" s="30" t="inlineStr">
        <is>
          <t>M</t>
        </is>
      </c>
      <c r="E3309" s="31" t="n">
        <v>110</v>
      </c>
      <c r="F3309" s="32" t="n">
        <v>0.5600000000000001</v>
      </c>
      <c r="G3309" s="32">
        <f>F3309*E3309</f>
        <v/>
      </c>
    </row>
    <row r="3310" ht="20.1" customHeight="1">
      <c r="A3310" s="29" t="inlineStr">
        <is>
          <t>6.25</t>
        </is>
      </c>
      <c r="B3310" s="29" t="inlineStr">
        <is>
          <t>S09465</t>
        </is>
      </c>
      <c r="C3310" s="29" t="inlineStr">
        <is>
          <t>Luminária tipo plafon (sobrepor), quadrada, 24x24cm, em aluminio pintado na cor branca, c/difusor em vidro, Aladin ou similar</t>
        </is>
      </c>
      <c r="D3310" s="30" t="inlineStr">
        <is>
          <t>un</t>
        </is>
      </c>
      <c r="E3310" s="31" t="n">
        <v>47</v>
      </c>
      <c r="F3310" s="32" t="n">
        <v>0.5</v>
      </c>
      <c r="G3310" s="32">
        <f>F3310*E3310</f>
        <v/>
      </c>
    </row>
    <row r="3311" ht="15" customHeight="1">
      <c r="A3311" s="1" t="n"/>
      <c r="B3311" s="1" t="n"/>
      <c r="C3311" s="1" t="n"/>
      <c r="D3311" s="1" t="n"/>
      <c r="E3311" s="1" t="n"/>
      <c r="F3311" s="33" t="inlineStr">
        <is>
          <t>TOTAL:</t>
        </is>
      </c>
      <c r="G3311" s="34" t="n">
        <v>131.40949568</v>
      </c>
    </row>
    <row r="3312" ht="15.95" customHeight="1">
      <c r="A3312" s="27" t="inlineStr">
        <is>
          <t xml:space="preserve">[ Encargos </t>
        </is>
      </c>
      <c r="B3312" s="27" t="inlineStr">
        <is>
          <t>00043461</t>
        </is>
      </c>
      <c r="C3312" s="27" t="inlineStr">
        <is>
          <t>FERRAMENTAS - FAMILIA ENCANADOR - HORISTA (ENCARGOS COMPLEMENTARES - COLETADO CAIXA)</t>
        </is>
      </c>
      <c r="D3312" s="28" t="inlineStr">
        <is>
          <t>H</t>
        </is>
      </c>
      <c r="E3312" s="1" t="n"/>
      <c r="F3312" s="1" t="n"/>
      <c r="G3312" s="1" t="n"/>
    </row>
    <row r="3313" ht="20.1" customHeight="1">
      <c r="A3313" s="29" t="inlineStr">
        <is>
          <t>2.2</t>
        </is>
      </c>
      <c r="B3313" s="29" t="inlineStr">
        <is>
          <t>93208</t>
        </is>
      </c>
      <c r="C3313" s="29" t="inlineStr">
        <is>
          <t>EXECUÇÃO DE ALMOXARIFADO EM CANTEIRO DE OBRA EM CHAPA DE MADEIRA COMPENSADA, INCLUSO PRATELEIRAS. AF_02/2016</t>
        </is>
      </c>
      <c r="D3313" s="30" t="inlineStr">
        <is>
          <t>M2</t>
        </is>
      </c>
      <c r="E3313" s="31" t="n">
        <v>30</v>
      </c>
      <c r="F3313" s="32" t="n">
        <v>0.0873424</v>
      </c>
      <c r="G3313" s="32">
        <f>F3313*E3313</f>
        <v/>
      </c>
    </row>
    <row r="3314" ht="27.95" customHeight="1">
      <c r="A3314" s="29" t="inlineStr">
        <is>
          <t>2.3</t>
        </is>
      </c>
      <c r="B3314" s="29" t="inlineStr">
        <is>
          <t>93210</t>
        </is>
      </c>
      <c r="C3314" s="29" t="inlineStr">
        <is>
          <t>EXECUÇÃO DE REFEITÓRIO EM CANTEIRO DE OBRA EM CHAPA DE MADEIRA COMPENSADA, NÃO INCLUSO MOBILIÁRIO E EQUIPAMENTOS. AF_02/2016</t>
        </is>
      </c>
      <c r="D3314" s="30" t="inlineStr">
        <is>
          <t>M2</t>
        </is>
      </c>
      <c r="E3314" s="31" t="n">
        <v>14</v>
      </c>
      <c r="F3314" s="32" t="n">
        <v>0.608189766</v>
      </c>
      <c r="G3314" s="32">
        <f>F3314*E3314</f>
        <v/>
      </c>
    </row>
    <row r="3315" ht="20.1" customHeight="1">
      <c r="A3315" s="29" t="inlineStr">
        <is>
          <t>2.5</t>
        </is>
      </c>
      <c r="B3315" s="29" t="inlineStr">
        <is>
          <t>CP ADAP. 002</t>
        </is>
      </c>
      <c r="C3315" s="29" t="inlineStr">
        <is>
          <t>INSTALAÇÕES PROVISÓRIAS DE ÁGUA</t>
        </is>
      </c>
      <c r="D3315" s="30" t="inlineStr">
        <is>
          <t>UN</t>
        </is>
      </c>
      <c r="E3315" s="31" t="n">
        <v>1</v>
      </c>
      <c r="F3315" s="32" t="n">
        <v>8</v>
      </c>
      <c r="G3315" s="32">
        <f>F3315*E3315</f>
        <v/>
      </c>
    </row>
    <row r="3316" ht="27.95" customHeight="1">
      <c r="A3316" s="29" t="inlineStr">
        <is>
          <t>3.2.8</t>
        </is>
      </c>
      <c r="B3316" s="29" t="inlineStr">
        <is>
          <t>90439</t>
        </is>
      </c>
      <c r="C3316" s="29" t="inlineStr">
        <is>
          <t>FURO MECANIZADO EM CONCRETO, COM MARTELO DEMOLIDOR, PARA INSTALAÇÕES HIDRÁULICAS, DIÂMETROS MENORES OU IGUAIS A 40 MM. AF_09/2023</t>
        </is>
      </c>
      <c r="D3316" s="30" t="inlineStr">
        <is>
          <t>UN</t>
        </is>
      </c>
      <c r="E3316" s="31" t="n">
        <v>257.6</v>
      </c>
      <c r="F3316" s="32" t="n">
        <v>0.08260000000000001</v>
      </c>
      <c r="G3316" s="32">
        <f>F3316*E3316</f>
        <v/>
      </c>
    </row>
    <row r="3317" ht="27.95" customHeight="1">
      <c r="A3317" s="29" t="inlineStr">
        <is>
          <t>4.2.8</t>
        </is>
      </c>
      <c r="B3317" s="29" t="inlineStr">
        <is>
          <t>90439</t>
        </is>
      </c>
      <c r="C3317" s="29" t="inlineStr">
        <is>
          <t>FURO MECANIZADO EM CONCRETO, COM MARTELO DEMOLIDOR, PARA INSTALAÇÕES HIDRÁULICAS, DIÂMETROS MENORES OU IGUAIS A 40 MM. AF_09/2023</t>
        </is>
      </c>
      <c r="D3317" s="30" t="inlineStr">
        <is>
          <t>UN</t>
        </is>
      </c>
      <c r="E3317" s="31" t="n">
        <v>365.33</v>
      </c>
      <c r="F3317" s="32" t="n">
        <v>0.08260000000000001</v>
      </c>
      <c r="G3317" s="32">
        <f>F3317*E3317</f>
        <v/>
      </c>
    </row>
    <row r="3318" ht="20.1" customHeight="1">
      <c r="A3318" s="29" t="inlineStr">
        <is>
          <t>6.12</t>
        </is>
      </c>
      <c r="B3318" s="29" t="inlineStr">
        <is>
          <t>100878</t>
        </is>
      </c>
      <c r="C3318" s="29" t="inlineStr">
        <is>
          <t>VASO SANITÁRIO SIFONADO COM CAIXA ACOPLADA, LOUÇA BRANCA - PADRÃO ALTO - FORNECIMENTO E INSTALAÇÃO. AF_01/2020</t>
        </is>
      </c>
      <c r="D3318" s="30" t="inlineStr">
        <is>
          <t>UN</t>
        </is>
      </c>
      <c r="E3318" s="31" t="n">
        <v>33</v>
      </c>
      <c r="F3318" s="32" t="n">
        <v>1.3121</v>
      </c>
      <c r="G3318" s="32">
        <f>F3318*E3318</f>
        <v/>
      </c>
    </row>
    <row r="3319" ht="20.1" customHeight="1">
      <c r="A3319" s="29" t="inlineStr">
        <is>
          <t>6.13</t>
        </is>
      </c>
      <c r="B3319" s="29" t="inlineStr">
        <is>
          <t>100849</t>
        </is>
      </c>
      <c r="C3319" s="29" t="inlineStr">
        <is>
          <t>ASSENTO SANITÁRIO CONVENCIONAL - FORNECIMENTO E INSTALACAO. AF_01/2020</t>
        </is>
      </c>
      <c r="D3319" s="30" t="inlineStr">
        <is>
          <t>UN</t>
        </is>
      </c>
      <c r="E3319" s="31" t="n">
        <v>33</v>
      </c>
      <c r="F3319" s="32" t="n">
        <v>0.1536</v>
      </c>
      <c r="G3319" s="32">
        <f>F3319*E3319</f>
        <v/>
      </c>
    </row>
    <row r="3320" ht="20.1" customHeight="1">
      <c r="A3320" s="29" t="inlineStr">
        <is>
          <t>6.14</t>
        </is>
      </c>
      <c r="B3320" s="29" t="inlineStr">
        <is>
          <t>86887</t>
        </is>
      </c>
      <c r="C3320" s="29" t="inlineStr">
        <is>
          <t>ENGATE FLEXÍVEL EM INOX, 1/2 X 40CM - FORNECIMENTO E INSTALAÇÃO. AF_01/2020</t>
        </is>
      </c>
      <c r="D3320" s="30" t="inlineStr">
        <is>
          <t>UN</t>
        </is>
      </c>
      <c r="E3320" s="31" t="n">
        <v>33</v>
      </c>
      <c r="F3320" s="32" t="n">
        <v>0.1525</v>
      </c>
      <c r="G3320" s="32">
        <f>F3320*E3320</f>
        <v/>
      </c>
    </row>
    <row r="3321" ht="27.95" customHeight="1">
      <c r="A3321" s="29" t="inlineStr">
        <is>
          <t>6.15</t>
        </is>
      </c>
      <c r="B3321" s="29" t="inlineStr">
        <is>
          <t>86938</t>
        </is>
      </c>
      <c r="C3321" s="29" t="inlineStr">
        <is>
          <t>CUBA DE EMBUTIR OVAL EM LOUÇA BRANCA, 35 X 50CM OU EQUIVALENTE, INCLUSO VÁLVULA E SIFÃO TIPO GARRAFA EM METAL CROMADO - FORNECIMENTO E INSTALAÇÃO. AF_01/2020</t>
        </is>
      </c>
      <c r="D3321" s="30" t="inlineStr">
        <is>
          <t>UN</t>
        </is>
      </c>
      <c r="E3321" s="31" t="n">
        <v>30</v>
      </c>
      <c r="F3321" s="32" t="n">
        <v>0.4474</v>
      </c>
      <c r="G3321" s="32">
        <f>F3321*E3321</f>
        <v/>
      </c>
    </row>
    <row r="3322" ht="20.1" customHeight="1">
      <c r="A3322" s="29" t="inlineStr">
        <is>
          <t>6.16</t>
        </is>
      </c>
      <c r="B3322" s="29" t="inlineStr">
        <is>
          <t>100853</t>
        </is>
      </c>
      <c r="C3322" s="29" t="inlineStr">
        <is>
          <t>TORNEIRA CROMADA DE MESA PARA LAVATORIO, TIPO MONOCOMANDO. AF_01/2020</t>
        </is>
      </c>
      <c r="D3322" s="30" t="inlineStr">
        <is>
          <t>UN</t>
        </is>
      </c>
      <c r="E3322" s="31" t="n">
        <v>30</v>
      </c>
      <c r="F3322" s="32" t="n">
        <v>0.463</v>
      </c>
      <c r="G3322" s="32">
        <f>F3322*E3322</f>
        <v/>
      </c>
    </row>
    <row r="3323" ht="20.1" customHeight="1">
      <c r="A3323" s="29" t="inlineStr">
        <is>
          <t>6.17</t>
        </is>
      </c>
      <c r="B3323" s="29" t="inlineStr">
        <is>
          <t>86887</t>
        </is>
      </c>
      <c r="C3323" s="29" t="inlineStr">
        <is>
          <t>ENGATE FLEXÍVEL EM INOX, 1/2 X 40CM - FORNECIMENTO E INSTALAÇÃO. AF_01/2020</t>
        </is>
      </c>
      <c r="D3323" s="30" t="inlineStr">
        <is>
          <t>UN</t>
        </is>
      </c>
      <c r="E3323" s="31" t="n">
        <v>30</v>
      </c>
      <c r="F3323" s="32" t="n">
        <v>0.1525</v>
      </c>
      <c r="G3323" s="32">
        <f>F3323*E3323</f>
        <v/>
      </c>
    </row>
    <row r="3324" ht="20.1" customHeight="1">
      <c r="A3324" s="29" t="inlineStr">
        <is>
          <t>6.18</t>
        </is>
      </c>
      <c r="B3324" s="29" t="inlineStr">
        <is>
          <t>100858</t>
        </is>
      </c>
      <c r="C3324" s="29" t="inlineStr">
        <is>
          <t>MICTÓRIO SIFONADO LOUÇA BRANCA - PADRÃO MÉDIO - FORNECIMENTO E INSTALAÇÃO. AF_01/2020</t>
        </is>
      </c>
      <c r="D3324" s="30" t="inlineStr">
        <is>
          <t>UN</t>
        </is>
      </c>
      <c r="E3324" s="31" t="n">
        <v>11</v>
      </c>
      <c r="F3324" s="32" t="n">
        <v>1.009</v>
      </c>
      <c r="G3324" s="32">
        <f>F3324*E3324</f>
        <v/>
      </c>
    </row>
    <row r="3325" ht="15" customHeight="1">
      <c r="A3325" s="29" t="inlineStr">
        <is>
          <t>6.26</t>
        </is>
      </c>
      <c r="B3325" s="29" t="inlineStr">
        <is>
          <t>C3513</t>
        </is>
      </c>
      <c r="C3325" s="29" t="inlineStr">
        <is>
          <t>CHUVEIRO CROMADO C/ ARTICULAÇÃO</t>
        </is>
      </c>
      <c r="D3325" s="30" t="inlineStr">
        <is>
          <t>UN</t>
        </is>
      </c>
      <c r="E3325" s="31" t="n">
        <v>1</v>
      </c>
      <c r="F3325" s="32" t="n">
        <v>5.5</v>
      </c>
      <c r="G3325" s="32">
        <f>F3325*E3325</f>
        <v/>
      </c>
    </row>
    <row r="3326" ht="15" customHeight="1">
      <c r="A3326" s="29" t="inlineStr">
        <is>
          <t>6.29</t>
        </is>
      </c>
      <c r="B3326" s="29" t="inlineStr">
        <is>
          <t>S04286</t>
        </is>
      </c>
      <c r="C3326" s="29" t="inlineStr">
        <is>
          <t>Dispenser para sabonete líquido</t>
        </is>
      </c>
      <c r="D3326" s="30" t="inlineStr">
        <is>
          <t>un</t>
        </is>
      </c>
      <c r="E3326" s="31" t="n">
        <v>12</v>
      </c>
      <c r="F3326" s="32" t="n">
        <v>0.15</v>
      </c>
      <c r="G3326" s="32">
        <f>F3326*E3326</f>
        <v/>
      </c>
    </row>
    <row r="3327" ht="15" customHeight="1">
      <c r="A3327" s="29" t="inlineStr">
        <is>
          <t>6.30</t>
        </is>
      </c>
      <c r="B3327" s="29" t="inlineStr">
        <is>
          <t>S04287</t>
        </is>
      </c>
      <c r="C3327" s="29" t="inlineStr">
        <is>
          <t>Dispenser para toalha interfolhada</t>
        </is>
      </c>
      <c r="D3327" s="30" t="inlineStr">
        <is>
          <t>un</t>
        </is>
      </c>
      <c r="E3327" s="31" t="n">
        <v>12</v>
      </c>
      <c r="F3327" s="32" t="n">
        <v>0.15</v>
      </c>
      <c r="G3327" s="32">
        <f>F3327*E3327</f>
        <v/>
      </c>
    </row>
    <row r="3328" ht="15" customHeight="1">
      <c r="A3328" s="29" t="inlineStr">
        <is>
          <t>6.31</t>
        </is>
      </c>
      <c r="B3328" s="29" t="inlineStr">
        <is>
          <t>S12511</t>
        </is>
      </c>
      <c r="C3328" s="29" t="inlineStr">
        <is>
          <t>Dispenser, em plástico, para papel higiênico em rolo</t>
        </is>
      </c>
      <c r="D3328" s="30" t="inlineStr">
        <is>
          <t>un</t>
        </is>
      </c>
      <c r="E3328" s="31" t="n">
        <v>33</v>
      </c>
      <c r="F3328" s="32" t="n">
        <v>0.15</v>
      </c>
      <c r="G3328" s="32">
        <f>F3328*E3328</f>
        <v/>
      </c>
    </row>
    <row r="3329" ht="15" customHeight="1">
      <c r="A3329" s="29" t="inlineStr">
        <is>
          <t>6.32</t>
        </is>
      </c>
      <c r="B3329" s="29" t="inlineStr">
        <is>
          <t>SBC190183</t>
        </is>
      </c>
      <c r="C3329" s="29" t="inlineStr">
        <is>
          <t>DUCHA HIGIENICA ACQUA JET 2195 AQUARIUS FABRIMAR CR Data 08/2024</t>
        </is>
      </c>
      <c r="D3329" s="30" t="inlineStr">
        <is>
          <t>un</t>
        </is>
      </c>
      <c r="E3329" s="31" t="n">
        <v>33</v>
      </c>
      <c r="F3329" s="32" t="n">
        <v>1.276</v>
      </c>
      <c r="G3329" s="32">
        <f>F3329*E3329</f>
        <v/>
      </c>
    </row>
    <row r="3330" ht="27.95" customHeight="1">
      <c r="A3330" s="29" t="inlineStr">
        <is>
          <t>6.33</t>
        </is>
      </c>
      <c r="B3330" s="29" t="inlineStr">
        <is>
          <t>89987</t>
        </is>
      </c>
      <c r="C3330" s="29" t="inlineStr">
        <is>
          <t>REGISTRO DE GAVETA BRUTO, LATÃO, ROSCÁVEL, 3/4", COM ACABAMENTO E CANOPLA CROMADOS - FORNECIMENTO E INSTALAÇÃO. AF_08/2021</t>
        </is>
      </c>
      <c r="D3330" s="30" t="inlineStr">
        <is>
          <t>UN</t>
        </is>
      </c>
      <c r="E3330" s="31" t="n">
        <v>12</v>
      </c>
      <c r="F3330" s="32" t="n">
        <v>0.4424</v>
      </c>
      <c r="G3330" s="32">
        <f>F3330*E3330</f>
        <v/>
      </c>
    </row>
    <row r="3331" ht="20.1" customHeight="1">
      <c r="A3331" s="29" t="inlineStr">
        <is>
          <t>6.34</t>
        </is>
      </c>
      <c r="B3331" s="29" t="inlineStr">
        <is>
          <t>94498</t>
        </is>
      </c>
      <c r="C3331" s="29" t="inlineStr">
        <is>
          <t>REGISTRO DE GAVETA BRUTO, LATÃO, ROSCÁVEL, 2" - FORNECIMENTO E INSTALAÇÃO. AF_08/2021</t>
        </is>
      </c>
      <c r="D3331" s="30" t="inlineStr">
        <is>
          <t>UN</t>
        </is>
      </c>
      <c r="E3331" s="31" t="n">
        <v>2</v>
      </c>
      <c r="F3331" s="32" t="n">
        <v>0.6796</v>
      </c>
      <c r="G3331" s="32">
        <f>F3331*E3331</f>
        <v/>
      </c>
    </row>
    <row r="3332" ht="20.1" customHeight="1">
      <c r="A3332" s="29" t="inlineStr">
        <is>
          <t>6.35</t>
        </is>
      </c>
      <c r="B3332" s="29" t="inlineStr">
        <is>
          <t>94500</t>
        </is>
      </c>
      <c r="C3332" s="29" t="inlineStr">
        <is>
          <t>REGISTRO DE GAVETA BRUTO, LATÃO, ROSCÁVEL, 3" - FORNECIMENTO E INSTALAÇÃO. AF_08/2021</t>
        </is>
      </c>
      <c r="D3332" s="30" t="inlineStr">
        <is>
          <t>UN</t>
        </is>
      </c>
      <c r="E3332" s="31" t="n">
        <v>3</v>
      </c>
      <c r="F3332" s="32" t="n">
        <v>1.139</v>
      </c>
      <c r="G3332" s="32">
        <f>F3332*E3332</f>
        <v/>
      </c>
    </row>
    <row r="3333" ht="20.1" customHeight="1">
      <c r="A3333" s="29" t="inlineStr">
        <is>
          <t>6.36</t>
        </is>
      </c>
      <c r="B3333" s="29" t="inlineStr">
        <is>
          <t>94501</t>
        </is>
      </c>
      <c r="C3333" s="29" t="inlineStr">
        <is>
          <t>REGISTRO DE GAVETA BRUTO, LATÃO, ROSCÁVEL, 4" - FORNECIMENTO E INSTALAÇÃO. AF_08/2021</t>
        </is>
      </c>
      <c r="D3333" s="30" t="inlineStr">
        <is>
          <t>UN</t>
        </is>
      </c>
      <c r="E3333" s="31" t="n">
        <v>2</v>
      </c>
      <c r="F3333" s="32" t="n">
        <v>1.445</v>
      </c>
      <c r="G3333" s="32">
        <f>F3333*E3333</f>
        <v/>
      </c>
    </row>
    <row r="3334" ht="15" customHeight="1">
      <c r="A3334" s="29" t="inlineStr">
        <is>
          <t>6.37</t>
        </is>
      </c>
      <c r="B3334" s="29" t="inlineStr">
        <is>
          <t>S07755</t>
        </is>
      </c>
      <c r="C3334" s="29" t="inlineStr">
        <is>
          <t>Painel para shaft de 1,00 x 0,65 sem visita e com acessórios</t>
        </is>
      </c>
      <c r="D3334" s="30" t="inlineStr">
        <is>
          <t>un</t>
        </is>
      </c>
      <c r="E3334" s="31" t="n">
        <v>34.72</v>
      </c>
      <c r="F3334" s="32" t="n">
        <v>1</v>
      </c>
      <c r="G3334" s="32">
        <f>F3334*E3334</f>
        <v/>
      </c>
    </row>
    <row r="3335" ht="15" customHeight="1">
      <c r="A3335" s="1" t="n"/>
      <c r="B3335" s="1" t="n"/>
      <c r="C3335" s="1" t="n"/>
      <c r="D3335" s="1" t="n"/>
      <c r="E3335" s="1" t="n"/>
      <c r="F3335" s="33" t="inlineStr">
        <is>
          <t>TOTAL:</t>
        </is>
      </c>
      <c r="G3335" s="34" t="n">
        <v>270.828546724</v>
      </c>
    </row>
    <row r="3336" ht="15.95" customHeight="1">
      <c r="A3336" s="27" t="inlineStr">
        <is>
          <t xml:space="preserve">[ Encargos </t>
        </is>
      </c>
      <c r="B3336" s="27" t="inlineStr">
        <is>
          <t>00043463</t>
        </is>
      </c>
      <c r="C3336" s="27" t="inlineStr">
        <is>
          <t>FERRAMENTAS - FAMILIA ENCARREGADO GERAL - HORISTA (ENCARGOS COMPLEMENTARES - COLETADO CAIXA)</t>
        </is>
      </c>
      <c r="D3336" s="28" t="inlineStr">
        <is>
          <t>H</t>
        </is>
      </c>
      <c r="E3336" s="1" t="n"/>
      <c r="F3336" s="1" t="n"/>
      <c r="G3336" s="1" t="n"/>
    </row>
    <row r="3337" ht="20.1" customHeight="1">
      <c r="A3337" s="29" t="inlineStr">
        <is>
          <t>4.2.14</t>
        </is>
      </c>
      <c r="B3337" s="29" t="inlineStr">
        <is>
          <t>CP ADAP. 014</t>
        </is>
      </c>
      <c r="C3337" s="29" t="inlineStr">
        <is>
          <t>FIBRA DE CARBONO PARA REFORCO ESTRUTURAL -VIGAS</t>
        </is>
      </c>
      <c r="D3337" s="30" t="inlineStr">
        <is>
          <t>M2</t>
        </is>
      </c>
      <c r="E3337" s="31" t="n">
        <v>1.36</v>
      </c>
      <c r="F3337" s="32" t="n">
        <v>0.309</v>
      </c>
      <c r="G3337" s="32">
        <f>F3337*E3337</f>
        <v/>
      </c>
    </row>
    <row r="3338" ht="15" customHeight="1">
      <c r="A3338" s="1" t="n"/>
      <c r="B3338" s="1" t="n"/>
      <c r="C3338" s="1" t="n"/>
      <c r="D3338" s="1" t="n"/>
      <c r="E3338" s="1" t="n"/>
      <c r="F3338" s="33" t="inlineStr">
        <is>
          <t>TOTAL:</t>
        </is>
      </c>
      <c r="G3338" s="34" t="n">
        <v>0.42024</v>
      </c>
    </row>
    <row r="3339" ht="15.95" customHeight="1">
      <c r="A3339" s="27" t="inlineStr">
        <is>
          <t xml:space="preserve">[ Encargos </t>
        </is>
      </c>
      <c r="B3339" s="27" t="inlineStr">
        <is>
          <t>00043475</t>
        </is>
      </c>
      <c r="C3339" s="27" t="inlineStr">
        <is>
          <t>FERRAMENTAS - FAMILIA ENCARREGADO GERAL - MENSALISTA (ENCARGOS COMPLEMENTARES - COLETADO CAIXA)</t>
        </is>
      </c>
      <c r="D3339" s="28" t="inlineStr">
        <is>
          <t>MES</t>
        </is>
      </c>
      <c r="E3339" s="1" t="n"/>
      <c r="F3339" s="1" t="n"/>
      <c r="G3339" s="1" t="n"/>
    </row>
    <row r="3340" ht="15" customHeight="1">
      <c r="A3340" s="29" t="inlineStr">
        <is>
          <t>1.2</t>
        </is>
      </c>
      <c r="B3340" s="29" t="inlineStr">
        <is>
          <t>93572</t>
        </is>
      </c>
      <c r="C3340" s="29" t="inlineStr">
        <is>
          <t>ENCARREGADO GERAL DE OBRAS COM ENCARGOS COMPLEMENTARES</t>
        </is>
      </c>
      <c r="D3340" s="30" t="inlineStr">
        <is>
          <t>MES</t>
        </is>
      </c>
      <c r="E3340" s="31" t="n">
        <v>12</v>
      </c>
      <c r="F3340" s="32" t="n">
        <v>1</v>
      </c>
      <c r="G3340" s="32">
        <f>F3340*E3340</f>
        <v/>
      </c>
    </row>
    <row r="3341" ht="15" customHeight="1">
      <c r="A3341" s="1" t="n"/>
      <c r="B3341" s="1" t="n"/>
      <c r="C3341" s="1" t="n"/>
      <c r="D3341" s="1" t="n"/>
      <c r="E3341" s="1" t="n"/>
      <c r="F3341" s="33" t="inlineStr">
        <is>
          <t>TOTAL:</t>
        </is>
      </c>
      <c r="G3341" s="34" t="n">
        <v>12</v>
      </c>
    </row>
    <row r="3342" ht="15.95" customHeight="1">
      <c r="A3342" s="27" t="inlineStr">
        <is>
          <t xml:space="preserve">[ Encargos </t>
        </is>
      </c>
      <c r="B3342" s="27" t="inlineStr">
        <is>
          <t>00043462</t>
        </is>
      </c>
      <c r="C3342" s="27" t="inlineStr">
        <is>
          <t>FERRAMENTAS - FAMILIA ENGENHEIRO CIVIL - HORISTA (ENCARGOS COMPLEMENTARES - COLETADO CAIXA)</t>
        </is>
      </c>
      <c r="D3342" s="28" t="inlineStr">
        <is>
          <t>H</t>
        </is>
      </c>
      <c r="E3342" s="1" t="n"/>
      <c r="F3342" s="1" t="n"/>
      <c r="G3342" s="1" t="n"/>
    </row>
    <row r="3343" ht="15" customHeight="1">
      <c r="A3343" s="29" t="inlineStr">
        <is>
          <t>1.1</t>
        </is>
      </c>
      <c r="B3343" s="29" t="inlineStr">
        <is>
          <t>90778</t>
        </is>
      </c>
      <c r="C3343" s="29" t="inlineStr">
        <is>
          <t>ENGENHEIRO CIVIL DE OBRA PLENO COM ENCARGOS COMPLEMENTARES</t>
        </is>
      </c>
      <c r="D3343" s="30" t="inlineStr">
        <is>
          <t>H</t>
        </is>
      </c>
      <c r="E3343" s="31" t="n">
        <v>264</v>
      </c>
      <c r="F3343" s="32" t="n">
        <v>1</v>
      </c>
      <c r="G3343" s="32">
        <f>F3343*E3343</f>
        <v/>
      </c>
    </row>
    <row r="3344" ht="15" customHeight="1">
      <c r="A3344" s="29" t="inlineStr">
        <is>
          <t>1.4</t>
        </is>
      </c>
      <c r="B3344" s="29" t="inlineStr">
        <is>
          <t>88255</t>
        </is>
      </c>
      <c r="C3344" s="29" t="inlineStr">
        <is>
          <t>AUXILIAR TÉCNICO DE ENGENHARIA COM ENCARGOS COMPLEMENTARES</t>
        </is>
      </c>
      <c r="D3344" s="30" t="inlineStr">
        <is>
          <t>H</t>
        </is>
      </c>
      <c r="E3344" s="31" t="n">
        <v>396</v>
      </c>
      <c r="F3344" s="32" t="n">
        <v>1</v>
      </c>
      <c r="G3344" s="32">
        <f>F3344*E3344</f>
        <v/>
      </c>
    </row>
    <row r="3345" ht="27.95" customHeight="1">
      <c r="A3345" s="29" t="inlineStr">
        <is>
          <t>1.8</t>
        </is>
      </c>
      <c r="B3345" s="29" t="inlineStr">
        <is>
          <t>CP ADAP - SUDECAP 62.24.14</t>
        </is>
      </c>
      <c r="C3345" s="29" t="inlineStr">
        <is>
          <t>RELATÓRIO TÉCNICO DE PLANEJAMENTO DE EXECUÇÃO DE OBRAS - MÉDIO PORTE</t>
        </is>
      </c>
      <c r="D3345" s="30" t="inlineStr">
        <is>
          <t>UN.</t>
        </is>
      </c>
      <c r="E3345" s="31" t="n">
        <v>1</v>
      </c>
      <c r="F3345" s="32" t="n">
        <v>42</v>
      </c>
      <c r="G3345" s="32">
        <f>F3345*E3345</f>
        <v/>
      </c>
    </row>
    <row r="3346" ht="20.1" customHeight="1">
      <c r="A3346" s="29" t="inlineStr">
        <is>
          <t>4.2.14</t>
        </is>
      </c>
      <c r="B3346" s="29" t="inlineStr">
        <is>
          <t>CP ADAP. 014</t>
        </is>
      </c>
      <c r="C3346" s="29" t="inlineStr">
        <is>
          <t>FIBRA DE CARBONO PARA REFORCO ESTRUTURAL -VIGAS</t>
        </is>
      </c>
      <c r="D3346" s="30" t="inlineStr">
        <is>
          <t>M2</t>
        </is>
      </c>
      <c r="E3346" s="31" t="n">
        <v>1.36</v>
      </c>
      <c r="F3346" s="32" t="n">
        <v>0.103</v>
      </c>
      <c r="G3346" s="32">
        <f>F3346*E3346</f>
        <v/>
      </c>
    </row>
    <row r="3347" ht="20.1" customHeight="1">
      <c r="A3347" s="29" t="inlineStr">
        <is>
          <t>4.7.5</t>
        </is>
      </c>
      <c r="B3347" s="29" t="inlineStr">
        <is>
          <t>CP ADAP. 038</t>
        </is>
      </c>
      <c r="C3347" s="29" t="inlineStr">
        <is>
          <t>REMOÇÃO, ARMAZENAMENTO E REEINSTALAÇÃO DE SPDA COM EMISSÃO DE LAUDO</t>
        </is>
      </c>
      <c r="D3347" s="30" t="inlineStr">
        <is>
          <t>UN</t>
        </is>
      </c>
      <c r="E3347" s="31" t="n">
        <v>2</v>
      </c>
      <c r="F3347" s="32" t="n">
        <v>0.333333</v>
      </c>
      <c r="G3347" s="32">
        <f>F3347*E3347</f>
        <v/>
      </c>
    </row>
    <row r="3348" ht="15" customHeight="1">
      <c r="A3348" s="29" t="inlineStr">
        <is>
          <t>6.38</t>
        </is>
      </c>
      <c r="B3348" s="29" t="inlineStr">
        <is>
          <t>HID. 1</t>
        </is>
      </c>
      <c r="C3348" s="29" t="inlineStr">
        <is>
          <t>PROJETO HIDROSSANITÁRIO</t>
        </is>
      </c>
      <c r="D3348" s="30" t="inlineStr">
        <is>
          <t>UN</t>
        </is>
      </c>
      <c r="E3348" s="31" t="n">
        <v>1</v>
      </c>
      <c r="F3348" s="32" t="n">
        <v>18.7</v>
      </c>
      <c r="G3348" s="32">
        <f>F3348*E3348</f>
        <v/>
      </c>
    </row>
    <row r="3349" ht="15" customHeight="1">
      <c r="A3349" s="29" t="inlineStr">
        <is>
          <t>7.1</t>
        </is>
      </c>
      <c r="B3349" s="29" t="inlineStr">
        <is>
          <t>PROJ. 01</t>
        </is>
      </c>
      <c r="C3349" s="29" t="inlineStr">
        <is>
          <t>PROJETO EXECUTIVO COMPLETO</t>
        </is>
      </c>
      <c r="D3349" s="30" t="inlineStr">
        <is>
          <t>UN</t>
        </is>
      </c>
      <c r="E3349" s="31" t="n">
        <v>1</v>
      </c>
      <c r="F3349" s="32" t="n">
        <v>77</v>
      </c>
      <c r="G3349" s="32">
        <f>F3349*E3349</f>
        <v/>
      </c>
    </row>
    <row r="3350" ht="20.1" customHeight="1">
      <c r="A3350" s="29" t="inlineStr">
        <is>
          <t>7.2</t>
        </is>
      </c>
      <c r="B3350" s="29" t="inlineStr">
        <is>
          <t>PROJ. 02</t>
        </is>
      </c>
      <c r="C3350" s="29" t="inlineStr">
        <is>
          <t>AS BUILT - ATUALIZAÇÃO DO PROJETO EXECUTIVO CONFORME CONSTRUÍDO</t>
        </is>
      </c>
      <c r="D3350" s="30" t="inlineStr">
        <is>
          <t>UN</t>
        </is>
      </c>
      <c r="E3350" s="31" t="n">
        <v>1</v>
      </c>
      <c r="F3350" s="32" t="n">
        <v>45</v>
      </c>
      <c r="G3350" s="32">
        <f>F3350*E3350</f>
        <v/>
      </c>
    </row>
    <row r="3351" ht="15" customHeight="1">
      <c r="A3351" s="1" t="n"/>
      <c r="B3351" s="1" t="n"/>
      <c r="C3351" s="1" t="n"/>
      <c r="D3351" s="1" t="n"/>
      <c r="E3351" s="1" t="n"/>
      <c r="F3351" s="33" t="inlineStr">
        <is>
          <t>TOTAL:</t>
        </is>
      </c>
      <c r="G3351" s="34" t="n">
        <v>843.506746</v>
      </c>
    </row>
    <row r="3352" ht="15.95" customHeight="1">
      <c r="A3352" s="27" t="inlineStr">
        <is>
          <t xml:space="preserve">[ Encargos </t>
        </is>
      </c>
      <c r="B3352" s="27" t="inlineStr">
        <is>
          <t>00043464</t>
        </is>
      </c>
      <c r="C3352" s="27" t="inlineStr">
        <is>
          <t>FERRAMENTAS - FAMILIA OPERADOR ESCAVADEIRA - HORISTA (ENCARGOS COMPLEMENTARES - COLETADO CAIXA)</t>
        </is>
      </c>
      <c r="D3352" s="28" t="inlineStr">
        <is>
          <t>H</t>
        </is>
      </c>
      <c r="E3352" s="1" t="n"/>
      <c r="F3352" s="1" t="n"/>
      <c r="G3352" s="1" t="n"/>
    </row>
    <row r="3353" ht="20.1" customHeight="1">
      <c r="A3353" s="29" t="inlineStr">
        <is>
          <t>2.2</t>
        </is>
      </c>
      <c r="B3353" s="29" t="inlineStr">
        <is>
          <t>93208</t>
        </is>
      </c>
      <c r="C3353" s="29" t="inlineStr">
        <is>
          <t>EXECUÇÃO DE ALMOXARIFADO EM CANTEIRO DE OBRA EM CHAPA DE MADEIRA COMPENSADA, INCLUSO PRATELEIRAS. AF_02/2016</t>
        </is>
      </c>
      <c r="D3353" s="30" t="inlineStr">
        <is>
          <t>M2</t>
        </is>
      </c>
      <c r="E3353" s="31" t="n">
        <v>30</v>
      </c>
      <c r="F3353" s="32" t="n">
        <v>0.3299121152</v>
      </c>
      <c r="G3353" s="32">
        <f>F3353*E3353</f>
        <v/>
      </c>
    </row>
    <row r="3354" ht="27.95" customHeight="1">
      <c r="A3354" s="29" t="inlineStr">
        <is>
          <t>2.3</t>
        </is>
      </c>
      <c r="B3354" s="29" t="inlineStr">
        <is>
          <t>93210</t>
        </is>
      </c>
      <c r="C3354" s="29" t="inlineStr">
        <is>
          <t>EXECUÇÃO DE REFEITÓRIO EM CANTEIRO DE OBRA EM CHAPA DE MADEIRA COMPENSADA, NÃO INCLUSO MOBILIÁRIO E EQUIPAMENTOS. AF_02/2016</t>
        </is>
      </c>
      <c r="D3354" s="30" t="inlineStr">
        <is>
          <t>M2</t>
        </is>
      </c>
      <c r="E3354" s="31" t="n">
        <v>14</v>
      </c>
      <c r="F3354" s="32" t="n">
        <v>0.251276700364</v>
      </c>
      <c r="G3354" s="32">
        <f>F3354*E3354</f>
        <v/>
      </c>
    </row>
    <row r="3355" ht="27.95" customHeight="1">
      <c r="A3355" s="29" t="inlineStr">
        <is>
          <t>2.4</t>
        </is>
      </c>
      <c r="B3355" s="29" t="inlineStr">
        <is>
          <t>101493</t>
        </is>
      </c>
      <c r="C3355" s="29" t="inlineStr">
        <is>
          <t>ENTRADA DE ENERGIA ELÉTRICA, AÉREA, MONOFÁSICA, COM CAIXA DE EMBUTIR, CABO DE 10 MM2 E DISJUNTOR DIN 50A (NÃO INCLUSO O POSTE DE CONCRETO). AF_07/2020_PS</t>
        </is>
      </c>
      <c r="D3355" s="30" t="inlineStr">
        <is>
          <t>UN</t>
        </is>
      </c>
      <c r="E3355" s="31" t="n">
        <v>1</v>
      </c>
      <c r="F3355" s="32" t="n">
        <v>0.077</v>
      </c>
      <c r="G3355" s="32">
        <f>F3355*E3355</f>
        <v/>
      </c>
    </row>
    <row r="3356" ht="27.95" customHeight="1">
      <c r="A3356" s="29" t="inlineStr">
        <is>
          <t>3.1.2</t>
        </is>
      </c>
      <c r="B3356" s="29" t="inlineStr">
        <is>
          <t>97063</t>
        </is>
      </c>
      <c r="C3356" s="29" t="inlineStr">
        <is>
          <t>MONTAGEM E DESMONTAGEM DE ANDAIME MODULAR FACHADEIRO, COM PISO METÁLICO, PARA EDIFICAÇÕES COM MÚLTIPLOS PAVIMENTOS (EXCLUSIVE ANDAIME E LIMPEZA). AF_11/2017</t>
        </is>
      </c>
      <c r="D3356" s="30" t="inlineStr">
        <is>
          <t>M2</t>
        </is>
      </c>
      <c r="E3356" s="31" t="n">
        <v>889</v>
      </c>
      <c r="F3356" s="32" t="n">
        <v>0.5546</v>
      </c>
      <c r="G3356" s="32">
        <f>F3356*E3356</f>
        <v/>
      </c>
    </row>
    <row r="3357" ht="27.95" customHeight="1">
      <c r="A3357" s="29" t="inlineStr">
        <is>
          <t>3.2.8</t>
        </is>
      </c>
      <c r="B3357" s="29" t="inlineStr">
        <is>
          <t>90439</t>
        </is>
      </c>
      <c r="C3357" s="29" t="inlineStr">
        <is>
          <t>FURO MECANIZADO EM CONCRETO, COM MARTELO DEMOLIDOR, PARA INSTALAÇÕES HIDRÁULICAS, DIÂMETROS MENORES OU IGUAIS A 40 MM. AF_09/2023</t>
        </is>
      </c>
      <c r="D3357" s="30" t="inlineStr">
        <is>
          <t>UN</t>
        </is>
      </c>
      <c r="E3357" s="31" t="n">
        <v>257.6</v>
      </c>
      <c r="F3357" s="32" t="n">
        <v>0.2937</v>
      </c>
      <c r="G3357" s="32">
        <f>F3357*E3357</f>
        <v/>
      </c>
    </row>
    <row r="3358" ht="20.1" customHeight="1">
      <c r="A3358" s="29" t="inlineStr">
        <is>
          <t>3.2.10</t>
        </is>
      </c>
      <c r="B3358" s="29" t="inlineStr">
        <is>
          <t>97625</t>
        </is>
      </c>
      <c r="C3358" s="29" t="inlineStr">
        <is>
          <t>DEMOLIÇÃO DE ALVENARIA PARA QUALQUER TIPO DE BLOCO, DE FORMA MECANIZADA, SEM REAPROVEITAMENTO. AF_09/2023</t>
        </is>
      </c>
      <c r="D3358" s="30" t="inlineStr">
        <is>
          <t>M3</t>
        </is>
      </c>
      <c r="E3358" s="31" t="n">
        <v>6.84</v>
      </c>
      <c r="F3358" s="32" t="n">
        <v>0.3794</v>
      </c>
      <c r="G3358" s="32">
        <f>F3358*E3358</f>
        <v/>
      </c>
    </row>
    <row r="3359" ht="27.95" customHeight="1">
      <c r="A3359" s="29" t="inlineStr">
        <is>
          <t>3.3.4</t>
        </is>
      </c>
      <c r="B3359" s="29" t="inlineStr">
        <is>
          <t>87894</t>
        </is>
      </c>
      <c r="C3359" s="29" t="inlineStr">
        <is>
          <t>CHAPISCO APLICADO EM ALVENARIA (SEM PRESENÇA DE VÃOS) E ESTRUTURAS DE CONCRETO DE FACHADA, COM COLHER DE PEDREIRO. ARGAMASSA TRAÇO 1:3 COM PREPARO EM BETONEIRA 400L. AF_10/2022</t>
        </is>
      </c>
      <c r="D3359" s="30" t="inlineStr">
        <is>
          <t>M2</t>
        </is>
      </c>
      <c r="E3359" s="31" t="n">
        <v>44.77</v>
      </c>
      <c r="F3359" s="32" t="n">
        <v>0.015984</v>
      </c>
      <c r="G3359" s="32">
        <f>F3359*E3359</f>
        <v/>
      </c>
    </row>
    <row r="3360" ht="36" customHeight="1">
      <c r="A3360" s="29" t="inlineStr">
        <is>
          <t>3.3.5</t>
        </is>
      </c>
      <c r="B3360" s="29" t="inlineStr">
        <is>
          <t>104237</t>
        </is>
      </c>
      <c r="C3360" s="29" t="inlineStr">
        <is>
          <t>EMBOÇO OU MASSA ÚNICA EM ARGAMASSA TRAÇO 1:2:8, PREPARO MECÂNICA COM BETONEIRA 400 L, APLICADA MANUALMENTE EM PANOS DE FACHADA SEM PRESENÇA DE VÃOS, ESPESSURA DE 35 MM, ACESSO POR ANDAIME. AF_08/2022</t>
        </is>
      </c>
      <c r="D3360" s="30" t="inlineStr">
        <is>
          <t>M2</t>
        </is>
      </c>
      <c r="E3360" s="31" t="n">
        <v>44.77</v>
      </c>
      <c r="F3360" s="32" t="n">
        <v>0.17685</v>
      </c>
      <c r="G3360" s="32">
        <f>F3360*E3360</f>
        <v/>
      </c>
    </row>
    <row r="3361" ht="20.1" customHeight="1">
      <c r="A3361" s="29" t="inlineStr">
        <is>
          <t>3.6.2</t>
        </is>
      </c>
      <c r="B3361" s="29" t="inlineStr">
        <is>
          <t>CP ADAP. 064</t>
        </is>
      </c>
      <c r="C3361" s="29" t="inlineStr">
        <is>
          <t>TELHAMENTO COM TELHA TERMO ACÚSTICA EM ALUMÍNIO ONDULADA COM 30MM DE PREENCHIMENTO / POLIURETANO RÍGIDO</t>
        </is>
      </c>
      <c r="D3361" s="30" t="inlineStr">
        <is>
          <t>M2</t>
        </is>
      </c>
      <c r="E3361" s="31" t="n">
        <v>856.28</v>
      </c>
      <c r="F3361" s="32" t="n">
        <v>0.0021</v>
      </c>
      <c r="G3361" s="32">
        <f>F3361*E3361</f>
        <v/>
      </c>
    </row>
    <row r="3362" ht="20.1" customHeight="1">
      <c r="A3362" s="29" t="inlineStr">
        <is>
          <t>3.6.4</t>
        </is>
      </c>
      <c r="B3362" s="29" t="inlineStr">
        <is>
          <t>CP ADAP. 054</t>
        </is>
      </c>
      <c r="C3362" s="29" t="inlineStr">
        <is>
          <t>RUFO EM CHAPA DE AÇO GALVANIZADO NÚMERO 24, CORTE DE 50 CM, INCLUSO TRANSPORTE VERTICAL</t>
        </is>
      </c>
      <c r="D3362" s="30" t="inlineStr">
        <is>
          <t>M</t>
        </is>
      </c>
      <c r="E3362" s="31" t="n">
        <v>57</v>
      </c>
      <c r="F3362" s="32" t="n">
        <v>0.0315</v>
      </c>
      <c r="G3362" s="32">
        <f>F3362*E3362</f>
        <v/>
      </c>
    </row>
    <row r="3363" ht="27.95" customHeight="1">
      <c r="A3363" s="29" t="inlineStr">
        <is>
          <t>4.1.2</t>
        </is>
      </c>
      <c r="B3363" s="29" t="inlineStr">
        <is>
          <t>97063</t>
        </is>
      </c>
      <c r="C3363" s="29" t="inlineStr">
        <is>
          <t>MONTAGEM E DESMONTAGEM DE ANDAIME MODULAR FACHADEIRO, COM PISO METÁLICO, PARA EDIFICAÇÕES COM MÚLTIPLOS PAVIMENTOS (EXCLUSIVE ANDAIME E LIMPEZA). AF_11/2017</t>
        </is>
      </c>
      <c r="D3363" s="30" t="inlineStr">
        <is>
          <t>M2</t>
        </is>
      </c>
      <c r="E3363" s="31" t="n">
        <v>1600.8</v>
      </c>
      <c r="F3363" s="32" t="n">
        <v>0.5546</v>
      </c>
      <c r="G3363" s="32">
        <f>F3363*E3363</f>
        <v/>
      </c>
    </row>
    <row r="3364" ht="27.95" customHeight="1">
      <c r="A3364" s="29" t="inlineStr">
        <is>
          <t>4.2.6</t>
        </is>
      </c>
      <c r="B3364" s="29" t="inlineStr">
        <is>
          <t>92762</t>
        </is>
      </c>
      <c r="C3364" s="29" t="inlineStr">
        <is>
          <t>ARMAÇÃO DE PILAR OU VIGA DE ESTRUTURA CONVENCIONAL DE CONCRETO ARMADO UTILIZANDO AÇO CA-50 DE 10,0 MM - MONTAGEM. AF_06/2022</t>
        </is>
      </c>
      <c r="D3364" s="30" t="inlineStr">
        <is>
          <t>KG</t>
        </is>
      </c>
      <c r="E3364" s="31" t="n">
        <v>330.48</v>
      </c>
      <c r="F3364" s="32" t="n">
        <v>0.03339</v>
      </c>
      <c r="G3364" s="32">
        <f>F3364*E3364</f>
        <v/>
      </c>
    </row>
    <row r="3365" ht="27.95" customHeight="1">
      <c r="A3365" s="29" t="inlineStr">
        <is>
          <t>4.2.8</t>
        </is>
      </c>
      <c r="B3365" s="29" t="inlineStr">
        <is>
          <t>90439</t>
        </is>
      </c>
      <c r="C3365" s="29" t="inlineStr">
        <is>
          <t>FURO MECANIZADO EM CONCRETO, COM MARTELO DEMOLIDOR, PARA INSTALAÇÕES HIDRÁULICAS, DIÂMETROS MENORES OU IGUAIS A 40 MM. AF_09/2023</t>
        </is>
      </c>
      <c r="D3365" s="30" t="inlineStr">
        <is>
          <t>UN</t>
        </is>
      </c>
      <c r="E3365" s="31" t="n">
        <v>365.33</v>
      </c>
      <c r="F3365" s="32" t="n">
        <v>0.2937</v>
      </c>
      <c r="G3365" s="32">
        <f>F3365*E3365</f>
        <v/>
      </c>
    </row>
    <row r="3366" ht="20.1" customHeight="1">
      <c r="A3366" s="29" t="inlineStr">
        <is>
          <t>4.2.10</t>
        </is>
      </c>
      <c r="B3366" s="29" t="inlineStr">
        <is>
          <t>97625</t>
        </is>
      </c>
      <c r="C3366" s="29" t="inlineStr">
        <is>
          <t>DEMOLIÇÃO DE ALVENARIA PARA QUALQUER TIPO DE BLOCO, DE FORMA MECANIZADA, SEM REAPROVEITAMENTO. AF_09/2023</t>
        </is>
      </c>
      <c r="D3366" s="30" t="inlineStr">
        <is>
          <t>M3</t>
        </is>
      </c>
      <c r="E3366" s="31" t="n">
        <v>1.8</v>
      </c>
      <c r="F3366" s="32" t="n">
        <v>0.3794</v>
      </c>
      <c r="G3366" s="32">
        <f>F3366*E3366</f>
        <v/>
      </c>
    </row>
    <row r="3367" ht="27.95" customHeight="1">
      <c r="A3367" s="29" t="inlineStr">
        <is>
          <t>4.3.4</t>
        </is>
      </c>
      <c r="B3367" s="29" t="inlineStr">
        <is>
          <t>87894</t>
        </is>
      </c>
      <c r="C3367" s="29" t="inlineStr">
        <is>
          <t>CHAPISCO APLICADO EM ALVENARIA (SEM PRESENÇA DE VÃOS) E ESTRUTURAS DE CONCRETO DE FACHADA, COM COLHER DE PEDREIRO. ARGAMASSA TRAÇO 1:3 COM PREPARO EM BETONEIRA 400L. AF_10/2022</t>
        </is>
      </c>
      <c r="D3367" s="30" t="inlineStr">
        <is>
          <t>M2</t>
        </is>
      </c>
      <c r="E3367" s="31" t="n">
        <v>1721.67</v>
      </c>
      <c r="F3367" s="32" t="n">
        <v>0.015984</v>
      </c>
      <c r="G3367" s="32">
        <f>F3367*E3367</f>
        <v/>
      </c>
    </row>
    <row r="3368" ht="36" customHeight="1">
      <c r="A3368" s="29" t="inlineStr">
        <is>
          <t>4.3.5</t>
        </is>
      </c>
      <c r="B3368" s="29" t="inlineStr">
        <is>
          <t>104237</t>
        </is>
      </c>
      <c r="C3368" s="29" t="inlineStr">
        <is>
          <t>EMBOÇO OU MASSA ÚNICA EM ARGAMASSA TRAÇO 1:2:8, PREPARO MECÂNICA COM BETONEIRA 400 L, APLICADA MANUALMENTE EM PANOS DE FACHADA SEM PRESENÇA DE VÃOS, ESPESSURA DE 35 MM, ACESSO POR ANDAIME. AF_08/2022</t>
        </is>
      </c>
      <c r="D3368" s="30" t="inlineStr">
        <is>
          <t>M2</t>
        </is>
      </c>
      <c r="E3368" s="31" t="n">
        <v>1721.67</v>
      </c>
      <c r="F3368" s="32" t="n">
        <v>0.17685</v>
      </c>
      <c r="G3368" s="32">
        <f>F3368*E3368</f>
        <v/>
      </c>
    </row>
    <row r="3369" ht="20.1" customHeight="1">
      <c r="A3369" s="29" t="inlineStr">
        <is>
          <t>4.3.14</t>
        </is>
      </c>
      <c r="B3369" s="29" t="inlineStr">
        <is>
          <t>CP ADAP. 023</t>
        </is>
      </c>
      <c r="C3369" s="29" t="inlineStr">
        <is>
          <t>FORNECIMENTO E INSTALAÇÃO DE BRISES EM PVC E MONTANTES EM ALUMÍNIO</t>
        </is>
      </c>
      <c r="D3369" s="30" t="inlineStr">
        <is>
          <t>M2</t>
        </is>
      </c>
      <c r="E3369" s="31" t="n">
        <v>340</v>
      </c>
      <c r="F3369" s="32" t="n">
        <v>0.3</v>
      </c>
      <c r="G3369" s="32">
        <f>F3369*E3369</f>
        <v/>
      </c>
    </row>
    <row r="3370" ht="36" customHeight="1">
      <c r="A3370" s="29" t="inlineStr">
        <is>
          <t>4.4.2</t>
        </is>
      </c>
      <c r="B3370" s="29" t="inlineStr">
        <is>
          <t>87630</t>
        </is>
      </c>
      <c r="C3370" s="29" t="inlineStr">
        <is>
          <t>CONTRAPISO EM ARGAMASSA TRAÇO 1:4 (CIMENTO E AREIA), PREPARO MECÂNICO COM BETONEIRA 400 L, APLICADO EM ÁREAS SECAS SOBRE LAJE, ADERIDO, ACABAMENTO NÃO REFORÇADO, ESPESSURA 3CM. AF_07/2021</t>
        </is>
      </c>
      <c r="D3370" s="30" t="inlineStr">
        <is>
          <t>M2</t>
        </is>
      </c>
      <c r="E3370" s="31" t="n">
        <v>408</v>
      </c>
      <c r="F3370" s="32" t="n">
        <v>0.209035</v>
      </c>
      <c r="G3370" s="32">
        <f>F3370*E3370</f>
        <v/>
      </c>
    </row>
    <row r="3371" ht="36" customHeight="1">
      <c r="A3371" s="29" t="inlineStr">
        <is>
          <t>4.5.3</t>
        </is>
      </c>
      <c r="B3371" s="29" t="inlineStr">
        <is>
          <t>87630</t>
        </is>
      </c>
      <c r="C3371" s="29" t="inlineStr">
        <is>
          <t>CONTRAPISO EM ARGAMASSA TRAÇO 1:4 (CIMENTO E AREIA), PREPARO MECÂNICO COM BETONEIRA 400 L, APLICADO EM ÁREAS SECAS SOBRE LAJE, ADERIDO, ACABAMENTO NÃO REFORÇADO, ESPESSURA 3CM. AF_07/2021</t>
        </is>
      </c>
      <c r="D3371" s="30" t="inlineStr">
        <is>
          <t>M2</t>
        </is>
      </c>
      <c r="E3371" s="31" t="n">
        <v>229.45</v>
      </c>
      <c r="F3371" s="32" t="n">
        <v>0.209035</v>
      </c>
      <c r="G3371" s="32">
        <f>F3371*E3371</f>
        <v/>
      </c>
    </row>
    <row r="3372" ht="20.1" customHeight="1">
      <c r="A3372" s="29" t="inlineStr">
        <is>
          <t>4.6.1</t>
        </is>
      </c>
      <c r="B3372" s="29" t="inlineStr">
        <is>
          <t>97625</t>
        </is>
      </c>
      <c r="C3372" s="29" t="inlineStr">
        <is>
          <t>DEMOLIÇÃO DE ALVENARIA PARA QUALQUER TIPO DE BLOCO, DE FORMA MECANIZADA, SEM REAPROVEITAMENTO. AF_09/2023</t>
        </is>
      </c>
      <c r="D3372" s="30" t="inlineStr">
        <is>
          <t>M3</t>
        </is>
      </c>
      <c r="E3372" s="31" t="n">
        <v>5</v>
      </c>
      <c r="F3372" s="32" t="n">
        <v>0.3794</v>
      </c>
      <c r="G3372" s="32">
        <f>F3372*E3372</f>
        <v/>
      </c>
    </row>
    <row r="3373" ht="27.95" customHeight="1">
      <c r="A3373" s="29" t="inlineStr">
        <is>
          <t>4.6.4</t>
        </is>
      </c>
      <c r="B3373" s="29" t="inlineStr">
        <is>
          <t>92762</t>
        </is>
      </c>
      <c r="C3373" s="29" t="inlineStr">
        <is>
          <t>MONTAGEM E DESMONTAGEM DE FÔRMA DE PILARES RETANGULARES E ESTRUTURAS SIMILARES, PÉ-DIREITO SIMPLES, EM CHAPA DE MADEIRA COMPENSADA PLASTIFICADA, 10 UTILIZAÇÕES. AF_09/2020</t>
        </is>
      </c>
      <c r="D3373" s="30" t="inlineStr">
        <is>
          <t>KG</t>
        </is>
      </c>
      <c r="E3373" s="31" t="n">
        <v>4</v>
      </c>
      <c r="F3373" s="32" t="n">
        <v>0.03339</v>
      </c>
      <c r="G3373" s="32">
        <f>F3373*E3373</f>
        <v/>
      </c>
    </row>
    <row r="3374" ht="27.95" customHeight="1">
      <c r="A3374" s="29" t="inlineStr">
        <is>
          <t>4.6.6</t>
        </is>
      </c>
      <c r="B3374" s="29" t="inlineStr">
        <is>
          <t>103356</t>
        </is>
      </c>
      <c r="C3374" s="29" t="inlineStr">
        <is>
          <t>ALVENARIA DE VEDAÇÃO DE BLOCOS CERÂMICOS FURADOS NA HORIZONTAL DE 9X19X29 CM (ESPESSURA 9 CM) E ARGAMASSA DE ASSENTAMENTO COM PREPARO EM BETONEIRA. AF_12/2021</t>
        </is>
      </c>
      <c r="D3374" s="30" t="inlineStr">
        <is>
          <t>M2</t>
        </is>
      </c>
      <c r="E3374" s="31" t="n">
        <v>25</v>
      </c>
      <c r="F3374" s="32" t="n">
        <v>0.03465</v>
      </c>
      <c r="G3374" s="32">
        <f>F3374*E3374</f>
        <v/>
      </c>
    </row>
    <row r="3375" ht="27.95" customHeight="1">
      <c r="A3375" s="29" t="inlineStr">
        <is>
          <t>4.6.7</t>
        </is>
      </c>
      <c r="B3375" s="29" t="inlineStr">
        <is>
          <t>92455</t>
        </is>
      </c>
      <c r="C3375" s="29" t="inlineStr">
        <is>
          <t>MONTAGEM E DESMONTAGEM DE FÔRMA DE VIGA, ESCORAMENTO COM GARFO DE MADEIRA, PÉ-DIREITO SIMPLES, EM CHAPA DE MADEIRA RESINADA, 4 UTILIZAÇÕES. AF_09/2020</t>
        </is>
      </c>
      <c r="D3375" s="30" t="inlineStr">
        <is>
          <t>M2</t>
        </is>
      </c>
      <c r="E3375" s="31" t="n">
        <v>12</v>
      </c>
      <c r="F3375" s="32" t="n">
        <v>0.309008</v>
      </c>
      <c r="G3375" s="32">
        <f>F3375*E3375</f>
        <v/>
      </c>
    </row>
    <row r="3376" ht="27.95" customHeight="1">
      <c r="A3376" s="29" t="inlineStr">
        <is>
          <t>4.6.9</t>
        </is>
      </c>
      <c r="B3376" s="29" t="inlineStr">
        <is>
          <t>87894</t>
        </is>
      </c>
      <c r="C3376" s="29" t="inlineStr">
        <is>
          <t>CHAPISCO APLICADO EM ALVENARIA (SEM PRESENÇA DE VÃOS) E ESTRUTURAS DE CONCRETO DE FACHADA, COM COLHER DE PEDREIRO. ARGAMASSA TRAÇO 1:3 COM PREPARO EM BETONEIRA 400L. AF_10/2022</t>
        </is>
      </c>
      <c r="D3376" s="30" t="inlineStr">
        <is>
          <t>M2</t>
        </is>
      </c>
      <c r="E3376" s="31" t="n">
        <v>25</v>
      </c>
      <c r="F3376" s="32" t="n">
        <v>0.015984</v>
      </c>
      <c r="G3376" s="32">
        <f>F3376*E3376</f>
        <v/>
      </c>
    </row>
    <row r="3377" ht="36" customHeight="1">
      <c r="A3377" s="29" t="inlineStr">
        <is>
          <t>4.6.10</t>
        </is>
      </c>
      <c r="B3377" s="29" t="inlineStr">
        <is>
          <t>104237</t>
        </is>
      </c>
      <c r="C3377" s="29" t="inlineStr">
        <is>
          <t>EMBOÇO OU MASSA ÚNICA EM ARGAMASSA TRAÇO 1:2:8, PREPARO MECÂNICA COM BETONEIRA 400 L, APLICADA MANUALMENTE EM PANOS DE FACHADA SEM PRESENÇA DE VÃOS, ESPESSURA DE 35 MM, ACESSO POR ANDAIME. AF_08/2022</t>
        </is>
      </c>
      <c r="D3377" s="30" t="inlineStr">
        <is>
          <t>M2</t>
        </is>
      </c>
      <c r="E3377" s="31" t="n">
        <v>25</v>
      </c>
      <c r="F3377" s="32" t="n">
        <v>0.17685</v>
      </c>
      <c r="G3377" s="32">
        <f>F3377*E3377</f>
        <v/>
      </c>
    </row>
    <row r="3378" ht="27.95" customHeight="1">
      <c r="A3378" s="29" t="inlineStr">
        <is>
          <t>4.7.1</t>
        </is>
      </c>
      <c r="B3378" s="29" t="inlineStr">
        <is>
          <t>97649</t>
        </is>
      </c>
      <c r="C3378" s="29" t="inlineStr">
        <is>
          <t>REMOÇÃO DE TELHAS DE FIBROCIMENTO, METÁLICA E CERÂMICA, DE FORMA MECANIZADA, COM USO DE GUINDASTE, SEM REAPROVEITAMENTO. AF_09/2023</t>
        </is>
      </c>
      <c r="D3378" s="30" t="inlineStr">
        <is>
          <t>M2</t>
        </is>
      </c>
      <c r="E3378" s="31" t="n">
        <v>459</v>
      </c>
      <c r="F3378" s="32" t="n">
        <v>0.0037</v>
      </c>
      <c r="G3378" s="32">
        <f>F3378*E3378</f>
        <v/>
      </c>
    </row>
    <row r="3379" ht="20.1" customHeight="1">
      <c r="A3379" s="29" t="inlineStr">
        <is>
          <t>4.7.2</t>
        </is>
      </c>
      <c r="B3379" s="29" t="inlineStr">
        <is>
          <t>CP ADAP. 064</t>
        </is>
      </c>
      <c r="C3379" s="29" t="inlineStr">
        <is>
          <t>TELHAMENTO COM TELHA TERMO ACÚSTICA EM ALUMÍNIO ONDULADA COM 30MM DE PREENCHIMENTO / POLIURETANO RÍGIDO</t>
        </is>
      </c>
      <c r="D3379" s="30" t="inlineStr">
        <is>
          <t>M2</t>
        </is>
      </c>
      <c r="E3379" s="31" t="n">
        <v>459</v>
      </c>
      <c r="F3379" s="32" t="n">
        <v>0.0021</v>
      </c>
      <c r="G3379" s="32">
        <f>F3379*E3379</f>
        <v/>
      </c>
    </row>
    <row r="3380" ht="20.1" customHeight="1">
      <c r="A3380" s="29" t="inlineStr">
        <is>
          <t>4.7.3</t>
        </is>
      </c>
      <c r="B3380" s="29" t="inlineStr">
        <is>
          <t>CP ADAP. 054</t>
        </is>
      </c>
      <c r="C3380" s="29" t="inlineStr">
        <is>
          <t>RUFO EM CHAPA DE AÇO GALVANIZADO NÚMERO 24, CORTE DE 50 CM, INCLUSO TRANSPORTE VERTICAL</t>
        </is>
      </c>
      <c r="D3380" s="30" t="inlineStr">
        <is>
          <t>M</t>
        </is>
      </c>
      <c r="E3380" s="31" t="n">
        <v>34</v>
      </c>
      <c r="F3380" s="32" t="n">
        <v>0.0315</v>
      </c>
      <c r="G3380" s="32">
        <f>F3380*E3380</f>
        <v/>
      </c>
    </row>
    <row r="3381" ht="20.1" customHeight="1">
      <c r="A3381" s="29" t="inlineStr">
        <is>
          <t>4.7.4</t>
        </is>
      </c>
      <c r="B3381" s="29" t="inlineStr">
        <is>
          <t>CP ADAP. 055</t>
        </is>
      </c>
      <c r="C3381" s="29" t="inlineStr">
        <is>
          <t>CUMEEIRA EM CHAPA DE AÇO GALVANIZADO NÚMERO 24, CORTE DE 100 CM, INCLUSO TRANSPORTE VERTICAL</t>
        </is>
      </c>
      <c r="D3381" s="30" t="inlineStr">
        <is>
          <t>M</t>
        </is>
      </c>
      <c r="E3381" s="31" t="n">
        <v>30</v>
      </c>
      <c r="F3381" s="32" t="n">
        <v>0.0315</v>
      </c>
      <c r="G3381" s="32">
        <f>F3381*E3381</f>
        <v/>
      </c>
    </row>
    <row r="3382" ht="20.1" customHeight="1">
      <c r="A3382" s="29" t="inlineStr">
        <is>
          <t>5.1</t>
        </is>
      </c>
      <c r="B3382" s="29" t="inlineStr">
        <is>
          <t>97625</t>
        </is>
      </c>
      <c r="C3382" s="29" t="inlineStr">
        <is>
          <t>DEMOLIÇÃO DE ALVENARIA PARA QUALQUER TIPO DE BLOCO, DE FORMA MECANIZADA, SEM REAPROVEITAMENTO. AF_09/2023</t>
        </is>
      </c>
      <c r="D3382" s="30" t="inlineStr">
        <is>
          <t>M3</t>
        </is>
      </c>
      <c r="E3382" s="31" t="n">
        <v>39.6</v>
      </c>
      <c r="F3382" s="32" t="n">
        <v>0.3794</v>
      </c>
      <c r="G3382" s="32">
        <f>F3382*E3382</f>
        <v/>
      </c>
    </row>
    <row r="3383" ht="20.1" customHeight="1">
      <c r="A3383" s="29" t="inlineStr">
        <is>
          <t>5.4</t>
        </is>
      </c>
      <c r="B3383" s="29" t="inlineStr">
        <is>
          <t>CP-95467-90315369</t>
        </is>
      </c>
      <c r="C3383" s="29" t="inlineStr">
        <is>
          <t>EMBASAMENTO C/PEDRA ARGAMASSADA UTILIZANDO ARG.CIM/AREIA 1:6 (M3)</t>
        </is>
      </c>
      <c r="D3383" s="30" t="inlineStr">
        <is>
          <t>M3</t>
        </is>
      </c>
      <c r="E3383" s="31" t="n">
        <v>9.9</v>
      </c>
      <c r="F3383" s="32" t="n">
        <v>1.392</v>
      </c>
      <c r="G3383" s="32">
        <f>F3383*E3383</f>
        <v/>
      </c>
    </row>
    <row r="3384" ht="27.95" customHeight="1">
      <c r="A3384" s="29" t="inlineStr">
        <is>
          <t>5.6</t>
        </is>
      </c>
      <c r="B3384" s="29" t="inlineStr">
        <is>
          <t>92762</t>
        </is>
      </c>
      <c r="C3384" s="29" t="inlineStr">
        <is>
          <t>ARMAÇÃO DE PILAR OU VIGA DE ESTRUTURA CONVENCIONAL DE CONCRETO ARMADO UTILIZANDO AÇO CA-50 DE 10,0 MM - MONTAGEM. AF_06/2022</t>
        </is>
      </c>
      <c r="D3384" s="30" t="inlineStr">
        <is>
          <t>KG</t>
        </is>
      </c>
      <c r="E3384" s="31" t="n">
        <v>426.35</v>
      </c>
      <c r="F3384" s="32" t="n">
        <v>0.03339</v>
      </c>
      <c r="G3384" s="32">
        <f>F3384*E3384</f>
        <v/>
      </c>
    </row>
    <row r="3385" ht="27.95" customHeight="1">
      <c r="A3385" s="29" t="inlineStr">
        <is>
          <t>5.8</t>
        </is>
      </c>
      <c r="B3385" s="29" t="inlineStr">
        <is>
          <t>92423</t>
        </is>
      </c>
      <c r="C3385" s="29" t="inlineStr">
        <is>
          <t>MONTAGEM E DESMONTAGEM DE FÔRMA DE PILARES RETANGULARES E ESTRUTURAS SIMILARES, PÉ-DIREITO SIMPLES, EM CHAPA DE MADEIRA COMPENSADA RESINADA, 6 UTILIZAÇÕES. AF_09/2020</t>
        </is>
      </c>
      <c r="D3385" s="30" t="inlineStr">
        <is>
          <t>M2</t>
        </is>
      </c>
      <c r="E3385" s="31" t="n">
        <v>72</v>
      </c>
      <c r="F3385" s="32" t="n">
        <v>0.059784</v>
      </c>
      <c r="G3385" s="32">
        <f>F3385*E3385</f>
        <v/>
      </c>
    </row>
    <row r="3386" ht="20.1" customHeight="1">
      <c r="A3386" s="29" t="inlineStr">
        <is>
          <t>5.11</t>
        </is>
      </c>
      <c r="B3386" s="29" t="inlineStr">
        <is>
          <t>96556</t>
        </is>
      </c>
      <c r="C3386" s="29" t="inlineStr">
        <is>
          <t>CONCRETAGEM DE SAPATAS, FCK 30 MPA, COM USO DE JERICA ? LANÇAMENTO, ADENSAMENTO E ACABAMENTO. AF_06/2017</t>
        </is>
      </c>
      <c r="D3386" s="30" t="inlineStr">
        <is>
          <t>M3</t>
        </is>
      </c>
      <c r="E3386" s="31" t="n">
        <v>3.89</v>
      </c>
      <c r="F3386" s="32" t="n">
        <v>1.426</v>
      </c>
      <c r="G3386" s="32">
        <f>F3386*E3386</f>
        <v/>
      </c>
    </row>
    <row r="3387" ht="20.1" customHeight="1">
      <c r="A3387" s="29" t="inlineStr">
        <is>
          <t>5.12</t>
        </is>
      </c>
      <c r="B3387" s="29" t="inlineStr">
        <is>
          <t>93205</t>
        </is>
      </c>
      <c r="C3387" s="29" t="inlineStr">
        <is>
          <t>CINTA DE AMARRAÇÃO DE ALVENARIA MOLDADA IN LOCO COM UTILIZAÇÃO DE BLOCOS CANALETA. AF_03/2016</t>
        </is>
      </c>
      <c r="D3387" s="30" t="inlineStr">
        <is>
          <t>M</t>
        </is>
      </c>
      <c r="E3387" s="31" t="n">
        <v>220</v>
      </c>
      <c r="F3387" s="32" t="n">
        <v>0.02342866</v>
      </c>
      <c r="G3387" s="32">
        <f>F3387*E3387</f>
        <v/>
      </c>
    </row>
    <row r="3388" ht="27.95" customHeight="1">
      <c r="A3388" s="29" t="inlineStr">
        <is>
          <t>5.13</t>
        </is>
      </c>
      <c r="B3388" s="29" t="inlineStr">
        <is>
          <t>89470</t>
        </is>
      </c>
      <c r="C3388" s="29" t="inlineStr">
        <is>
          <t>ALVENARIA DE BLOCOS DE CONCRETO ESTRUTURAL 14X19X39 CM (ESPESSURA 14 CM), FBK = 4,5 MPA, UTILIZANDO COLHER DE PEDREIRO. AF_10/2022</t>
        </is>
      </c>
      <c r="D3388" s="30" t="inlineStr">
        <is>
          <t>M2</t>
        </is>
      </c>
      <c r="E3388" s="31" t="n">
        <v>242</v>
      </c>
      <c r="F3388" s="32" t="n">
        <v>0.07156800000000001</v>
      </c>
      <c r="G3388" s="32">
        <f>F3388*E3388</f>
        <v/>
      </c>
    </row>
    <row r="3389" ht="36" customHeight="1">
      <c r="A3389" s="29" t="inlineStr">
        <is>
          <t>6.4</t>
        </is>
      </c>
      <c r="B3389" s="29" t="inlineStr">
        <is>
          <t>87630</t>
        </is>
      </c>
      <c r="C3389" s="29" t="inlineStr">
        <is>
          <t>CONTRAPISO EM ARGAMASSA TRAÇO 1:4 (CIMENTO E AREIA), PREPARO MECÂNICO COM BETONEIRA 400 L, APLICADO EM ÁREAS SECAS SOBRE LAJE, ADERIDO, ACABAMENTO NÃO REFORÇADO, ESPESSURA 3CM. AF_07/2021</t>
        </is>
      </c>
      <c r="D3389" s="30" t="inlineStr">
        <is>
          <t>M2</t>
        </is>
      </c>
      <c r="E3389" s="31" t="n">
        <v>123.31</v>
      </c>
      <c r="F3389" s="32" t="n">
        <v>0.209035</v>
      </c>
      <c r="G3389" s="32">
        <f>F3389*E3389</f>
        <v/>
      </c>
    </row>
    <row r="3390" ht="20.1" customHeight="1">
      <c r="A3390" s="29" t="inlineStr">
        <is>
          <t>6.10</t>
        </is>
      </c>
      <c r="B3390" s="29" t="inlineStr">
        <is>
          <t>97640</t>
        </is>
      </c>
      <c r="C3390" s="29" t="inlineStr">
        <is>
          <t>REMOÇÃO DE FORROS DE DRYWALL, PVC E FIBROMINERAL, DE FORMA MANUAL, SEM REAPROVEITAMENTO. AF_09/2023</t>
        </is>
      </c>
      <c r="D3390" s="30" t="inlineStr">
        <is>
          <t>M2</t>
        </is>
      </c>
      <c r="E3390" s="31" t="n">
        <v>123.31</v>
      </c>
      <c r="F3390" s="32" t="n">
        <v>0.0229</v>
      </c>
      <c r="G3390" s="32">
        <f>F3390*E3390</f>
        <v/>
      </c>
    </row>
    <row r="3391" ht="15" customHeight="1">
      <c r="A3391" s="29" t="inlineStr">
        <is>
          <t>6.11</t>
        </is>
      </c>
      <c r="B3391" s="29" t="inlineStr">
        <is>
          <t>120412</t>
        </is>
      </c>
      <c r="C3391" s="29" t="inlineStr">
        <is>
          <t>FORRO MODULAR DE PVC MAGIORE 625 x 1250mm VIPAL</t>
        </is>
      </c>
      <c r="D3391" s="30" t="inlineStr">
        <is>
          <t>M2</t>
        </is>
      </c>
      <c r="E3391" s="31" t="n">
        <v>123.31</v>
      </c>
      <c r="F3391" s="32" t="n">
        <v>0.6</v>
      </c>
      <c r="G3391" s="32">
        <f>F3391*E3391</f>
        <v/>
      </c>
    </row>
    <row r="3392" ht="27.95" customHeight="1">
      <c r="A3392" s="29" t="inlineStr">
        <is>
          <t>7.3</t>
        </is>
      </c>
      <c r="B3392" s="29" t="inlineStr">
        <is>
          <t>100982</t>
        </is>
      </c>
      <c r="C3392" s="29" t="inlineStr">
        <is>
          <t>CARGA, MANOBRA E DESCARGA DE ENTULHO EM CAMINHÃO BASCULANTE 10 M³ - CARGA COM ESCAVADEIRA HIDRÁULICA (CAÇAMBA DE 0,80 M³ / 111 HP) E DESCARGA LIVRE (UNIDADE: M3). AF_07/2020</t>
        </is>
      </c>
      <c r="D3392" s="30" t="inlineStr">
        <is>
          <t>M3</t>
        </is>
      </c>
      <c r="E3392" s="31" t="n">
        <v>355.22</v>
      </c>
      <c r="F3392" s="32" t="n">
        <v>0.0524</v>
      </c>
      <c r="G3392" s="32">
        <f>F3392*E3392</f>
        <v/>
      </c>
    </row>
    <row r="3393" ht="15" customHeight="1">
      <c r="A3393" s="1" t="n"/>
      <c r="B3393" s="1" t="n"/>
      <c r="C3393" s="1" t="n"/>
      <c r="D3393" s="1" t="n"/>
      <c r="E3393" s="1" t="n"/>
      <c r="F3393" s="33" t="inlineStr">
        <is>
          <t>TOTAL:</t>
        </is>
      </c>
      <c r="G3393" s="34" t="n">
        <v>2383.744945721096</v>
      </c>
    </row>
    <row r="3394" ht="15.95" customHeight="1">
      <c r="A3394" s="27" t="inlineStr">
        <is>
          <t xml:space="preserve">[ Encargos </t>
        </is>
      </c>
      <c r="B3394" s="27" t="inlineStr">
        <is>
          <t>00043465</t>
        </is>
      </c>
      <c r="C3394" s="27" t="inlineStr">
        <is>
          <t>FERRAMENTAS - FAMILIA PEDREIRO - HORISTA (ENCARGOS COMPLEMENTARES - COLETADO CAIXA)</t>
        </is>
      </c>
      <c r="D3394" s="28" t="inlineStr">
        <is>
          <t>H</t>
        </is>
      </c>
      <c r="E3394" s="1" t="n"/>
      <c r="F3394" s="1" t="n"/>
      <c r="G3394" s="1" t="n"/>
    </row>
    <row r="3395" ht="20.1" customHeight="1">
      <c r="A3395" s="29" t="inlineStr">
        <is>
          <t>2.2</t>
        </is>
      </c>
      <c r="B3395" s="29" t="inlineStr">
        <is>
          <t>93208</t>
        </is>
      </c>
      <c r="C3395" s="29" t="inlineStr">
        <is>
          <t>EXECUÇÃO DE ALMOXARIFADO EM CANTEIRO DE OBRA EM CHAPA DE MADEIRA COMPENSADA, INCLUSO PRATELEIRAS. AF_02/2016</t>
        </is>
      </c>
      <c r="D3395" s="30" t="inlineStr">
        <is>
          <t>M2</t>
        </is>
      </c>
      <c r="E3395" s="31" t="n">
        <v>30</v>
      </c>
      <c r="F3395" s="32" t="n">
        <v>1.04177572</v>
      </c>
      <c r="G3395" s="32">
        <f>F3395*E3395</f>
        <v/>
      </c>
    </row>
    <row r="3396" ht="27.95" customHeight="1">
      <c r="A3396" s="29" t="inlineStr">
        <is>
          <t>2.3</t>
        </is>
      </c>
      <c r="B3396" s="29" t="inlineStr">
        <is>
          <t>93210</t>
        </is>
      </c>
      <c r="C3396" s="29" t="inlineStr">
        <is>
          <t>EXECUÇÃO DE REFEITÓRIO EM CANTEIRO DE OBRA EM CHAPA DE MADEIRA COMPENSADA, NÃO INCLUSO MOBILIÁRIO E EQUIPAMENTOS. AF_02/2016</t>
        </is>
      </c>
      <c r="D3396" s="30" t="inlineStr">
        <is>
          <t>M2</t>
        </is>
      </c>
      <c r="E3396" s="31" t="n">
        <v>14</v>
      </c>
      <c r="F3396" s="32" t="n">
        <v>0.9414134384712192</v>
      </c>
      <c r="G3396" s="32">
        <f>F3396*E3396</f>
        <v/>
      </c>
    </row>
    <row r="3397" ht="20.1" customHeight="1">
      <c r="A3397" s="29" t="inlineStr">
        <is>
          <t>3.2.4</t>
        </is>
      </c>
      <c r="B3397" s="29" t="inlineStr">
        <is>
          <t>CP ADAP. 009</t>
        </is>
      </c>
      <c r="C3397" s="29" t="inlineStr">
        <is>
          <t>PINTURA PROTEÇÃO C/INIBIDOR MIGRATÓRIO CORROSÃO, 2 DEMÃOS - M2</t>
        </is>
      </c>
      <c r="D3397" s="30" t="inlineStr">
        <is>
          <t>M2</t>
        </is>
      </c>
      <c r="E3397" s="31" t="n">
        <v>95.05</v>
      </c>
      <c r="F3397" s="32" t="n">
        <v>0.4</v>
      </c>
      <c r="G3397" s="32">
        <f>F3397*E3397</f>
        <v/>
      </c>
    </row>
    <row r="3398" ht="20.1" customHeight="1">
      <c r="A3398" s="29" t="inlineStr">
        <is>
          <t>3.2.5</t>
        </is>
      </c>
      <c r="B3398" s="29" t="inlineStr">
        <is>
          <t>CP ADAP. 007</t>
        </is>
      </c>
      <c r="C3398" s="29" t="inlineStr">
        <is>
          <t>APLICAÇÃO DE ADESIVO ESTRUTURAL - KG</t>
        </is>
      </c>
      <c r="D3398" s="30" t="inlineStr">
        <is>
          <t>KG</t>
        </is>
      </c>
      <c r="E3398" s="31" t="n">
        <v>95.05</v>
      </c>
      <c r="F3398" s="32" t="n">
        <v>0.4</v>
      </c>
      <c r="G3398" s="32">
        <f>F3398*E3398</f>
        <v/>
      </c>
    </row>
    <row r="3399" ht="27.95" customHeight="1">
      <c r="A3399" s="29" t="inlineStr">
        <is>
          <t>3.2.6</t>
        </is>
      </c>
      <c r="B3399" s="29" t="inlineStr">
        <is>
          <t>92762.</t>
        </is>
      </c>
      <c r="C3399" s="29" t="inlineStr">
        <is>
          <t>ARMAÇÃO DE PILAR OU VIGA DE ESTRUTURA CONVENCIONAL DE CONCRETO ARMADO UTILIZANDO AÇO CA-50 DE 10,0 MM - MONTAGEM. AF_06/2022 (KG)</t>
        </is>
      </c>
      <c r="D3399" s="30" t="inlineStr">
        <is>
          <t>KG</t>
        </is>
      </c>
      <c r="E3399" s="31" t="n">
        <v>342.18</v>
      </c>
      <c r="F3399" s="32" t="n">
        <v>0.0558</v>
      </c>
      <c r="G3399" s="32">
        <f>F3399*E3399</f>
        <v/>
      </c>
    </row>
    <row r="3400" ht="20.1" customHeight="1">
      <c r="A3400" s="29" t="inlineStr">
        <is>
          <t>3.2.7</t>
        </is>
      </c>
      <c r="B3400" s="29" t="inlineStr">
        <is>
          <t>CP ADAP. 005</t>
        </is>
      </c>
      <c r="C3400" s="29" t="inlineStr">
        <is>
          <t>RECUPERAÇÃO CONCRETO COM ARGAMASSA POLIMÉRICA ESP.=25MM</t>
        </is>
      </c>
      <c r="D3400" s="30" t="inlineStr">
        <is>
          <t>M2</t>
        </is>
      </c>
      <c r="E3400" s="31" t="n">
        <v>95.05</v>
      </c>
      <c r="F3400" s="32" t="n">
        <v>1.5</v>
      </c>
      <c r="G3400" s="32">
        <f>F3400*E3400</f>
        <v/>
      </c>
    </row>
    <row r="3401" ht="20.1" customHeight="1">
      <c r="A3401" s="29" t="inlineStr">
        <is>
          <t>3.2.9</t>
        </is>
      </c>
      <c r="B3401" s="29" t="inlineStr">
        <is>
          <t>CP ADAP. 001</t>
        </is>
      </c>
      <c r="C3401" s="29" t="inlineStr">
        <is>
          <t>SELAGEM DE FISSURAS COM INJEÇÃO DE RESINA EPÓXI</t>
        </is>
      </c>
      <c r="D3401" s="30" t="inlineStr">
        <is>
          <t>KG</t>
        </is>
      </c>
      <c r="E3401" s="31" t="n">
        <v>21.25</v>
      </c>
      <c r="F3401" s="32" t="n">
        <v>1</v>
      </c>
      <c r="G3401" s="32">
        <f>F3401*E3401</f>
        <v/>
      </c>
    </row>
    <row r="3402" ht="27.95" customHeight="1">
      <c r="A3402" s="29" t="inlineStr">
        <is>
          <t>3.2.12</t>
        </is>
      </c>
      <c r="B3402" s="29" t="inlineStr">
        <is>
          <t>92921</t>
        </is>
      </c>
      <c r="C3402" s="29" t="inlineStr">
        <is>
          <t>ARMAÇÃO DE ESTRUTURAS DIVERSAS DE CONCRETO ARMADO, EXCETO VIGAS, PILARES, LAJES E FUNDAÇÕES, UTILIZANDO AÇO CA-50 DE 12,5 MM - MONTAGEM. AF_06/2022</t>
        </is>
      </c>
      <c r="D3402" s="30" t="inlineStr">
        <is>
          <t>KG</t>
        </is>
      </c>
      <c r="E3402" s="31" t="n">
        <v>131.82</v>
      </c>
      <c r="F3402" s="32" t="n">
        <v>0.0596</v>
      </c>
      <c r="G3402" s="32">
        <f>F3402*E3402</f>
        <v/>
      </c>
    </row>
    <row r="3403" ht="20.1" customHeight="1">
      <c r="A3403" s="29" t="inlineStr">
        <is>
          <t>3.3.1</t>
        </is>
      </c>
      <c r="B3403" s="29" t="inlineStr">
        <is>
          <t>97633</t>
        </is>
      </c>
      <c r="C3403" s="29" t="inlineStr">
        <is>
          <t>DEMOLIÇÃO DE REVESTIMENTO CERÂMICO, DE FORMA MANUAL, SEM REAPROVEITAMENTO. AF_09/2023</t>
        </is>
      </c>
      <c r="D3403" s="30" t="inlineStr">
        <is>
          <t>M2</t>
        </is>
      </c>
      <c r="E3403" s="31" t="n">
        <v>44.77</v>
      </c>
      <c r="F3403" s="32" t="n">
        <v>0.2301</v>
      </c>
      <c r="G3403" s="32">
        <f>F3403*E3403</f>
        <v/>
      </c>
    </row>
    <row r="3404" ht="20.1" customHeight="1">
      <c r="A3404" s="29" t="inlineStr">
        <is>
          <t>3.3.2</t>
        </is>
      </c>
      <c r="B3404" s="29" t="inlineStr">
        <is>
          <t>97631</t>
        </is>
      </c>
      <c r="C3404" s="29" t="inlineStr">
        <is>
          <t>DEMOLIÇÃO DE ARGAMASSAS, DE FORMA MANUAL, SEM REAPROVEITAMENTO. AF_09/2023</t>
        </is>
      </c>
      <c r="D3404" s="30" t="inlineStr">
        <is>
          <t>M2</t>
        </is>
      </c>
      <c r="E3404" s="31" t="n">
        <v>44.77</v>
      </c>
      <c r="F3404" s="32" t="n">
        <v>0.1151</v>
      </c>
      <c r="G3404" s="32">
        <f>F3404*E3404</f>
        <v/>
      </c>
    </row>
    <row r="3405" ht="27.95" customHeight="1">
      <c r="A3405" s="29" t="inlineStr">
        <is>
          <t>3.3.4</t>
        </is>
      </c>
      <c r="B3405" s="29" t="inlineStr">
        <is>
          <t>87894</t>
        </is>
      </c>
      <c r="C3405" s="29" t="inlineStr">
        <is>
          <t>CHAPISCO APLICADO EM ALVENARIA (SEM PRESENÇA DE VÃOS) E ESTRUTURAS DE CONCRETO DE FACHADA, COM COLHER DE PEDREIRO. ARGAMASSA TRAÇO 1:3 COM PREPARO EM BETONEIRA 400L. AF_10/2022</t>
        </is>
      </c>
      <c r="D3405" s="30" t="inlineStr">
        <is>
          <t>M2</t>
        </is>
      </c>
      <c r="E3405" s="31" t="n">
        <v>44.77</v>
      </c>
      <c r="F3405" s="32" t="n">
        <v>0.1394</v>
      </c>
      <c r="G3405" s="32">
        <f>F3405*E3405</f>
        <v/>
      </c>
    </row>
    <row r="3406" ht="36" customHeight="1">
      <c r="A3406" s="29" t="inlineStr">
        <is>
          <t>3.3.5</t>
        </is>
      </c>
      <c r="B3406" s="29" t="inlineStr">
        <is>
          <t>104237</t>
        </is>
      </c>
      <c r="C3406" s="29" t="inlineStr">
        <is>
          <t>EMBOÇO OU MASSA ÚNICA EM ARGAMASSA TRAÇO 1:2:8, PREPARO MECÂNICA COM BETONEIRA 400 L, APLICADA MANUALMENTE EM PANOS DE FACHADA SEM PRESENÇA DE VÃOS, ESPESSURA DE 35 MM, ACESSO POR ANDAIME. AF_08/2022</t>
        </is>
      </c>
      <c r="D3406" s="30" t="inlineStr">
        <is>
          <t>M2</t>
        </is>
      </c>
      <c r="E3406" s="31" t="n">
        <v>44.77</v>
      </c>
      <c r="F3406" s="32" t="n">
        <v>0.532</v>
      </c>
      <c r="G3406" s="32">
        <f>F3406*E3406</f>
        <v/>
      </c>
    </row>
    <row r="3407" ht="20.1" customHeight="1">
      <c r="A3407" s="29" t="inlineStr">
        <is>
          <t>3.3.6</t>
        </is>
      </c>
      <c r="B3407" s="29" t="inlineStr">
        <is>
          <t>CP ADAP. 031</t>
        </is>
      </c>
      <c r="C3407" s="29" t="inlineStr">
        <is>
          <t>APLICAÇÃO DE JUNTA DE DILATAÇÃO ELÁSTICA PARA CONCRETO (FUGENBAND)</t>
        </is>
      </c>
      <c r="D3407" s="30" t="inlineStr">
        <is>
          <t>M</t>
        </is>
      </c>
      <c r="E3407" s="31" t="n">
        <v>234</v>
      </c>
      <c r="F3407" s="32" t="n">
        <v>0.417</v>
      </c>
      <c r="G3407" s="32">
        <f>F3407*E3407</f>
        <v/>
      </c>
    </row>
    <row r="3408" ht="20.1" customHeight="1">
      <c r="A3408" s="29" t="inlineStr">
        <is>
          <t>3.3.7</t>
        </is>
      </c>
      <c r="B3408" s="29" t="inlineStr">
        <is>
          <t>CP ADAP. 036</t>
        </is>
      </c>
      <c r="C3408" s="29" t="inlineStr">
        <is>
          <t>REVESTIMENTO CERÂMICO 5 X 5, COR AZUL DANÚBIO FOSCO (GALPÃO DMA)</t>
        </is>
      </c>
      <c r="D3408" s="30" t="inlineStr">
        <is>
          <t>M2</t>
        </is>
      </c>
      <c r="E3408" s="31" t="n">
        <v>42.68</v>
      </c>
      <c r="F3408" s="32" t="n">
        <v>1.156</v>
      </c>
      <c r="G3408" s="32">
        <f>F3408*E3408</f>
        <v/>
      </c>
    </row>
    <row r="3409" ht="20.1" customHeight="1">
      <c r="A3409" s="29" t="inlineStr">
        <is>
          <t>3.3.8</t>
        </is>
      </c>
      <c r="B3409" s="29" t="inlineStr">
        <is>
          <t>CP ADAP. 037</t>
        </is>
      </c>
      <c r="C3409" s="29" t="inlineStr">
        <is>
          <t>REVESTIMENTO CERÂMINO 5 X 5 CM, COR PRETO BERLIN (GALPÃO DMA)</t>
        </is>
      </c>
      <c r="D3409" s="30" t="inlineStr">
        <is>
          <t>M2</t>
        </is>
      </c>
      <c r="E3409" s="31" t="n">
        <v>2.09</v>
      </c>
      <c r="F3409" s="32" t="n">
        <v>1.156</v>
      </c>
      <c r="G3409" s="32">
        <f>F3409*E3409</f>
        <v/>
      </c>
    </row>
    <row r="3410" ht="20.1" customHeight="1">
      <c r="A3410" s="29" t="inlineStr">
        <is>
          <t>3.3.9</t>
        </is>
      </c>
      <c r="B3410" s="29" t="inlineStr">
        <is>
          <t>CP ADAP. 018</t>
        </is>
      </c>
      <c r="C3410" s="29" t="inlineStr">
        <is>
          <t>REJUNTAMENTO P/CERÂMICA C/ EPOXI (PAREDE/PISO)</t>
        </is>
      </c>
      <c r="D3410" s="30" t="inlineStr">
        <is>
          <t>M2</t>
        </is>
      </c>
      <c r="E3410" s="31" t="n">
        <v>852</v>
      </c>
      <c r="F3410" s="32" t="n">
        <v>0.23</v>
      </c>
      <c r="G3410" s="32">
        <f>F3410*E3410</f>
        <v/>
      </c>
    </row>
    <row r="3411" ht="15" customHeight="1">
      <c r="A3411" s="29" t="inlineStr">
        <is>
          <t>3.3.10</t>
        </is>
      </c>
      <c r="B3411" s="29" t="inlineStr">
        <is>
          <t>S08637</t>
        </is>
      </c>
      <c r="C3411" s="29" t="inlineStr">
        <is>
          <t>Chapim de concreto pré-moldado</t>
        </is>
      </c>
      <c r="D3411" s="30" t="inlineStr">
        <is>
          <t>m</t>
        </is>
      </c>
      <c r="E3411" s="31" t="n">
        <v>142</v>
      </c>
      <c r="F3411" s="32" t="n">
        <v>0.0108</v>
      </c>
      <c r="G3411" s="32">
        <f>F3411*E3411</f>
        <v/>
      </c>
    </row>
    <row r="3412" ht="20.1" customHeight="1">
      <c r="A3412" s="29" t="inlineStr">
        <is>
          <t>3.4.2</t>
        </is>
      </c>
      <c r="B3412" s="29" t="inlineStr">
        <is>
          <t>CP ADAP. 019</t>
        </is>
      </c>
      <c r="C3412" s="29" t="inlineStr">
        <is>
          <t>IMPERMEABILIZAÇÃO DE SUPERFÍCIE C/ CRISTALIZANTE , 2 DEMÃOS</t>
        </is>
      </c>
      <c r="D3412" s="30" t="inlineStr">
        <is>
          <t>M2</t>
        </is>
      </c>
      <c r="E3412" s="31" t="n">
        <v>161.22</v>
      </c>
      <c r="F3412" s="32" t="n">
        <v>0.476</v>
      </c>
      <c r="G3412" s="32">
        <f>F3412*E3412</f>
        <v/>
      </c>
    </row>
    <row r="3413" ht="15" customHeight="1">
      <c r="A3413" s="29" t="inlineStr">
        <is>
          <t>3.5.2</t>
        </is>
      </c>
      <c r="B3413" s="29" t="inlineStr">
        <is>
          <t>S07218</t>
        </is>
      </c>
      <c r="C3413" s="29" t="inlineStr">
        <is>
          <t>Remoção de impermeabilização com manta asfaltica</t>
        </is>
      </c>
      <c r="D3413" s="30" t="inlineStr">
        <is>
          <t>m2</t>
        </is>
      </c>
      <c r="E3413" s="31" t="n">
        <v>262.7</v>
      </c>
      <c r="F3413" s="32" t="n">
        <v>0.1</v>
      </c>
      <c r="G3413" s="32">
        <f>F3413*E3413</f>
        <v/>
      </c>
    </row>
    <row r="3414" ht="27.95" customHeight="1">
      <c r="A3414" s="29" t="inlineStr">
        <is>
          <t>3.5.3</t>
        </is>
      </c>
      <c r="B3414" s="29" t="inlineStr">
        <is>
          <t>87682</t>
        </is>
      </c>
      <c r="C3414" s="29" t="inlineStr">
        <is>
          <t>CONTRAPISO EM ARGAMASSA TRAÇO 1:4 (CIMENTO E AREIA), PREPARO MANUAL, APLICADO EM ÁREAS SECAS SOBRE LAJE, NÃO ADERIDO, ACABAMENTO NÃO REFORÇADO, ESPESSURA 4CM. AF_07/2021</t>
        </is>
      </c>
      <c r="D3414" s="30" t="inlineStr">
        <is>
          <t>M2</t>
        </is>
      </c>
      <c r="E3414" s="31" t="n">
        <v>142</v>
      </c>
      <c r="F3414" s="32" t="n">
        <v>0.248</v>
      </c>
      <c r="G3414" s="32">
        <f>F3414*E3414</f>
        <v/>
      </c>
    </row>
    <row r="3415" ht="20.1" customHeight="1">
      <c r="A3415" s="29" t="inlineStr">
        <is>
          <t>3.5.4</t>
        </is>
      </c>
      <c r="B3415" s="29" t="inlineStr">
        <is>
          <t>CP ADAP. 50</t>
        </is>
      </c>
      <c r="C3415" s="29" t="inlineStr">
        <is>
          <t>IMPERMEABILIZAÇÃO COM MANTA ASFÁLTICA ALUMINIZADA, E=3MM TIPO II CLASSE B</t>
        </is>
      </c>
      <c r="D3415" s="30" t="inlineStr">
        <is>
          <t>M2</t>
        </is>
      </c>
      <c r="E3415" s="31" t="n">
        <v>262.7</v>
      </c>
      <c r="F3415" s="32" t="n">
        <v>0.948</v>
      </c>
      <c r="G3415" s="32">
        <f>F3415*E3415</f>
        <v/>
      </c>
    </row>
    <row r="3416" ht="15" customHeight="1">
      <c r="A3416" s="29" t="inlineStr">
        <is>
          <t>3.5.5</t>
        </is>
      </c>
      <c r="B3416" s="29" t="inlineStr">
        <is>
          <t>S08637</t>
        </is>
      </c>
      <c r="C3416" s="29" t="inlineStr">
        <is>
          <t>Chapim de concreto pré-moldado</t>
        </is>
      </c>
      <c r="D3416" s="30" t="inlineStr">
        <is>
          <t>m</t>
        </is>
      </c>
      <c r="E3416" s="31" t="n">
        <v>71</v>
      </c>
      <c r="F3416" s="32" t="n">
        <v>0.0108</v>
      </c>
      <c r="G3416" s="32">
        <f>F3416*E3416</f>
        <v/>
      </c>
    </row>
    <row r="3417" ht="20.1" customHeight="1">
      <c r="A3417" s="29" t="inlineStr">
        <is>
          <t>4.2.4</t>
        </is>
      </c>
      <c r="B3417" s="29" t="inlineStr">
        <is>
          <t>CP ADAP. 009</t>
        </is>
      </c>
      <c r="C3417" s="29" t="inlineStr">
        <is>
          <t>PINTURA PROTEÇÃO C/INIBIDOR MIGRATÓRIO CORROSÃO, 2 DEMÃOS - M2</t>
        </is>
      </c>
      <c r="D3417" s="30" t="inlineStr">
        <is>
          <t>M2</t>
        </is>
      </c>
      <c r="E3417" s="31" t="n">
        <v>91.8</v>
      </c>
      <c r="F3417" s="32" t="n">
        <v>0.4</v>
      </c>
      <c r="G3417" s="32">
        <f>F3417*E3417</f>
        <v/>
      </c>
    </row>
    <row r="3418" ht="20.1" customHeight="1">
      <c r="A3418" s="29" t="inlineStr">
        <is>
          <t>4.2.5</t>
        </is>
      </c>
      <c r="B3418" s="29" t="inlineStr">
        <is>
          <t>CP ADAP. 007</t>
        </is>
      </c>
      <c r="C3418" s="29" t="inlineStr">
        <is>
          <t>APLICAÇÃO DE ADESIVO ESTRUTURAL - KG</t>
        </is>
      </c>
      <c r="D3418" s="30" t="inlineStr">
        <is>
          <t>KG</t>
        </is>
      </c>
      <c r="E3418" s="31" t="n">
        <v>91.8</v>
      </c>
      <c r="F3418" s="32" t="n">
        <v>0.4</v>
      </c>
      <c r="G3418" s="32">
        <f>F3418*E3418</f>
        <v/>
      </c>
    </row>
    <row r="3419" ht="20.1" customHeight="1">
      <c r="A3419" s="29" t="inlineStr">
        <is>
          <t>4.2.7</t>
        </is>
      </c>
      <c r="B3419" s="29" t="inlineStr">
        <is>
          <t>CP ADAP. 005</t>
        </is>
      </c>
      <c r="C3419" s="29" t="inlineStr">
        <is>
          <t>RECUPERAÇÃO CONCRETO COM ARGAMASSA POLIMÉRICA ESP.=25MM</t>
        </is>
      </c>
      <c r="D3419" s="30" t="inlineStr">
        <is>
          <t>M2</t>
        </is>
      </c>
      <c r="E3419" s="31" t="n">
        <v>91.8</v>
      </c>
      <c r="F3419" s="32" t="n">
        <v>1.5</v>
      </c>
      <c r="G3419" s="32">
        <f>F3419*E3419</f>
        <v/>
      </c>
    </row>
    <row r="3420" ht="20.1" customHeight="1">
      <c r="A3420" s="29" t="inlineStr">
        <is>
          <t>4.2.9</t>
        </is>
      </c>
      <c r="B3420" s="29" t="inlineStr">
        <is>
          <t>CP ADAP. 001</t>
        </is>
      </c>
      <c r="C3420" s="29" t="inlineStr">
        <is>
          <t>SELAGEM DE FISSURAS COM INJEÇÃO DE RESINA EPÓXI</t>
        </is>
      </c>
      <c r="D3420" s="30" t="inlineStr">
        <is>
          <t>KG</t>
        </is>
      </c>
      <c r="E3420" s="31" t="n">
        <v>30.14</v>
      </c>
      <c r="F3420" s="32" t="n">
        <v>1</v>
      </c>
      <c r="G3420" s="32">
        <f>F3420*E3420</f>
        <v/>
      </c>
    </row>
    <row r="3421" ht="27.95" customHeight="1">
      <c r="A3421" s="29" t="inlineStr">
        <is>
          <t>4.2.12</t>
        </is>
      </c>
      <c r="B3421" s="29" t="inlineStr">
        <is>
          <t>92921</t>
        </is>
      </c>
      <c r="C3421" s="29" t="inlineStr">
        <is>
          <t>ARMAÇÃO DE ESTRUTURAS DIVERSAS DE CONCRETO ARMADO, EXCETO VIGAS, PILARES, LAJES E FUNDAÇÕES, UTILIZANDO AÇO CA-50 DE 12,5 MM - MONTAGEM. AF_06/2022</t>
        </is>
      </c>
      <c r="D3421" s="30" t="inlineStr">
        <is>
          <t>KG</t>
        </is>
      </c>
      <c r="E3421" s="31" t="n">
        <v>34.67</v>
      </c>
      <c r="F3421" s="32" t="n">
        <v>0.0596</v>
      </c>
      <c r="G3421" s="32">
        <f>F3421*E3421</f>
        <v/>
      </c>
    </row>
    <row r="3422" ht="27.95" customHeight="1">
      <c r="A3422" s="29" t="inlineStr">
        <is>
          <t>4.2.13</t>
        </is>
      </c>
      <c r="B3422" s="29" t="inlineStr">
        <is>
          <t>103337</t>
        </is>
      </c>
      <c r="C3422" s="29" t="inlineStr">
        <is>
          <t>ALVENARIA DE VEDAÇÃO DE BLOCOS VAZADOS DE CONCRETO APARENTE DE 9X19X39 CM (ESPESSURA 9 CM) E ARGAMASSA DE ASSENTAMENTO COM PREPARO MANUAL. AF_12/2021</t>
        </is>
      </c>
      <c r="D3422" s="30" t="inlineStr">
        <is>
          <t>M2</t>
        </is>
      </c>
      <c r="E3422" s="31" t="n">
        <v>9</v>
      </c>
      <c r="F3422" s="32" t="n">
        <v>0.95</v>
      </c>
      <c r="G3422" s="32">
        <f>F3422*E3422</f>
        <v/>
      </c>
    </row>
    <row r="3423" ht="20.1" customHeight="1">
      <c r="A3423" s="29" t="inlineStr">
        <is>
          <t>4.2.14</t>
        </is>
      </c>
      <c r="B3423" s="29" t="inlineStr">
        <is>
          <t>CP ADAP. 014</t>
        </is>
      </c>
      <c r="C3423" s="29" t="inlineStr">
        <is>
          <t>FIBRA DE CARBONO PARA REFORCO ESTRUTURAL -VIGAS</t>
        </is>
      </c>
      <c r="D3423" s="30" t="inlineStr">
        <is>
          <t>M2</t>
        </is>
      </c>
      <c r="E3423" s="31" t="n">
        <v>1.36</v>
      </c>
      <c r="F3423" s="32" t="n">
        <v>2.732</v>
      </c>
      <c r="G3423" s="32">
        <f>F3423*E3423</f>
        <v/>
      </c>
    </row>
    <row r="3424" ht="20.1" customHeight="1">
      <c r="A3424" s="29" t="inlineStr">
        <is>
          <t>4.2.15</t>
        </is>
      </c>
      <c r="B3424" s="29" t="inlineStr">
        <is>
          <t>87878</t>
        </is>
      </c>
      <c r="C3424" s="29" t="inlineStr">
        <is>
          <t>CHAPISCO APLICADO EM ALVENARIAS E ESTRUTURAS DE CONCRETO INTERNAS (Recomposição das paredes e lajes internas)</t>
        </is>
      </c>
      <c r="D3424" s="30" t="inlineStr">
        <is>
          <t>M2</t>
        </is>
      </c>
      <c r="E3424" s="31" t="n">
        <v>17.4</v>
      </c>
      <c r="F3424" s="32" t="n">
        <v>0.06809999999999999</v>
      </c>
      <c r="G3424" s="32">
        <f>F3424*E3424</f>
        <v/>
      </c>
    </row>
    <row r="3425" ht="20.1" customHeight="1">
      <c r="A3425" s="29" t="inlineStr">
        <is>
          <t>4.2.16</t>
        </is>
      </c>
      <c r="B3425" s="29" t="inlineStr">
        <is>
          <t>C3408</t>
        </is>
      </c>
      <c r="C3425" s="29" t="inlineStr">
        <is>
          <t>REBOCO C/ ARGAMASSA DE CIMENTO E AREIA S/ PENEIRAR, TRAÇO 1:3 (Recomposição das paredes e lajes internas)</t>
        </is>
      </c>
      <c r="D3425" s="30" t="inlineStr">
        <is>
          <t>M2</t>
        </is>
      </c>
      <c r="E3425" s="31" t="n">
        <v>17.4</v>
      </c>
      <c r="F3425" s="32" t="n">
        <v>0.6</v>
      </c>
      <c r="G3425" s="32">
        <f>F3425*E3425</f>
        <v/>
      </c>
    </row>
    <row r="3426" ht="20.1" customHeight="1">
      <c r="A3426" s="29" t="inlineStr">
        <is>
          <t>4.3.1</t>
        </is>
      </c>
      <c r="B3426" s="29" t="inlineStr">
        <is>
          <t>97633</t>
        </is>
      </c>
      <c r="C3426" s="29" t="inlineStr">
        <is>
          <t>DEMOLIÇÃO DE REVESTIMENTO CERÂMICO, DE FORMA MANUAL, SEM REAPROVEITAMENTO. AF_09/2023</t>
        </is>
      </c>
      <c r="D3426" s="30" t="inlineStr">
        <is>
          <t>M2</t>
        </is>
      </c>
      <c r="E3426" s="31" t="n">
        <v>1721.67</v>
      </c>
      <c r="F3426" s="32" t="n">
        <v>0.2301</v>
      </c>
      <c r="G3426" s="32">
        <f>F3426*E3426</f>
        <v/>
      </c>
    </row>
    <row r="3427" ht="20.1" customHeight="1">
      <c r="A3427" s="29" t="inlineStr">
        <is>
          <t>4.3.2</t>
        </is>
      </c>
      <c r="B3427" s="29" t="inlineStr">
        <is>
          <t>97631</t>
        </is>
      </c>
      <c r="C3427" s="29" t="inlineStr">
        <is>
          <t>DEMOLIÇÃO DE ARGAMASSAS, DE FORMA MANUAL, SEM REAPROVEITAMENTO. AF_09/2023</t>
        </is>
      </c>
      <c r="D3427" s="30" t="inlineStr">
        <is>
          <t>M2</t>
        </is>
      </c>
      <c r="E3427" s="31" t="n">
        <v>1721.67</v>
      </c>
      <c r="F3427" s="32" t="n">
        <v>0.1151</v>
      </c>
      <c r="G3427" s="32">
        <f>F3427*E3427</f>
        <v/>
      </c>
    </row>
    <row r="3428" ht="27.95" customHeight="1">
      <c r="A3428" s="29" t="inlineStr">
        <is>
          <t>4.3.4</t>
        </is>
      </c>
      <c r="B3428" s="29" t="inlineStr">
        <is>
          <t>87894</t>
        </is>
      </c>
      <c r="C3428" s="29" t="inlineStr">
        <is>
          <t>CHAPISCO APLICADO EM ALVENARIA (SEM PRESENÇA DE VÃOS) E ESTRUTURAS DE CONCRETO DE FACHADA, COM COLHER DE PEDREIRO. ARGAMASSA TRAÇO 1:3 COM PREPARO EM BETONEIRA 400L. AF_10/2022</t>
        </is>
      </c>
      <c r="D3428" s="30" t="inlineStr">
        <is>
          <t>M2</t>
        </is>
      </c>
      <c r="E3428" s="31" t="n">
        <v>1721.67</v>
      </c>
      <c r="F3428" s="32" t="n">
        <v>0.1394</v>
      </c>
      <c r="G3428" s="32">
        <f>F3428*E3428</f>
        <v/>
      </c>
    </row>
    <row r="3429" ht="36" customHeight="1">
      <c r="A3429" s="29" t="inlineStr">
        <is>
          <t>4.3.5</t>
        </is>
      </c>
      <c r="B3429" s="29" t="inlineStr">
        <is>
          <t>104237</t>
        </is>
      </c>
      <c r="C3429" s="29" t="inlineStr">
        <is>
          <t>EMBOÇO OU MASSA ÚNICA EM ARGAMASSA TRAÇO 1:2:8, PREPARO MECÂNICA COM BETONEIRA 400 L, APLICADA MANUALMENTE EM PANOS DE FACHADA SEM PRESENÇA DE VÃOS, ESPESSURA DE 35 MM, ACESSO POR ANDAIME. AF_08/2022</t>
        </is>
      </c>
      <c r="D3429" s="30" t="inlineStr">
        <is>
          <t>M2</t>
        </is>
      </c>
      <c r="E3429" s="31" t="n">
        <v>1721.67</v>
      </c>
      <c r="F3429" s="32" t="n">
        <v>0.532</v>
      </c>
      <c r="G3429" s="32">
        <f>F3429*E3429</f>
        <v/>
      </c>
    </row>
    <row r="3430" ht="20.1" customHeight="1">
      <c r="A3430" s="29" t="inlineStr">
        <is>
          <t>4.3.6</t>
        </is>
      </c>
      <c r="B3430" s="29" t="inlineStr">
        <is>
          <t>CP ADAP. 027</t>
        </is>
      </c>
      <c r="C3430" s="29" t="inlineStr">
        <is>
          <t>REVESTIMENTO CERÂMICO 10x10CM, COR AZUL ESCURO (Fachadas Norte/Sul/Leste/Oeste)</t>
        </is>
      </c>
      <c r="D3430" s="30" t="inlineStr">
        <is>
          <t>M2</t>
        </is>
      </c>
      <c r="E3430" s="31" t="n">
        <v>1269.65</v>
      </c>
      <c r="F3430" s="32" t="n">
        <v>1.156</v>
      </c>
      <c r="G3430" s="32">
        <f>F3430*E3430</f>
        <v/>
      </c>
    </row>
    <row r="3431" ht="20.1" customHeight="1">
      <c r="A3431" s="29" t="inlineStr">
        <is>
          <t>4.3.7</t>
        </is>
      </c>
      <c r="B3431" s="29" t="inlineStr">
        <is>
          <t>CP ADAP. 028</t>
        </is>
      </c>
      <c r="C3431" s="29" t="inlineStr">
        <is>
          <t>REVESTIMENTO CERÂMICO 10x10CM, COR BRANCA (Fachadas Norte/Sul)</t>
        </is>
      </c>
      <c r="D3431" s="30" t="inlineStr">
        <is>
          <t>M2</t>
        </is>
      </c>
      <c r="E3431" s="31" t="n">
        <v>168.7</v>
      </c>
      <c r="F3431" s="32" t="n">
        <v>1.156</v>
      </c>
      <c r="G3431" s="32">
        <f>F3431*E3431</f>
        <v/>
      </c>
    </row>
    <row r="3432" ht="20.1" customHeight="1">
      <c r="A3432" s="29" t="inlineStr">
        <is>
          <t>4.3.8</t>
        </is>
      </c>
      <c r="B3432" s="29" t="inlineStr">
        <is>
          <t>CP ADAP. 029</t>
        </is>
      </c>
      <c r="C3432" s="29" t="inlineStr">
        <is>
          <t>REVESTIMENTO CERÂMICO 10x10CM, COR CINZA ESCURO (FACHADAS Norte/Sul/Leste/Oeste)</t>
        </is>
      </c>
      <c r="D3432" s="30" t="inlineStr">
        <is>
          <t>M2</t>
        </is>
      </c>
      <c r="E3432" s="31" t="n">
        <v>283.3</v>
      </c>
      <c r="F3432" s="32" t="n">
        <v>1.156</v>
      </c>
      <c r="G3432" s="32">
        <f>F3432*E3432</f>
        <v/>
      </c>
    </row>
    <row r="3433" ht="20.1" customHeight="1">
      <c r="A3433" s="29" t="inlineStr">
        <is>
          <t>4.3.9</t>
        </is>
      </c>
      <c r="B3433" s="29" t="inlineStr">
        <is>
          <t>CP ADAP. 018</t>
        </is>
      </c>
      <c r="C3433" s="29" t="inlineStr">
        <is>
          <t>REJUNTAMENTO P/CERÂMICA C/ EPOXI (PAREDE/PISO)</t>
        </is>
      </c>
      <c r="D3433" s="30" t="inlineStr">
        <is>
          <t>M2</t>
        </is>
      </c>
      <c r="E3433" s="31" t="n">
        <v>1721.67</v>
      </c>
      <c r="F3433" s="32" t="n">
        <v>0.23</v>
      </c>
      <c r="G3433" s="32">
        <f>F3433*E3433</f>
        <v/>
      </c>
    </row>
    <row r="3434" ht="15" customHeight="1">
      <c r="A3434" s="29" t="inlineStr">
        <is>
          <t>4.3.12</t>
        </is>
      </c>
      <c r="B3434" s="29" t="inlineStr">
        <is>
          <t>S08637</t>
        </is>
      </c>
      <c r="C3434" s="29" t="inlineStr">
        <is>
          <t>Chapim de concreto pré-moldado</t>
        </is>
      </c>
      <c r="D3434" s="30" t="inlineStr">
        <is>
          <t>m</t>
        </is>
      </c>
      <c r="E3434" s="31" t="n">
        <v>190</v>
      </c>
      <c r="F3434" s="32" t="n">
        <v>0.0108</v>
      </c>
      <c r="G3434" s="32">
        <f>F3434*E3434</f>
        <v/>
      </c>
    </row>
    <row r="3435" ht="20.1" customHeight="1">
      <c r="A3435" s="29" t="inlineStr">
        <is>
          <t>4.3.13</t>
        </is>
      </c>
      <c r="B3435" s="29" t="inlineStr">
        <is>
          <t>CP ADAP. 022</t>
        </is>
      </c>
      <c r="C3435" s="29" t="inlineStr">
        <is>
          <t>REMOÇÃO DE BRISES DE VIDRO E ESTRUTURA PORTANTE</t>
        </is>
      </c>
      <c r="D3435" s="30" t="inlineStr">
        <is>
          <t>M2</t>
        </is>
      </c>
      <c r="E3435" s="31" t="n">
        <v>340</v>
      </c>
      <c r="F3435" s="32" t="n">
        <v>0.6</v>
      </c>
      <c r="G3435" s="32">
        <f>F3435*E3435</f>
        <v/>
      </c>
    </row>
    <row r="3436" ht="20.1" customHeight="1">
      <c r="A3436" s="29" t="inlineStr">
        <is>
          <t>4.3.14</t>
        </is>
      </c>
      <c r="B3436" s="29" t="inlineStr">
        <is>
          <t>CP ADAP. 023</t>
        </is>
      </c>
      <c r="C3436" s="29" t="inlineStr">
        <is>
          <t>FORNECIMENTO E INSTALAÇÃO DE BRISES EM PVC E MONTANTES EM ALUMÍNIO</t>
        </is>
      </c>
      <c r="D3436" s="30" t="inlineStr">
        <is>
          <t>M2</t>
        </is>
      </c>
      <c r="E3436" s="31" t="n">
        <v>340</v>
      </c>
      <c r="F3436" s="32" t="n">
        <v>0.6</v>
      </c>
      <c r="G3436" s="32">
        <f>F3436*E3436</f>
        <v/>
      </c>
    </row>
    <row r="3437" ht="36" customHeight="1">
      <c r="A3437" s="29" t="inlineStr">
        <is>
          <t>4.4.2</t>
        </is>
      </c>
      <c r="B3437" s="29" t="inlineStr">
        <is>
          <t>87630</t>
        </is>
      </c>
      <c r="C3437" s="29" t="inlineStr">
        <is>
          <t>CONTRAPISO EM ARGAMASSA TRAÇO 1:4 (CIMENTO E AREIA), PREPARO MECÂNICO COM BETONEIRA 400 L, APLICADO EM ÁREAS SECAS SOBRE LAJE, ADERIDO, ACABAMENTO NÃO REFORÇADO, ESPESSURA 3CM. AF_07/2021</t>
        </is>
      </c>
      <c r="D3437" s="30" t="inlineStr">
        <is>
          <t>M2</t>
        </is>
      </c>
      <c r="E3437" s="31" t="n">
        <v>408</v>
      </c>
      <c r="F3437" s="32" t="n">
        <v>0.245</v>
      </c>
      <c r="G3437" s="32">
        <f>F3437*E3437</f>
        <v/>
      </c>
    </row>
    <row r="3438" ht="20.1" customHeight="1">
      <c r="A3438" s="29" t="inlineStr">
        <is>
          <t>4.4.3</t>
        </is>
      </c>
      <c r="B3438" s="29" t="inlineStr">
        <is>
          <t>CP ADAP. 020</t>
        </is>
      </c>
      <c r="C3438" s="29" t="inlineStr">
        <is>
          <t>IMPERMEABILIZAÇÃO COM REVESTIMENTO MINERAL MONOCOMPONENTE (ARGAMASSA POLIMÉRICA)</t>
        </is>
      </c>
      <c r="D3438" s="30" t="inlineStr">
        <is>
          <t>M2</t>
        </is>
      </c>
      <c r="E3438" s="31" t="n">
        <v>408</v>
      </c>
      <c r="F3438" s="32" t="n">
        <v>0.476</v>
      </c>
      <c r="G3438" s="32">
        <f>F3438*E3438</f>
        <v/>
      </c>
    </row>
    <row r="3439" ht="20.1" customHeight="1">
      <c r="A3439" s="29" t="inlineStr">
        <is>
          <t>4.5.1</t>
        </is>
      </c>
      <c r="B3439" s="29" t="inlineStr">
        <is>
          <t>CP ADAP. 011</t>
        </is>
      </c>
      <c r="C3439" s="29" t="inlineStr">
        <is>
          <t>DEMOLIÇÃO DE PISO CIMENTADO SOBRE LASTRO DE CONCRETO</t>
        </is>
      </c>
      <c r="D3439" s="30" t="inlineStr">
        <is>
          <t>M2</t>
        </is>
      </c>
      <c r="E3439" s="31" t="n">
        <v>229.45</v>
      </c>
      <c r="F3439" s="32" t="n">
        <v>0.13</v>
      </c>
      <c r="G3439" s="32">
        <f>F3439*E3439</f>
        <v/>
      </c>
    </row>
    <row r="3440" ht="20.1" customHeight="1">
      <c r="A3440" s="29" t="inlineStr">
        <is>
          <t>4.5.2</t>
        </is>
      </c>
      <c r="B3440" s="29" t="inlineStr">
        <is>
          <t>97631</t>
        </is>
      </c>
      <c r="C3440" s="29" t="inlineStr">
        <is>
          <t>DEMOLIÇÃO DE ARGAMASSAS, DE FORMA MANUAL, SEM REAPROVEITAMENTO. AF_09/2023</t>
        </is>
      </c>
      <c r="D3440" s="30" t="inlineStr">
        <is>
          <t>M2</t>
        </is>
      </c>
      <c r="E3440" s="31" t="n">
        <v>46.46</v>
      </c>
      <c r="F3440" s="32" t="n">
        <v>0.1151</v>
      </c>
      <c r="G3440" s="32">
        <f>F3440*E3440</f>
        <v/>
      </c>
    </row>
    <row r="3441" ht="36" customHeight="1">
      <c r="A3441" s="29" t="inlineStr">
        <is>
          <t>4.5.3</t>
        </is>
      </c>
      <c r="B3441" s="29" t="inlineStr">
        <is>
          <t>87630</t>
        </is>
      </c>
      <c r="C3441" s="29" t="inlineStr">
        <is>
          <t>CONTRAPISO EM ARGAMASSA TRAÇO 1:4 (CIMENTO E AREIA), PREPARO MECÂNICO COM BETONEIRA 400 L, APLICADO EM ÁREAS SECAS SOBRE LAJE, ADERIDO, ACABAMENTO NÃO REFORÇADO, ESPESSURA 3CM. AF_07/2021</t>
        </is>
      </c>
      <c r="D3441" s="30" t="inlineStr">
        <is>
          <t>M2</t>
        </is>
      </c>
      <c r="E3441" s="31" t="n">
        <v>229.45</v>
      </c>
      <c r="F3441" s="32" t="n">
        <v>0.245</v>
      </c>
      <c r="G3441" s="32">
        <f>F3441*E3441</f>
        <v/>
      </c>
    </row>
    <row r="3442" ht="20.1" customHeight="1">
      <c r="A3442" s="29" t="inlineStr">
        <is>
          <t>4.5.4</t>
        </is>
      </c>
      <c r="B3442" s="29" t="inlineStr">
        <is>
          <t>CP ADAP. 51</t>
        </is>
      </c>
      <c r="C3442" s="29" t="inlineStr">
        <is>
          <t>IMPERMEABILIZAÇÃO DE SUPERFÍCIE COM MANTA ASFÁLTICA, UMA CAMADA, INCLUSIVE APLICAÇÃO DE PRIMER ASFÁLTICO, E=4MM</t>
        </is>
      </c>
      <c r="D3442" s="30" t="inlineStr">
        <is>
          <t>M2</t>
        </is>
      </c>
      <c r="E3442" s="31" t="n">
        <v>275.91</v>
      </c>
      <c r="F3442" s="32" t="n">
        <v>0.948</v>
      </c>
      <c r="G3442" s="32">
        <f>F3442*E3442</f>
        <v/>
      </c>
    </row>
    <row r="3443" ht="20.1" customHeight="1">
      <c r="A3443" s="29" t="inlineStr">
        <is>
          <t>4.5.5</t>
        </is>
      </c>
      <c r="B3443" s="29" t="inlineStr">
        <is>
          <t>98567</t>
        </is>
      </c>
      <c r="C3443" s="29" t="inlineStr">
        <is>
          <t>PROTEÇÃO MECÂNICA DE SUPERFICIE HORIZONTAL COM ARGAMASSA DE CIMENTO E AREIA, TRAÇO 1:3, E=4CM. AF_09/2023</t>
        </is>
      </c>
      <c r="D3443" s="30" t="inlineStr">
        <is>
          <t>M2</t>
        </is>
      </c>
      <c r="E3443" s="31" t="n">
        <v>229.45</v>
      </c>
      <c r="F3443" s="32" t="n">
        <v>0.9282</v>
      </c>
      <c r="G3443" s="32">
        <f>F3443*E3443</f>
        <v/>
      </c>
    </row>
    <row r="3444" ht="20.1" customHeight="1">
      <c r="A3444" s="29" t="inlineStr">
        <is>
          <t>4.5.6</t>
        </is>
      </c>
      <c r="B3444" s="29" t="inlineStr">
        <is>
          <t>98564</t>
        </is>
      </c>
      <c r="C3444" s="29" t="inlineStr">
        <is>
          <t>PROTEÇÃO MECÂNICA DE SUPERFÍCIE VERTICAL COM ARGAMASSA DE CIMENTO E AREIA, TRAÇO 1:3, E=2CM. AF_09/2023</t>
        </is>
      </c>
      <c r="D3444" s="30" t="inlineStr">
        <is>
          <t>M2</t>
        </is>
      </c>
      <c r="E3444" s="31" t="n">
        <v>46.46</v>
      </c>
      <c r="F3444" s="32" t="n">
        <v>0.5154</v>
      </c>
      <c r="G3444" s="32">
        <f>F3444*E3444</f>
        <v/>
      </c>
    </row>
    <row r="3445" ht="20.1" customHeight="1">
      <c r="A3445" s="29" t="inlineStr">
        <is>
          <t>4.6.2</t>
        </is>
      </c>
      <c r="B3445" s="29" t="inlineStr">
        <is>
          <t>97626</t>
        </is>
      </c>
      <c r="C3445" s="29" t="inlineStr">
        <is>
          <t>DEMOLIÇÃO DE PILARES E VIGAS EM CONCRETO ARMADO, DE FORMA MANUAL, SEM REAPROVEITAMENTO. AF_09/2023</t>
        </is>
      </c>
      <c r="D3445" s="30" t="inlineStr">
        <is>
          <t>M3</t>
        </is>
      </c>
      <c r="E3445" s="31" t="n">
        <v>0.25</v>
      </c>
      <c r="F3445" s="32" t="n">
        <v>3.5586</v>
      </c>
      <c r="G3445" s="32">
        <f>F3445*E3445</f>
        <v/>
      </c>
    </row>
    <row r="3446" ht="27.95" customHeight="1">
      <c r="A3446" s="29" t="inlineStr">
        <is>
          <t>4.6.3</t>
        </is>
      </c>
      <c r="B3446" s="29" t="inlineStr">
        <is>
          <t>92762.</t>
        </is>
      </c>
      <c r="C3446" s="29" t="inlineStr">
        <is>
          <t>ARMAÇÃO DE PILAR OU VIGA DE ESTRUTURA CONVENCIONAL DE CONCRETO ARMADO UTILIZANDO AÇO CA-50 DE 10,0 MM - MONTAGEM. AF_06/2022 (KG)</t>
        </is>
      </c>
      <c r="D3446" s="30" t="inlineStr">
        <is>
          <t>KG</t>
        </is>
      </c>
      <c r="E3446" s="31" t="n">
        <v>4</v>
      </c>
      <c r="F3446" s="32" t="n">
        <v>0.0558</v>
      </c>
      <c r="G3446" s="32">
        <f>F3446*E3446</f>
        <v/>
      </c>
    </row>
    <row r="3447" ht="20.1" customHeight="1">
      <c r="A3447" s="29" t="inlineStr">
        <is>
          <t>4.6.5</t>
        </is>
      </c>
      <c r="B3447" s="29" t="inlineStr">
        <is>
          <t>103669</t>
        </is>
      </c>
      <c r="C3447" s="29" t="inlineStr">
        <is>
          <t>CONCRETAGEM DE PILARES, FCK = 25 MPA, COM USO DE BALDES - LANÇAMENTO, ADENSAMENTO E ACABAMENTO. AF_02/2022</t>
        </is>
      </c>
      <c r="D3447" s="30" t="inlineStr">
        <is>
          <t>M3</t>
        </is>
      </c>
      <c r="E3447" s="31" t="n">
        <v>0.25</v>
      </c>
      <c r="F3447" s="32" t="n">
        <v>2.459</v>
      </c>
      <c r="G3447" s="32">
        <f>F3447*E3447</f>
        <v/>
      </c>
    </row>
    <row r="3448" ht="27.95" customHeight="1">
      <c r="A3448" s="29" t="inlineStr">
        <is>
          <t>4.6.6</t>
        </is>
      </c>
      <c r="B3448" s="29" t="inlineStr">
        <is>
          <t>103356</t>
        </is>
      </c>
      <c r="C3448" s="29" t="inlineStr">
        <is>
          <t>ALVENARIA DE VEDAÇÃO DE BLOCOS CERÂMICOS FURADOS NA HORIZONTAL DE 9X19X29 CM (ESPESSURA 9 CM) E ARGAMASSA DE ASSENTAMENTO COM PREPARO EM BETONEIRA. AF_12/2021</t>
        </is>
      </c>
      <c r="D3448" s="30" t="inlineStr">
        <is>
          <t>M2</t>
        </is>
      </c>
      <c r="E3448" s="31" t="n">
        <v>25</v>
      </c>
      <c r="F3448" s="32" t="n">
        <v>0.77</v>
      </c>
      <c r="G3448" s="32">
        <f>F3448*E3448</f>
        <v/>
      </c>
    </row>
    <row r="3449" ht="27.95" customHeight="1">
      <c r="A3449" s="29" t="inlineStr">
        <is>
          <t>4.6.8</t>
        </is>
      </c>
      <c r="B3449" s="29" t="inlineStr">
        <is>
          <t>103683</t>
        </is>
      </c>
      <c r="C3449" s="29" t="inlineStr">
        <is>
          <t>CONCRETAGEM DE VIGAS E LAJES, FCK=25 MPA, PARA QUALQUER TIPO DE LAJE COM BALDES EM EDIFICAÇÃO DE MULTIPAVIMENTOS ATÉ 04 ANDARES - LANÇAMENTO, ADENSAMENTO E ACABAMENTO. AF_02/2022</t>
        </is>
      </c>
      <c r="D3449" s="30" t="inlineStr">
        <is>
          <t>M3</t>
        </is>
      </c>
      <c r="E3449" s="31" t="n">
        <v>0.5600000000000001</v>
      </c>
      <c r="F3449" s="32" t="n">
        <v>6.857</v>
      </c>
      <c r="G3449" s="32">
        <f>F3449*E3449</f>
        <v/>
      </c>
    </row>
    <row r="3450" ht="27.95" customHeight="1">
      <c r="A3450" s="29" t="inlineStr">
        <is>
          <t>4.6.9</t>
        </is>
      </c>
      <c r="B3450" s="29" t="inlineStr">
        <is>
          <t>87894</t>
        </is>
      </c>
      <c r="C3450" s="29" t="inlineStr">
        <is>
          <t>CHAPISCO APLICADO EM ALVENARIA (SEM PRESENÇA DE VÃOS) E ESTRUTURAS DE CONCRETO DE FACHADA, COM COLHER DE PEDREIRO. ARGAMASSA TRAÇO 1:3 COM PREPARO EM BETONEIRA 400L. AF_10/2022</t>
        </is>
      </c>
      <c r="D3450" s="30" t="inlineStr">
        <is>
          <t>M2</t>
        </is>
      </c>
      <c r="E3450" s="31" t="n">
        <v>25</v>
      </c>
      <c r="F3450" s="32" t="n">
        <v>0.1394</v>
      </c>
      <c r="G3450" s="32">
        <f>F3450*E3450</f>
        <v/>
      </c>
    </row>
    <row r="3451" ht="36" customHeight="1">
      <c r="A3451" s="29" t="inlineStr">
        <is>
          <t>4.6.10</t>
        </is>
      </c>
      <c r="B3451" s="29" t="inlineStr">
        <is>
          <t>104237</t>
        </is>
      </c>
      <c r="C3451" s="29" t="inlineStr">
        <is>
          <t>EMBOÇO OU MASSA ÚNICA EM ARGAMASSA TRAÇO 1:2:8, PREPARO MECÂNICA COM BETONEIRA 400 L, APLICADA MANUALMENTE EM PANOS DE FACHADA SEM PRESENÇA DE VÃOS, ESPESSURA DE 35 MM, ACESSO POR ANDAIME. AF_08/2022</t>
        </is>
      </c>
      <c r="D3451" s="30" t="inlineStr">
        <is>
          <t>M2</t>
        </is>
      </c>
      <c r="E3451" s="31" t="n">
        <v>25</v>
      </c>
      <c r="F3451" s="32" t="n">
        <v>0.532</v>
      </c>
      <c r="G3451" s="32">
        <f>F3451*E3451</f>
        <v/>
      </c>
    </row>
    <row r="3452" ht="20.1" customHeight="1">
      <c r="A3452" s="29" t="inlineStr">
        <is>
          <t>5.3</t>
        </is>
      </c>
      <c r="B3452" s="29" t="inlineStr">
        <is>
          <t>96527</t>
        </is>
      </c>
      <c r="C3452" s="29" t="inlineStr">
        <is>
          <t>ESCAVAÇÃO MANUAL DE VALA PARA VIGA BALDRAME (INCLUINDO ESCAVAÇÃO PARA COLOCAÇÃO DE FÔRMAS). AF_06/2017</t>
        </is>
      </c>
      <c r="D3452" s="30" t="inlineStr">
        <is>
          <t>M3</t>
        </is>
      </c>
      <c r="E3452" s="31" t="n">
        <v>9.9</v>
      </c>
      <c r="F3452" s="32" t="n">
        <v>1.459</v>
      </c>
      <c r="G3452" s="32">
        <f>F3452*E3452</f>
        <v/>
      </c>
    </row>
    <row r="3453" ht="20.1" customHeight="1">
      <c r="A3453" s="29" t="inlineStr">
        <is>
          <t>5.4</t>
        </is>
      </c>
      <c r="B3453" s="29" t="inlineStr">
        <is>
          <t>CP-95467-90315369</t>
        </is>
      </c>
      <c r="C3453" s="29" t="inlineStr">
        <is>
          <t>EMBASAMENTO C/PEDRA ARGAMASSADA UTILIZANDO ARG.CIM/AREIA 1:6 (M3)</t>
        </is>
      </c>
      <c r="D3453" s="30" t="inlineStr">
        <is>
          <t>M3</t>
        </is>
      </c>
      <c r="E3453" s="31" t="n">
        <v>9.9</v>
      </c>
      <c r="F3453" s="32" t="n">
        <v>6</v>
      </c>
      <c r="G3453" s="32">
        <f>F3453*E3453</f>
        <v/>
      </c>
    </row>
    <row r="3454" ht="20.1" customHeight="1">
      <c r="A3454" s="29" t="inlineStr">
        <is>
          <t>5.7</t>
        </is>
      </c>
      <c r="B3454" s="29" t="inlineStr">
        <is>
          <t>92767</t>
        </is>
      </c>
      <c r="C3454" s="29" t="inlineStr">
        <is>
          <t>ARMAÇÃO DE PILAR DE ESTRUTURA CONVENCIONAL DE CONCRETO ARMADO UTILIZANDO AÇO CA-60 DE 4,2 MM - MONTAGEM. AF_06/2022</t>
        </is>
      </c>
      <c r="D3454" s="30" t="inlineStr">
        <is>
          <t>KG</t>
        </is>
      </c>
      <c r="E3454" s="31" t="n">
        <v>60.82</v>
      </c>
      <c r="F3454" s="32" t="n">
        <v>0.2312</v>
      </c>
      <c r="G3454" s="32">
        <f>F3454*E3454</f>
        <v/>
      </c>
    </row>
    <row r="3455" ht="20.1" customHeight="1">
      <c r="A3455" s="29" t="inlineStr">
        <is>
          <t>5.10</t>
        </is>
      </c>
      <c r="B3455" s="29" t="inlineStr">
        <is>
          <t>103669</t>
        </is>
      </c>
      <c r="C3455" s="29" t="inlineStr">
        <is>
          <t>CONCRETAGEM DE PILARES, FCK = 25 MPA, COM USO DE BALDES - LANÇAMENTO, ADENSAMENTO E ACABAMENTO. AF_02/2022</t>
        </is>
      </c>
      <c r="D3455" s="30" t="inlineStr">
        <is>
          <t>M3</t>
        </is>
      </c>
      <c r="E3455" s="31" t="n">
        <v>3.38</v>
      </c>
      <c r="F3455" s="32" t="n">
        <v>2.459</v>
      </c>
      <c r="G3455" s="32">
        <f>F3455*E3455</f>
        <v/>
      </c>
    </row>
    <row r="3456" ht="20.1" customHeight="1">
      <c r="A3456" s="29" t="inlineStr">
        <is>
          <t>5.11</t>
        </is>
      </c>
      <c r="B3456" s="29" t="inlineStr">
        <is>
          <t>96556</t>
        </is>
      </c>
      <c r="C3456" s="29" t="inlineStr">
        <is>
          <t>CONCRETAGEM DE SAPATAS, FCK 30 MPA, COM USO DE JERICA ? LANÇAMENTO, ADENSAMENTO E ACABAMENTO. AF_06/2017</t>
        </is>
      </c>
      <c r="D3456" s="30" t="inlineStr">
        <is>
          <t>M3</t>
        </is>
      </c>
      <c r="E3456" s="31" t="n">
        <v>3.89</v>
      </c>
      <c r="F3456" s="32" t="n">
        <v>4.906</v>
      </c>
      <c r="G3456" s="32">
        <f>F3456*E3456</f>
        <v/>
      </c>
    </row>
    <row r="3457" ht="20.1" customHeight="1">
      <c r="A3457" s="29" t="inlineStr">
        <is>
          <t>5.12</t>
        </is>
      </c>
      <c r="B3457" s="29" t="inlineStr">
        <is>
          <t>93205</t>
        </is>
      </c>
      <c r="C3457" s="29" t="inlineStr">
        <is>
          <t>CINTA DE AMARRAÇÃO DE ALVENARIA MOLDADA IN LOCO COM UTILIZAÇÃO DE BLOCOS CANALETA. AF_03/2016</t>
        </is>
      </c>
      <c r="D3457" s="30" t="inlineStr">
        <is>
          <t>M</t>
        </is>
      </c>
      <c r="E3457" s="31" t="n">
        <v>220</v>
      </c>
      <c r="F3457" s="32" t="n">
        <v>0.267852</v>
      </c>
      <c r="G3457" s="32">
        <f>F3457*E3457</f>
        <v/>
      </c>
    </row>
    <row r="3458" ht="27.95" customHeight="1">
      <c r="A3458" s="29" t="inlineStr">
        <is>
          <t>5.13</t>
        </is>
      </c>
      <c r="B3458" s="29" t="inlineStr">
        <is>
          <t>89470</t>
        </is>
      </c>
      <c r="C3458" s="29" t="inlineStr">
        <is>
          <t>ALVENARIA DE BLOCOS DE CONCRETO ESTRUTURAL 14X19X39 CM (ESPESSURA 14 CM), FBK = 4,5 MPA, UTILIZANDO COLHER DE PEDREIRO. AF_10/2022</t>
        </is>
      </c>
      <c r="D3458" s="30" t="inlineStr">
        <is>
          <t>M2</t>
        </is>
      </c>
      <c r="E3458" s="31" t="n">
        <v>242</v>
      </c>
      <c r="F3458" s="32" t="n">
        <v>0.62</v>
      </c>
      <c r="G3458" s="32">
        <f>F3458*E3458</f>
        <v/>
      </c>
    </row>
    <row r="3459" ht="15" customHeight="1">
      <c r="A3459" s="29" t="inlineStr">
        <is>
          <t>5.14</t>
        </is>
      </c>
      <c r="B3459" s="29" t="inlineStr">
        <is>
          <t>S08637</t>
        </is>
      </c>
      <c r="C3459" s="29" t="inlineStr">
        <is>
          <t>Chapim de concreto pré-moldado</t>
        </is>
      </c>
      <c r="D3459" s="30" t="inlineStr">
        <is>
          <t>m</t>
        </is>
      </c>
      <c r="E3459" s="31" t="n">
        <v>110</v>
      </c>
      <c r="F3459" s="32" t="n">
        <v>0.0108</v>
      </c>
      <c r="G3459" s="32">
        <f>F3459*E3459</f>
        <v/>
      </c>
    </row>
    <row r="3460" ht="20.1" customHeight="1">
      <c r="A3460" s="29" t="inlineStr">
        <is>
          <t>5.15</t>
        </is>
      </c>
      <c r="B3460" s="29" t="inlineStr">
        <is>
          <t>CP ADAP. 024</t>
        </is>
      </c>
      <c r="C3460" s="29" t="inlineStr">
        <is>
          <t>REMOÇÃO / RECOMPOSIÇÃO DE CERCA ELÉTRICA</t>
        </is>
      </c>
      <c r="D3460" s="30" t="inlineStr">
        <is>
          <t>M</t>
        </is>
      </c>
      <c r="E3460" s="31" t="n">
        <v>110</v>
      </c>
      <c r="F3460" s="32" t="n">
        <v>0.45</v>
      </c>
      <c r="G3460" s="32">
        <f>F3460*E3460</f>
        <v/>
      </c>
    </row>
    <row r="3461" ht="20.1" customHeight="1">
      <c r="A3461" s="29" t="inlineStr">
        <is>
          <t>6.1</t>
        </is>
      </c>
      <c r="B3461" s="29" t="inlineStr">
        <is>
          <t>97633</t>
        </is>
      </c>
      <c r="C3461" s="29" t="inlineStr">
        <is>
          <t>DEMOLIÇÃO DE REVESTIMENTO CERÂMICO, DE FORMA MANUAL, SEM REAPROVEITAMENTO. AF_09/2023</t>
        </is>
      </c>
      <c r="D3461" s="30" t="inlineStr">
        <is>
          <t>M2</t>
        </is>
      </c>
      <c r="E3461" s="31" t="n">
        <v>416.73</v>
      </c>
      <c r="F3461" s="32" t="n">
        <v>0.2301</v>
      </c>
      <c r="G3461" s="32">
        <f>F3461*E3461</f>
        <v/>
      </c>
    </row>
    <row r="3462" ht="20.1" customHeight="1">
      <c r="A3462" s="29" t="inlineStr">
        <is>
          <t>6.2</t>
        </is>
      </c>
      <c r="B3462" s="29" t="inlineStr">
        <is>
          <t>CP ADAP. 025</t>
        </is>
      </c>
      <c r="C3462" s="29" t="inlineStr">
        <is>
          <t>REMOÇÃO DE DIVISÓRIA DE GRANITO</t>
        </is>
      </c>
      <c r="D3462" s="30" t="inlineStr">
        <is>
          <t>M2</t>
        </is>
      </c>
      <c r="E3462" s="31" t="n">
        <v>106.02</v>
      </c>
      <c r="F3462" s="32" t="n">
        <v>0.07000000000000001</v>
      </c>
      <c r="G3462" s="32">
        <f>F3462*E3462</f>
        <v/>
      </c>
    </row>
    <row r="3463" ht="20.1" customHeight="1">
      <c r="A3463" s="29" t="inlineStr">
        <is>
          <t>6.3</t>
        </is>
      </c>
      <c r="B3463" s="29" t="inlineStr">
        <is>
          <t>CP ADAP. 011</t>
        </is>
      </c>
      <c r="C3463" s="29" t="inlineStr">
        <is>
          <t>DEMOLIÇÃO DE PISO CIMENTADO SOBRE LASTRO DE CONCRETO</t>
        </is>
      </c>
      <c r="D3463" s="30" t="inlineStr">
        <is>
          <t>M2</t>
        </is>
      </c>
      <c r="E3463" s="31" t="n">
        <v>123.31</v>
      </c>
      <c r="F3463" s="32" t="n">
        <v>0.13</v>
      </c>
      <c r="G3463" s="32">
        <f>F3463*E3463</f>
        <v/>
      </c>
    </row>
    <row r="3464" ht="36" customHeight="1">
      <c r="A3464" s="29" t="inlineStr">
        <is>
          <t>6.4</t>
        </is>
      </c>
      <c r="B3464" s="29" t="inlineStr">
        <is>
          <t>87630</t>
        </is>
      </c>
      <c r="C3464" s="29" t="inlineStr">
        <is>
          <t>CONTRAPISO EM ARGAMASSA TRAÇO 1:4 (CIMENTO E AREIA), PREPARO MECÂNICO COM BETONEIRA 400 L, APLICADO EM ÁREAS SECAS SOBRE LAJE, ADERIDO, ACABAMENTO NÃO REFORÇADO, ESPESSURA 3CM. AF_07/2021</t>
        </is>
      </c>
      <c r="D3464" s="30" t="inlineStr">
        <is>
          <t>M2</t>
        </is>
      </c>
      <c r="E3464" s="31" t="n">
        <v>123.31</v>
      </c>
      <c r="F3464" s="32" t="n">
        <v>0.245</v>
      </c>
      <c r="G3464" s="32">
        <f>F3464*E3464</f>
        <v/>
      </c>
    </row>
    <row r="3465" ht="20.1" customHeight="1">
      <c r="A3465" s="29" t="inlineStr">
        <is>
          <t>6.5</t>
        </is>
      </c>
      <c r="B3465" s="29" t="inlineStr">
        <is>
          <t>CP ADAP. 51</t>
        </is>
      </c>
      <c r="C3465" s="29" t="inlineStr">
        <is>
          <t>IMPERMEABILIZAÇÃO DE SUPERFÍCIE COM MANTA ASFÁLTICA, UMA CAMADA, INCLUSIVE APLICAÇÃO DE PRIMER ASFÁLTICO, E=4MM</t>
        </is>
      </c>
      <c r="D3465" s="30" t="inlineStr">
        <is>
          <t>M2</t>
        </is>
      </c>
      <c r="E3465" s="31" t="n">
        <v>178.5</v>
      </c>
      <c r="F3465" s="32" t="n">
        <v>0.948</v>
      </c>
      <c r="G3465" s="32">
        <f>F3465*E3465</f>
        <v/>
      </c>
    </row>
    <row r="3466" ht="20.1" customHeight="1">
      <c r="A3466" s="29" t="inlineStr">
        <is>
          <t>6.6</t>
        </is>
      </c>
      <c r="B3466" s="29" t="inlineStr">
        <is>
          <t>98565</t>
        </is>
      </c>
      <c r="C3466" s="29" t="inlineStr">
        <is>
          <t>PROTEÇÃO MECÂNICA DE SUPERFICIE HORIZONTAL COM ARGAMASSA DE CIMENTO E AREIA, TRAÇO 1:3, E=3CM. AF_09/2023</t>
        </is>
      </c>
      <c r="D3466" s="30" t="inlineStr">
        <is>
          <t>M2</t>
        </is>
      </c>
      <c r="E3466" s="31" t="n">
        <v>123.31</v>
      </c>
      <c r="F3466" s="32" t="n">
        <v>0.6912</v>
      </c>
      <c r="G3466" s="32">
        <f>F3466*E3466</f>
        <v/>
      </c>
    </row>
    <row r="3467" ht="20.1" customHeight="1">
      <c r="A3467" s="29" t="inlineStr">
        <is>
          <t>6.7</t>
        </is>
      </c>
      <c r="B3467" s="29" t="inlineStr">
        <is>
          <t>98564</t>
        </is>
      </c>
      <c r="C3467" s="29" t="inlineStr">
        <is>
          <t>PROTEÇÃO MECÂNICA DE SUPERFÍCIE VERTICAL COM ARGAMASSA DE CIMENTO E AREIA, TRAÇO 1:3, E=2CM. AF_09/2023</t>
        </is>
      </c>
      <c r="D3467" s="30" t="inlineStr">
        <is>
          <t>M2</t>
        </is>
      </c>
      <c r="E3467" s="31" t="n">
        <v>55.18</v>
      </c>
      <c r="F3467" s="32" t="n">
        <v>0.5154</v>
      </c>
      <c r="G3467" s="32">
        <f>F3467*E3467</f>
        <v/>
      </c>
    </row>
    <row r="3468" ht="27.95" customHeight="1">
      <c r="A3468" s="29" t="inlineStr">
        <is>
          <t>6.8</t>
        </is>
      </c>
      <c r="B3468" s="29" t="inlineStr">
        <is>
          <t>87263</t>
        </is>
      </c>
      <c r="C3468" s="29" t="inlineStr">
        <is>
          <t>REVESTIMENTO CERÂMICO PARA PISO COM PLACAS TIPO PORCELANATO DE DIMENSÕES 60X60 CM APLICADA EM AMBIENTES DE ÁREA MAIOR QUE 10 M². AF_02/2023_PE</t>
        </is>
      </c>
      <c r="D3468" s="30" t="inlineStr">
        <is>
          <t>M2</t>
        </is>
      </c>
      <c r="E3468" s="31" t="n">
        <v>416.73</v>
      </c>
      <c r="F3468" s="32" t="n">
        <v>0.5203</v>
      </c>
      <c r="G3468" s="32">
        <f>F3468*E3468</f>
        <v/>
      </c>
    </row>
    <row r="3469" ht="27.95" customHeight="1">
      <c r="A3469" s="29" t="inlineStr">
        <is>
          <t>6.15</t>
        </is>
      </c>
      <c r="B3469" s="29" t="inlineStr">
        <is>
          <t>86938</t>
        </is>
      </c>
      <c r="C3469" s="29" t="inlineStr">
        <is>
          <t>CUBA DE EMBUTIR OVAL EM LOUÇA BRANCA, 35 X 50CM OU EQUIVALENTE, INCLUSO VÁLVULA E SIFÃO TIPO GARRAFA EM METAL CROMADO - FORNECIMENTO E INSTALAÇÃO. AF_01/2020</t>
        </is>
      </c>
      <c r="D3469" s="30" t="inlineStr">
        <is>
          <t>UN</t>
        </is>
      </c>
      <c r="E3469" s="31" t="n">
        <v>30</v>
      </c>
      <c r="F3469" s="32" t="n">
        <v>0.8458</v>
      </c>
      <c r="G3469" s="32">
        <f>F3469*E3469</f>
        <v/>
      </c>
    </row>
    <row r="3470" ht="20.1" customHeight="1">
      <c r="A3470" s="29" t="inlineStr">
        <is>
          <t>6.19</t>
        </is>
      </c>
      <c r="B3470" s="29" t="inlineStr">
        <is>
          <t>CP ADAP. 059</t>
        </is>
      </c>
      <c r="C3470" s="29" t="inlineStr">
        <is>
          <t>Divisória em granito branco Itaúnas, polido dos 2 lados</t>
        </is>
      </c>
      <c r="D3470" s="30" t="inlineStr">
        <is>
          <t>M2</t>
        </is>
      </c>
      <c r="E3470" s="31" t="n">
        <v>106.02</v>
      </c>
      <c r="F3470" s="32" t="n">
        <v>0.4739</v>
      </c>
      <c r="G3470" s="32">
        <f>F3470*E3470</f>
        <v/>
      </c>
    </row>
    <row r="3471" ht="20.1" customHeight="1">
      <c r="A3471" s="29" t="inlineStr">
        <is>
          <t>6.20</t>
        </is>
      </c>
      <c r="B3471" s="29" t="inlineStr">
        <is>
          <t>CP ADAP. 060</t>
        </is>
      </c>
      <c r="C3471" s="29" t="inlineStr">
        <is>
          <t>Bancada em granito branco Itaúnas</t>
        </is>
      </c>
      <c r="D3471" s="30" t="inlineStr">
        <is>
          <t>M2</t>
        </is>
      </c>
      <c r="E3471" s="31" t="n">
        <v>20.66</v>
      </c>
      <c r="F3471" s="32" t="n">
        <v>0.4739</v>
      </c>
      <c r="G3471" s="32">
        <f>F3471*E3471</f>
        <v/>
      </c>
    </row>
    <row r="3472" ht="20.1" customHeight="1">
      <c r="A3472" s="29" t="inlineStr">
        <is>
          <t>6.21</t>
        </is>
      </c>
      <c r="B3472" s="29" t="inlineStr">
        <is>
          <t>91338</t>
        </is>
      </c>
      <c r="C3472" s="29" t="inlineStr">
        <is>
          <t>PORTA DE ALUMÍNIO DE ABRIR COM LAMBRI, COM GUARNIÇÃO, FIXAÇÃO COM PARAFUSOS - FORNECIMENTO E INSTALAÇÃO. AF_12/2019</t>
        </is>
      </c>
      <c r="D3472" s="30" t="inlineStr">
        <is>
          <t>M2</t>
        </is>
      </c>
      <c r="E3472" s="31" t="n">
        <v>29.92</v>
      </c>
      <c r="F3472" s="32" t="n">
        <v>0.3563</v>
      </c>
      <c r="G3472" s="32">
        <f>F3472*E3472</f>
        <v/>
      </c>
    </row>
    <row r="3473" ht="15" customHeight="1">
      <c r="A3473" s="29" t="inlineStr">
        <is>
          <t>6.27</t>
        </is>
      </c>
      <c r="B3473" s="29" t="inlineStr">
        <is>
          <t>S09718</t>
        </is>
      </c>
      <c r="C3473" s="29" t="inlineStr">
        <is>
          <t>Espelho de cristal 4mm com moldura de alumínio</t>
        </is>
      </c>
      <c r="D3473" s="30" t="inlineStr">
        <is>
          <t>m2</t>
        </is>
      </c>
      <c r="E3473" s="31" t="n">
        <v>29.8</v>
      </c>
      <c r="F3473" s="32" t="n">
        <v>0.3</v>
      </c>
      <c r="G3473" s="32">
        <f>F3473*E3473</f>
        <v/>
      </c>
    </row>
    <row r="3474" ht="15" customHeight="1">
      <c r="A3474" s="1" t="n"/>
      <c r="B3474" s="1" t="n"/>
      <c r="C3474" s="1" t="n"/>
      <c r="D3474" s="1" t="n"/>
      <c r="E3474" s="1" t="n"/>
      <c r="F3474" s="33" t="inlineStr">
        <is>
          <t>TOTAL:</t>
        </is>
      </c>
      <c r="G3474" s="34" t="n">
        <v>7960.247199738597</v>
      </c>
    </row>
    <row r="3475" ht="15.95" customHeight="1">
      <c r="A3475" s="27" t="inlineStr">
        <is>
          <t xml:space="preserve">[ Encargos </t>
        </is>
      </c>
      <c r="B3475" s="27" t="inlineStr">
        <is>
          <t>00043466</t>
        </is>
      </c>
      <c r="C3475" s="27" t="inlineStr">
        <is>
          <t>FERRAMENTAS - FAMILIA PINTOR - HORISTA (ENCARGOS COMPLEMENTARES - COLETADO CAIXA)</t>
        </is>
      </c>
      <c r="D3475" s="28" t="inlineStr">
        <is>
          <t>H</t>
        </is>
      </c>
      <c r="E3475" s="1" t="n"/>
      <c r="F3475" s="1" t="n"/>
      <c r="G3475" s="1" t="n"/>
    </row>
    <row r="3476" ht="20.1" customHeight="1">
      <c r="A3476" s="29" t="inlineStr">
        <is>
          <t>2.1</t>
        </is>
      </c>
      <c r="B3476" s="29" t="inlineStr">
        <is>
          <t>103689</t>
        </is>
      </c>
      <c r="C3476" s="29" t="inlineStr">
        <is>
          <t>FORNECIMENTO E INSTALAÇÃO DE PLACA DE OBRA COM CHAPA GALVANIZADA E ESTRUTURA DE MADEIRA. AF_03/2022_PS</t>
        </is>
      </c>
      <c r="D3476" s="30" t="inlineStr">
        <is>
          <t>M2</t>
        </is>
      </c>
      <c r="E3476" s="31" t="n">
        <v>2.88</v>
      </c>
      <c r="F3476" s="32" t="n">
        <v>0.22645</v>
      </c>
      <c r="G3476" s="32">
        <f>F3476*E3476</f>
        <v/>
      </c>
    </row>
    <row r="3477" ht="20.1" customHeight="1">
      <c r="A3477" s="29" t="inlineStr">
        <is>
          <t>2.2</t>
        </is>
      </c>
      <c r="B3477" s="29" t="inlineStr">
        <is>
          <t>93208</t>
        </is>
      </c>
      <c r="C3477" s="29" t="inlineStr">
        <is>
          <t>EXECUÇÃO DE ALMOXARIFADO EM CANTEIRO DE OBRA EM CHAPA DE MADEIRA COMPENSADA, INCLUSO PRATELEIRAS. AF_02/2016</t>
        </is>
      </c>
      <c r="D3477" s="30" t="inlineStr">
        <is>
          <t>M2</t>
        </is>
      </c>
      <c r="E3477" s="31" t="n">
        <v>30</v>
      </c>
      <c r="F3477" s="32" t="n">
        <v>0.61092367</v>
      </c>
      <c r="G3477" s="32">
        <f>F3477*E3477</f>
        <v/>
      </c>
    </row>
    <row r="3478" ht="27.95" customHeight="1">
      <c r="A3478" s="29" t="inlineStr">
        <is>
          <t>2.3</t>
        </is>
      </c>
      <c r="B3478" s="29" t="inlineStr">
        <is>
          <t>93210</t>
        </is>
      </c>
      <c r="C3478" s="29" t="inlineStr">
        <is>
          <t>EXECUÇÃO DE REFEITÓRIO EM CANTEIRO DE OBRA EM CHAPA DE MADEIRA COMPENSADA, NÃO INCLUSO MOBILIÁRIO E EQUIPAMENTOS. AF_02/2016</t>
        </is>
      </c>
      <c r="D3478" s="30" t="inlineStr">
        <is>
          <t>M2</t>
        </is>
      </c>
      <c r="E3478" s="31" t="n">
        <v>14</v>
      </c>
      <c r="F3478" s="32" t="n">
        <v>0.23311883</v>
      </c>
      <c r="G3478" s="32">
        <f>F3478*E3478</f>
        <v/>
      </c>
    </row>
    <row r="3479" ht="20.1" customHeight="1">
      <c r="A3479" s="29" t="inlineStr">
        <is>
          <t>4.3.10</t>
        </is>
      </c>
      <c r="B3479" s="29" t="inlineStr">
        <is>
          <t>88485</t>
        </is>
      </c>
      <c r="C3479" s="29" t="inlineStr">
        <is>
          <t>FUNDO SELADOR ACRÍLICO, APLICAÇÃO MANUAL EM PAREDE, UMA DEMÃO. AF_04/2023</t>
        </is>
      </c>
      <c r="D3479" s="30" t="inlineStr">
        <is>
          <t>M2</t>
        </is>
      </c>
      <c r="E3479" s="31" t="n">
        <v>58.29</v>
      </c>
      <c r="F3479" s="32" t="n">
        <v>0.06660000000000001</v>
      </c>
      <c r="G3479" s="32">
        <f>F3479*E3479</f>
        <v/>
      </c>
    </row>
    <row r="3480" ht="20.1" customHeight="1">
      <c r="A3480" s="29" t="inlineStr">
        <is>
          <t>4.3.11</t>
        </is>
      </c>
      <c r="B3480" s="29" t="inlineStr">
        <is>
          <t>88423</t>
        </is>
      </c>
      <c r="C3480" s="29" t="inlineStr">
        <is>
          <t>APLICAÇÃO MANUAL DE PINTURA COM TINTA TEXTURIZADA ACRÍLICA EM PAREDES EXTERNAS DE CASAS, UMA COR. AF_06/2014</t>
        </is>
      </c>
      <c r="D3480" s="30" t="inlineStr">
        <is>
          <t>M2</t>
        </is>
      </c>
      <c r="E3480" s="31" t="n">
        <v>58.29</v>
      </c>
      <c r="F3480" s="32" t="n">
        <v>0.176</v>
      </c>
      <c r="G3480" s="32">
        <f>F3480*E3480</f>
        <v/>
      </c>
    </row>
    <row r="3481" ht="20.1" customHeight="1">
      <c r="A3481" s="29" t="inlineStr">
        <is>
          <t>4.6.11</t>
        </is>
      </c>
      <c r="B3481" s="29" t="inlineStr">
        <is>
          <t>88415</t>
        </is>
      </c>
      <c r="C3481" s="29" t="inlineStr">
        <is>
          <t>APLICAÇÃO MANUAL DE FUNDO SELADOR ACRÍLICO EM PAREDES EXTERNAS DE CASAS. AF_06/2014</t>
        </is>
      </c>
      <c r="D3481" s="30" t="inlineStr">
        <is>
          <t>M2</t>
        </is>
      </c>
      <c r="E3481" s="31" t="n">
        <v>168</v>
      </c>
      <c r="F3481" s="32" t="n">
        <v>0.054</v>
      </c>
      <c r="G3481" s="32">
        <f>F3481*E3481</f>
        <v/>
      </c>
    </row>
    <row r="3482" ht="20.1" customHeight="1">
      <c r="A3482" s="29" t="inlineStr">
        <is>
          <t>4.6.12</t>
        </is>
      </c>
      <c r="B3482" s="29" t="inlineStr">
        <is>
          <t>88423</t>
        </is>
      </c>
      <c r="C3482" s="29" t="inlineStr">
        <is>
          <t>APLICAÇÃO MANUAL DE PINTURA COM TINTA TEXTURIZADA ACRÍLICA EM PAREDES EXTERNAS DE CASAS, UMA COR. AF_06/2014</t>
        </is>
      </c>
      <c r="D3482" s="30" t="inlineStr">
        <is>
          <t>M2</t>
        </is>
      </c>
      <c r="E3482" s="31" t="n">
        <v>168</v>
      </c>
      <c r="F3482" s="32" t="n">
        <v>0.176</v>
      </c>
      <c r="G3482" s="32">
        <f>F3482*E3482</f>
        <v/>
      </c>
    </row>
    <row r="3483" ht="15" customHeight="1">
      <c r="A3483" s="1" t="n"/>
      <c r="B3483" s="1" t="n"/>
      <c r="C3483" s="1" t="n"/>
      <c r="D3483" s="1" t="n"/>
      <c r="E3483" s="1" t="n"/>
      <c r="F3483" s="33" t="inlineStr">
        <is>
          <t>TOTAL:</t>
        </is>
      </c>
      <c r="G3483" s="34" t="n">
        <v>75.02470372000001</v>
      </c>
    </row>
    <row r="3484" ht="15.95" customHeight="1">
      <c r="A3484" s="27" t="inlineStr">
        <is>
          <t xml:space="preserve">[ Encargos </t>
        </is>
      </c>
      <c r="B3484" s="27" t="inlineStr">
        <is>
          <t>00043467</t>
        </is>
      </c>
      <c r="C3484" s="27" t="inlineStr">
        <is>
          <t>FERRAMENTAS - FAMILIA SERVENTE - HORISTA (ENCARGOS COMPLEMENTARES - COLETADO CAIXA)</t>
        </is>
      </c>
      <c r="D3484" s="28" t="inlineStr">
        <is>
          <t>H</t>
        </is>
      </c>
      <c r="E3484" s="1" t="n"/>
      <c r="F3484" s="1" t="n"/>
      <c r="G3484" s="1" t="n"/>
    </row>
    <row r="3485" ht="20.1" customHeight="1">
      <c r="A3485" s="29" t="inlineStr">
        <is>
          <t>2.1</t>
        </is>
      </c>
      <c r="B3485" s="29" t="inlineStr">
        <is>
          <t>103689</t>
        </is>
      </c>
      <c r="C3485" s="29" t="inlineStr">
        <is>
          <t>FORNECIMENTO E INSTALAÇÃO DE PLACA DE OBRA COM CHAPA GALVANIZADA E ESTRUTURA DE MADEIRA. AF_03/2022_PS</t>
        </is>
      </c>
      <c r="D3485" s="30" t="inlineStr">
        <is>
          <t>M2</t>
        </is>
      </c>
      <c r="E3485" s="31" t="n">
        <v>2.88</v>
      </c>
      <c r="F3485" s="32" t="n">
        <v>1.1186</v>
      </c>
      <c r="G3485" s="32">
        <f>F3485*E3485</f>
        <v/>
      </c>
    </row>
    <row r="3486" ht="20.1" customHeight="1">
      <c r="A3486" s="29" t="inlineStr">
        <is>
          <t>2.2</t>
        </is>
      </c>
      <c r="B3486" s="29" t="inlineStr">
        <is>
          <t>93208</t>
        </is>
      </c>
      <c r="C3486" s="29" t="inlineStr">
        <is>
          <t>EXECUÇÃO DE ALMOXARIFADO EM CANTEIRO DE OBRA EM CHAPA DE MADEIRA COMPENSADA, INCLUSO PRATELEIRAS. AF_02/2016</t>
        </is>
      </c>
      <c r="D3486" s="30" t="inlineStr">
        <is>
          <t>M2</t>
        </is>
      </c>
      <c r="E3486" s="31" t="n">
        <v>30</v>
      </c>
      <c r="F3486" s="32" t="n">
        <v>1.203404479368</v>
      </c>
      <c r="G3486" s="32">
        <f>F3486*E3486</f>
        <v/>
      </c>
    </row>
    <row r="3487" ht="27.95" customHeight="1">
      <c r="A3487" s="29" t="inlineStr">
        <is>
          <t>2.3</t>
        </is>
      </c>
      <c r="B3487" s="29" t="inlineStr">
        <is>
          <t>93210</t>
        </is>
      </c>
      <c r="C3487" s="29" t="inlineStr">
        <is>
          <t>EXECUÇÃO DE REFEITÓRIO EM CANTEIRO DE OBRA EM CHAPA DE MADEIRA COMPENSADA, NÃO INCLUSO MOBILIÁRIO E EQUIPAMENTOS. AF_02/2016</t>
        </is>
      </c>
      <c r="D3487" s="30" t="inlineStr">
        <is>
          <t>M2</t>
        </is>
      </c>
      <c r="E3487" s="31" t="n">
        <v>14</v>
      </c>
      <c r="F3487" s="32" t="n">
        <v>1.1518595994144</v>
      </c>
      <c r="G3487" s="32">
        <f>F3487*E3487</f>
        <v/>
      </c>
    </row>
    <row r="3488" ht="27.95" customHeight="1">
      <c r="A3488" s="29" t="inlineStr">
        <is>
          <t>2.4</t>
        </is>
      </c>
      <c r="B3488" s="29" t="inlineStr">
        <is>
          <t>101493</t>
        </is>
      </c>
      <c r="C3488" s="29" t="inlineStr">
        <is>
          <t>ENTRADA DE ENERGIA ELÉTRICA, AÉREA, MONOFÁSICA, COM CAIXA DE EMBUTIR, CABO DE 10 MM2 E DISJUNTOR DIN 50A (NÃO INCLUSO O POSTE DE CONCRETO). AF_07/2020_PS</t>
        </is>
      </c>
      <c r="D3488" s="30" t="inlineStr">
        <is>
          <t>UN</t>
        </is>
      </c>
      <c r="E3488" s="31" t="n">
        <v>1</v>
      </c>
      <c r="F3488" s="32" t="n">
        <v>0.08984</v>
      </c>
      <c r="G3488" s="32">
        <f>F3488*E3488</f>
        <v/>
      </c>
    </row>
    <row r="3489" ht="20.1" customHeight="1">
      <c r="A3489" s="29" t="inlineStr">
        <is>
          <t>2.5</t>
        </is>
      </c>
      <c r="B3489" s="29" t="inlineStr">
        <is>
          <t>CP ADAP. 002</t>
        </is>
      </c>
      <c r="C3489" s="29" t="inlineStr">
        <is>
          <t>INSTALAÇÕES PROVISÓRIAS DE ÁGUA</t>
        </is>
      </c>
      <c r="D3489" s="30" t="inlineStr">
        <is>
          <t>UN</t>
        </is>
      </c>
      <c r="E3489" s="31" t="n">
        <v>1</v>
      </c>
      <c r="F3489" s="32" t="n">
        <v>8.119999999999999</v>
      </c>
      <c r="G3489" s="32">
        <f>F3489*E3489</f>
        <v/>
      </c>
    </row>
    <row r="3490" ht="27.95" customHeight="1">
      <c r="A3490" s="29" t="inlineStr">
        <is>
          <t>3.1.2</t>
        </is>
      </c>
      <c r="B3490" s="29" t="inlineStr">
        <is>
          <t>97063</t>
        </is>
      </c>
      <c r="C3490" s="29" t="inlineStr">
        <is>
          <t>MONTAGEM E DESMONTAGEM DE ANDAIME MODULAR FACHADEIRO, COM PISO METÁLICO, PARA EDIFICAÇÕES COM MÚLTIPLOS PAVIMENTOS (EXCLUSIVE ANDAIME E LIMPEZA). AF_11/2017</t>
        </is>
      </c>
      <c r="D3490" s="30" t="inlineStr">
        <is>
          <t>M2</t>
        </is>
      </c>
      <c r="E3490" s="31" t="n">
        <v>889</v>
      </c>
      <c r="F3490" s="32" t="n">
        <v>0.20819414</v>
      </c>
      <c r="G3490" s="32">
        <f>F3490*E3490</f>
        <v/>
      </c>
    </row>
    <row r="3491" ht="20.1" customHeight="1">
      <c r="A3491" s="29" t="inlineStr">
        <is>
          <t>3.2.1</t>
        </is>
      </c>
      <c r="B3491" s="29" t="inlineStr">
        <is>
          <t>CP ADAP. 010</t>
        </is>
      </c>
      <c r="C3491" s="29" t="inlineStr">
        <is>
          <t>APICOAMENTO EM CONCRETO/PREPARO DA SUPERFÍCIE</t>
        </is>
      </c>
      <c r="D3491" s="30" t="inlineStr">
        <is>
          <t>M2</t>
        </is>
      </c>
      <c r="E3491" s="31" t="n">
        <v>95.05</v>
      </c>
      <c r="F3491" s="32" t="n">
        <v>2</v>
      </c>
      <c r="G3491" s="32">
        <f>F3491*E3491</f>
        <v/>
      </c>
    </row>
    <row r="3492" ht="20.1" customHeight="1">
      <c r="A3492" s="29" t="inlineStr">
        <is>
          <t>3.2.2</t>
        </is>
      </c>
      <c r="B3492" s="29" t="inlineStr">
        <is>
          <t>CP ADAP. 004</t>
        </is>
      </c>
      <c r="C3492" s="29" t="inlineStr">
        <is>
          <t>LIMPEZA DE SUPERFÍCIE C/ ESCOVA DE AÇO</t>
        </is>
      </c>
      <c r="D3492" s="30" t="inlineStr">
        <is>
          <t>M2</t>
        </is>
      </c>
      <c r="E3492" s="31" t="n">
        <v>95.05</v>
      </c>
      <c r="F3492" s="32" t="n">
        <v>0.4</v>
      </c>
      <c r="G3492" s="32">
        <f>F3492*E3492</f>
        <v/>
      </c>
    </row>
    <row r="3493" ht="20.1" customHeight="1">
      <c r="A3493" s="29" t="inlineStr">
        <is>
          <t>3.2.4</t>
        </is>
      </c>
      <c r="B3493" s="29" t="inlineStr">
        <is>
          <t>CP ADAP. 009</t>
        </is>
      </c>
      <c r="C3493" s="29" t="inlineStr">
        <is>
          <t>PINTURA PROTEÇÃO C/INIBIDOR MIGRATÓRIO CORROSÃO, 2 DEMÃOS - M2</t>
        </is>
      </c>
      <c r="D3493" s="30" t="inlineStr">
        <is>
          <t>M2</t>
        </is>
      </c>
      <c r="E3493" s="31" t="n">
        <v>95.05</v>
      </c>
      <c r="F3493" s="32" t="n">
        <v>0.2</v>
      </c>
      <c r="G3493" s="32">
        <f>F3493*E3493</f>
        <v/>
      </c>
    </row>
    <row r="3494" ht="20.1" customHeight="1">
      <c r="A3494" s="29" t="inlineStr">
        <is>
          <t>3.2.5</t>
        </is>
      </c>
      <c r="B3494" s="29" t="inlineStr">
        <is>
          <t>CP ADAP. 007</t>
        </is>
      </c>
      <c r="C3494" s="29" t="inlineStr">
        <is>
          <t>APLICAÇÃO DE ADESIVO ESTRUTURAL - KG</t>
        </is>
      </c>
      <c r="D3494" s="30" t="inlineStr">
        <is>
          <t>KG</t>
        </is>
      </c>
      <c r="E3494" s="31" t="n">
        <v>95.05</v>
      </c>
      <c r="F3494" s="32" t="n">
        <v>0.2</v>
      </c>
      <c r="G3494" s="32">
        <f>F3494*E3494</f>
        <v/>
      </c>
    </row>
    <row r="3495" ht="20.1" customHeight="1">
      <c r="A3495" s="29" t="inlineStr">
        <is>
          <t>3.2.7</t>
        </is>
      </c>
      <c r="B3495" s="29" t="inlineStr">
        <is>
          <t>CP ADAP. 005</t>
        </is>
      </c>
      <c r="C3495" s="29" t="inlineStr">
        <is>
          <t>RECUPERAÇÃO CONCRETO COM ARGAMASSA POLIMÉRICA ESP.=25MM</t>
        </is>
      </c>
      <c r="D3495" s="30" t="inlineStr">
        <is>
          <t>M2</t>
        </is>
      </c>
      <c r="E3495" s="31" t="n">
        <v>95.05</v>
      </c>
      <c r="F3495" s="32" t="n">
        <v>4</v>
      </c>
      <c r="G3495" s="32">
        <f>F3495*E3495</f>
        <v/>
      </c>
    </row>
    <row r="3496" ht="20.1" customHeight="1">
      <c r="A3496" s="29" t="inlineStr">
        <is>
          <t>3.2.9</t>
        </is>
      </c>
      <c r="B3496" s="29" t="inlineStr">
        <is>
          <t>CP ADAP. 001</t>
        </is>
      </c>
      <c r="C3496" s="29" t="inlineStr">
        <is>
          <t>SELAGEM DE FISSURAS COM INJEÇÃO DE RESINA EPÓXI</t>
        </is>
      </c>
      <c r="D3496" s="30" t="inlineStr">
        <is>
          <t>KG</t>
        </is>
      </c>
      <c r="E3496" s="31" t="n">
        <v>21.25</v>
      </c>
      <c r="F3496" s="32" t="n">
        <v>5</v>
      </c>
      <c r="G3496" s="32">
        <f>F3496*E3496</f>
        <v/>
      </c>
    </row>
    <row r="3497" ht="20.1" customHeight="1">
      <c r="A3497" s="29" t="inlineStr">
        <is>
          <t>3.3.1</t>
        </is>
      </c>
      <c r="B3497" s="29" t="inlineStr">
        <is>
          <t>97633</t>
        </is>
      </c>
      <c r="C3497" s="29" t="inlineStr">
        <is>
          <t>DEMOLIÇÃO DE REVESTIMENTO CERÂMICO, DE FORMA MANUAL, SEM REAPROVEITAMENTO. AF_09/2023</t>
        </is>
      </c>
      <c r="D3497" s="30" t="inlineStr">
        <is>
          <t>M2</t>
        </is>
      </c>
      <c r="E3497" s="31" t="n">
        <v>44.77</v>
      </c>
      <c r="F3497" s="32" t="n">
        <v>0.774</v>
      </c>
      <c r="G3497" s="32">
        <f>F3497*E3497</f>
        <v/>
      </c>
    </row>
    <row r="3498" ht="20.1" customHeight="1">
      <c r="A3498" s="29" t="inlineStr">
        <is>
          <t>3.3.2</t>
        </is>
      </c>
      <c r="B3498" s="29" t="inlineStr">
        <is>
          <t>97631</t>
        </is>
      </c>
      <c r="C3498" s="29" t="inlineStr">
        <is>
          <t>DEMOLIÇÃO DE ARGAMASSAS, DE FORMA MANUAL, SEM REAPROVEITAMENTO. AF_09/2023</t>
        </is>
      </c>
      <c r="D3498" s="30" t="inlineStr">
        <is>
          <t>M2</t>
        </is>
      </c>
      <c r="E3498" s="31" t="n">
        <v>44.77</v>
      </c>
      <c r="F3498" s="32" t="n">
        <v>0.3872</v>
      </c>
      <c r="G3498" s="32">
        <f>F3498*E3498</f>
        <v/>
      </c>
    </row>
    <row r="3499" ht="27.95" customHeight="1">
      <c r="A3499" s="29" t="inlineStr">
        <is>
          <t>3.3.4</t>
        </is>
      </c>
      <c r="B3499" s="29" t="inlineStr">
        <is>
          <t>87894</t>
        </is>
      </c>
      <c r="C3499" s="29" t="inlineStr">
        <is>
          <t>CHAPISCO APLICADO EM ALVENARIA (SEM PRESENÇA DE VÃOS) E ESTRUTURAS DE CONCRETO DE FACHADA, COM COLHER DE PEDREIRO. ARGAMASSA TRAÇO 1:3 COM PREPARO EM BETONEIRA 400L. AF_10/2022</t>
        </is>
      </c>
      <c r="D3499" s="30" t="inlineStr">
        <is>
          <t>M2</t>
        </is>
      </c>
      <c r="E3499" s="31" t="n">
        <v>44.77</v>
      </c>
      <c r="F3499" s="32" t="n">
        <v>0.0465</v>
      </c>
      <c r="G3499" s="32">
        <f>F3499*E3499</f>
        <v/>
      </c>
    </row>
    <row r="3500" ht="36" customHeight="1">
      <c r="A3500" s="29" t="inlineStr">
        <is>
          <t>3.3.5</t>
        </is>
      </c>
      <c r="B3500" s="29" t="inlineStr">
        <is>
          <t>104237</t>
        </is>
      </c>
      <c r="C3500" s="29" t="inlineStr">
        <is>
          <t>EMBOÇO OU MASSA ÚNICA EM ARGAMASSA TRAÇO 1:2:8, PREPARO MECÂNICA COM BETONEIRA 400 L, APLICADA MANUALMENTE EM PANOS DE FACHADA SEM PRESENÇA DE VÃOS, ESPESSURA DE 35 MM, ACESSO POR ANDAIME. AF_08/2022</t>
        </is>
      </c>
      <c r="D3500" s="30" t="inlineStr">
        <is>
          <t>M2</t>
        </is>
      </c>
      <c r="E3500" s="31" t="n">
        <v>44.77</v>
      </c>
      <c r="F3500" s="32" t="n">
        <v>0.532</v>
      </c>
      <c r="G3500" s="32">
        <f>F3500*E3500</f>
        <v/>
      </c>
    </row>
    <row r="3501" ht="20.1" customHeight="1">
      <c r="A3501" s="29" t="inlineStr">
        <is>
          <t>3.3.6</t>
        </is>
      </c>
      <c r="B3501" s="29" t="inlineStr">
        <is>
          <t>CP ADAP. 031</t>
        </is>
      </c>
      <c r="C3501" s="29" t="inlineStr">
        <is>
          <t>APLICAÇÃO DE JUNTA DE DILATAÇÃO ELÁSTICA PARA CONCRETO (FUGENBAND)</t>
        </is>
      </c>
      <c r="D3501" s="30" t="inlineStr">
        <is>
          <t>M</t>
        </is>
      </c>
      <c r="E3501" s="31" t="n">
        <v>234</v>
      </c>
      <c r="F3501" s="32" t="n">
        <v>0.417</v>
      </c>
      <c r="G3501" s="32">
        <f>F3501*E3501</f>
        <v/>
      </c>
    </row>
    <row r="3502" ht="20.1" customHeight="1">
      <c r="A3502" s="29" t="inlineStr">
        <is>
          <t>3.3.7</t>
        </is>
      </c>
      <c r="B3502" s="29" t="inlineStr">
        <is>
          <t>CP ADAP. 036</t>
        </is>
      </c>
      <c r="C3502" s="29" t="inlineStr">
        <is>
          <t>REVESTIMENTO CERÂMICO 5 X 5, COR AZUL DANÚBIO FOSCO (GALPÃO DMA)</t>
        </is>
      </c>
      <c r="D3502" s="30" t="inlineStr">
        <is>
          <t>M2</t>
        </is>
      </c>
      <c r="E3502" s="31" t="n">
        <v>42.68</v>
      </c>
      <c r="F3502" s="32" t="n">
        <v>0.578</v>
      </c>
      <c r="G3502" s="32">
        <f>F3502*E3502</f>
        <v/>
      </c>
    </row>
    <row r="3503" ht="20.1" customHeight="1">
      <c r="A3503" s="29" t="inlineStr">
        <is>
          <t>3.3.8</t>
        </is>
      </c>
      <c r="B3503" s="29" t="inlineStr">
        <is>
          <t>CP ADAP. 037</t>
        </is>
      </c>
      <c r="C3503" s="29" t="inlineStr">
        <is>
          <t>REVESTIMENTO CERÂMINO 5 X 5 CM, COR PRETO BERLIN (GALPÃO DMA)</t>
        </is>
      </c>
      <c r="D3503" s="30" t="inlineStr">
        <is>
          <t>M2</t>
        </is>
      </c>
      <c r="E3503" s="31" t="n">
        <v>2.09</v>
      </c>
      <c r="F3503" s="32" t="n">
        <v>0.578</v>
      </c>
      <c r="G3503" s="32">
        <f>F3503*E3503</f>
        <v/>
      </c>
    </row>
    <row r="3504" ht="20.1" customHeight="1">
      <c r="A3504" s="29" t="inlineStr">
        <is>
          <t>3.3.9</t>
        </is>
      </c>
      <c r="B3504" s="29" t="inlineStr">
        <is>
          <t>CP ADAP. 018</t>
        </is>
      </c>
      <c r="C3504" s="29" t="inlineStr">
        <is>
          <t>REJUNTAMENTO P/CERÂMICA C/ EPOXI (PAREDE/PISO)</t>
        </is>
      </c>
      <c r="D3504" s="30" t="inlineStr">
        <is>
          <t>M2</t>
        </is>
      </c>
      <c r="E3504" s="31" t="n">
        <v>852</v>
      </c>
      <c r="F3504" s="32" t="n">
        <v>0.23</v>
      </c>
      <c r="G3504" s="32">
        <f>F3504*E3504</f>
        <v/>
      </c>
    </row>
    <row r="3505" ht="15" customHeight="1">
      <c r="A3505" s="29" t="inlineStr">
        <is>
          <t>3.3.10</t>
        </is>
      </c>
      <c r="B3505" s="29" t="inlineStr">
        <is>
          <t>S08637</t>
        </is>
      </c>
      <c r="C3505" s="29" t="inlineStr">
        <is>
          <t>Chapim de concreto pré-moldado</t>
        </is>
      </c>
      <c r="D3505" s="30" t="inlineStr">
        <is>
          <t>m</t>
        </is>
      </c>
      <c r="E3505" s="31" t="n">
        <v>142</v>
      </c>
      <c r="F3505" s="32" t="n">
        <v>0.14895</v>
      </c>
      <c r="G3505" s="32">
        <f>F3505*E3505</f>
        <v/>
      </c>
    </row>
    <row r="3506" ht="15" customHeight="1">
      <c r="A3506" s="29" t="inlineStr">
        <is>
          <t>3.4.1</t>
        </is>
      </c>
      <c r="B3506" s="29" t="inlineStr">
        <is>
          <t>99814</t>
        </is>
      </c>
      <c r="C3506" s="29" t="inlineStr">
        <is>
          <t>LIMPEZA DE SUPERFÍCIE COM JATO DE ALTA PRESSÃO. AF_04/2019</t>
        </is>
      </c>
      <c r="D3506" s="30" t="inlineStr">
        <is>
          <t>M2</t>
        </is>
      </c>
      <c r="E3506" s="31" t="n">
        <v>161.22</v>
      </c>
      <c r="F3506" s="32" t="n">
        <v>0.089</v>
      </c>
      <c r="G3506" s="32">
        <f>F3506*E3506</f>
        <v/>
      </c>
    </row>
    <row r="3507" ht="20.1" customHeight="1">
      <c r="A3507" s="29" t="inlineStr">
        <is>
          <t>3.4.2</t>
        </is>
      </c>
      <c r="B3507" s="29" t="inlineStr">
        <is>
          <t>CP ADAP. 019</t>
        </is>
      </c>
      <c r="C3507" s="29" t="inlineStr">
        <is>
          <t>IMPERMEABILIZAÇÃO DE SUPERFÍCIE C/ CRISTALIZANTE , 2 DEMÃOS</t>
        </is>
      </c>
      <c r="D3507" s="30" t="inlineStr">
        <is>
          <t>M2</t>
        </is>
      </c>
      <c r="E3507" s="31" t="n">
        <v>161.22</v>
      </c>
      <c r="F3507" s="32" t="n">
        <v>0.96</v>
      </c>
      <c r="G3507" s="32">
        <f>F3507*E3507</f>
        <v/>
      </c>
    </row>
    <row r="3508" ht="15" customHeight="1">
      <c r="A3508" s="29" t="inlineStr">
        <is>
          <t>3.5.1</t>
        </is>
      </c>
      <c r="B3508" s="29" t="inlineStr">
        <is>
          <t>99814</t>
        </is>
      </c>
      <c r="C3508" s="29" t="inlineStr">
        <is>
          <t>LIMPEZA DE SUPERFÍCIE COM JATO DE ALTA PRESSÃO. AF_04/2019</t>
        </is>
      </c>
      <c r="D3508" s="30" t="inlineStr">
        <is>
          <t>M2</t>
        </is>
      </c>
      <c r="E3508" s="31" t="n">
        <v>262.7</v>
      </c>
      <c r="F3508" s="32" t="n">
        <v>0.089</v>
      </c>
      <c r="G3508" s="32">
        <f>F3508*E3508</f>
        <v/>
      </c>
    </row>
    <row r="3509" ht="15" customHeight="1">
      <c r="A3509" s="29" t="inlineStr">
        <is>
          <t>3.5.2</t>
        </is>
      </c>
      <c r="B3509" s="29" t="inlineStr">
        <is>
          <t>S07218</t>
        </is>
      </c>
      <c r="C3509" s="29" t="inlineStr">
        <is>
          <t>Remoção de impermeabilização com manta asfaltica</t>
        </is>
      </c>
      <c r="D3509" s="30" t="inlineStr">
        <is>
          <t>m2</t>
        </is>
      </c>
      <c r="E3509" s="31" t="n">
        <v>262.7</v>
      </c>
      <c r="F3509" s="32" t="n">
        <v>0.26</v>
      </c>
      <c r="G3509" s="32">
        <f>F3509*E3509</f>
        <v/>
      </c>
    </row>
    <row r="3510" ht="27.95" customHeight="1">
      <c r="A3510" s="29" t="inlineStr">
        <is>
          <t>3.5.3</t>
        </is>
      </c>
      <c r="B3510" s="29" t="inlineStr">
        <is>
          <t>87682</t>
        </is>
      </c>
      <c r="C3510" s="29" t="inlineStr">
        <is>
          <t>CONTRAPISO EM ARGAMASSA TRAÇO 1:4 (CIMENTO E AREIA), PREPARO MANUAL, APLICADO EM ÁREAS SECAS SOBRE LAJE, NÃO ADERIDO, ACABAMENTO NÃO REFORÇADO, ESPESSURA 4CM. AF_07/2021</t>
        </is>
      </c>
      <c r="D3510" s="30" t="inlineStr">
        <is>
          <t>M2</t>
        </is>
      </c>
      <c r="E3510" s="31" t="n">
        <v>142</v>
      </c>
      <c r="F3510" s="32" t="n">
        <v>0.70806</v>
      </c>
      <c r="G3510" s="32">
        <f>F3510*E3510</f>
        <v/>
      </c>
    </row>
    <row r="3511" ht="20.1" customHeight="1">
      <c r="A3511" s="29" t="inlineStr">
        <is>
          <t>3.5.4</t>
        </is>
      </c>
      <c r="B3511" s="29" t="inlineStr">
        <is>
          <t>CP ADAP. 50</t>
        </is>
      </c>
      <c r="C3511" s="29" t="inlineStr">
        <is>
          <t>IMPERMEABILIZAÇÃO COM MANTA ASFÁLTICA ALUMINIZADA, E=3MM TIPO II CLASSE B</t>
        </is>
      </c>
      <c r="D3511" s="30" t="inlineStr">
        <is>
          <t>M2</t>
        </is>
      </c>
      <c r="E3511" s="31" t="n">
        <v>262.7</v>
      </c>
      <c r="F3511" s="32" t="n">
        <v>0.192</v>
      </c>
      <c r="G3511" s="32">
        <f>F3511*E3511</f>
        <v/>
      </c>
    </row>
    <row r="3512" ht="15" customHeight="1">
      <c r="A3512" s="29" t="inlineStr">
        <is>
          <t>3.5.5</t>
        </is>
      </c>
      <c r="B3512" s="29" t="inlineStr">
        <is>
          <t>S08637</t>
        </is>
      </c>
      <c r="C3512" s="29" t="inlineStr">
        <is>
          <t>Chapim de concreto pré-moldado</t>
        </is>
      </c>
      <c r="D3512" s="30" t="inlineStr">
        <is>
          <t>m</t>
        </is>
      </c>
      <c r="E3512" s="31" t="n">
        <v>71</v>
      </c>
      <c r="F3512" s="32" t="n">
        <v>0.14895</v>
      </c>
      <c r="G3512" s="32">
        <f>F3512*E3512</f>
        <v/>
      </c>
    </row>
    <row r="3513" ht="20.1" customHeight="1">
      <c r="A3513" s="29" t="inlineStr">
        <is>
          <t>3.6.1</t>
        </is>
      </c>
      <c r="B3513" s="29" t="inlineStr">
        <is>
          <t>97647</t>
        </is>
      </c>
      <c r="C3513" s="29" t="inlineStr">
        <is>
          <t>REMOÇÃO DE TELHAS DE FIBROCIMENTO METÁLICA E CERÂMICA, DE FORMA MANUAL, SEM REAPROVEITAMENTO. AF_09/2023</t>
        </is>
      </c>
      <c r="D3513" s="30" t="inlineStr">
        <is>
          <t>M2</t>
        </is>
      </c>
      <c r="E3513" s="31" t="n">
        <v>1217</v>
      </c>
      <c r="F3513" s="32" t="n">
        <v>0.1153</v>
      </c>
      <c r="G3513" s="32">
        <f>F3513*E3513</f>
        <v/>
      </c>
    </row>
    <row r="3514" ht="20.1" customHeight="1">
      <c r="A3514" s="29" t="inlineStr">
        <is>
          <t>3.6.2</t>
        </is>
      </c>
      <c r="B3514" s="29" t="inlineStr">
        <is>
          <t>CP ADAP. 064</t>
        </is>
      </c>
      <c r="C3514" s="29" t="inlineStr">
        <is>
          <t>TELHAMENTO COM TELHA TERMO ACÚSTICA EM ALUMÍNIO ONDULADA COM 30MM DE PREENCHIMENTO / POLIURETANO RÍGIDO</t>
        </is>
      </c>
      <c r="D3514" s="30" t="inlineStr">
        <is>
          <t>M2</t>
        </is>
      </c>
      <c r="E3514" s="31" t="n">
        <v>856.28</v>
      </c>
      <c r="F3514" s="32" t="n">
        <v>0.062</v>
      </c>
      <c r="G3514" s="32">
        <f>F3514*E3514</f>
        <v/>
      </c>
    </row>
    <row r="3515" ht="20.1" customHeight="1">
      <c r="A3515" s="29" t="inlineStr">
        <is>
          <t>3.6.4</t>
        </is>
      </c>
      <c r="B3515" s="29" t="inlineStr">
        <is>
          <t>CP ADAP. 054</t>
        </is>
      </c>
      <c r="C3515" s="29" t="inlineStr">
        <is>
          <t>RUFO EM CHAPA DE AÇO GALVANIZADO NÚMERO 24, CORTE DE 50 CM, INCLUSO TRANSPORTE VERTICAL</t>
        </is>
      </c>
      <c r="D3515" s="30" t="inlineStr">
        <is>
          <t>M</t>
        </is>
      </c>
      <c r="E3515" s="31" t="n">
        <v>57</v>
      </c>
      <c r="F3515" s="32" t="n">
        <v>0.207</v>
      </c>
      <c r="G3515" s="32">
        <f>F3515*E3515</f>
        <v/>
      </c>
    </row>
    <row r="3516" ht="27.95" customHeight="1">
      <c r="A3516" s="29" t="inlineStr">
        <is>
          <t>4.1.2</t>
        </is>
      </c>
      <c r="B3516" s="29" t="inlineStr">
        <is>
          <t>97063</t>
        </is>
      </c>
      <c r="C3516" s="29" t="inlineStr">
        <is>
          <t>MONTAGEM E DESMONTAGEM DE ANDAIME MODULAR FACHADEIRO, COM PISO METÁLICO, PARA EDIFICAÇÕES COM MÚLTIPLOS PAVIMENTOS (EXCLUSIVE ANDAIME E LIMPEZA). AF_11/2017</t>
        </is>
      </c>
      <c r="D3516" s="30" t="inlineStr">
        <is>
          <t>M2</t>
        </is>
      </c>
      <c r="E3516" s="31" t="n">
        <v>1600.8</v>
      </c>
      <c r="F3516" s="32" t="n">
        <v>0.20819414</v>
      </c>
      <c r="G3516" s="32">
        <f>F3516*E3516</f>
        <v/>
      </c>
    </row>
    <row r="3517" ht="20.1" customHeight="1">
      <c r="A3517" s="29" t="inlineStr">
        <is>
          <t>4.2.1</t>
        </is>
      </c>
      <c r="B3517" s="29" t="inlineStr">
        <is>
          <t>CP ADAP. 010</t>
        </is>
      </c>
      <c r="C3517" s="29" t="inlineStr">
        <is>
          <t>APICOAMENTO EM CONCRETO/PREPARO DA SUPERFÍCIE</t>
        </is>
      </c>
      <c r="D3517" s="30" t="inlineStr">
        <is>
          <t>M2</t>
        </is>
      </c>
      <c r="E3517" s="31" t="n">
        <v>91.8</v>
      </c>
      <c r="F3517" s="32" t="n">
        <v>2</v>
      </c>
      <c r="G3517" s="32">
        <f>F3517*E3517</f>
        <v/>
      </c>
    </row>
    <row r="3518" ht="20.1" customHeight="1">
      <c r="A3518" s="29" t="inlineStr">
        <is>
          <t>4.2.2</t>
        </is>
      </c>
      <c r="B3518" s="29" t="inlineStr">
        <is>
          <t>CP ADAP. 004</t>
        </is>
      </c>
      <c r="C3518" s="29" t="inlineStr">
        <is>
          <t>LIMPEZA DE SUPERFÍCIE C/ ESCOVA DE AÇO</t>
        </is>
      </c>
      <c r="D3518" s="30" t="inlineStr">
        <is>
          <t>M2</t>
        </is>
      </c>
      <c r="E3518" s="31" t="n">
        <v>91.8</v>
      </c>
      <c r="F3518" s="32" t="n">
        <v>0.4</v>
      </c>
      <c r="G3518" s="32">
        <f>F3518*E3518</f>
        <v/>
      </c>
    </row>
    <row r="3519" ht="15" customHeight="1">
      <c r="A3519" s="29" t="inlineStr">
        <is>
          <t>4.2.3</t>
        </is>
      </c>
      <c r="B3519" s="29" t="inlineStr">
        <is>
          <t>99814</t>
        </is>
      </c>
      <c r="C3519" s="29" t="inlineStr">
        <is>
          <t>LIMPEZA DE SUPERFÍCIE COM JATO DE ALTA PRESSÃO. AF_04/2019</t>
        </is>
      </c>
      <c r="D3519" s="30" t="inlineStr">
        <is>
          <t>M2</t>
        </is>
      </c>
      <c r="E3519" s="31" t="n">
        <v>91.8</v>
      </c>
      <c r="F3519" s="32" t="n">
        <v>0.089</v>
      </c>
      <c r="G3519" s="32">
        <f>F3519*E3519</f>
        <v/>
      </c>
    </row>
    <row r="3520" ht="20.1" customHeight="1">
      <c r="A3520" s="29" t="inlineStr">
        <is>
          <t>4.2.4</t>
        </is>
      </c>
      <c r="B3520" s="29" t="inlineStr">
        <is>
          <t>CP ADAP. 009</t>
        </is>
      </c>
      <c r="C3520" s="29" t="inlineStr">
        <is>
          <t>PINTURA PROTEÇÃO C/INIBIDOR MIGRATÓRIO CORROSÃO, 2 DEMÃOS - M2</t>
        </is>
      </c>
      <c r="D3520" s="30" t="inlineStr">
        <is>
          <t>M2</t>
        </is>
      </c>
      <c r="E3520" s="31" t="n">
        <v>91.8</v>
      </c>
      <c r="F3520" s="32" t="n">
        <v>0.2</v>
      </c>
      <c r="G3520" s="32">
        <f>F3520*E3520</f>
        <v/>
      </c>
    </row>
    <row r="3521" ht="20.1" customHeight="1">
      <c r="A3521" s="29" t="inlineStr">
        <is>
          <t>4.2.5</t>
        </is>
      </c>
      <c r="B3521" s="29" t="inlineStr">
        <is>
          <t>CP ADAP. 007</t>
        </is>
      </c>
      <c r="C3521" s="29" t="inlineStr">
        <is>
          <t>APLICAÇÃO DE ADESIVO ESTRUTURAL - KG</t>
        </is>
      </c>
      <c r="D3521" s="30" t="inlineStr">
        <is>
          <t>KG</t>
        </is>
      </c>
      <c r="E3521" s="31" t="n">
        <v>91.8</v>
      </c>
      <c r="F3521" s="32" t="n">
        <v>0.2</v>
      </c>
      <c r="G3521" s="32">
        <f>F3521*E3521</f>
        <v/>
      </c>
    </row>
    <row r="3522" ht="20.1" customHeight="1">
      <c r="A3522" s="29" t="inlineStr">
        <is>
          <t>4.2.7</t>
        </is>
      </c>
      <c r="B3522" s="29" t="inlineStr">
        <is>
          <t>CP ADAP. 005</t>
        </is>
      </c>
      <c r="C3522" s="29" t="inlineStr">
        <is>
          <t>RECUPERAÇÃO CONCRETO COM ARGAMASSA POLIMÉRICA ESP.=25MM</t>
        </is>
      </c>
      <c r="D3522" s="30" t="inlineStr">
        <is>
          <t>M2</t>
        </is>
      </c>
      <c r="E3522" s="31" t="n">
        <v>91.8</v>
      </c>
      <c r="F3522" s="32" t="n">
        <v>4</v>
      </c>
      <c r="G3522" s="32">
        <f>F3522*E3522</f>
        <v/>
      </c>
    </row>
    <row r="3523" ht="20.1" customHeight="1">
      <c r="A3523" s="29" t="inlineStr">
        <is>
          <t>4.2.9</t>
        </is>
      </c>
      <c r="B3523" s="29" t="inlineStr">
        <is>
          <t>CP ADAP. 001</t>
        </is>
      </c>
      <c r="C3523" s="29" t="inlineStr">
        <is>
          <t>SELAGEM DE FISSURAS COM INJEÇÃO DE RESINA EPÓXI</t>
        </is>
      </c>
      <c r="D3523" s="30" t="inlineStr">
        <is>
          <t>KG</t>
        </is>
      </c>
      <c r="E3523" s="31" t="n">
        <v>30.14</v>
      </c>
      <c r="F3523" s="32" t="n">
        <v>5</v>
      </c>
      <c r="G3523" s="32">
        <f>F3523*E3523</f>
        <v/>
      </c>
    </row>
    <row r="3524" ht="27.95" customHeight="1">
      <c r="A3524" s="29" t="inlineStr">
        <is>
          <t>4.2.13</t>
        </is>
      </c>
      <c r="B3524" s="29" t="inlineStr">
        <is>
          <t>103337</t>
        </is>
      </c>
      <c r="C3524" s="29" t="inlineStr">
        <is>
          <t>ALVENARIA DE VEDAÇÃO DE BLOCOS VAZADOS DE CONCRETO APARENTE DE 9X19X39 CM (ESPESSURA 9 CM) E ARGAMASSA DE ASSENTAMENTO COM PREPARO MANUAL. AF_12/2021</t>
        </is>
      </c>
      <c r="D3524" s="30" t="inlineStr">
        <is>
          <t>M2</t>
        </is>
      </c>
      <c r="E3524" s="31" t="n">
        <v>9</v>
      </c>
      <c r="F3524" s="32" t="n">
        <v>0.57157</v>
      </c>
      <c r="G3524" s="32">
        <f>F3524*E3524</f>
        <v/>
      </c>
    </row>
    <row r="3525" ht="20.1" customHeight="1">
      <c r="A3525" s="29" t="inlineStr">
        <is>
          <t>4.2.14</t>
        </is>
      </c>
      <c r="B3525" s="29" t="inlineStr">
        <is>
          <t>CP ADAP. 014</t>
        </is>
      </c>
      <c r="C3525" s="29" t="inlineStr">
        <is>
          <t>FIBRA DE CARBONO PARA REFORCO ESTRUTURAL -VIGAS</t>
        </is>
      </c>
      <c r="D3525" s="30" t="inlineStr">
        <is>
          <t>M2</t>
        </is>
      </c>
      <c r="E3525" s="31" t="n">
        <v>1.36</v>
      </c>
      <c r="F3525" s="32" t="n">
        <v>3.299</v>
      </c>
      <c r="G3525" s="32">
        <f>F3525*E3525</f>
        <v/>
      </c>
    </row>
    <row r="3526" ht="20.1" customHeight="1">
      <c r="A3526" s="29" t="inlineStr">
        <is>
          <t>4.2.15</t>
        </is>
      </c>
      <c r="B3526" s="29" t="inlineStr">
        <is>
          <t>87878</t>
        </is>
      </c>
      <c r="C3526" s="29" t="inlineStr">
        <is>
          <t>CHAPISCO APLICADO EM ALVENARIAS E ESTRUTURAS DE CONCRETO INTERNAS (Recomposição das paredes e lajes internas)</t>
        </is>
      </c>
      <c r="D3526" s="30" t="inlineStr">
        <is>
          <t>M2</t>
        </is>
      </c>
      <c r="E3526" s="31" t="n">
        <v>17.4</v>
      </c>
      <c r="F3526" s="32" t="n">
        <v>0.066274</v>
      </c>
      <c r="G3526" s="32">
        <f>F3526*E3526</f>
        <v/>
      </c>
    </row>
    <row r="3527" ht="20.1" customHeight="1">
      <c r="A3527" s="29" t="inlineStr">
        <is>
          <t>4.2.16</t>
        </is>
      </c>
      <c r="B3527" s="29" t="inlineStr">
        <is>
          <t>C3408</t>
        </is>
      </c>
      <c r="C3527" s="29" t="inlineStr">
        <is>
          <t>REBOCO C/ ARGAMASSA DE CIMENTO E AREIA S/ PENEIRAR, TRAÇO 1:3 (Recomposição das paredes e lajes internas)</t>
        </is>
      </c>
      <c r="D3527" s="30" t="inlineStr">
        <is>
          <t>M2</t>
        </is>
      </c>
      <c r="E3527" s="31" t="n">
        <v>17.4</v>
      </c>
      <c r="F3527" s="32" t="n">
        <v>0.6</v>
      </c>
      <c r="G3527" s="32">
        <f>F3527*E3527</f>
        <v/>
      </c>
    </row>
    <row r="3528" ht="20.1" customHeight="1">
      <c r="A3528" s="29" t="inlineStr">
        <is>
          <t>4.3.1</t>
        </is>
      </c>
      <c r="B3528" s="29" t="inlineStr">
        <is>
          <t>97633</t>
        </is>
      </c>
      <c r="C3528" s="29" t="inlineStr">
        <is>
          <t>DEMOLIÇÃO DE REVESTIMENTO CERÂMICO, DE FORMA MANUAL, SEM REAPROVEITAMENTO. AF_09/2023</t>
        </is>
      </c>
      <c r="D3528" s="30" t="inlineStr">
        <is>
          <t>M2</t>
        </is>
      </c>
      <c r="E3528" s="31" t="n">
        <v>1721.67</v>
      </c>
      <c r="F3528" s="32" t="n">
        <v>0.774</v>
      </c>
      <c r="G3528" s="32">
        <f>F3528*E3528</f>
        <v/>
      </c>
    </row>
    <row r="3529" ht="20.1" customHeight="1">
      <c r="A3529" s="29" t="inlineStr">
        <is>
          <t>4.3.2</t>
        </is>
      </c>
      <c r="B3529" s="29" t="inlineStr">
        <is>
          <t>97631</t>
        </is>
      </c>
      <c r="C3529" s="29" t="inlineStr">
        <is>
          <t>DEMOLIÇÃO DE ARGAMASSAS, DE FORMA MANUAL, SEM REAPROVEITAMENTO. AF_09/2023</t>
        </is>
      </c>
      <c r="D3529" s="30" t="inlineStr">
        <is>
          <t>M2</t>
        </is>
      </c>
      <c r="E3529" s="31" t="n">
        <v>1721.67</v>
      </c>
      <c r="F3529" s="32" t="n">
        <v>0.3872</v>
      </c>
      <c r="G3529" s="32">
        <f>F3529*E3529</f>
        <v/>
      </c>
    </row>
    <row r="3530" ht="27.95" customHeight="1">
      <c r="A3530" s="29" t="inlineStr">
        <is>
          <t>4.3.4</t>
        </is>
      </c>
      <c r="B3530" s="29" t="inlineStr">
        <is>
          <t>87894</t>
        </is>
      </c>
      <c r="C3530" s="29" t="inlineStr">
        <is>
          <t>CHAPISCO APLICADO EM ALVENARIA (SEM PRESENÇA DE VÃOS) E ESTRUTURAS DE CONCRETO DE FACHADA, COM COLHER DE PEDREIRO. ARGAMASSA TRAÇO 1:3 COM PREPARO EM BETONEIRA 400L. AF_10/2022</t>
        </is>
      </c>
      <c r="D3530" s="30" t="inlineStr">
        <is>
          <t>M2</t>
        </is>
      </c>
      <c r="E3530" s="31" t="n">
        <v>1721.67</v>
      </c>
      <c r="F3530" s="32" t="n">
        <v>0.0465</v>
      </c>
      <c r="G3530" s="32">
        <f>F3530*E3530</f>
        <v/>
      </c>
    </row>
    <row r="3531" ht="36" customHeight="1">
      <c r="A3531" s="29" t="inlineStr">
        <is>
          <t>4.3.5</t>
        </is>
      </c>
      <c r="B3531" s="29" t="inlineStr">
        <is>
          <t>104237</t>
        </is>
      </c>
      <c r="C3531" s="29" t="inlineStr">
        <is>
          <t>EMBOÇO OU MASSA ÚNICA EM ARGAMASSA TRAÇO 1:2:8, PREPARO MECÂNICA COM BETONEIRA 400 L, APLICADA MANUALMENTE EM PANOS DE FACHADA SEM PRESENÇA DE VÃOS, ESPESSURA DE 35 MM, ACESSO POR ANDAIME. AF_08/2022</t>
        </is>
      </c>
      <c r="D3531" s="30" t="inlineStr">
        <is>
          <t>M2</t>
        </is>
      </c>
      <c r="E3531" s="31" t="n">
        <v>1721.67</v>
      </c>
      <c r="F3531" s="32" t="n">
        <v>0.532</v>
      </c>
      <c r="G3531" s="32">
        <f>F3531*E3531</f>
        <v/>
      </c>
    </row>
    <row r="3532" ht="20.1" customHeight="1">
      <c r="A3532" s="29" t="inlineStr">
        <is>
          <t>4.3.6</t>
        </is>
      </c>
      <c r="B3532" s="29" t="inlineStr">
        <is>
          <t>CP ADAP. 027</t>
        </is>
      </c>
      <c r="C3532" s="29" t="inlineStr">
        <is>
          <t>REVESTIMENTO CERÂMICO 10x10CM, COR AZUL ESCURO (Fachadas Norte/Sul/Leste/Oeste)</t>
        </is>
      </c>
      <c r="D3532" s="30" t="inlineStr">
        <is>
          <t>M2</t>
        </is>
      </c>
      <c r="E3532" s="31" t="n">
        <v>1269.65</v>
      </c>
      <c r="F3532" s="32" t="n">
        <v>0.578</v>
      </c>
      <c r="G3532" s="32">
        <f>F3532*E3532</f>
        <v/>
      </c>
    </row>
    <row r="3533" ht="20.1" customHeight="1">
      <c r="A3533" s="29" t="inlineStr">
        <is>
          <t>4.3.7</t>
        </is>
      </c>
      <c r="B3533" s="29" t="inlineStr">
        <is>
          <t>CP ADAP. 028</t>
        </is>
      </c>
      <c r="C3533" s="29" t="inlineStr">
        <is>
          <t>REVESTIMENTO CERÂMICO 10x10CM, COR BRANCA (Fachadas Norte/Sul)</t>
        </is>
      </c>
      <c r="D3533" s="30" t="inlineStr">
        <is>
          <t>M2</t>
        </is>
      </c>
      <c r="E3533" s="31" t="n">
        <v>168.7</v>
      </c>
      <c r="F3533" s="32" t="n">
        <v>0.578</v>
      </c>
      <c r="G3533" s="32">
        <f>F3533*E3533</f>
        <v/>
      </c>
    </row>
    <row r="3534" ht="20.1" customHeight="1">
      <c r="A3534" s="29" t="inlineStr">
        <is>
          <t>4.3.8</t>
        </is>
      </c>
      <c r="B3534" s="29" t="inlineStr">
        <is>
          <t>CP ADAP. 029</t>
        </is>
      </c>
      <c r="C3534" s="29" t="inlineStr">
        <is>
          <t>REVESTIMENTO CERÂMICO 10x10CM, COR CINZA ESCURO (FACHADAS Norte/Sul/Leste/Oeste)</t>
        </is>
      </c>
      <c r="D3534" s="30" t="inlineStr">
        <is>
          <t>M2</t>
        </is>
      </c>
      <c r="E3534" s="31" t="n">
        <v>283.3</v>
      </c>
      <c r="F3534" s="32" t="n">
        <v>0.578</v>
      </c>
      <c r="G3534" s="32">
        <f>F3534*E3534</f>
        <v/>
      </c>
    </row>
    <row r="3535" ht="20.1" customHeight="1">
      <c r="A3535" s="29" t="inlineStr">
        <is>
          <t>4.3.9</t>
        </is>
      </c>
      <c r="B3535" s="29" t="inlineStr">
        <is>
          <t>CP ADAP. 018</t>
        </is>
      </c>
      <c r="C3535" s="29" t="inlineStr">
        <is>
          <t>REJUNTAMENTO P/CERÂMICA C/ EPOXI (PAREDE/PISO)</t>
        </is>
      </c>
      <c r="D3535" s="30" t="inlineStr">
        <is>
          <t>M2</t>
        </is>
      </c>
      <c r="E3535" s="31" t="n">
        <v>1721.67</v>
      </c>
      <c r="F3535" s="32" t="n">
        <v>0.23</v>
      </c>
      <c r="G3535" s="32">
        <f>F3535*E3535</f>
        <v/>
      </c>
    </row>
    <row r="3536" ht="20.1" customHeight="1">
      <c r="A3536" s="29" t="inlineStr">
        <is>
          <t>4.3.10</t>
        </is>
      </c>
      <c r="B3536" s="29" t="inlineStr">
        <is>
          <t>88485</t>
        </is>
      </c>
      <c r="C3536" s="29" t="inlineStr">
        <is>
          <t>FUNDO SELADOR ACRÍLICO, APLICAÇÃO MANUAL EM PAREDE, UMA DEMÃO. AF_04/2023</t>
        </is>
      </c>
      <c r="D3536" s="30" t="inlineStr">
        <is>
          <t>M2</t>
        </is>
      </c>
      <c r="E3536" s="31" t="n">
        <v>58.29</v>
      </c>
      <c r="F3536" s="32" t="n">
        <v>0.0222</v>
      </c>
      <c r="G3536" s="32">
        <f>F3536*E3536</f>
        <v/>
      </c>
    </row>
    <row r="3537" ht="20.1" customHeight="1">
      <c r="A3537" s="29" t="inlineStr">
        <is>
          <t>4.3.11</t>
        </is>
      </c>
      <c r="B3537" s="29" t="inlineStr">
        <is>
          <t>88423</t>
        </is>
      </c>
      <c r="C3537" s="29" t="inlineStr">
        <is>
          <t>APLICAÇÃO MANUAL DE PINTURA COM TINTA TEXTURIZADA ACRÍLICA EM PAREDES EXTERNAS DE CASAS, UMA COR. AF_06/2014</t>
        </is>
      </c>
      <c r="D3537" s="30" t="inlineStr">
        <is>
          <t>M2</t>
        </is>
      </c>
      <c r="E3537" s="31" t="n">
        <v>58.29</v>
      </c>
      <c r="F3537" s="32" t="n">
        <v>0.044</v>
      </c>
      <c r="G3537" s="32">
        <f>F3537*E3537</f>
        <v/>
      </c>
    </row>
    <row r="3538" ht="15" customHeight="1">
      <c r="A3538" s="29" t="inlineStr">
        <is>
          <t>4.3.12</t>
        </is>
      </c>
      <c r="B3538" s="29" t="inlineStr">
        <is>
          <t>S08637</t>
        </is>
      </c>
      <c r="C3538" s="29" t="inlineStr">
        <is>
          <t>Chapim de concreto pré-moldado</t>
        </is>
      </c>
      <c r="D3538" s="30" t="inlineStr">
        <is>
          <t>m</t>
        </is>
      </c>
      <c r="E3538" s="31" t="n">
        <v>190</v>
      </c>
      <c r="F3538" s="32" t="n">
        <v>0.14895</v>
      </c>
      <c r="G3538" s="32">
        <f>F3538*E3538</f>
        <v/>
      </c>
    </row>
    <row r="3539" ht="15" customHeight="1">
      <c r="A3539" s="29" t="inlineStr">
        <is>
          <t>4.4.1</t>
        </is>
      </c>
      <c r="B3539" s="29" t="inlineStr">
        <is>
          <t>99814</t>
        </is>
      </c>
      <c r="C3539" s="29" t="inlineStr">
        <is>
          <t>LIMPEZA DE SUPERFÍCIE COM JATO DE ALTA PRESSÃO. AF_04/2019</t>
        </is>
      </c>
      <c r="D3539" s="30" t="inlineStr">
        <is>
          <t>M2</t>
        </is>
      </c>
      <c r="E3539" s="31" t="n">
        <v>408</v>
      </c>
      <c r="F3539" s="32" t="n">
        <v>0.089</v>
      </c>
      <c r="G3539" s="32">
        <f>F3539*E3539</f>
        <v/>
      </c>
    </row>
    <row r="3540" ht="36" customHeight="1">
      <c r="A3540" s="29" t="inlineStr">
        <is>
          <t>4.4.2</t>
        </is>
      </c>
      <c r="B3540" s="29" t="inlineStr">
        <is>
          <t>87630</t>
        </is>
      </c>
      <c r="C3540" s="29" t="inlineStr">
        <is>
          <t>CONTRAPISO EM ARGAMASSA TRAÇO 1:4 (CIMENTO E AREIA), PREPARO MECÂNICO COM BETONEIRA 400 L, APLICADO EM ÁREAS SECAS SOBRE LAJE, ADERIDO, ACABAMENTO NÃO REFORÇADO, ESPESSURA 3CM. AF_07/2021</t>
        </is>
      </c>
      <c r="D3540" s="30" t="inlineStr">
        <is>
          <t>M2</t>
        </is>
      </c>
      <c r="E3540" s="31" t="n">
        <v>408</v>
      </c>
      <c r="F3540" s="32" t="n">
        <v>0.123</v>
      </c>
      <c r="G3540" s="32">
        <f>F3540*E3540</f>
        <v/>
      </c>
    </row>
    <row r="3541" ht="20.1" customHeight="1">
      <c r="A3541" s="29" t="inlineStr">
        <is>
          <t>4.4.3</t>
        </is>
      </c>
      <c r="B3541" s="29" t="inlineStr">
        <is>
          <t>CP ADAP. 020</t>
        </is>
      </c>
      <c r="C3541" s="29" t="inlineStr">
        <is>
          <t>IMPERMEABILIZAÇÃO COM REVESTIMENTO MINERAL MONOCOMPONENTE (ARGAMASSA POLIMÉRICA)</t>
        </is>
      </c>
      <c r="D3541" s="30" t="inlineStr">
        <is>
          <t>M2</t>
        </is>
      </c>
      <c r="E3541" s="31" t="n">
        <v>408</v>
      </c>
      <c r="F3541" s="32" t="n">
        <v>0.096</v>
      </c>
      <c r="G3541" s="32">
        <f>F3541*E3541</f>
        <v/>
      </c>
    </row>
    <row r="3542" ht="20.1" customHeight="1">
      <c r="A3542" s="29" t="inlineStr">
        <is>
          <t>4.5.1</t>
        </is>
      </c>
      <c r="B3542" s="29" t="inlineStr">
        <is>
          <t>CP ADAP. 011</t>
        </is>
      </c>
      <c r="C3542" s="29" t="inlineStr">
        <is>
          <t>DEMOLIÇÃO DE PISO CIMENTADO SOBRE LASTRO DE CONCRETO</t>
        </is>
      </c>
      <c r="D3542" s="30" t="inlineStr">
        <is>
          <t>M2</t>
        </is>
      </c>
      <c r="E3542" s="31" t="n">
        <v>229.45</v>
      </c>
      <c r="F3542" s="32" t="n">
        <v>1.3</v>
      </c>
      <c r="G3542" s="32">
        <f>F3542*E3542</f>
        <v/>
      </c>
    </row>
    <row r="3543" ht="20.1" customHeight="1">
      <c r="A3543" s="29" t="inlineStr">
        <is>
          <t>4.5.2</t>
        </is>
      </c>
      <c r="B3543" s="29" t="inlineStr">
        <is>
          <t>97631</t>
        </is>
      </c>
      <c r="C3543" s="29" t="inlineStr">
        <is>
          <t>DEMOLIÇÃO DE ARGAMASSAS, DE FORMA MANUAL, SEM REAPROVEITAMENTO. AF_09/2023</t>
        </is>
      </c>
      <c r="D3543" s="30" t="inlineStr">
        <is>
          <t>M2</t>
        </is>
      </c>
      <c r="E3543" s="31" t="n">
        <v>46.46</v>
      </c>
      <c r="F3543" s="32" t="n">
        <v>0.3872</v>
      </c>
      <c r="G3543" s="32">
        <f>F3543*E3543</f>
        <v/>
      </c>
    </row>
    <row r="3544" ht="36" customHeight="1">
      <c r="A3544" s="29" t="inlineStr">
        <is>
          <t>4.5.3</t>
        </is>
      </c>
      <c r="B3544" s="29" t="inlineStr">
        <is>
          <t>87630</t>
        </is>
      </c>
      <c r="C3544" s="29" t="inlineStr">
        <is>
          <t>CONTRAPISO EM ARGAMASSA TRAÇO 1:4 (CIMENTO E AREIA), PREPARO MECÂNICO COM BETONEIRA 400 L, APLICADO EM ÁREAS SECAS SOBRE LAJE, ADERIDO, ACABAMENTO NÃO REFORÇADO, ESPESSURA 3CM. AF_07/2021</t>
        </is>
      </c>
      <c r="D3544" s="30" t="inlineStr">
        <is>
          <t>M2</t>
        </is>
      </c>
      <c r="E3544" s="31" t="n">
        <v>229.45</v>
      </c>
      <c r="F3544" s="32" t="n">
        <v>0.123</v>
      </c>
      <c r="G3544" s="32">
        <f>F3544*E3544</f>
        <v/>
      </c>
    </row>
    <row r="3545" ht="20.1" customHeight="1">
      <c r="A3545" s="29" t="inlineStr">
        <is>
          <t>4.5.4</t>
        </is>
      </c>
      <c r="B3545" s="29" t="inlineStr">
        <is>
          <t>CP ADAP. 51</t>
        </is>
      </c>
      <c r="C3545" s="29" t="inlineStr">
        <is>
          <t>IMPERMEABILIZAÇÃO DE SUPERFÍCIE COM MANTA ASFÁLTICA, UMA CAMADA, INCLUSIVE APLICAÇÃO DE PRIMER ASFÁLTICO, E=4MM</t>
        </is>
      </c>
      <c r="D3545" s="30" t="inlineStr">
        <is>
          <t>M2</t>
        </is>
      </c>
      <c r="E3545" s="31" t="n">
        <v>275.91</v>
      </c>
      <c r="F3545" s="32" t="n">
        <v>0.192</v>
      </c>
      <c r="G3545" s="32">
        <f>F3545*E3545</f>
        <v/>
      </c>
    </row>
    <row r="3546" ht="20.1" customHeight="1">
      <c r="A3546" s="29" t="inlineStr">
        <is>
          <t>4.5.5</t>
        </is>
      </c>
      <c r="B3546" s="29" t="inlineStr">
        <is>
          <t>98567</t>
        </is>
      </c>
      <c r="C3546" s="29" t="inlineStr">
        <is>
          <t>PROTEÇÃO MECÂNICA DE SUPERFICIE HORIZONTAL COM ARGAMASSA DE CIMENTO E AREIA, TRAÇO 1:3, E=4CM. AF_09/2023</t>
        </is>
      </c>
      <c r="D3546" s="30" t="inlineStr">
        <is>
          <t>M2</t>
        </is>
      </c>
      <c r="E3546" s="31" t="n">
        <v>229.45</v>
      </c>
      <c r="F3546" s="32" t="n">
        <v>0.7219</v>
      </c>
      <c r="G3546" s="32">
        <f>F3546*E3546</f>
        <v/>
      </c>
    </row>
    <row r="3547" ht="20.1" customHeight="1">
      <c r="A3547" s="29" t="inlineStr">
        <is>
          <t>4.5.6</t>
        </is>
      </c>
      <c r="B3547" s="29" t="inlineStr">
        <is>
          <t>98564</t>
        </is>
      </c>
      <c r="C3547" s="29" t="inlineStr">
        <is>
          <t>PROTEÇÃO MECÂNICA DE SUPERFÍCIE VERTICAL COM ARGAMASSA DE CIMENTO E AREIA, TRAÇO 1:3, E=2CM. AF_09/2023</t>
        </is>
      </c>
      <c r="D3547" s="30" t="inlineStr">
        <is>
          <t>M2</t>
        </is>
      </c>
      <c r="E3547" s="31" t="n">
        <v>46.46</v>
      </c>
      <c r="F3547" s="32" t="n">
        <v>0.40745</v>
      </c>
      <c r="G3547" s="32">
        <f>F3547*E3547</f>
        <v/>
      </c>
    </row>
    <row r="3548" ht="20.1" customHeight="1">
      <c r="A3548" s="29" t="inlineStr">
        <is>
          <t>4.6.2</t>
        </is>
      </c>
      <c r="B3548" s="29" t="inlineStr">
        <is>
          <t>97626</t>
        </is>
      </c>
      <c r="C3548" s="29" t="inlineStr">
        <is>
          <t>DEMOLIÇÃO DE PILARES E VIGAS EM CONCRETO ARMADO, DE FORMA MANUAL, SEM REAPROVEITAMENTO. AF_09/2023</t>
        </is>
      </c>
      <c r="D3548" s="30" t="inlineStr">
        <is>
          <t>M3</t>
        </is>
      </c>
      <c r="E3548" s="31" t="n">
        <v>0.25</v>
      </c>
      <c r="F3548" s="32" t="n">
        <v>22.0636</v>
      </c>
      <c r="G3548" s="32">
        <f>F3548*E3548</f>
        <v/>
      </c>
    </row>
    <row r="3549" ht="20.1" customHeight="1">
      <c r="A3549" s="29" t="inlineStr">
        <is>
          <t>4.6.5</t>
        </is>
      </c>
      <c r="B3549" s="29" t="inlineStr">
        <is>
          <t>103669</t>
        </is>
      </c>
      <c r="C3549" s="29" t="inlineStr">
        <is>
          <t>CONCRETAGEM DE PILARES, FCK = 25 MPA, COM USO DE BALDES - LANÇAMENTO, ADENSAMENTO E ACABAMENTO. AF_02/2022</t>
        </is>
      </c>
      <c r="D3549" s="30" t="inlineStr">
        <is>
          <t>M3</t>
        </is>
      </c>
      <c r="E3549" s="31" t="n">
        <v>0.25</v>
      </c>
      <c r="F3549" s="32" t="n">
        <v>7.377</v>
      </c>
      <c r="G3549" s="32">
        <f>F3549*E3549</f>
        <v/>
      </c>
    </row>
    <row r="3550" ht="27.95" customHeight="1">
      <c r="A3550" s="29" t="inlineStr">
        <is>
          <t>4.6.6</t>
        </is>
      </c>
      <c r="B3550" s="29" t="inlineStr">
        <is>
          <t>103356</t>
        </is>
      </c>
      <c r="C3550" s="29" t="inlineStr">
        <is>
          <t>ALVENARIA DE VEDAÇÃO DE BLOCOS CERÂMICOS FURADOS NA HORIZONTAL DE 9X19X29 CM (ESPESSURA 9 CM) E ARGAMASSA DE ASSENTAMENTO COM PREPARO EM BETONEIRA. AF_12/2021</t>
        </is>
      </c>
      <c r="D3550" s="30" t="inlineStr">
        <is>
          <t>M2</t>
        </is>
      </c>
      <c r="E3550" s="31" t="n">
        <v>25</v>
      </c>
      <c r="F3550" s="32" t="n">
        <v>0.385</v>
      </c>
      <c r="G3550" s="32">
        <f>F3550*E3550</f>
        <v/>
      </c>
    </row>
    <row r="3551" ht="27.95" customHeight="1">
      <c r="A3551" s="29" t="inlineStr">
        <is>
          <t>4.6.8</t>
        </is>
      </c>
      <c r="B3551" s="29" t="inlineStr">
        <is>
          <t>103683</t>
        </is>
      </c>
      <c r="C3551" s="29" t="inlineStr">
        <is>
          <t>CONCRETAGEM DE VIGAS E LAJES, FCK=25 MPA, PARA QUALQUER TIPO DE LAJE COM BALDES EM EDIFICAÇÃO DE MULTIPAVIMENTOS ATÉ 04 ANDARES - LANÇAMENTO, ADENSAMENTO E ACABAMENTO. AF_02/2022</t>
        </is>
      </c>
      <c r="D3551" s="30" t="inlineStr">
        <is>
          <t>M3</t>
        </is>
      </c>
      <c r="E3551" s="31" t="n">
        <v>0.5600000000000001</v>
      </c>
      <c r="F3551" s="32" t="n">
        <v>16.074</v>
      </c>
      <c r="G3551" s="32">
        <f>F3551*E3551</f>
        <v/>
      </c>
    </row>
    <row r="3552" ht="27.95" customHeight="1">
      <c r="A3552" s="29" t="inlineStr">
        <is>
          <t>4.6.9</t>
        </is>
      </c>
      <c r="B3552" s="29" t="inlineStr">
        <is>
          <t>87894</t>
        </is>
      </c>
      <c r="C3552" s="29" t="inlineStr">
        <is>
          <t>CHAPISCO APLICADO EM ALVENARIA (SEM PRESENÇA DE VÃOS) E ESTRUTURAS DE CONCRETO DE FACHADA, COM COLHER DE PEDREIRO. ARGAMASSA TRAÇO 1:3 COM PREPARO EM BETONEIRA 400L. AF_10/2022</t>
        </is>
      </c>
      <c r="D3552" s="30" t="inlineStr">
        <is>
          <t>M2</t>
        </is>
      </c>
      <c r="E3552" s="31" t="n">
        <v>25</v>
      </c>
      <c r="F3552" s="32" t="n">
        <v>0.0465</v>
      </c>
      <c r="G3552" s="32">
        <f>F3552*E3552</f>
        <v/>
      </c>
    </row>
    <row r="3553" ht="36" customHeight="1">
      <c r="A3553" s="29" t="inlineStr">
        <is>
          <t>4.6.10</t>
        </is>
      </c>
      <c r="B3553" s="29" t="inlineStr">
        <is>
          <t>104237</t>
        </is>
      </c>
      <c r="C3553" s="29" t="inlineStr">
        <is>
          <t>EMBOÇO OU MASSA ÚNICA EM ARGAMASSA TRAÇO 1:2:8, PREPARO MECÂNICA COM BETONEIRA 400 L, APLICADA MANUALMENTE EM PANOS DE FACHADA SEM PRESENÇA DE VÃOS, ESPESSURA DE 35 MM, ACESSO POR ANDAIME. AF_08/2022</t>
        </is>
      </c>
      <c r="D3553" s="30" t="inlineStr">
        <is>
          <t>M2</t>
        </is>
      </c>
      <c r="E3553" s="31" t="n">
        <v>25</v>
      </c>
      <c r="F3553" s="32" t="n">
        <v>0.532</v>
      </c>
      <c r="G3553" s="32">
        <f>F3553*E3553</f>
        <v/>
      </c>
    </row>
    <row r="3554" ht="20.1" customHeight="1">
      <c r="A3554" s="29" t="inlineStr">
        <is>
          <t>4.6.11</t>
        </is>
      </c>
      <c r="B3554" s="29" t="inlineStr">
        <is>
          <t>88415</t>
        </is>
      </c>
      <c r="C3554" s="29" t="inlineStr">
        <is>
          <t>APLICAÇÃO MANUAL DE FUNDO SELADOR ACRÍLICO EM PAREDES EXTERNAS DE CASAS. AF_06/2014</t>
        </is>
      </c>
      <c r="D3554" s="30" t="inlineStr">
        <is>
          <t>M2</t>
        </is>
      </c>
      <c r="E3554" s="31" t="n">
        <v>168</v>
      </c>
      <c r="F3554" s="32" t="n">
        <v>0.014</v>
      </c>
      <c r="G3554" s="32">
        <f>F3554*E3554</f>
        <v/>
      </c>
    </row>
    <row r="3555" ht="20.1" customHeight="1">
      <c r="A3555" s="29" t="inlineStr">
        <is>
          <t>4.6.12</t>
        </is>
      </c>
      <c r="B3555" s="29" t="inlineStr">
        <is>
          <t>88423</t>
        </is>
      </c>
      <c r="C3555" s="29" t="inlineStr">
        <is>
          <t>APLICAÇÃO MANUAL DE PINTURA COM TINTA TEXTURIZADA ACRÍLICA EM PAREDES EXTERNAS DE CASAS, UMA COR. AF_06/2014</t>
        </is>
      </c>
      <c r="D3555" s="30" t="inlineStr">
        <is>
          <t>M2</t>
        </is>
      </c>
      <c r="E3555" s="31" t="n">
        <v>168</v>
      </c>
      <c r="F3555" s="32" t="n">
        <v>0.044</v>
      </c>
      <c r="G3555" s="32">
        <f>F3555*E3555</f>
        <v/>
      </c>
    </row>
    <row r="3556" ht="27.95" customHeight="1">
      <c r="A3556" s="29" t="inlineStr">
        <is>
          <t>4.7.1</t>
        </is>
      </c>
      <c r="B3556" s="29" t="inlineStr">
        <is>
          <t>97649</t>
        </is>
      </c>
      <c r="C3556" s="29" t="inlineStr">
        <is>
          <t>REMOÇÃO DE TELHAS DE FIBROCIMENTO, METÁLICA E CERÂMICA, DE FORMA MECANIZADA, COM USO DE GUINDASTE, SEM REAPROVEITAMENTO. AF_09/2023</t>
        </is>
      </c>
      <c r="D3556" s="30" t="inlineStr">
        <is>
          <t>M2</t>
        </is>
      </c>
      <c r="E3556" s="31" t="n">
        <v>459</v>
      </c>
      <c r="F3556" s="32" t="n">
        <v>0.1222</v>
      </c>
      <c r="G3556" s="32">
        <f>F3556*E3556</f>
        <v/>
      </c>
    </row>
    <row r="3557" ht="20.1" customHeight="1">
      <c r="A3557" s="29" t="inlineStr">
        <is>
          <t>4.7.2</t>
        </is>
      </c>
      <c r="B3557" s="29" t="inlineStr">
        <is>
          <t>CP ADAP. 064</t>
        </is>
      </c>
      <c r="C3557" s="29" t="inlineStr">
        <is>
          <t>TELHAMENTO COM TELHA TERMO ACÚSTICA EM ALUMÍNIO ONDULADA COM 30MM DE PREENCHIMENTO / POLIURETANO RÍGIDO</t>
        </is>
      </c>
      <c r="D3557" s="30" t="inlineStr">
        <is>
          <t>M2</t>
        </is>
      </c>
      <c r="E3557" s="31" t="n">
        <v>459</v>
      </c>
      <c r="F3557" s="32" t="n">
        <v>0.062</v>
      </c>
      <c r="G3557" s="32">
        <f>F3557*E3557</f>
        <v/>
      </c>
    </row>
    <row r="3558" ht="20.1" customHeight="1">
      <c r="A3558" s="29" t="inlineStr">
        <is>
          <t>4.7.3</t>
        </is>
      </c>
      <c r="B3558" s="29" t="inlineStr">
        <is>
          <t>CP ADAP. 054</t>
        </is>
      </c>
      <c r="C3558" s="29" t="inlineStr">
        <is>
          <t>RUFO EM CHAPA DE AÇO GALVANIZADO NÚMERO 24, CORTE DE 50 CM, INCLUSO TRANSPORTE VERTICAL</t>
        </is>
      </c>
      <c r="D3558" s="30" t="inlineStr">
        <is>
          <t>M</t>
        </is>
      </c>
      <c r="E3558" s="31" t="n">
        <v>34</v>
      </c>
      <c r="F3558" s="32" t="n">
        <v>0.207</v>
      </c>
      <c r="G3558" s="32">
        <f>F3558*E3558</f>
        <v/>
      </c>
    </row>
    <row r="3559" ht="20.1" customHeight="1">
      <c r="A3559" s="29" t="inlineStr">
        <is>
          <t>4.7.4</t>
        </is>
      </c>
      <c r="B3559" s="29" t="inlineStr">
        <is>
          <t>CP ADAP. 055</t>
        </is>
      </c>
      <c r="C3559" s="29" t="inlineStr">
        <is>
          <t>CUMEEIRA EM CHAPA DE AÇO GALVANIZADO NÚMERO 24, CORTE DE 100 CM, INCLUSO TRANSPORTE VERTICAL</t>
        </is>
      </c>
      <c r="D3559" s="30" t="inlineStr">
        <is>
          <t>M</t>
        </is>
      </c>
      <c r="E3559" s="31" t="n">
        <v>30</v>
      </c>
      <c r="F3559" s="32" t="n">
        <v>0.207</v>
      </c>
      <c r="G3559" s="32">
        <f>F3559*E3559</f>
        <v/>
      </c>
    </row>
    <row r="3560" ht="20.1" customHeight="1">
      <c r="A3560" s="29" t="inlineStr">
        <is>
          <t>4.7.5</t>
        </is>
      </c>
      <c r="B3560" s="29" t="inlineStr">
        <is>
          <t>CP ADAP. 038</t>
        </is>
      </c>
      <c r="C3560" s="29" t="inlineStr">
        <is>
          <t>REMOÇÃO, ARMAZENAMENTO E REEINSTALAÇÃO DE SPDA COM EMISSÃO DE LAUDO</t>
        </is>
      </c>
      <c r="D3560" s="30" t="inlineStr">
        <is>
          <t>UN</t>
        </is>
      </c>
      <c r="E3560" s="31" t="n">
        <v>2</v>
      </c>
      <c r="F3560" s="32" t="n">
        <v>0.0876</v>
      </c>
      <c r="G3560" s="32">
        <f>F3560*E3560</f>
        <v/>
      </c>
    </row>
    <row r="3561" ht="20.1" customHeight="1">
      <c r="A3561" s="29" t="inlineStr">
        <is>
          <t>5.3</t>
        </is>
      </c>
      <c r="B3561" s="29" t="inlineStr">
        <is>
          <t>96527</t>
        </is>
      </c>
      <c r="C3561" s="29" t="inlineStr">
        <is>
          <t>ESCAVAÇÃO MANUAL DE VALA PARA VIGA BALDRAME (INCLUINDO ESCAVAÇÃO PARA COLOCAÇÃO DE FÔRMAS). AF_06/2017</t>
        </is>
      </c>
      <c r="D3561" s="30" t="inlineStr">
        <is>
          <t>M3</t>
        </is>
      </c>
      <c r="E3561" s="31" t="n">
        <v>9.9</v>
      </c>
      <c r="F3561" s="32" t="n">
        <v>4.138</v>
      </c>
      <c r="G3561" s="32">
        <f>F3561*E3561</f>
        <v/>
      </c>
    </row>
    <row r="3562" ht="20.1" customHeight="1">
      <c r="A3562" s="29" t="inlineStr">
        <is>
          <t>5.4</t>
        </is>
      </c>
      <c r="B3562" s="29" t="inlineStr">
        <is>
          <t>CP-95467-90315369</t>
        </is>
      </c>
      <c r="C3562" s="29" t="inlineStr">
        <is>
          <t>EMBASAMENTO C/PEDRA ARGAMASSADA UTILIZANDO ARG.CIM/AREIA 1:6 (M3)</t>
        </is>
      </c>
      <c r="D3562" s="30" t="inlineStr">
        <is>
          <t>M3</t>
        </is>
      </c>
      <c r="E3562" s="31" t="n">
        <v>9.9</v>
      </c>
      <c r="F3562" s="32" t="n">
        <v>6</v>
      </c>
      <c r="G3562" s="32">
        <f>F3562*E3562</f>
        <v/>
      </c>
    </row>
    <row r="3563" ht="20.1" customHeight="1">
      <c r="A3563" s="29" t="inlineStr">
        <is>
          <t>5.5</t>
        </is>
      </c>
      <c r="B3563" s="29" t="inlineStr">
        <is>
          <t>93358</t>
        </is>
      </c>
      <c r="C3563" s="29" t="inlineStr">
        <is>
          <t>ESCAVAÇÃO MANUAL DE VALA COM PROFUNDIDADE MENOR OU IGUAL A 1,30 M. AF_02/2021</t>
        </is>
      </c>
      <c r="D3563" s="30" t="inlineStr">
        <is>
          <t>M3</t>
        </is>
      </c>
      <c r="E3563" s="31" t="n">
        <v>9.07</v>
      </c>
      <c r="F3563" s="32" t="n">
        <v>3.956</v>
      </c>
      <c r="G3563" s="32">
        <f>F3563*E3563</f>
        <v/>
      </c>
    </row>
    <row r="3564" ht="20.1" customHeight="1">
      <c r="A3564" s="29" t="inlineStr">
        <is>
          <t>5.10</t>
        </is>
      </c>
      <c r="B3564" s="29" t="inlineStr">
        <is>
          <t>103669</t>
        </is>
      </c>
      <c r="C3564" s="29" t="inlineStr">
        <is>
          <t>CONCRETAGEM DE PILARES, FCK = 25 MPA, COM USO DE BALDES - LANÇAMENTO, ADENSAMENTO E ACABAMENTO. AF_02/2022</t>
        </is>
      </c>
      <c r="D3564" s="30" t="inlineStr">
        <is>
          <t>M3</t>
        </is>
      </c>
      <c r="E3564" s="31" t="n">
        <v>3.38</v>
      </c>
      <c r="F3564" s="32" t="n">
        <v>7.377</v>
      </c>
      <c r="G3564" s="32">
        <f>F3564*E3564</f>
        <v/>
      </c>
    </row>
    <row r="3565" ht="20.1" customHeight="1">
      <c r="A3565" s="29" t="inlineStr">
        <is>
          <t>5.11</t>
        </is>
      </c>
      <c r="B3565" s="29" t="inlineStr">
        <is>
          <t>96556</t>
        </is>
      </c>
      <c r="C3565" s="29" t="inlineStr">
        <is>
          <t>CONCRETAGEM DE SAPATAS, FCK 30 MPA, COM USO DE JERICA ? LANÇAMENTO, ADENSAMENTO E ACABAMENTO. AF_06/2017</t>
        </is>
      </c>
      <c r="D3565" s="30" t="inlineStr">
        <is>
          <t>M3</t>
        </is>
      </c>
      <c r="E3565" s="31" t="n">
        <v>3.89</v>
      </c>
      <c r="F3565" s="32" t="n">
        <v>5.553795</v>
      </c>
      <c r="G3565" s="32">
        <f>F3565*E3565</f>
        <v/>
      </c>
    </row>
    <row r="3566" ht="20.1" customHeight="1">
      <c r="A3566" s="29" t="inlineStr">
        <is>
          <t>5.12</t>
        </is>
      </c>
      <c r="B3566" s="29" t="inlineStr">
        <is>
          <t>93205</t>
        </is>
      </c>
      <c r="C3566" s="29" t="inlineStr">
        <is>
          <t>CINTA DE AMARRAÇÃO DE ALVENARIA MOLDADA IN LOCO COM UTILIZAÇÃO DE BLOCOS CANALETA. AF_03/2016</t>
        </is>
      </c>
      <c r="D3566" s="30" t="inlineStr">
        <is>
          <t>M</t>
        </is>
      </c>
      <c r="E3566" s="31" t="n">
        <v>220</v>
      </c>
      <c r="F3566" s="32" t="n">
        <v>0.15616688</v>
      </c>
      <c r="G3566" s="32">
        <f>F3566*E3566</f>
        <v/>
      </c>
    </row>
    <row r="3567" ht="27.95" customHeight="1">
      <c r="A3567" s="29" t="inlineStr">
        <is>
          <t>5.13</t>
        </is>
      </c>
      <c r="B3567" s="29" t="inlineStr">
        <is>
          <t>89470</t>
        </is>
      </c>
      <c r="C3567" s="29" t="inlineStr">
        <is>
          <t>ALVENARIA DE BLOCOS DE CONCRETO ESTRUTURAL 14X19X39 CM (ESPESSURA 14 CM), FBK = 4,5 MPA, UTILIZANDO COLHER DE PEDREIRO. AF_10/2022</t>
        </is>
      </c>
      <c r="D3567" s="30" t="inlineStr">
        <is>
          <t>M2</t>
        </is>
      </c>
      <c r="E3567" s="31" t="n">
        <v>242</v>
      </c>
      <c r="F3567" s="32" t="n">
        <v>0.62</v>
      </c>
      <c r="G3567" s="32">
        <f>F3567*E3567</f>
        <v/>
      </c>
    </row>
    <row r="3568" ht="15" customHeight="1">
      <c r="A3568" s="29" t="inlineStr">
        <is>
          <t>5.14</t>
        </is>
      </c>
      <c r="B3568" s="29" t="inlineStr">
        <is>
          <t>S08637</t>
        </is>
      </c>
      <c r="C3568" s="29" t="inlineStr">
        <is>
          <t>Chapim de concreto pré-moldado</t>
        </is>
      </c>
      <c r="D3568" s="30" t="inlineStr">
        <is>
          <t>m</t>
        </is>
      </c>
      <c r="E3568" s="31" t="n">
        <v>110</v>
      </c>
      <c r="F3568" s="32" t="n">
        <v>0.14895</v>
      </c>
      <c r="G3568" s="32">
        <f>F3568*E3568</f>
        <v/>
      </c>
    </row>
    <row r="3569" ht="20.1" customHeight="1">
      <c r="A3569" s="29" t="inlineStr">
        <is>
          <t>5.15</t>
        </is>
      </c>
      <c r="B3569" s="29" t="inlineStr">
        <is>
          <t>CP ADAP. 024</t>
        </is>
      </c>
      <c r="C3569" s="29" t="inlineStr">
        <is>
          <t>REMOÇÃO / RECOMPOSIÇÃO DE CERCA ELÉTRICA</t>
        </is>
      </c>
      <c r="D3569" s="30" t="inlineStr">
        <is>
          <t>M</t>
        </is>
      </c>
      <c r="E3569" s="31" t="n">
        <v>110</v>
      </c>
      <c r="F3569" s="32" t="n">
        <v>0.925</v>
      </c>
      <c r="G3569" s="32">
        <f>F3569*E3569</f>
        <v/>
      </c>
    </row>
    <row r="3570" ht="20.1" customHeight="1">
      <c r="A3570" s="29" t="inlineStr">
        <is>
          <t>6.1</t>
        </is>
      </c>
      <c r="B3570" s="29" t="inlineStr">
        <is>
          <t>97633</t>
        </is>
      </c>
      <c r="C3570" s="29" t="inlineStr">
        <is>
          <t>DEMOLIÇÃO DE REVESTIMENTO CERÂMICO, DE FORMA MANUAL, SEM REAPROVEITAMENTO. AF_09/2023</t>
        </is>
      </c>
      <c r="D3570" s="30" t="inlineStr">
        <is>
          <t>M2</t>
        </is>
      </c>
      <c r="E3570" s="31" t="n">
        <v>416.73</v>
      </c>
      <c r="F3570" s="32" t="n">
        <v>0.774</v>
      </c>
      <c r="G3570" s="32">
        <f>F3570*E3570</f>
        <v/>
      </c>
    </row>
    <row r="3571" ht="20.1" customHeight="1">
      <c r="A3571" s="29" t="inlineStr">
        <is>
          <t>6.2</t>
        </is>
      </c>
      <c r="B3571" s="29" t="inlineStr">
        <is>
          <t>CP ADAP. 025</t>
        </is>
      </c>
      <c r="C3571" s="29" t="inlineStr">
        <is>
          <t>REMOÇÃO DE DIVISÓRIA DE GRANITO</t>
        </is>
      </c>
      <c r="D3571" s="30" t="inlineStr">
        <is>
          <t>M2</t>
        </is>
      </c>
      <c r="E3571" s="31" t="n">
        <v>106.02</v>
      </c>
      <c r="F3571" s="32" t="n">
        <v>0.7</v>
      </c>
      <c r="G3571" s="32">
        <f>F3571*E3571</f>
        <v/>
      </c>
    </row>
    <row r="3572" ht="20.1" customHeight="1">
      <c r="A3572" s="29" t="inlineStr">
        <is>
          <t>6.3</t>
        </is>
      </c>
      <c r="B3572" s="29" t="inlineStr">
        <is>
          <t>CP ADAP. 011</t>
        </is>
      </c>
      <c r="C3572" s="29" t="inlineStr">
        <is>
          <t>DEMOLIÇÃO DE PISO CIMENTADO SOBRE LASTRO DE CONCRETO</t>
        </is>
      </c>
      <c r="D3572" s="30" t="inlineStr">
        <is>
          <t>M2</t>
        </is>
      </c>
      <c r="E3572" s="31" t="n">
        <v>123.31</v>
      </c>
      <c r="F3572" s="32" t="n">
        <v>1.3</v>
      </c>
      <c r="G3572" s="32">
        <f>F3572*E3572</f>
        <v/>
      </c>
    </row>
    <row r="3573" ht="36" customHeight="1">
      <c r="A3573" s="29" t="inlineStr">
        <is>
          <t>6.4</t>
        </is>
      </c>
      <c r="B3573" s="29" t="inlineStr">
        <is>
          <t>87630</t>
        </is>
      </c>
      <c r="C3573" s="29" t="inlineStr">
        <is>
          <t>CONTRAPISO EM ARGAMASSA TRAÇO 1:4 (CIMENTO E AREIA), PREPARO MECÂNICO COM BETONEIRA 400 L, APLICADO EM ÁREAS SECAS SOBRE LAJE, ADERIDO, ACABAMENTO NÃO REFORÇADO, ESPESSURA 3CM. AF_07/2021</t>
        </is>
      </c>
      <c r="D3573" s="30" t="inlineStr">
        <is>
          <t>M2</t>
        </is>
      </c>
      <c r="E3573" s="31" t="n">
        <v>123.31</v>
      </c>
      <c r="F3573" s="32" t="n">
        <v>0.123</v>
      </c>
      <c r="G3573" s="32">
        <f>F3573*E3573</f>
        <v/>
      </c>
    </row>
    <row r="3574" ht="20.1" customHeight="1">
      <c r="A3574" s="29" t="inlineStr">
        <is>
          <t>6.5</t>
        </is>
      </c>
      <c r="B3574" s="29" t="inlineStr">
        <is>
          <t>CP ADAP. 51</t>
        </is>
      </c>
      <c r="C3574" s="29" t="inlineStr">
        <is>
          <t>IMPERMEABILIZAÇÃO DE SUPERFÍCIE COM MANTA ASFÁLTICA, UMA CAMADA, INCLUSIVE APLICAÇÃO DE PRIMER ASFÁLTICO, E=4MM</t>
        </is>
      </c>
      <c r="D3574" s="30" t="inlineStr">
        <is>
          <t>M2</t>
        </is>
      </c>
      <c r="E3574" s="31" t="n">
        <v>178.5</v>
      </c>
      <c r="F3574" s="32" t="n">
        <v>0.192</v>
      </c>
      <c r="G3574" s="32">
        <f>F3574*E3574</f>
        <v/>
      </c>
    </row>
    <row r="3575" ht="20.1" customHeight="1">
      <c r="A3575" s="29" t="inlineStr">
        <is>
          <t>6.6</t>
        </is>
      </c>
      <c r="B3575" s="29" t="inlineStr">
        <is>
          <t>98565</t>
        </is>
      </c>
      <c r="C3575" s="29" t="inlineStr">
        <is>
          <t>PROTEÇÃO MECÂNICA DE SUPERFICIE HORIZONTAL COM ARGAMASSA DE CIMENTO E AREIA, TRAÇO 1:3, E=3CM. AF_09/2023</t>
        </is>
      </c>
      <c r="D3575" s="30" t="inlineStr">
        <is>
          <t>M2</t>
        </is>
      </c>
      <c r="E3575" s="31" t="n">
        <v>123.31</v>
      </c>
      <c r="F3575" s="32" t="n">
        <v>0.56355</v>
      </c>
      <c r="G3575" s="32">
        <f>F3575*E3575</f>
        <v/>
      </c>
    </row>
    <row r="3576" ht="20.1" customHeight="1">
      <c r="A3576" s="29" t="inlineStr">
        <is>
          <t>6.7</t>
        </is>
      </c>
      <c r="B3576" s="29" t="inlineStr">
        <is>
          <t>98564</t>
        </is>
      </c>
      <c r="C3576" s="29" t="inlineStr">
        <is>
          <t>PROTEÇÃO MECÂNICA DE SUPERFÍCIE VERTICAL COM ARGAMASSA DE CIMENTO E AREIA, TRAÇO 1:3, E=2CM. AF_09/2023</t>
        </is>
      </c>
      <c r="D3576" s="30" t="inlineStr">
        <is>
          <t>M2</t>
        </is>
      </c>
      <c r="E3576" s="31" t="n">
        <v>55.18</v>
      </c>
      <c r="F3576" s="32" t="n">
        <v>0.40745</v>
      </c>
      <c r="G3576" s="32">
        <f>F3576*E3576</f>
        <v/>
      </c>
    </row>
    <row r="3577" ht="27.95" customHeight="1">
      <c r="A3577" s="29" t="inlineStr">
        <is>
          <t>6.8</t>
        </is>
      </c>
      <c r="B3577" s="29" t="inlineStr">
        <is>
          <t>87263</t>
        </is>
      </c>
      <c r="C3577" s="29" t="inlineStr">
        <is>
          <t>REVESTIMENTO CERÂMICO PARA PISO COM PLACAS TIPO PORCELANATO DE DIMENSÕES 60X60 CM APLICADA EM AMBIENTES DE ÁREA MAIOR QUE 10 M². AF_02/2023_PE</t>
        </is>
      </c>
      <c r="D3577" s="30" t="inlineStr">
        <is>
          <t>M2</t>
        </is>
      </c>
      <c r="E3577" s="31" t="n">
        <v>416.73</v>
      </c>
      <c r="F3577" s="32" t="n">
        <v>0.1674</v>
      </c>
      <c r="G3577" s="32">
        <f>F3577*E3577</f>
        <v/>
      </c>
    </row>
    <row r="3578" ht="20.1" customHeight="1">
      <c r="A3578" s="29" t="inlineStr">
        <is>
          <t>6.9</t>
        </is>
      </c>
      <c r="B3578" s="29" t="inlineStr">
        <is>
          <t>99806</t>
        </is>
      </c>
      <c r="C3578" s="29" t="inlineStr">
        <is>
          <t>LIMPEZA DE REVESTIMENTO CERÂMICO EM PAREDE COM PANO ÚMIDO AF_04/2019</t>
        </is>
      </c>
      <c r="D3578" s="30" t="inlineStr">
        <is>
          <t>M2</t>
        </is>
      </c>
      <c r="E3578" s="31" t="n">
        <v>416.73</v>
      </c>
      <c r="F3578" s="32" t="n">
        <v>0.04</v>
      </c>
      <c r="G3578" s="32">
        <f>F3578*E3578</f>
        <v/>
      </c>
    </row>
    <row r="3579" ht="20.1" customHeight="1">
      <c r="A3579" s="29" t="inlineStr">
        <is>
          <t>6.10</t>
        </is>
      </c>
      <c r="B3579" s="29" t="inlineStr">
        <is>
          <t>97640</t>
        </is>
      </c>
      <c r="C3579" s="29" t="inlineStr">
        <is>
          <t>REMOÇÃO DE FORROS DE DRYWALL, PVC E FIBROMINERAL, DE FORMA MANUAL, SEM REAPROVEITAMENTO. AF_09/2023</t>
        </is>
      </c>
      <c r="D3579" s="30" t="inlineStr">
        <is>
          <t>M2</t>
        </is>
      </c>
      <c r="E3579" s="31" t="n">
        <v>123.31</v>
      </c>
      <c r="F3579" s="32" t="n">
        <v>0.06469999999999999</v>
      </c>
      <c r="G3579" s="32">
        <f>F3579*E3579</f>
        <v/>
      </c>
    </row>
    <row r="3580" ht="15" customHeight="1">
      <c r="A3580" s="29" t="inlineStr">
        <is>
          <t>6.11</t>
        </is>
      </c>
      <c r="B3580" s="29" t="inlineStr">
        <is>
          <t>120412</t>
        </is>
      </c>
      <c r="C3580" s="29" t="inlineStr">
        <is>
          <t>FORRO MODULAR DE PVC MAGIORE 625 x 1250mm VIPAL</t>
        </is>
      </c>
      <c r="D3580" s="30" t="inlineStr">
        <is>
          <t>M2</t>
        </is>
      </c>
      <c r="E3580" s="31" t="n">
        <v>123.31</v>
      </c>
      <c r="F3580" s="32" t="n">
        <v>0.6</v>
      </c>
      <c r="G3580" s="32">
        <f>F3580*E3580</f>
        <v/>
      </c>
    </row>
    <row r="3581" ht="20.1" customHeight="1">
      <c r="A3581" s="29" t="inlineStr">
        <is>
          <t>6.12</t>
        </is>
      </c>
      <c r="B3581" s="29" t="inlineStr">
        <is>
          <t>100878</t>
        </is>
      </c>
      <c r="C3581" s="29" t="inlineStr">
        <is>
          <t>VASO SANITÁRIO SIFONADO COM CAIXA ACOPLADA, LOUÇA BRANCA - PADRÃO ALTO - FORNECIMENTO E INSTALAÇÃO. AF_01/2020</t>
        </is>
      </c>
      <c r="D3581" s="30" t="inlineStr">
        <is>
          <t>UN</t>
        </is>
      </c>
      <c r="E3581" s="31" t="n">
        <v>33</v>
      </c>
      <c r="F3581" s="32" t="n">
        <v>0.6063</v>
      </c>
      <c r="G3581" s="32">
        <f>F3581*E3581</f>
        <v/>
      </c>
    </row>
    <row r="3582" ht="20.1" customHeight="1">
      <c r="A3582" s="29" t="inlineStr">
        <is>
          <t>6.13</t>
        </is>
      </c>
      <c r="B3582" s="29" t="inlineStr">
        <is>
          <t>100849</t>
        </is>
      </c>
      <c r="C3582" s="29" t="inlineStr">
        <is>
          <t>ASSENTO SANITÁRIO CONVENCIONAL - FORNECIMENTO E INSTALACAO. AF_01/2020</t>
        </is>
      </c>
      <c r="D3582" s="30" t="inlineStr">
        <is>
          <t>UN</t>
        </is>
      </c>
      <c r="E3582" s="31" t="n">
        <v>33</v>
      </c>
      <c r="F3582" s="32" t="n">
        <v>0.0484</v>
      </c>
      <c r="G3582" s="32">
        <f>F3582*E3582</f>
        <v/>
      </c>
    </row>
    <row r="3583" ht="20.1" customHeight="1">
      <c r="A3583" s="29" t="inlineStr">
        <is>
          <t>6.14</t>
        </is>
      </c>
      <c r="B3583" s="29" t="inlineStr">
        <is>
          <t>86887</t>
        </is>
      </c>
      <c r="C3583" s="29" t="inlineStr">
        <is>
          <t>ENGATE FLEXÍVEL EM INOX, 1/2 X 40CM - FORNECIMENTO E INSTALAÇÃO. AF_01/2020</t>
        </is>
      </c>
      <c r="D3583" s="30" t="inlineStr">
        <is>
          <t>UN</t>
        </is>
      </c>
      <c r="E3583" s="31" t="n">
        <v>33</v>
      </c>
      <c r="F3583" s="32" t="n">
        <v>0.0481</v>
      </c>
      <c r="G3583" s="32">
        <f>F3583*E3583</f>
        <v/>
      </c>
    </row>
    <row r="3584" ht="27.95" customHeight="1">
      <c r="A3584" s="29" t="inlineStr">
        <is>
          <t>6.15</t>
        </is>
      </c>
      <c r="B3584" s="29" t="inlineStr">
        <is>
          <t>86938</t>
        </is>
      </c>
      <c r="C3584" s="29" t="inlineStr">
        <is>
          <t>CUBA DE EMBUTIR OVAL EM LOUÇA BRANCA, 35 X 50CM OU EQUIVALENTE, INCLUSO VÁLVULA E SIFÃO TIPO GARRAFA EM METAL CROMADO - FORNECIMENTO E INSTALAÇÃO. AF_01/2020</t>
        </is>
      </c>
      <c r="D3584" s="30" t="inlineStr">
        <is>
          <t>UN</t>
        </is>
      </c>
      <c r="E3584" s="31" t="n">
        <v>30</v>
      </c>
      <c r="F3584" s="32" t="n">
        <v>0.4075</v>
      </c>
      <c r="G3584" s="32">
        <f>F3584*E3584</f>
        <v/>
      </c>
    </row>
    <row r="3585" ht="20.1" customHeight="1">
      <c r="A3585" s="29" t="inlineStr">
        <is>
          <t>6.16</t>
        </is>
      </c>
      <c r="B3585" s="29" t="inlineStr">
        <is>
          <t>100853</t>
        </is>
      </c>
      <c r="C3585" s="29" t="inlineStr">
        <is>
          <t>TORNEIRA CROMADA DE MESA PARA LAVATORIO, TIPO MONOCOMANDO. AF_01/2020</t>
        </is>
      </c>
      <c r="D3585" s="30" t="inlineStr">
        <is>
          <t>UN</t>
        </is>
      </c>
      <c r="E3585" s="31" t="n">
        <v>30</v>
      </c>
      <c r="F3585" s="32" t="n">
        <v>0.1459</v>
      </c>
      <c r="G3585" s="32">
        <f>F3585*E3585</f>
        <v/>
      </c>
    </row>
    <row r="3586" ht="20.1" customHeight="1">
      <c r="A3586" s="29" t="inlineStr">
        <is>
          <t>6.17</t>
        </is>
      </c>
      <c r="B3586" s="29" t="inlineStr">
        <is>
          <t>86887</t>
        </is>
      </c>
      <c r="C3586" s="29" t="inlineStr">
        <is>
          <t>ENGATE FLEXÍVEL EM INOX, 1/2 X 40CM - FORNECIMENTO E INSTALAÇÃO. AF_01/2020</t>
        </is>
      </c>
      <c r="D3586" s="30" t="inlineStr">
        <is>
          <t>UN</t>
        </is>
      </c>
      <c r="E3586" s="31" t="n">
        <v>30</v>
      </c>
      <c r="F3586" s="32" t="n">
        <v>0.0481</v>
      </c>
      <c r="G3586" s="32">
        <f>F3586*E3586</f>
        <v/>
      </c>
    </row>
    <row r="3587" ht="20.1" customHeight="1">
      <c r="A3587" s="29" t="inlineStr">
        <is>
          <t>6.18</t>
        </is>
      </c>
      <c r="B3587" s="29" t="inlineStr">
        <is>
          <t>100858</t>
        </is>
      </c>
      <c r="C3587" s="29" t="inlineStr">
        <is>
          <t>MICTÓRIO SIFONADO LOUÇA BRANCA - PADRÃO MÉDIO - FORNECIMENTO E INSTALAÇÃO. AF_01/2020</t>
        </is>
      </c>
      <c r="D3587" s="30" t="inlineStr">
        <is>
          <t>UN</t>
        </is>
      </c>
      <c r="E3587" s="31" t="n">
        <v>11</v>
      </c>
      <c r="F3587" s="32" t="n">
        <v>0.3179</v>
      </c>
      <c r="G3587" s="32">
        <f>F3587*E3587</f>
        <v/>
      </c>
    </row>
    <row r="3588" ht="20.1" customHeight="1">
      <c r="A3588" s="29" t="inlineStr">
        <is>
          <t>6.19</t>
        </is>
      </c>
      <c r="B3588" s="29" t="inlineStr">
        <is>
          <t>CP ADAP. 059</t>
        </is>
      </c>
      <c r="C3588" s="29" t="inlineStr">
        <is>
          <t>Divisória em granito branco Itaúnas, polido dos 2 lados</t>
        </is>
      </c>
      <c r="D3588" s="30" t="inlineStr">
        <is>
          <t>M2</t>
        </is>
      </c>
      <c r="E3588" s="31" t="n">
        <v>106.02</v>
      </c>
      <c r="F3588" s="32" t="n">
        <v>0.161</v>
      </c>
      <c r="G3588" s="32">
        <f>F3588*E3588</f>
        <v/>
      </c>
    </row>
    <row r="3589" ht="20.1" customHeight="1">
      <c r="A3589" s="29" t="inlineStr">
        <is>
          <t>6.20</t>
        </is>
      </c>
      <c r="B3589" s="29" t="inlineStr">
        <is>
          <t>CP ADAP. 060</t>
        </is>
      </c>
      <c r="C3589" s="29" t="inlineStr">
        <is>
          <t>Bancada em granito branco Itaúnas</t>
        </is>
      </c>
      <c r="D3589" s="30" t="inlineStr">
        <is>
          <t>M2</t>
        </is>
      </c>
      <c r="E3589" s="31" t="n">
        <v>20.66</v>
      </c>
      <c r="F3589" s="32" t="n">
        <v>0.161</v>
      </c>
      <c r="G3589" s="32">
        <f>F3589*E3589</f>
        <v/>
      </c>
    </row>
    <row r="3590" ht="20.1" customHeight="1">
      <c r="A3590" s="29" t="inlineStr">
        <is>
          <t>6.21</t>
        </is>
      </c>
      <c r="B3590" s="29" t="inlineStr">
        <is>
          <t>91338</t>
        </is>
      </c>
      <c r="C3590" s="29" t="inlineStr">
        <is>
          <t>PORTA DE ALUMÍNIO DE ABRIR COM LAMBRI, COM GUARNIÇÃO, FIXAÇÃO COM PARAFUSOS - FORNECIMENTO E INSTALAÇÃO. AF_12/2019</t>
        </is>
      </c>
      <c r="D3590" s="30" t="inlineStr">
        <is>
          <t>M2</t>
        </is>
      </c>
      <c r="E3590" s="31" t="n">
        <v>29.92</v>
      </c>
      <c r="F3590" s="32" t="n">
        <v>0.1779</v>
      </c>
      <c r="G3590" s="32">
        <f>F3590*E3590</f>
        <v/>
      </c>
    </row>
    <row r="3591" ht="15" customHeight="1">
      <c r="A3591" s="29" t="inlineStr">
        <is>
          <t>6.24</t>
        </is>
      </c>
      <c r="B3591" s="29" t="inlineStr">
        <is>
          <t>C2216</t>
        </is>
      </c>
      <c r="C3591" s="29" t="inlineStr">
        <is>
          <t>REVESTIMENTO C/LAMINADO MELAMÍNICO COLADO</t>
        </is>
      </c>
      <c r="D3591" s="30" t="inlineStr">
        <is>
          <t>M2</t>
        </is>
      </c>
      <c r="E3591" s="31" t="n">
        <v>45.45</v>
      </c>
      <c r="F3591" s="32" t="n">
        <v>0.18</v>
      </c>
      <c r="G3591" s="32">
        <f>F3591*E3591</f>
        <v/>
      </c>
    </row>
    <row r="3592" ht="20.1" customHeight="1">
      <c r="A3592" s="29" t="inlineStr">
        <is>
          <t>6.25</t>
        </is>
      </c>
      <c r="B3592" s="29" t="inlineStr">
        <is>
          <t>S09465</t>
        </is>
      </c>
      <c r="C3592" s="29" t="inlineStr">
        <is>
          <t>Luminária tipo plafon (sobrepor), quadrada, 24x24cm, em aluminio pintado na cor branca, c/difusor em vidro, Aladin ou similar</t>
        </is>
      </c>
      <c r="D3592" s="30" t="inlineStr">
        <is>
          <t>un</t>
        </is>
      </c>
      <c r="E3592" s="31" t="n">
        <v>47</v>
      </c>
      <c r="F3592" s="32" t="n">
        <v>0.5</v>
      </c>
      <c r="G3592" s="32">
        <f>F3592*E3592</f>
        <v/>
      </c>
    </row>
    <row r="3593" ht="15" customHeight="1">
      <c r="A3593" s="29" t="inlineStr">
        <is>
          <t>6.27</t>
        </is>
      </c>
      <c r="B3593" s="29" t="inlineStr">
        <is>
          <t>S09718</t>
        </is>
      </c>
      <c r="C3593" s="29" t="inlineStr">
        <is>
          <t>Espelho de cristal 4mm com moldura de alumínio</t>
        </is>
      </c>
      <c r="D3593" s="30" t="inlineStr">
        <is>
          <t>m2</t>
        </is>
      </c>
      <c r="E3593" s="31" t="n">
        <v>29.8</v>
      </c>
      <c r="F3593" s="32" t="n">
        <v>0.3</v>
      </c>
      <c r="G3593" s="32">
        <f>F3593*E3593</f>
        <v/>
      </c>
    </row>
    <row r="3594" ht="20.1" customHeight="1">
      <c r="A3594" s="29" t="inlineStr">
        <is>
          <t>6.28</t>
        </is>
      </c>
      <c r="B3594" s="29" t="inlineStr">
        <is>
          <t>CP ADAP. 063</t>
        </is>
      </c>
      <c r="C3594" s="29" t="inlineStr">
        <is>
          <t>Grelha p/ralo em inox, fornecimento e instalação</t>
        </is>
      </c>
      <c r="D3594" s="30" t="inlineStr">
        <is>
          <t>UN</t>
        </is>
      </c>
      <c r="E3594" s="31" t="n">
        <v>17</v>
      </c>
      <c r="F3594" s="32" t="n">
        <v>0.15</v>
      </c>
      <c r="G3594" s="32">
        <f>F3594*E3594</f>
        <v/>
      </c>
    </row>
    <row r="3595" ht="15" customHeight="1">
      <c r="A3595" s="29" t="inlineStr">
        <is>
          <t>7.4</t>
        </is>
      </c>
      <c r="B3595" s="29" t="inlineStr">
        <is>
          <t>00009537</t>
        </is>
      </c>
      <c r="C3595" s="29" t="inlineStr">
        <is>
          <t>LIMPEZA FINAL DA OBRA</t>
        </is>
      </c>
      <c r="D3595" s="30" t="inlineStr">
        <is>
          <t>M2</t>
        </is>
      </c>
      <c r="E3595" s="31" t="n">
        <v>2211</v>
      </c>
      <c r="F3595" s="32" t="n">
        <v>0.14</v>
      </c>
      <c r="G3595" s="32">
        <f>F3595*E3595</f>
        <v/>
      </c>
    </row>
    <row r="3596" ht="15" customHeight="1">
      <c r="A3596" s="1" t="n"/>
      <c r="B3596" s="1" t="n"/>
      <c r="C3596" s="1" t="n"/>
      <c r="D3596" s="1" t="n"/>
      <c r="E3596" s="1" t="n"/>
      <c r="F3596" s="33" t="inlineStr">
        <is>
          <t>TOTAL:</t>
        </is>
      </c>
      <c r="G3596" s="34" t="n">
        <v>10234.63662879484</v>
      </c>
    </row>
    <row r="3597" ht="15.95" customHeight="1">
      <c r="A3597" s="27" t="inlineStr">
        <is>
          <t xml:space="preserve">[ Encargos </t>
        </is>
      </c>
      <c r="B3597" s="27" t="inlineStr">
        <is>
          <t>00043469</t>
        </is>
      </c>
      <c r="C3597" s="27" t="inlineStr">
        <is>
          <t>FERRAMENTAS - FAMILIA TOPOGRAFO - HORISTA (ENCARGOS COMPLEMENTARES - COLETADO CAIXA)</t>
        </is>
      </c>
      <c r="D3597" s="28" t="inlineStr">
        <is>
          <t>H</t>
        </is>
      </c>
      <c r="E3597" s="1" t="n"/>
      <c r="F3597" s="1" t="n"/>
      <c r="G3597" s="1" t="n"/>
    </row>
    <row r="3598" ht="15" customHeight="1">
      <c r="A3598" s="29" t="inlineStr">
        <is>
          <t>6.38</t>
        </is>
      </c>
      <c r="B3598" s="29" t="inlineStr">
        <is>
          <t>HID. 1</t>
        </is>
      </c>
      <c r="C3598" s="29" t="inlineStr">
        <is>
          <t>PROJETO HIDROSSANITÁRIO</t>
        </is>
      </c>
      <c r="D3598" s="30" t="inlineStr">
        <is>
          <t>UN</t>
        </is>
      </c>
      <c r="E3598" s="31" t="n">
        <v>1</v>
      </c>
      <c r="F3598" s="32" t="n">
        <v>18.7</v>
      </c>
      <c r="G3598" s="32">
        <f>F3598*E3598</f>
        <v/>
      </c>
    </row>
    <row r="3599" ht="15" customHeight="1">
      <c r="A3599" s="29" t="inlineStr">
        <is>
          <t>7.1</t>
        </is>
      </c>
      <c r="B3599" s="29" t="inlineStr">
        <is>
          <t>PROJ. 01</t>
        </is>
      </c>
      <c r="C3599" s="29" t="inlineStr">
        <is>
          <t>PROJETO EXECUTIVO COMPLETO</t>
        </is>
      </c>
      <c r="D3599" s="30" t="inlineStr">
        <is>
          <t>UN</t>
        </is>
      </c>
      <c r="E3599" s="31" t="n">
        <v>1</v>
      </c>
      <c r="F3599" s="32" t="n">
        <v>49.4</v>
      </c>
      <c r="G3599" s="32">
        <f>F3599*E3599</f>
        <v/>
      </c>
    </row>
    <row r="3600" ht="20.1" customHeight="1">
      <c r="A3600" s="29" t="inlineStr">
        <is>
          <t>7.2</t>
        </is>
      </c>
      <c r="B3600" s="29" t="inlineStr">
        <is>
          <t>PROJ. 02</t>
        </is>
      </c>
      <c r="C3600" s="29" t="inlineStr">
        <is>
          <t>AS BUILT - ATUALIZAÇÃO DO PROJETO EXECUTIVO CONFORME CONSTRUÍDO</t>
        </is>
      </c>
      <c r="D3600" s="30" t="inlineStr">
        <is>
          <t>UN</t>
        </is>
      </c>
      <c r="E3600" s="31" t="n">
        <v>1</v>
      </c>
      <c r="F3600" s="32" t="n">
        <v>36.2</v>
      </c>
      <c r="G3600" s="32">
        <f>F3600*E3600</f>
        <v/>
      </c>
    </row>
    <row r="3601" ht="15" customHeight="1">
      <c r="A3601" s="1" t="n"/>
      <c r="B3601" s="1" t="n"/>
      <c r="C3601" s="1" t="n"/>
      <c r="D3601" s="1" t="n"/>
      <c r="E3601" s="1" t="n"/>
      <c r="F3601" s="33" t="inlineStr">
        <is>
          <t>TOTAL:</t>
        </is>
      </c>
      <c r="G3601" s="34" t="n">
        <v>104.3</v>
      </c>
    </row>
    <row r="3602" ht="24" customHeight="1">
      <c r="A3602" s="27" t="inlineStr">
        <is>
          <t>[ Material ]</t>
        </is>
      </c>
      <c r="B3602" s="27" t="inlineStr">
        <is>
          <t>00011455</t>
        </is>
      </c>
      <c r="C3602" s="27" t="inlineStr">
        <is>
          <t>FERROLHO COM FECHO / TRINCO REDONDO, EM ACO GALVANIZADO / ZINCADO, DE SOBREPOR, COM COMPRIMENTO DE 8" E ESPESSURA MINIMA DA CHAPA DE 1,50 MM</t>
        </is>
      </c>
      <c r="D3602" s="28" t="inlineStr">
        <is>
          <t>UN</t>
        </is>
      </c>
      <c r="E3602" s="1" t="n"/>
      <c r="F3602" s="1" t="n"/>
      <c r="G3602" s="1" t="n"/>
    </row>
    <row r="3603" ht="20.1" customHeight="1">
      <c r="A3603" s="29" t="inlineStr">
        <is>
          <t>2.2</t>
        </is>
      </c>
      <c r="B3603" s="29" t="inlineStr">
        <is>
          <t>93208</t>
        </is>
      </c>
      <c r="C3603" s="29" t="inlineStr">
        <is>
          <t>EXECUÇÃO DE ALMOXARIFADO EM CANTEIRO DE OBRA EM CHAPA DE MADEIRA COMPENSADA, INCLUSO PRATELEIRAS. AF_02/2016</t>
        </is>
      </c>
      <c r="D3603" s="30" t="inlineStr">
        <is>
          <t>M2</t>
        </is>
      </c>
      <c r="E3603" s="31" t="n">
        <v>30</v>
      </c>
      <c r="F3603" s="32" t="n">
        <v>0.025</v>
      </c>
      <c r="G3603" s="32">
        <f>F3603*E3603</f>
        <v/>
      </c>
    </row>
    <row r="3604" ht="15" customHeight="1">
      <c r="A3604" s="1" t="n"/>
      <c r="B3604" s="1" t="n"/>
      <c r="C3604" s="1" t="n"/>
      <c r="D3604" s="1" t="n"/>
      <c r="E3604" s="1" t="n"/>
      <c r="F3604" s="33" t="inlineStr">
        <is>
          <t>TOTAL:</t>
        </is>
      </c>
      <c r="G3604" s="34" t="n">
        <v>0.75</v>
      </c>
    </row>
    <row r="3605" ht="15.95" customHeight="1">
      <c r="A3605" s="27" t="inlineStr">
        <is>
          <t>[ Material ]</t>
        </is>
      </c>
      <c r="B3605" s="27" t="inlineStr">
        <is>
          <t>00020111</t>
        </is>
      </c>
      <c r="C3605" s="27" t="inlineStr">
        <is>
          <t>FITA ISOLANTE ADESIVA ANTICHAMA, USO ATE 750 V, EM ROLO DE 19 MM X 20 M</t>
        </is>
      </c>
      <c r="D3605" s="28" t="inlineStr">
        <is>
          <t>UN</t>
        </is>
      </c>
      <c r="E3605" s="1" t="n"/>
      <c r="F3605" s="1" t="n"/>
      <c r="G3605" s="1" t="n"/>
    </row>
    <row r="3606" ht="20.1" customHeight="1">
      <c r="A3606" s="29" t="inlineStr">
        <is>
          <t>1.7</t>
        </is>
      </c>
      <c r="B3606" s="29" t="inlineStr">
        <is>
          <t>CP ADAP. - SBC 012710</t>
        </is>
      </c>
      <c r="C3606" s="29" t="inlineStr">
        <is>
          <t>DESPESAS GERAIS DE MANUTENCAO CANTEIRO DE OBRAS</t>
        </is>
      </c>
      <c r="D3606" s="30" t="inlineStr">
        <is>
          <t>MÊS</t>
        </is>
      </c>
      <c r="E3606" s="31" t="n">
        <v>12</v>
      </c>
      <c r="F3606" s="32" t="n">
        <v>0.15</v>
      </c>
      <c r="G3606" s="32">
        <f>F3606*E3606</f>
        <v/>
      </c>
    </row>
    <row r="3607" ht="15" customHeight="1">
      <c r="A3607" s="1" t="n"/>
      <c r="B3607" s="1" t="n"/>
      <c r="C3607" s="1" t="n"/>
      <c r="D3607" s="1" t="n"/>
      <c r="E3607" s="1" t="n"/>
      <c r="F3607" s="33" t="inlineStr">
        <is>
          <t>TOTAL:</t>
        </is>
      </c>
      <c r="G3607" s="34" t="n">
        <v>1.8</v>
      </c>
    </row>
    <row r="3608" ht="15.95" customHeight="1">
      <c r="A3608" s="27" t="inlineStr">
        <is>
          <t>[ Material ]</t>
        </is>
      </c>
      <c r="B3608" s="27" t="inlineStr">
        <is>
          <t>00021127</t>
        </is>
      </c>
      <c r="C3608" s="27" t="inlineStr">
        <is>
          <t>FITA ISOLANTE ADESIVA ANTICHAMA, USO ATE 750 V, EM ROLO DE 19 MM X 5 M</t>
        </is>
      </c>
      <c r="D3608" s="28" t="inlineStr">
        <is>
          <t>UN</t>
        </is>
      </c>
      <c r="E3608" s="1" t="n"/>
      <c r="F3608" s="1" t="n"/>
      <c r="G3608" s="1" t="n"/>
    </row>
    <row r="3609" ht="20.1" customHeight="1">
      <c r="A3609" s="29" t="inlineStr">
        <is>
          <t>2.2</t>
        </is>
      </c>
      <c r="B3609" s="29" t="inlineStr">
        <is>
          <t>93208</t>
        </is>
      </c>
      <c r="C3609" s="29" t="inlineStr">
        <is>
          <t>EXECUÇÃO DE ALMOXARIFADO EM CANTEIRO DE OBRA EM CHAPA DE MADEIRA COMPENSADA, INCLUSO PRATELEIRAS. AF_02/2016</t>
        </is>
      </c>
      <c r="D3609" s="30" t="inlineStr">
        <is>
          <t>M2</t>
        </is>
      </c>
      <c r="E3609" s="31" t="n">
        <v>30</v>
      </c>
      <c r="F3609" s="32" t="n">
        <v>0.0122388</v>
      </c>
      <c r="G3609" s="32">
        <f>F3609*E3609</f>
        <v/>
      </c>
    </row>
    <row r="3610" ht="27.95" customHeight="1">
      <c r="A3610" s="29" t="inlineStr">
        <is>
          <t>2.3</t>
        </is>
      </c>
      <c r="B3610" s="29" t="inlineStr">
        <is>
          <t>93210</t>
        </is>
      </c>
      <c r="C3610" s="29" t="inlineStr">
        <is>
          <t>EXECUÇÃO DE REFEITÓRIO EM CANTEIRO DE OBRA EM CHAPA DE MADEIRA COMPENSADA, NÃO INCLUSO MOBILIÁRIO E EQUIPAMENTOS. AF_02/2016</t>
        </is>
      </c>
      <c r="D3610" s="30" t="inlineStr">
        <is>
          <t>M2</t>
        </is>
      </c>
      <c r="E3610" s="31" t="n">
        <v>14</v>
      </c>
      <c r="F3610" s="32" t="n">
        <v>0.03204836</v>
      </c>
      <c r="G3610" s="32">
        <f>F3610*E3610</f>
        <v/>
      </c>
    </row>
    <row r="3611" ht="27.95" customHeight="1">
      <c r="A3611" s="29" t="inlineStr">
        <is>
          <t>2.4</t>
        </is>
      </c>
      <c r="B3611" s="29" t="inlineStr">
        <is>
          <t>101493</t>
        </is>
      </c>
      <c r="C3611" s="29" t="inlineStr">
        <is>
          <t>ENTRADA DE ENERGIA ELÉTRICA, AÉREA, MONOFÁSICA, COM CAIXA DE EMBUTIR, CABO DE 10 MM2 E DISJUNTOR DIN 50A (NÃO INCLUSO O POSTE DE CONCRETO). AF_07/2020_PS</t>
        </is>
      </c>
      <c r="D3611" s="30" t="inlineStr">
        <is>
          <t>UN</t>
        </is>
      </c>
      <c r="E3611" s="31" t="n">
        <v>1</v>
      </c>
      <c r="F3611" s="32" t="n">
        <v>0.1034</v>
      </c>
      <c r="G3611" s="32">
        <f>F3611*E3611</f>
        <v/>
      </c>
    </row>
    <row r="3612" ht="15" customHeight="1">
      <c r="A3612" s="1" t="n"/>
      <c r="B3612" s="1" t="n"/>
      <c r="C3612" s="1" t="n"/>
      <c r="D3612" s="1" t="n"/>
      <c r="E3612" s="1" t="n"/>
      <c r="F3612" s="33" t="inlineStr">
        <is>
          <t>TOTAL:</t>
        </is>
      </c>
      <c r="G3612" s="34" t="n">
        <v>0.91924104</v>
      </c>
    </row>
    <row r="3613" ht="15.95" customHeight="1">
      <c r="A3613" s="27" t="inlineStr">
        <is>
          <t>[ Material ]</t>
        </is>
      </c>
      <c r="B3613" s="27" t="inlineStr">
        <is>
          <t>00014153</t>
        </is>
      </c>
      <c r="C3613" s="27" t="inlineStr">
        <is>
          <t>FITA METALICA PERFURADA, L = *18* MM, ROLO DE 30 M, CARGA RECOMENDADA = *30* KGF</t>
        </is>
      </c>
      <c r="D3613" s="28" t="inlineStr">
        <is>
          <t>UN</t>
        </is>
      </c>
      <c r="E3613" s="1" t="n"/>
      <c r="F3613" s="1" t="n"/>
      <c r="G3613" s="1" t="n"/>
    </row>
    <row r="3614" ht="27.95" customHeight="1">
      <c r="A3614" s="29" t="inlineStr">
        <is>
          <t>2.4</t>
        </is>
      </c>
      <c r="B3614" s="29" t="inlineStr">
        <is>
          <t>101493</t>
        </is>
      </c>
      <c r="C3614" s="29" t="inlineStr">
        <is>
          <t>ENTRADA DE ENERGIA ELÉTRICA, AÉREA, MONOFÁSICA, COM CAIXA DE EMBUTIR, CABO DE 10 MM2 E DISJUNTOR DIN 50A (NÃO INCLUSO O POSTE DE CONCRETO). AF_07/2020_PS</t>
        </is>
      </c>
      <c r="D3614" s="30" t="inlineStr">
        <is>
          <t>UN</t>
        </is>
      </c>
      <c r="E3614" s="31" t="n">
        <v>1</v>
      </c>
      <c r="F3614" s="32" t="n">
        <v>0.06</v>
      </c>
      <c r="G3614" s="32">
        <f>F3614*E3614</f>
        <v/>
      </c>
    </row>
    <row r="3615" ht="15" customHeight="1">
      <c r="A3615" s="1" t="n"/>
      <c r="B3615" s="1" t="n"/>
      <c r="C3615" s="1" t="n"/>
      <c r="D3615" s="1" t="n"/>
      <c r="E3615" s="1" t="n"/>
      <c r="F3615" s="33" t="inlineStr">
        <is>
          <t>TOTAL:</t>
        </is>
      </c>
      <c r="G3615" s="34" t="n">
        <v>0.06</v>
      </c>
    </row>
    <row r="3616" ht="15" customHeight="1">
      <c r="A3616" s="27" t="inlineStr">
        <is>
          <t>[ Material ]</t>
        </is>
      </c>
      <c r="B3616" s="27" t="inlineStr">
        <is>
          <t>00003146</t>
        </is>
      </c>
      <c r="C3616" s="27" t="inlineStr">
        <is>
          <t>FITA VEDA ROSCA EM ROLOS DE 18 MM X 10 M (L X C)</t>
        </is>
      </c>
      <c r="D3616" s="28" t="inlineStr">
        <is>
          <t>UN</t>
        </is>
      </c>
      <c r="E3616" s="1" t="n"/>
      <c r="F3616" s="1" t="n"/>
      <c r="G3616" s="1" t="n"/>
    </row>
    <row r="3617" ht="27.95" customHeight="1">
      <c r="A3617" s="29" t="inlineStr">
        <is>
          <t>2.3</t>
        </is>
      </c>
      <c r="B3617" s="29" t="inlineStr">
        <is>
          <t>93210</t>
        </is>
      </c>
      <c r="C3617" s="29" t="inlineStr">
        <is>
          <t>EXECUÇÃO DE REFEITÓRIO EM CANTEIRO DE OBRA EM CHAPA DE MADEIRA COMPENSADA, NÃO INCLUSO MOBILIÁRIO E EQUIPAMENTOS. AF_02/2016</t>
        </is>
      </c>
      <c r="D3617" s="30" t="inlineStr">
        <is>
          <t>M2</t>
        </is>
      </c>
      <c r="E3617" s="31" t="n">
        <v>14</v>
      </c>
      <c r="F3617" s="32" t="n">
        <v>0.00564408</v>
      </c>
      <c r="G3617" s="32">
        <f>F3617*E3617</f>
        <v/>
      </c>
    </row>
    <row r="3618" ht="20.1" customHeight="1">
      <c r="A3618" s="29" t="inlineStr">
        <is>
          <t>6.14</t>
        </is>
      </c>
      <c r="B3618" s="29" t="inlineStr">
        <is>
          <t>86887</t>
        </is>
      </c>
      <c r="C3618" s="29" t="inlineStr">
        <is>
          <t>ENGATE FLEXÍVEL EM INOX, 1/2 X 40CM - FORNECIMENTO E INSTALAÇÃO. AF_01/2020</t>
        </is>
      </c>
      <c r="D3618" s="30" t="inlineStr">
        <is>
          <t>UN</t>
        </is>
      </c>
      <c r="E3618" s="31" t="n">
        <v>33</v>
      </c>
      <c r="F3618" s="32" t="n">
        <v>0.021</v>
      </c>
      <c r="G3618" s="32">
        <f>F3618*E3618</f>
        <v/>
      </c>
    </row>
    <row r="3619" ht="27.95" customHeight="1">
      <c r="A3619" s="29" t="inlineStr">
        <is>
          <t>6.15</t>
        </is>
      </c>
      <c r="B3619" s="29" t="inlineStr">
        <is>
          <t>86938</t>
        </is>
      </c>
      <c r="C3619" s="29" t="inlineStr">
        <is>
          <t>CUBA DE EMBUTIR OVAL EM LOUÇA BRANCA, 35 X 50CM OU EQUIVALENTE, INCLUSO VÁLVULA E SIFÃO TIPO GARRAFA EM METAL CROMADO - FORNECIMENTO E INSTALAÇÃO. AF_01/2020</t>
        </is>
      </c>
      <c r="D3619" s="30" t="inlineStr">
        <is>
          <t>UN</t>
        </is>
      </c>
      <c r="E3619" s="31" t="n">
        <v>30</v>
      </c>
      <c r="F3619" s="32" t="n">
        <v>0.08119999999999999</v>
      </c>
      <c r="G3619" s="32">
        <f>F3619*E3619</f>
        <v/>
      </c>
    </row>
    <row r="3620" ht="20.1" customHeight="1">
      <c r="A3620" s="29" t="inlineStr">
        <is>
          <t>6.16</t>
        </is>
      </c>
      <c r="B3620" s="29" t="inlineStr">
        <is>
          <t>100853</t>
        </is>
      </c>
      <c r="C3620" s="29" t="inlineStr">
        <is>
          <t>TORNEIRA CROMADA DE MESA PARA LAVATORIO, TIPO MONOCOMANDO. AF_01/2020</t>
        </is>
      </c>
      <c r="D3620" s="30" t="inlineStr">
        <is>
          <t>UN</t>
        </is>
      </c>
      <c r="E3620" s="31" t="n">
        <v>30</v>
      </c>
      <c r="F3620" s="32" t="n">
        <v>0.042</v>
      </c>
      <c r="G3620" s="32">
        <f>F3620*E3620</f>
        <v/>
      </c>
    </row>
    <row r="3621" ht="20.1" customHeight="1">
      <c r="A3621" s="29" t="inlineStr">
        <is>
          <t>6.17</t>
        </is>
      </c>
      <c r="B3621" s="29" t="inlineStr">
        <is>
          <t>86887</t>
        </is>
      </c>
      <c r="C3621" s="29" t="inlineStr">
        <is>
          <t>ENGATE FLEXÍVEL EM INOX, 1/2 X 40CM - FORNECIMENTO E INSTALAÇÃO. AF_01/2020</t>
        </is>
      </c>
      <c r="D3621" s="30" t="inlineStr">
        <is>
          <t>UN</t>
        </is>
      </c>
      <c r="E3621" s="31" t="n">
        <v>30</v>
      </c>
      <c r="F3621" s="32" t="n">
        <v>0.021</v>
      </c>
      <c r="G3621" s="32">
        <f>F3621*E3621</f>
        <v/>
      </c>
    </row>
    <row r="3622" ht="20.1" customHeight="1">
      <c r="A3622" s="29" t="inlineStr">
        <is>
          <t>6.18</t>
        </is>
      </c>
      <c r="B3622" s="29" t="inlineStr">
        <is>
          <t>100858</t>
        </is>
      </c>
      <c r="C3622" s="29" t="inlineStr">
        <is>
          <t>MICTÓRIO SIFONADO LOUÇA BRANCA - PADRÃO MÉDIO - FORNECIMENTO E INSTALAÇÃO. AF_01/2020</t>
        </is>
      </c>
      <c r="D3622" s="30" t="inlineStr">
        <is>
          <t>UN</t>
        </is>
      </c>
      <c r="E3622" s="31" t="n">
        <v>11</v>
      </c>
      <c r="F3622" s="32" t="n">
        <v>0.0365</v>
      </c>
      <c r="G3622" s="32">
        <f>F3622*E3622</f>
        <v/>
      </c>
    </row>
    <row r="3623" ht="15" customHeight="1">
      <c r="A3623" s="1" t="n"/>
      <c r="B3623" s="1" t="n"/>
      <c r="C3623" s="1" t="n"/>
      <c r="D3623" s="1" t="n"/>
      <c r="E3623" s="1" t="n"/>
      <c r="F3623" s="33" t="inlineStr">
        <is>
          <t>TOTAL:</t>
        </is>
      </c>
      <c r="G3623" s="34" t="n">
        <v>5.49951712</v>
      </c>
    </row>
    <row r="3624" ht="15" customHeight="1">
      <c r="A3624" s="27" t="inlineStr">
        <is>
          <t>[ Material ]</t>
        </is>
      </c>
      <c r="B3624" s="27" t="inlineStr">
        <is>
          <t>00003143</t>
        </is>
      </c>
      <c r="C3624" s="27" t="inlineStr">
        <is>
          <t>FITA VEDA ROSCA EM ROLOS DE 18 MM X 25 M (L X C)</t>
        </is>
      </c>
      <c r="D3624" s="28" t="inlineStr">
        <is>
          <t>UN</t>
        </is>
      </c>
      <c r="E3624" s="1" t="n"/>
      <c r="F3624" s="1" t="n"/>
      <c r="G3624" s="1" t="n"/>
    </row>
    <row r="3625" ht="20.1" customHeight="1">
      <c r="A3625" s="29" t="inlineStr">
        <is>
          <t>1.7</t>
        </is>
      </c>
      <c r="B3625" s="29" t="inlineStr">
        <is>
          <t>CP ADAP. - SBC 012710</t>
        </is>
      </c>
      <c r="C3625" s="29" t="inlineStr">
        <is>
          <t>DESPESAS GERAIS DE MANUTENCAO CANTEIRO DE OBRAS</t>
        </is>
      </c>
      <c r="D3625" s="30" t="inlineStr">
        <is>
          <t>MÊS</t>
        </is>
      </c>
      <c r="E3625" s="31" t="n">
        <v>12</v>
      </c>
      <c r="F3625" s="32" t="n">
        <v>0.0064</v>
      </c>
      <c r="G3625" s="32">
        <f>F3625*E3625</f>
        <v/>
      </c>
    </row>
    <row r="3626" ht="15" customHeight="1">
      <c r="A3626" s="1" t="n"/>
      <c r="B3626" s="1" t="n"/>
      <c r="C3626" s="1" t="n"/>
      <c r="D3626" s="1" t="n"/>
      <c r="E3626" s="1" t="n"/>
      <c r="F3626" s="33" t="inlineStr">
        <is>
          <t>TOTAL:</t>
        </is>
      </c>
      <c r="G3626" s="34" t="n">
        <v>0.07679999999999999</v>
      </c>
    </row>
    <row r="3627" ht="15" customHeight="1">
      <c r="A3627" s="27" t="inlineStr">
        <is>
          <t>[ Material ]</t>
        </is>
      </c>
      <c r="B3627" s="27" t="inlineStr">
        <is>
          <t>00003148</t>
        </is>
      </c>
      <c r="C3627" s="27" t="inlineStr">
        <is>
          <t>FITA VEDA ROSCA EM ROLOS DE 18 MM X 50 M (L X C)</t>
        </is>
      </c>
      <c r="D3627" s="28" t="inlineStr">
        <is>
          <t>UN</t>
        </is>
      </c>
      <c r="E3627" s="1" t="n"/>
      <c r="F3627" s="1" t="n"/>
      <c r="G3627" s="1" t="n"/>
    </row>
    <row r="3628" ht="15" customHeight="1">
      <c r="A3628" s="29" t="inlineStr">
        <is>
          <t>6.26</t>
        </is>
      </c>
      <c r="B3628" s="29" t="inlineStr">
        <is>
          <t>C3513</t>
        </is>
      </c>
      <c r="C3628" s="29" t="inlineStr">
        <is>
          <t>CHUVEIRO CROMADO C/ ARTICULAÇÃO</t>
        </is>
      </c>
      <c r="D3628" s="30" t="inlineStr">
        <is>
          <t>UN</t>
        </is>
      </c>
      <c r="E3628" s="31" t="n">
        <v>1</v>
      </c>
      <c r="F3628" s="32" t="n">
        <v>0.0072</v>
      </c>
      <c r="G3628" s="32">
        <f>F3628*E3628</f>
        <v/>
      </c>
    </row>
    <row r="3629" ht="15" customHeight="1">
      <c r="A3629" s="29" t="inlineStr">
        <is>
          <t>6.32</t>
        </is>
      </c>
      <c r="B3629" s="29" t="inlineStr">
        <is>
          <t>SBC190183</t>
        </is>
      </c>
      <c r="C3629" s="29" t="inlineStr">
        <is>
          <t>DUCHA HIGIENICA ACQUA JET 2195 AQUARIUS FABRIMAR CR Data 08/2024</t>
        </is>
      </c>
      <c r="D3629" s="30" t="inlineStr">
        <is>
          <t>un</t>
        </is>
      </c>
      <c r="E3629" s="31" t="n">
        <v>33</v>
      </c>
      <c r="F3629" s="32" t="n">
        <v>0.006</v>
      </c>
      <c r="G3629" s="32">
        <f>F3629*E3629</f>
        <v/>
      </c>
    </row>
    <row r="3630" ht="27.95" customHeight="1">
      <c r="A3630" s="29" t="inlineStr">
        <is>
          <t>6.33</t>
        </is>
      </c>
      <c r="B3630" s="29" t="inlineStr">
        <is>
          <t>89987</t>
        </is>
      </c>
      <c r="C3630" s="29" t="inlineStr">
        <is>
          <t>REGISTRO DE GAVETA BRUTO, LATÃO, ROSCÁVEL, 3/4", COM ACABAMENTO E CANOPLA CROMADOS - FORNECIMENTO E INSTALAÇÃO. AF_08/2021</t>
        </is>
      </c>
      <c r="D3630" s="30" t="inlineStr">
        <is>
          <t>UN</t>
        </is>
      </c>
      <c r="E3630" s="31" t="n">
        <v>12</v>
      </c>
      <c r="F3630" s="32" t="n">
        <v>0.0106</v>
      </c>
      <c r="G3630" s="32">
        <f>F3630*E3630</f>
        <v/>
      </c>
    </row>
    <row r="3631" ht="20.1" customHeight="1">
      <c r="A3631" s="29" t="inlineStr">
        <is>
          <t>6.34</t>
        </is>
      </c>
      <c r="B3631" s="29" t="inlineStr">
        <is>
          <t>94498</t>
        </is>
      </c>
      <c r="C3631" s="29" t="inlineStr">
        <is>
          <t>REGISTRO DE GAVETA BRUTO, LATÃO, ROSCÁVEL, 2" - FORNECIMENTO E INSTALAÇÃO. AF_08/2021</t>
        </is>
      </c>
      <c r="D3631" s="30" t="inlineStr">
        <is>
          <t>UN</t>
        </is>
      </c>
      <c r="E3631" s="31" t="n">
        <v>2</v>
      </c>
      <c r="F3631" s="32" t="n">
        <v>0.024</v>
      </c>
      <c r="G3631" s="32">
        <f>F3631*E3631</f>
        <v/>
      </c>
    </row>
    <row r="3632" ht="20.1" customHeight="1">
      <c r="A3632" s="29" t="inlineStr">
        <is>
          <t>6.35</t>
        </is>
      </c>
      <c r="B3632" s="29" t="inlineStr">
        <is>
          <t>94500</t>
        </is>
      </c>
      <c r="C3632" s="29" t="inlineStr">
        <is>
          <t>REGISTRO DE GAVETA BRUTO, LATÃO, ROSCÁVEL, 3" - FORNECIMENTO E INSTALAÇÃO. AF_08/2021</t>
        </is>
      </c>
      <c r="D3632" s="30" t="inlineStr">
        <is>
          <t>UN</t>
        </is>
      </c>
      <c r="E3632" s="31" t="n">
        <v>3</v>
      </c>
      <c r="F3632" s="32" t="n">
        <v>0.0354</v>
      </c>
      <c r="G3632" s="32">
        <f>F3632*E3632</f>
        <v/>
      </c>
    </row>
    <row r="3633" ht="20.1" customHeight="1">
      <c r="A3633" s="29" t="inlineStr">
        <is>
          <t>6.36</t>
        </is>
      </c>
      <c r="B3633" s="29" t="inlineStr">
        <is>
          <t>94501</t>
        </is>
      </c>
      <c r="C3633" s="29" t="inlineStr">
        <is>
          <t>REGISTRO DE GAVETA BRUTO, LATÃO, ROSCÁVEL, 4" - FORNECIMENTO E INSTALAÇÃO. AF_08/2021</t>
        </is>
      </c>
      <c r="D3633" s="30" t="inlineStr">
        <is>
          <t>UN</t>
        </is>
      </c>
      <c r="E3633" s="31" t="n">
        <v>2</v>
      </c>
      <c r="F3633" s="32" t="n">
        <v>0.0452</v>
      </c>
      <c r="G3633" s="32">
        <f>F3633*E3633</f>
        <v/>
      </c>
    </row>
    <row r="3634" ht="15" customHeight="1">
      <c r="A3634" s="1" t="n"/>
      <c r="B3634" s="1" t="n"/>
      <c r="C3634" s="1" t="n"/>
      <c r="D3634" s="1" t="n"/>
      <c r="E3634" s="1" t="n"/>
      <c r="F3634" s="33" t="inlineStr">
        <is>
          <t>TOTAL:</t>
        </is>
      </c>
      <c r="G3634" s="34" t="n">
        <v>0.577</v>
      </c>
    </row>
    <row r="3635" ht="15" customHeight="1">
      <c r="A3635" s="27" t="inlineStr">
        <is>
          <t>[ Material ]</t>
        </is>
      </c>
      <c r="B3635" s="27" t="inlineStr">
        <is>
          <t>SBC038004</t>
        </is>
      </c>
      <c r="C3635" s="27" t="inlineStr">
        <is>
          <t>FITA ZEBRADA PARA SINALIZACAO 7cm x 100m</t>
        </is>
      </c>
      <c r="D3635" s="28" t="inlineStr">
        <is>
          <t>M</t>
        </is>
      </c>
      <c r="E3635" s="1" t="n"/>
      <c r="F3635" s="1" t="n"/>
      <c r="G3635" s="1" t="n"/>
    </row>
    <row r="3636" ht="20.1" customHeight="1">
      <c r="A3636" s="29" t="inlineStr">
        <is>
          <t>3.1.4</t>
        </is>
      </c>
      <c r="B3636" s="29" t="inlineStr">
        <is>
          <t>CP ADAP. 017</t>
        </is>
      </c>
      <c r="C3636" s="29" t="inlineStr">
        <is>
          <t>SINALIZAÇÃO COM FITA FIXADA EM CONE PLÁSTICO, INCLUINDO CONE</t>
        </is>
      </c>
      <c r="D3636" s="30" t="inlineStr">
        <is>
          <t>M</t>
        </is>
      </c>
      <c r="E3636" s="31" t="n">
        <v>154.34</v>
      </c>
      <c r="F3636" s="32" t="n">
        <v>1.1</v>
      </c>
      <c r="G3636" s="32">
        <f>F3636*E3636</f>
        <v/>
      </c>
    </row>
    <row r="3637" ht="20.1" customHeight="1">
      <c r="A3637" s="29" t="inlineStr">
        <is>
          <t>4.1.4</t>
        </is>
      </c>
      <c r="B3637" s="29" t="inlineStr">
        <is>
          <t>CP ADAP. 017</t>
        </is>
      </c>
      <c r="C3637" s="29" t="inlineStr">
        <is>
          <t>SINALIZAÇÃO COM FITA FIXADA EM CONE PLÁSTICO, INCLUINDO CONE</t>
        </is>
      </c>
      <c r="D3637" s="30" t="inlineStr">
        <is>
          <t>M</t>
        </is>
      </c>
      <c r="E3637" s="31" t="n">
        <v>124.19</v>
      </c>
      <c r="F3637" s="32" t="n">
        <v>1.1</v>
      </c>
      <c r="G3637" s="32">
        <f>F3637*E3637</f>
        <v/>
      </c>
    </row>
    <row r="3638" ht="15" customHeight="1">
      <c r="A3638" s="1" t="n"/>
      <c r="B3638" s="1" t="n"/>
      <c r="C3638" s="1" t="n"/>
      <c r="D3638" s="1" t="n"/>
      <c r="E3638" s="1" t="n"/>
      <c r="F3638" s="33" t="inlineStr">
        <is>
          <t>TOTAL:</t>
        </is>
      </c>
      <c r="G3638" s="34" t="n">
        <v>306.383</v>
      </c>
    </row>
    <row r="3639" ht="15" customHeight="1">
      <c r="A3639" s="27" t="inlineStr">
        <is>
          <t xml:space="preserve">[ Encargos </t>
        </is>
      </c>
      <c r="B3639" s="27" t="inlineStr">
        <is>
          <t>I10578</t>
        </is>
      </c>
      <c r="C3639" s="27" t="inlineStr">
        <is>
          <t>Formão grande</t>
        </is>
      </c>
      <c r="D3639" s="28" t="inlineStr">
        <is>
          <t>un</t>
        </is>
      </c>
      <c r="E3639" s="1" t="n"/>
      <c r="F3639" s="1" t="n"/>
      <c r="G3639" s="1" t="n"/>
    </row>
    <row r="3640" ht="15" customHeight="1">
      <c r="A3640" s="29" t="inlineStr">
        <is>
          <t>3.3.10</t>
        </is>
      </c>
      <c r="B3640" s="29" t="inlineStr">
        <is>
          <t>S08637</t>
        </is>
      </c>
      <c r="C3640" s="29" t="inlineStr">
        <is>
          <t>Chapim de concreto pré-moldado</t>
        </is>
      </c>
      <c r="D3640" s="30" t="inlineStr">
        <is>
          <t>m</t>
        </is>
      </c>
      <c r="E3640" s="31" t="n">
        <v>142</v>
      </c>
      <c r="F3640" s="32" t="n">
        <v>0.000272</v>
      </c>
      <c r="G3640" s="32">
        <f>F3640*E3640</f>
        <v/>
      </c>
    </row>
    <row r="3641" ht="15" customHeight="1">
      <c r="A3641" s="1" t="n"/>
      <c r="B3641" s="1" t="n"/>
      <c r="C3641" s="1" t="n"/>
      <c r="D3641" s="1" t="n"/>
      <c r="E3641" s="1" t="n"/>
      <c r="F3641" s="33" t="inlineStr">
        <is>
          <t>TOTAL:</t>
        </is>
      </c>
      <c r="G3641" s="34" t="n">
        <v>0.038624</v>
      </c>
    </row>
    <row r="3642" ht="24" customHeight="1">
      <c r="A3642" s="27" t="inlineStr">
        <is>
          <t>[ Material ]</t>
        </is>
      </c>
      <c r="B3642" s="27" t="inlineStr">
        <is>
          <t>COT0001</t>
        </is>
      </c>
      <c r="C3642" s="27" t="inlineStr">
        <is>
          <t>FORNECIMENTO DE BRISE SOLEIL EM PVC (PAINÉIS, TAMPAS LATERAIS, DISPOSITIVO CLOCK, BARRA DE COMANDO E ACESSÓRIOS PARA FIXAÇÃO)</t>
        </is>
      </c>
      <c r="D3642" s="28" t="inlineStr">
        <is>
          <t>UN</t>
        </is>
      </c>
      <c r="E3642" s="1" t="n"/>
      <c r="F3642" s="1" t="n"/>
      <c r="G3642" s="1" t="n"/>
    </row>
    <row r="3643" ht="20.1" customHeight="1">
      <c r="A3643" s="29" t="inlineStr">
        <is>
          <t>4.3.14</t>
        </is>
      </c>
      <c r="B3643" s="29" t="inlineStr">
        <is>
          <t>CP ADAP. 023</t>
        </is>
      </c>
      <c r="C3643" s="29" t="inlineStr">
        <is>
          <t>FORNECIMENTO E INSTALAÇÃO DE BRISES EM PVC E MONTANTES EM ALUMÍNIO</t>
        </is>
      </c>
      <c r="D3643" s="30" t="inlineStr">
        <is>
          <t>M2</t>
        </is>
      </c>
      <c r="E3643" s="31" t="n">
        <v>340</v>
      </c>
      <c r="F3643" s="32" t="n">
        <v>1</v>
      </c>
      <c r="G3643" s="32">
        <f>F3643*E3643</f>
        <v/>
      </c>
    </row>
    <row r="3644" ht="15" customHeight="1">
      <c r="A3644" s="1" t="n"/>
      <c r="B3644" s="1" t="n"/>
      <c r="C3644" s="1" t="n"/>
      <c r="D3644" s="1" t="n"/>
      <c r="E3644" s="1" t="n"/>
      <c r="F3644" s="33" t="inlineStr">
        <is>
          <t>TOTAL:</t>
        </is>
      </c>
      <c r="G3644" s="34" t="n">
        <v>340</v>
      </c>
    </row>
    <row r="3645" ht="15.95" customHeight="1">
      <c r="A3645" s="27" t="inlineStr">
        <is>
          <t>[ Material ]</t>
        </is>
      </c>
      <c r="B3645" s="27" t="inlineStr">
        <is>
          <t>00011587</t>
        </is>
      </c>
      <c r="C3645" s="27" t="inlineStr">
        <is>
          <t>FORRO DE PVC LISO, BRANCO, REGUA DE 10 CM, ESPESSURA DE 8 MM A 10 MM (COM COLOCACAO / SEM ESTRUTURA METALICA)</t>
        </is>
      </c>
      <c r="D3645" s="28" t="inlineStr">
        <is>
          <t>M2</t>
        </is>
      </c>
      <c r="E3645" s="1" t="n"/>
      <c r="F3645" s="1" t="n"/>
      <c r="G3645" s="1" t="n"/>
    </row>
    <row r="3646" ht="20.1" customHeight="1">
      <c r="A3646" s="29" t="inlineStr">
        <is>
          <t>2.2</t>
        </is>
      </c>
      <c r="B3646" s="29" t="inlineStr">
        <is>
          <t>93208</t>
        </is>
      </c>
      <c r="C3646" s="29" t="inlineStr">
        <is>
          <t>EXECUÇÃO DE ALMOXARIFADO EM CANTEIRO DE OBRA EM CHAPA DE MADEIRA COMPENSADA, INCLUSO PRATELEIRAS. AF_02/2016</t>
        </is>
      </c>
      <c r="D3646" s="30" t="inlineStr">
        <is>
          <t>M2</t>
        </is>
      </c>
      <c r="E3646" s="31" t="n">
        <v>30</v>
      </c>
      <c r="F3646" s="32" t="n">
        <v>1</v>
      </c>
      <c r="G3646" s="32">
        <f>F3646*E3646</f>
        <v/>
      </c>
    </row>
    <row r="3647" ht="27.95" customHeight="1">
      <c r="A3647" s="29" t="inlineStr">
        <is>
          <t>2.3</t>
        </is>
      </c>
      <c r="B3647" s="29" t="inlineStr">
        <is>
          <t>93210</t>
        </is>
      </c>
      <c r="C3647" s="29" t="inlineStr">
        <is>
          <t>EXECUÇÃO DE REFEITÓRIO EM CANTEIRO DE OBRA EM CHAPA DE MADEIRA COMPENSADA, NÃO INCLUSO MOBILIÁRIO E EQUIPAMENTOS. AF_02/2016</t>
        </is>
      </c>
      <c r="D3647" s="30" t="inlineStr">
        <is>
          <t>M2</t>
        </is>
      </c>
      <c r="E3647" s="31" t="n">
        <v>14</v>
      </c>
      <c r="F3647" s="32" t="n">
        <v>1</v>
      </c>
      <c r="G3647" s="32">
        <f>F3647*E3647</f>
        <v/>
      </c>
    </row>
    <row r="3648" ht="15" customHeight="1">
      <c r="A3648" s="1" t="n"/>
      <c r="B3648" s="1" t="n"/>
      <c r="C3648" s="1" t="n"/>
      <c r="D3648" s="1" t="n"/>
      <c r="E3648" s="1" t="n"/>
      <c r="F3648" s="33" t="inlineStr">
        <is>
          <t>TOTAL:</t>
        </is>
      </c>
      <c r="G3648" s="34" t="n">
        <v>44</v>
      </c>
    </row>
    <row r="3649" ht="15" customHeight="1">
      <c r="A3649" s="27" t="inlineStr">
        <is>
          <t>[ Material ]</t>
        </is>
      </c>
      <c r="B3649" s="27" t="inlineStr">
        <is>
          <t>SBC061220</t>
        </is>
      </c>
      <c r="C3649" s="27" t="inlineStr">
        <is>
          <t>FORRO MODULAR DE PVC MAGIORE 625 x 1250mm VIPAL</t>
        </is>
      </c>
      <c r="D3649" s="28" t="inlineStr">
        <is>
          <t>M2</t>
        </is>
      </c>
      <c r="E3649" s="1" t="n"/>
      <c r="F3649" s="1" t="n"/>
      <c r="G3649" s="1" t="n"/>
    </row>
    <row r="3650" ht="15" customHeight="1">
      <c r="A3650" s="29" t="inlineStr">
        <is>
          <t>6.11</t>
        </is>
      </c>
      <c r="B3650" s="29" t="inlineStr">
        <is>
          <t>120412</t>
        </is>
      </c>
      <c r="C3650" s="29" t="inlineStr">
        <is>
          <t>FORRO MODULAR DE PVC MAGIORE 625 x 1250mm VIPAL</t>
        </is>
      </c>
      <c r="D3650" s="30" t="inlineStr">
        <is>
          <t>M2</t>
        </is>
      </c>
      <c r="E3650" s="31" t="n">
        <v>123.31</v>
      </c>
      <c r="F3650" s="32" t="n">
        <v>1.05</v>
      </c>
      <c r="G3650" s="32">
        <f>F3650*E3650</f>
        <v/>
      </c>
    </row>
    <row r="3651" ht="15" customHeight="1">
      <c r="A3651" s="1" t="n"/>
      <c r="B3651" s="1" t="n"/>
      <c r="C3651" s="1" t="n"/>
      <c r="D3651" s="1" t="n"/>
      <c r="E3651" s="1" t="n"/>
      <c r="F3651" s="33" t="inlineStr">
        <is>
          <t>TOTAL:</t>
        </is>
      </c>
      <c r="G3651" s="34" t="n">
        <v>129.4755</v>
      </c>
    </row>
    <row r="3652" ht="15" customHeight="1">
      <c r="A3652" s="27" t="inlineStr">
        <is>
          <t xml:space="preserve">[ Encargos </t>
        </is>
      </c>
      <c r="B3652" s="27" t="inlineStr">
        <is>
          <t>I11248</t>
        </is>
      </c>
      <c r="C3652" s="27" t="inlineStr">
        <is>
          <t>Furadeira e Parafusadeira eletrica Bosch ou Similar profissional</t>
        </is>
      </c>
      <c r="D3652" s="28" t="inlineStr">
        <is>
          <t>un</t>
        </is>
      </c>
      <c r="E3652" s="1" t="n"/>
      <c r="F3652" s="1" t="n"/>
      <c r="G3652" s="1" t="n"/>
    </row>
    <row r="3653" ht="15" customHeight="1">
      <c r="A3653" s="29" t="inlineStr">
        <is>
          <t>3.3.10</t>
        </is>
      </c>
      <c r="B3653" s="29" t="inlineStr">
        <is>
          <t>S08637</t>
        </is>
      </c>
      <c r="C3653" s="29" t="inlineStr">
        <is>
          <t>Chapim de concreto pré-moldado</t>
        </is>
      </c>
      <c r="D3653" s="30" t="inlineStr">
        <is>
          <t>m</t>
        </is>
      </c>
      <c r="E3653" s="31" t="n">
        <v>142</v>
      </c>
      <c r="F3653" s="32" t="n">
        <v>0.000136</v>
      </c>
      <c r="G3653" s="32">
        <f>F3653*E3653</f>
        <v/>
      </c>
    </row>
    <row r="3654" ht="15" customHeight="1">
      <c r="A3654" s="1" t="n"/>
      <c r="B3654" s="1" t="n"/>
      <c r="C3654" s="1" t="n"/>
      <c r="D3654" s="1" t="n"/>
      <c r="E3654" s="1" t="n"/>
      <c r="F3654" s="33" t="inlineStr">
        <is>
          <t>TOTAL:</t>
        </is>
      </c>
      <c r="G3654" s="34" t="n">
        <v>0.019312</v>
      </c>
    </row>
    <row r="3655" ht="15" customHeight="1">
      <c r="A3655" s="27" t="inlineStr">
        <is>
          <t>[ Material ]</t>
        </is>
      </c>
      <c r="B3655" s="27" t="inlineStr">
        <is>
          <t>I1215</t>
        </is>
      </c>
      <c r="C3655" s="27" t="inlineStr">
        <is>
          <t>GANCHO COM PORCA E ARRUELA</t>
        </is>
      </c>
      <c r="D3655" s="28" t="inlineStr">
        <is>
          <t>UN</t>
        </is>
      </c>
      <c r="E3655" s="1" t="n"/>
      <c r="F3655" s="1" t="n"/>
      <c r="G3655" s="1" t="n"/>
    </row>
    <row r="3656" ht="15" customHeight="1">
      <c r="A3656" s="29" t="inlineStr">
        <is>
          <t>3.6.3</t>
        </is>
      </c>
      <c r="B3656" s="29" t="inlineStr">
        <is>
          <t>C4827</t>
        </is>
      </c>
      <c r="C3656" s="29" t="inlineStr">
        <is>
          <t>TELHA DE ALUMÍNIO ONDULADA, ESP.=0,7MM (Fechamento Lateral)</t>
        </is>
      </c>
      <c r="D3656" s="30" t="inlineStr">
        <is>
          <t>M2</t>
        </is>
      </c>
      <c r="E3656" s="31" t="n">
        <v>360.72</v>
      </c>
      <c r="F3656" s="32" t="n">
        <v>3</v>
      </c>
      <c r="G3656" s="32">
        <f>F3656*E3656</f>
        <v/>
      </c>
    </row>
    <row r="3657" ht="15" customHeight="1">
      <c r="A3657" s="1" t="n"/>
      <c r="B3657" s="1" t="n"/>
      <c r="C3657" s="1" t="n"/>
      <c r="D3657" s="1" t="n"/>
      <c r="E3657" s="1" t="n"/>
      <c r="F3657" s="33" t="inlineStr">
        <is>
          <t>TOTAL:</t>
        </is>
      </c>
      <c r="G3657" s="34" t="n">
        <v>1082.16</v>
      </c>
    </row>
    <row r="3658" ht="15" customHeight="1">
      <c r="A3658" s="27" t="inlineStr">
        <is>
          <t>[ Material ]</t>
        </is>
      </c>
      <c r="B3658" s="27" t="inlineStr">
        <is>
          <t>00004226</t>
        </is>
      </c>
      <c r="C3658" s="27" t="inlineStr">
        <is>
          <t>GAS DE COZINHA - GLP</t>
        </is>
      </c>
      <c r="D3658" s="28" t="inlineStr">
        <is>
          <t>KG</t>
        </is>
      </c>
      <c r="E3658" s="1" t="n"/>
      <c r="F3658" s="1" t="n"/>
      <c r="G3658" s="1" t="n"/>
    </row>
    <row r="3659" ht="20.1" customHeight="1">
      <c r="A3659" s="29" t="inlineStr">
        <is>
          <t>3.5.4</t>
        </is>
      </c>
      <c r="B3659" s="29" t="inlineStr">
        <is>
          <t>CP ADAP. 50</t>
        </is>
      </c>
      <c r="C3659" s="29" t="inlineStr">
        <is>
          <t>IMPERMEABILIZAÇÃO COM MANTA ASFÁLTICA ALUMINIZADA, E=3MM TIPO II CLASSE B</t>
        </is>
      </c>
      <c r="D3659" s="30" t="inlineStr">
        <is>
          <t>M2</t>
        </is>
      </c>
      <c r="E3659" s="31" t="n">
        <v>262.7</v>
      </c>
      <c r="F3659" s="32" t="n">
        <v>0.26</v>
      </c>
      <c r="G3659" s="32">
        <f>F3659*E3659</f>
        <v/>
      </c>
    </row>
    <row r="3660" ht="20.1" customHeight="1">
      <c r="A3660" s="29" t="inlineStr">
        <is>
          <t>4.5.4</t>
        </is>
      </c>
      <c r="B3660" s="29" t="inlineStr">
        <is>
          <t>CP ADAP. 51</t>
        </is>
      </c>
      <c r="C3660" s="29" t="inlineStr">
        <is>
          <t>IMPERMEABILIZAÇÃO DE SUPERFÍCIE COM MANTA ASFÁLTICA, UMA CAMADA, INCLUSIVE APLICAÇÃO DE PRIMER ASFÁLTICO, E=4MM</t>
        </is>
      </c>
      <c r="D3660" s="30" t="inlineStr">
        <is>
          <t>M2</t>
        </is>
      </c>
      <c r="E3660" s="31" t="n">
        <v>275.91</v>
      </c>
      <c r="F3660" s="32" t="n">
        <v>0.26</v>
      </c>
      <c r="G3660" s="32">
        <f>F3660*E3660</f>
        <v/>
      </c>
    </row>
    <row r="3661" ht="20.1" customHeight="1">
      <c r="A3661" s="29" t="inlineStr">
        <is>
          <t>6.5</t>
        </is>
      </c>
      <c r="B3661" s="29" t="inlineStr">
        <is>
          <t>CP ADAP. 51</t>
        </is>
      </c>
      <c r="C3661" s="29" t="inlineStr">
        <is>
          <t>IMPERMEABILIZAÇÃO DE SUPERFÍCIE COM MANTA ASFÁLTICA, UMA CAMADA, INCLUSIVE APLICAÇÃO DE PRIMER ASFÁLTICO, E=4MM</t>
        </is>
      </c>
      <c r="D3661" s="30" t="inlineStr">
        <is>
          <t>M2</t>
        </is>
      </c>
      <c r="E3661" s="31" t="n">
        <v>178.5</v>
      </c>
      <c r="F3661" s="32" t="n">
        <v>0.26</v>
      </c>
      <c r="G3661" s="32">
        <f>F3661*E3661</f>
        <v/>
      </c>
    </row>
    <row r="3662" ht="15" customHeight="1">
      <c r="A3662" s="1" t="n"/>
      <c r="B3662" s="1" t="n"/>
      <c r="C3662" s="1" t="n"/>
      <c r="D3662" s="1" t="n"/>
      <c r="E3662" s="1" t="n"/>
      <c r="F3662" s="33" t="inlineStr">
        <is>
          <t>TOTAL:</t>
        </is>
      </c>
      <c r="G3662" s="34" t="n">
        <v>186.4486</v>
      </c>
    </row>
    <row r="3663" ht="15" customHeight="1">
      <c r="A3663" s="27" t="inlineStr">
        <is>
          <t>[ Material ]</t>
        </is>
      </c>
      <c r="B3663" s="27" t="inlineStr">
        <is>
          <t>00004222</t>
        </is>
      </c>
      <c r="C3663" s="27" t="inlineStr">
        <is>
          <t>GASOLINA COMUM</t>
        </is>
      </c>
      <c r="D3663" s="28" t="inlineStr">
        <is>
          <t>L</t>
        </is>
      </c>
      <c r="E3663" s="1" t="n"/>
      <c r="F3663" s="1" t="n"/>
      <c r="G3663" s="1" t="n"/>
    </row>
    <row r="3664" ht="20.1" customHeight="1">
      <c r="A3664" s="29" t="inlineStr">
        <is>
          <t>2.2</t>
        </is>
      </c>
      <c r="B3664" s="29" t="inlineStr">
        <is>
          <t>93208</t>
        </is>
      </c>
      <c r="C3664" s="29" t="inlineStr">
        <is>
          <t>EXECUÇÃO DE ALMOXARIFADO EM CANTEIRO DE OBRA EM CHAPA DE MADEIRA COMPENSADA, INCLUSO PRATELEIRAS. AF_02/2016</t>
        </is>
      </c>
      <c r="D3664" s="30" t="inlineStr">
        <is>
          <t>M2</t>
        </is>
      </c>
      <c r="E3664" s="31" t="n">
        <v>30</v>
      </c>
      <c r="F3664" s="32" t="n">
        <v>0.0013539762</v>
      </c>
      <c r="G3664" s="32">
        <f>F3664*E3664</f>
        <v/>
      </c>
    </row>
    <row r="3665" ht="27.95" customHeight="1">
      <c r="A3665" s="29" t="inlineStr">
        <is>
          <t>2.3</t>
        </is>
      </c>
      <c r="B3665" s="29" t="inlineStr">
        <is>
          <t>93210</t>
        </is>
      </c>
      <c r="C3665" s="29" t="inlineStr">
        <is>
          <t>EXECUÇÃO DE REFEITÓRIO EM CANTEIRO DE OBRA EM CHAPA DE MADEIRA COMPENSADA, NÃO INCLUSO MOBILIÁRIO E EQUIPAMENTOS. AF_02/2016</t>
        </is>
      </c>
      <c r="D3665" s="30" t="inlineStr">
        <is>
          <t>M2</t>
        </is>
      </c>
      <c r="E3665" s="31" t="n">
        <v>14</v>
      </c>
      <c r="F3665" s="32" t="n">
        <v>0.00213940703424</v>
      </c>
      <c r="G3665" s="32">
        <f>F3665*E3665</f>
        <v/>
      </c>
    </row>
    <row r="3666" ht="15" customHeight="1">
      <c r="A3666" s="1" t="n"/>
      <c r="B3666" s="1" t="n"/>
      <c r="C3666" s="1" t="n"/>
      <c r="D3666" s="1" t="n"/>
      <c r="E3666" s="1" t="n"/>
      <c r="F3666" s="33" t="inlineStr">
        <is>
          <t>TOTAL:</t>
        </is>
      </c>
      <c r="G3666" s="34" t="n">
        <v>0.07057098447936</v>
      </c>
    </row>
    <row r="3667" ht="15.95" customHeight="1">
      <c r="A3667" s="27" t="inlineStr">
        <is>
          <t>[ Material ]</t>
        </is>
      </c>
      <c r="B3667" s="27" t="inlineStr">
        <is>
          <t>00000416</t>
        </is>
      </c>
      <c r="C3667" s="27" t="inlineStr">
        <is>
          <t>GRAMPO METALICO TIPO OLHAL PARA HASTE DE ATERRAMENTO DE 3/4", CONDUTOR DE *10* A 50 MM2</t>
        </is>
      </c>
      <c r="D3667" s="28" t="inlineStr">
        <is>
          <t>UN</t>
        </is>
      </c>
      <c r="E3667" s="1" t="n"/>
      <c r="F3667" s="1" t="n"/>
      <c r="G3667" s="1" t="n"/>
    </row>
    <row r="3668" ht="27.95" customHeight="1">
      <c r="A3668" s="29" t="inlineStr">
        <is>
          <t>2.4</t>
        </is>
      </c>
      <c r="B3668" s="29" t="inlineStr">
        <is>
          <t>101493</t>
        </is>
      </c>
      <c r="C3668" s="29" t="inlineStr">
        <is>
          <t>ENTRADA DE ENERGIA ELÉTRICA, AÉREA, MONOFÁSICA, COM CAIXA DE EMBUTIR, CABO DE 10 MM2 E DISJUNTOR DIN 50A (NÃO INCLUSO O POSTE DE CONCRETO). AF_07/2020_PS</t>
        </is>
      </c>
      <c r="D3668" s="30" t="inlineStr">
        <is>
          <t>UN</t>
        </is>
      </c>
      <c r="E3668" s="31" t="n">
        <v>1</v>
      </c>
      <c r="F3668" s="32" t="n">
        <v>1</v>
      </c>
      <c r="G3668" s="32">
        <f>F3668*E3668</f>
        <v/>
      </c>
    </row>
    <row r="3669" ht="15" customHeight="1">
      <c r="A3669" s="1" t="n"/>
      <c r="B3669" s="1" t="n"/>
      <c r="C3669" s="1" t="n"/>
      <c r="D3669" s="1" t="n"/>
      <c r="E3669" s="1" t="n"/>
      <c r="F3669" s="33" t="inlineStr">
        <is>
          <t>TOTAL:</t>
        </is>
      </c>
      <c r="G3669" s="34" t="n">
        <v>1</v>
      </c>
    </row>
    <row r="3670" ht="15" customHeight="1">
      <c r="A3670" s="27" t="inlineStr">
        <is>
          <t>[ Material ]</t>
        </is>
      </c>
      <c r="B3670" s="27" t="inlineStr">
        <is>
          <t>SBC007499</t>
        </is>
      </c>
      <c r="C3670" s="27" t="inlineStr">
        <is>
          <t>GRELHA ACO INOX QUADRADA ROTATIVA 150mm</t>
        </is>
      </c>
      <c r="D3670" s="28" t="inlineStr">
        <is>
          <t>UN</t>
        </is>
      </c>
      <c r="E3670" s="1" t="n"/>
      <c r="F3670" s="1" t="n"/>
      <c r="G3670" s="1" t="n"/>
    </row>
    <row r="3671" ht="20.1" customHeight="1">
      <c r="A3671" s="29" t="inlineStr">
        <is>
          <t>6.28</t>
        </is>
      </c>
      <c r="B3671" s="29" t="inlineStr">
        <is>
          <t>CP ADAP. 063</t>
        </is>
      </c>
      <c r="C3671" s="29" t="inlineStr">
        <is>
          <t>Grelha p/ralo em inox, fornecimento e instalação</t>
        </is>
      </c>
      <c r="D3671" s="30" t="inlineStr">
        <is>
          <t>UN</t>
        </is>
      </c>
      <c r="E3671" s="31" t="n">
        <v>17</v>
      </c>
      <c r="F3671" s="32" t="n">
        <v>1</v>
      </c>
      <c r="G3671" s="32">
        <f>F3671*E3671</f>
        <v/>
      </c>
    </row>
    <row r="3672" ht="15" customHeight="1">
      <c r="A3672" s="1" t="n"/>
      <c r="B3672" s="1" t="n"/>
      <c r="C3672" s="1" t="n"/>
      <c r="D3672" s="1" t="n"/>
      <c r="E3672" s="1" t="n"/>
      <c r="F3672" s="33" t="inlineStr">
        <is>
          <t>TOTAL:</t>
        </is>
      </c>
      <c r="G3672" s="34" t="n">
        <v>17</v>
      </c>
    </row>
    <row r="3673" ht="24" customHeight="1">
      <c r="A3673" s="27" t="inlineStr">
        <is>
          <t>[ Material ]</t>
        </is>
      </c>
      <c r="B3673" s="27" t="inlineStr">
        <is>
          <t>00036888</t>
        </is>
      </c>
      <c r="C3673" s="27" t="inlineStr">
        <is>
          <t>GUARNICAO / MOLDURA / ARREMATE DE ACABAMENTO PARA ESQUADRIA, EM ALUMINIO PERFIL 25, ACABAMENTO ANODIZADO BRANCO OU BRILHANTE, PARA 1 FACE</t>
        </is>
      </c>
      <c r="D3673" s="28" t="inlineStr">
        <is>
          <t>M</t>
        </is>
      </c>
      <c r="E3673" s="1" t="n"/>
      <c r="F3673" s="1" t="n"/>
      <c r="G3673" s="1" t="n"/>
    </row>
    <row r="3674" ht="20.1" customHeight="1">
      <c r="A3674" s="29" t="inlineStr">
        <is>
          <t>2.2</t>
        </is>
      </c>
      <c r="B3674" s="29" t="inlineStr">
        <is>
          <t>93208</t>
        </is>
      </c>
      <c r="C3674" s="29" t="inlineStr">
        <is>
          <t>EXECUÇÃO DE ALMOXARIFADO EM CANTEIRO DE OBRA EM CHAPA DE MADEIRA COMPENSADA, INCLUSO PRATELEIRAS. AF_02/2016</t>
        </is>
      </c>
      <c r="D3674" s="30" t="inlineStr">
        <is>
          <t>M2</t>
        </is>
      </c>
      <c r="E3674" s="31" t="n">
        <v>30</v>
      </c>
      <c r="F3674" s="32" t="n">
        <v>0.43431536</v>
      </c>
      <c r="G3674" s="32">
        <f>F3674*E3674</f>
        <v/>
      </c>
    </row>
    <row r="3675" ht="20.1" customHeight="1">
      <c r="A3675" s="29" t="inlineStr">
        <is>
          <t>6.21</t>
        </is>
      </c>
      <c r="B3675" s="29" t="inlineStr">
        <is>
          <t>91338</t>
        </is>
      </c>
      <c r="C3675" s="29" t="inlineStr">
        <is>
          <t>PORTA DE ALUMÍNIO DE ABRIR COM LAMBRI, COM GUARNIÇÃO, FIXAÇÃO COM PARAFUSOS - FORNECIMENTO E INSTALAÇÃO. AF_12/2019</t>
        </is>
      </c>
      <c r="D3675" s="30" t="inlineStr">
        <is>
          <t>M2</t>
        </is>
      </c>
      <c r="E3675" s="31" t="n">
        <v>29.92</v>
      </c>
      <c r="F3675" s="32" t="n">
        <v>6.8504</v>
      </c>
      <c r="G3675" s="32">
        <f>F3675*E3675</f>
        <v/>
      </c>
    </row>
    <row r="3676" ht="15" customHeight="1">
      <c r="A3676" s="1" t="n"/>
      <c r="B3676" s="1" t="n"/>
      <c r="C3676" s="1" t="n"/>
      <c r="D3676" s="1" t="n"/>
      <c r="E3676" s="1" t="n"/>
      <c r="F3676" s="33" t="inlineStr">
        <is>
          <t>TOTAL:</t>
        </is>
      </c>
      <c r="G3676" s="34" t="n">
        <v>217.9934288</v>
      </c>
    </row>
    <row r="3677" ht="15.95" customHeight="1">
      <c r="A3677" s="27" t="inlineStr">
        <is>
          <t xml:space="preserve">[ </t>
        </is>
      </c>
      <c r="B3677" s="27" t="inlineStr">
        <is>
          <t>00036487</t>
        </is>
      </c>
      <c r="C3677" s="27" t="inlineStr">
        <is>
          <t>GUINCHO ELETRICO DE COLUNA, CAPACIDADE 400 KG, COM MOTO FREIO, MOTOR TRIFASICO DE 1,25 CV</t>
        </is>
      </c>
      <c r="D3677" s="28" t="inlineStr">
        <is>
          <t>UN</t>
        </is>
      </c>
      <c r="E3677" s="1" t="n"/>
      <c r="F3677" s="1" t="n"/>
      <c r="G3677" s="1" t="n"/>
    </row>
    <row r="3678" ht="20.1" customHeight="1">
      <c r="A3678" s="29" t="inlineStr">
        <is>
          <t>2.2</t>
        </is>
      </c>
      <c r="B3678" s="29" t="inlineStr">
        <is>
          <t>93208</t>
        </is>
      </c>
      <c r="C3678" s="29" t="inlineStr">
        <is>
          <t>EXECUÇÃO DE ALMOXARIFADO EM CANTEIRO DE OBRA EM CHAPA DE MADEIRA COMPENSADA, INCLUSO PRATELEIRAS. AF_02/2016</t>
        </is>
      </c>
      <c r="D3678" s="30" t="inlineStr">
        <is>
          <t>M2</t>
        </is>
      </c>
      <c r="E3678" s="31" t="n">
        <v>30</v>
      </c>
      <c r="F3678" s="32" t="n">
        <v>3.532317728e-06</v>
      </c>
      <c r="G3678" s="32">
        <f>F3678*E3678</f>
        <v/>
      </c>
    </row>
    <row r="3679" ht="27.95" customHeight="1">
      <c r="A3679" s="29" t="inlineStr">
        <is>
          <t>2.3</t>
        </is>
      </c>
      <c r="B3679" s="29" t="inlineStr">
        <is>
          <t>93210</t>
        </is>
      </c>
      <c r="C3679" s="29" t="inlineStr">
        <is>
          <t>EXECUÇÃO DE REFEITÓRIO EM CANTEIRO DE OBRA EM CHAPA DE MADEIRA COMPENSADA, NÃO INCLUSO MOBILIÁRIO E EQUIPAMENTOS. AF_02/2016</t>
        </is>
      </c>
      <c r="D3679" s="30" t="inlineStr">
        <is>
          <t>M2</t>
        </is>
      </c>
      <c r="E3679" s="31" t="n">
        <v>14</v>
      </c>
      <c r="F3679" s="32" t="n">
        <v>3.56028968e-06</v>
      </c>
      <c r="G3679" s="32">
        <f>F3679*E3679</f>
        <v/>
      </c>
    </row>
    <row r="3680" ht="20.1" customHeight="1">
      <c r="A3680" s="29" t="inlineStr">
        <is>
          <t>3.6.2</t>
        </is>
      </c>
      <c r="B3680" s="29" t="inlineStr">
        <is>
          <t>CP ADAP. 064</t>
        </is>
      </c>
      <c r="C3680" s="29" t="inlineStr">
        <is>
          <t>TELHAMENTO COM TELHA TERMO ACÚSTICA EM ALUMÍNIO ONDULADA COM 30MM DE PREENCHIMENTO / POLIURETANO RÍGIDO</t>
        </is>
      </c>
      <c r="D3680" s="30" t="inlineStr">
        <is>
          <t>M2</t>
        </is>
      </c>
      <c r="E3680" s="31" t="n">
        <v>856.28</v>
      </c>
      <c r="F3680" s="32" t="n">
        <v>2.1948e-07</v>
      </c>
      <c r="G3680" s="32">
        <f>F3680*E3680</f>
        <v/>
      </c>
    </row>
    <row r="3681" ht="20.1" customHeight="1">
      <c r="A3681" s="29" t="inlineStr">
        <is>
          <t>3.6.4</t>
        </is>
      </c>
      <c r="B3681" s="29" t="inlineStr">
        <is>
          <t>CP ADAP. 054</t>
        </is>
      </c>
      <c r="C3681" s="29" t="inlineStr">
        <is>
          <t>RUFO EM CHAPA DE AÇO GALVANIZADO NÚMERO 24, CORTE DE 50 CM, INCLUSO TRANSPORTE VERTICAL</t>
        </is>
      </c>
      <c r="D3681" s="30" t="inlineStr">
        <is>
          <t>M</t>
        </is>
      </c>
      <c r="E3681" s="31" t="n">
        <v>57</v>
      </c>
      <c r="F3681" s="32" t="n">
        <v>3.2742e-06</v>
      </c>
      <c r="G3681" s="32">
        <f>F3681*E3681</f>
        <v/>
      </c>
    </row>
    <row r="3682" ht="20.1" customHeight="1">
      <c r="A3682" s="29" t="inlineStr">
        <is>
          <t>4.7.2</t>
        </is>
      </c>
      <c r="B3682" s="29" t="inlineStr">
        <is>
          <t>CP ADAP. 064</t>
        </is>
      </c>
      <c r="C3682" s="29" t="inlineStr">
        <is>
          <t>TELHAMENTO COM TELHA TERMO ACÚSTICA EM ALUMÍNIO ONDULADA COM 30MM DE PREENCHIMENTO / POLIURETANO RÍGIDO</t>
        </is>
      </c>
      <c r="D3682" s="30" t="inlineStr">
        <is>
          <t>M2</t>
        </is>
      </c>
      <c r="E3682" s="31" t="n">
        <v>459</v>
      </c>
      <c r="F3682" s="32" t="n">
        <v>2.1948e-07</v>
      </c>
      <c r="G3682" s="32">
        <f>F3682*E3682</f>
        <v/>
      </c>
    </row>
    <row r="3683" ht="20.1" customHeight="1">
      <c r="A3683" s="29" t="inlineStr">
        <is>
          <t>4.7.3</t>
        </is>
      </c>
      <c r="B3683" s="29" t="inlineStr">
        <is>
          <t>CP ADAP. 054</t>
        </is>
      </c>
      <c r="C3683" s="29" t="inlineStr">
        <is>
          <t>RUFO EM CHAPA DE AÇO GALVANIZADO NÚMERO 24, CORTE DE 50 CM, INCLUSO TRANSPORTE VERTICAL</t>
        </is>
      </c>
      <c r="D3683" s="30" t="inlineStr">
        <is>
          <t>M</t>
        </is>
      </c>
      <c r="E3683" s="31" t="n">
        <v>34</v>
      </c>
      <c r="F3683" s="32" t="n">
        <v>3.2742e-06</v>
      </c>
      <c r="G3683" s="32">
        <f>F3683*E3683</f>
        <v/>
      </c>
    </row>
    <row r="3684" ht="20.1" customHeight="1">
      <c r="A3684" s="29" t="inlineStr">
        <is>
          <t>4.7.4</t>
        </is>
      </c>
      <c r="B3684" s="29" t="inlineStr">
        <is>
          <t>CP ADAP. 055</t>
        </is>
      </c>
      <c r="C3684" s="29" t="inlineStr">
        <is>
          <t>CUMEEIRA EM CHAPA DE AÇO GALVANIZADO NÚMERO 24, CORTE DE 100 CM, INCLUSO TRANSPORTE VERTICAL</t>
        </is>
      </c>
      <c r="D3684" s="30" t="inlineStr">
        <is>
          <t>M</t>
        </is>
      </c>
      <c r="E3684" s="31" t="n">
        <v>30</v>
      </c>
      <c r="F3684" s="32" t="n">
        <v>3.2742e-06</v>
      </c>
      <c r="G3684" s="32">
        <f>F3684*E3684</f>
        <v/>
      </c>
    </row>
    <row r="3685" ht="15" customHeight="1">
      <c r="A3685" s="1" t="n"/>
      <c r="B3685" s="1" t="n"/>
      <c r="C3685" s="1" t="n"/>
      <c r="D3685" s="1" t="n"/>
      <c r="E3685" s="1" t="n"/>
      <c r="F3685" s="33" t="inlineStr">
        <is>
          <t>TOTAL:</t>
        </is>
      </c>
      <c r="G3685" s="34" t="n">
        <v>0.0008406694417600001</v>
      </c>
    </row>
    <row r="3686" ht="15.95" customHeight="1">
      <c r="A3686" s="27" t="inlineStr">
        <is>
          <t xml:space="preserve">[ </t>
        </is>
      </c>
      <c r="B3686" s="27" t="inlineStr">
        <is>
          <t>00044474</t>
        </is>
      </c>
      <c r="C3686" s="27" t="inlineStr">
        <is>
          <t>GUINDASTE HIDRAULICO AUTOPROPELIDO, COM LANCA TELESCOPICA 40 M, CAPACIDADE MAXIMA 60 T, POTENCIA 260 KW, TRACAO 6 X 6</t>
        </is>
      </c>
      <c r="D3686" s="28" t="inlineStr">
        <is>
          <t>UN</t>
        </is>
      </c>
      <c r="E3686" s="1" t="n"/>
      <c r="F3686" s="1" t="n"/>
      <c r="G3686" s="1" t="n"/>
    </row>
    <row r="3687" ht="27.95" customHeight="1">
      <c r="A3687" s="29" t="inlineStr">
        <is>
          <t>4.7.1</t>
        </is>
      </c>
      <c r="B3687" s="29" t="inlineStr">
        <is>
          <t>97649</t>
        </is>
      </c>
      <c r="C3687" s="29" t="inlineStr">
        <is>
          <t>REMOÇÃO DE TELHAS DE FIBROCIMENTO, METÁLICA E CERÂMICA, DE FORMA MECANIZADA, COM USO DE GUINDASTE, SEM REAPROVEITAMENTO. AF_09/2023</t>
        </is>
      </c>
      <c r="D3687" s="30" t="inlineStr">
        <is>
          <t>M2</t>
        </is>
      </c>
      <c r="E3687" s="31" t="n">
        <v>459</v>
      </c>
      <c r="F3687" s="32" t="n">
        <v>2.5984e-07</v>
      </c>
      <c r="G3687" s="32">
        <f>F3687*E3687</f>
        <v/>
      </c>
    </row>
    <row r="3688" ht="15" customHeight="1">
      <c r="A3688" s="1" t="n"/>
      <c r="B3688" s="1" t="n"/>
      <c r="C3688" s="1" t="n"/>
      <c r="D3688" s="1" t="n"/>
      <c r="E3688" s="1" t="n"/>
      <c r="F3688" s="33" t="inlineStr">
        <is>
          <t>TOTAL:</t>
        </is>
      </c>
      <c r="G3688" s="34" t="n">
        <v>0.00011926656</v>
      </c>
    </row>
    <row r="3689" ht="32.1" customHeight="1">
      <c r="A3689" s="27" t="inlineStr">
        <is>
          <t xml:space="preserve">[ </t>
        </is>
      </c>
      <c r="B3689" s="27" t="inlineStr">
        <is>
          <t>00003363</t>
        </is>
      </c>
      <c r="C3689" s="27" t="inlineStr">
        <is>
          <t>GUINDAUTO HIDRAULICO, CAPACIDADE MAXIMA DE CARGA 6200 KG, MOMENTO MAXIMO DE CARGA 11,7 TM, ALCANCE MAXIMO HORIZONTAL 9,70 M, PARA MONTAGEM SOBRE CHASSI DE CAMINHAO PBT MINIMO 13000 KG (INCLUI MONTAGEM, NAO INCLUI CAMINHAO)</t>
        </is>
      </c>
      <c r="D3689" s="28" t="inlineStr">
        <is>
          <t>UN</t>
        </is>
      </c>
      <c r="E3689" s="1" t="n"/>
      <c r="F3689" s="1" t="n"/>
      <c r="G3689" s="1" t="n"/>
    </row>
    <row r="3690" ht="27.95" customHeight="1">
      <c r="A3690" s="29" t="inlineStr">
        <is>
          <t>2.4</t>
        </is>
      </c>
      <c r="B3690" s="29" t="inlineStr">
        <is>
          <t>101493</t>
        </is>
      </c>
      <c r="C3690" s="29" t="inlineStr">
        <is>
          <t>ENTRADA DE ENERGIA ELÉTRICA, AÉREA, MONOFÁSICA, COM CAIXA DE EMBUTIR, CABO DE 10 MM2 E DISJUNTOR DIN 50A (NÃO INCLUSO O POSTE DE CONCRETO). AF_07/2020_PS</t>
        </is>
      </c>
      <c r="D3690" s="30" t="inlineStr">
        <is>
          <t>UN</t>
        </is>
      </c>
      <c r="E3690" s="31" t="n">
        <v>1</v>
      </c>
      <c r="F3690" s="32" t="n">
        <v>1.11034e-05</v>
      </c>
      <c r="G3690" s="32">
        <f>F3690*E3690</f>
        <v/>
      </c>
    </row>
    <row r="3691" ht="15" customHeight="1">
      <c r="A3691" s="1" t="n"/>
      <c r="B3691" s="1" t="n"/>
      <c r="C3691" s="1" t="n"/>
      <c r="D3691" s="1" t="n"/>
      <c r="E3691" s="1" t="n"/>
      <c r="F3691" s="33" t="inlineStr">
        <is>
          <t>TOTAL:</t>
        </is>
      </c>
      <c r="G3691" s="34" t="n">
        <v>1.11034e-05</v>
      </c>
    </row>
    <row r="3692" ht="15.95" customHeight="1">
      <c r="A3692" s="27" t="inlineStr">
        <is>
          <t>[ Material ]</t>
        </is>
      </c>
      <c r="B3692" s="27" t="inlineStr">
        <is>
          <t>00003378</t>
        </is>
      </c>
      <c r="C3692" s="27" t="inlineStr">
        <is>
          <t>HASTE DE ATERRAMENTO EM ACO COM 3,00 M DE COMPRIMENTO E DN = 3/4", REVESTIDA COM BAIXA CAMADA DE COBRE, SEM CONECTOR</t>
        </is>
      </c>
      <c r="D3692" s="28" t="inlineStr">
        <is>
          <t>UN</t>
        </is>
      </c>
      <c r="E3692" s="1" t="n"/>
      <c r="F3692" s="1" t="n"/>
      <c r="G3692" s="1" t="n"/>
    </row>
    <row r="3693" ht="27.95" customHeight="1">
      <c r="A3693" s="29" t="inlineStr">
        <is>
          <t>2.4</t>
        </is>
      </c>
      <c r="B3693" s="29" t="inlineStr">
        <is>
          <t>101493</t>
        </is>
      </c>
      <c r="C3693" s="29" t="inlineStr">
        <is>
          <t>ENTRADA DE ENERGIA ELÉTRICA, AÉREA, MONOFÁSICA, COM CAIXA DE EMBUTIR, CABO DE 10 MM2 E DISJUNTOR DIN 50A (NÃO INCLUSO O POSTE DE CONCRETO). AF_07/2020_PS</t>
        </is>
      </c>
      <c r="D3693" s="30" t="inlineStr">
        <is>
          <t>UN</t>
        </is>
      </c>
      <c r="E3693" s="31" t="n">
        <v>1</v>
      </c>
      <c r="F3693" s="32" t="n">
        <v>1</v>
      </c>
      <c r="G3693" s="32">
        <f>F3693*E3693</f>
        <v/>
      </c>
    </row>
    <row r="3694" ht="15" customHeight="1">
      <c r="A3694" s="1" t="n"/>
      <c r="B3694" s="1" t="n"/>
      <c r="C3694" s="1" t="n"/>
      <c r="D3694" s="1" t="n"/>
      <c r="E3694" s="1" t="n"/>
      <c r="F3694" s="33" t="inlineStr">
        <is>
          <t>TOTAL:</t>
        </is>
      </c>
      <c r="G3694" s="34" t="n">
        <v>1</v>
      </c>
    </row>
    <row r="3695" ht="24" customHeight="1">
      <c r="A3695" s="27" t="inlineStr">
        <is>
          <t>[ Material ]</t>
        </is>
      </c>
      <c r="B3695" s="27" t="inlineStr">
        <is>
          <t>00011029</t>
        </is>
      </c>
      <c r="C3695" s="27" t="inlineStr">
        <is>
          <t>HASTE RETA PARA GANCHO DE FERRO GALVANIZADO, COM ROSCA 1/4" X 30 CM PARA FIXACAO DE TELHA METALICA, INCLUI PORCA E ARRUELAS DE VEDACAO</t>
        </is>
      </c>
      <c r="D3695" s="28" t="inlineStr">
        <is>
          <t>CJ</t>
        </is>
      </c>
      <c r="E3695" s="1" t="n"/>
      <c r="F3695" s="1" t="n"/>
      <c r="G3695" s="1" t="n"/>
    </row>
    <row r="3696" ht="20.1" customHeight="1">
      <c r="A3696" s="29" t="inlineStr">
        <is>
          <t>3.6.2</t>
        </is>
      </c>
      <c r="B3696" s="29" t="inlineStr">
        <is>
          <t>CP ADAP. 064</t>
        </is>
      </c>
      <c r="C3696" s="29" t="inlineStr">
        <is>
          <t>TELHAMENTO COM TELHA TERMO ACÚSTICA EM ALUMÍNIO ONDULADA COM 30MM DE PREENCHIMENTO / POLIURETANO RÍGIDO</t>
        </is>
      </c>
      <c r="D3696" s="30" t="inlineStr">
        <is>
          <t>M2</t>
        </is>
      </c>
      <c r="E3696" s="31" t="n">
        <v>856.28</v>
      </c>
      <c r="F3696" s="32" t="n">
        <v>4.15</v>
      </c>
      <c r="G3696" s="32">
        <f>F3696*E3696</f>
        <v/>
      </c>
    </row>
    <row r="3697" ht="20.1" customHeight="1">
      <c r="A3697" s="29" t="inlineStr">
        <is>
          <t>4.7.2</t>
        </is>
      </c>
      <c r="B3697" s="29" t="inlineStr">
        <is>
          <t>CP ADAP. 064</t>
        </is>
      </c>
      <c r="C3697" s="29" t="inlineStr">
        <is>
          <t>TELHAMENTO COM TELHA TERMO ACÚSTICA EM ALUMÍNIO ONDULADA COM 30MM DE PREENCHIMENTO / POLIURETANO RÍGIDO</t>
        </is>
      </c>
      <c r="D3697" s="30" t="inlineStr">
        <is>
          <t>M2</t>
        </is>
      </c>
      <c r="E3697" s="31" t="n">
        <v>459</v>
      </c>
      <c r="F3697" s="32" t="n">
        <v>4.15</v>
      </c>
      <c r="G3697" s="32">
        <f>F3697*E3697</f>
        <v/>
      </c>
    </row>
    <row r="3698" ht="15" customHeight="1">
      <c r="A3698" s="1" t="n"/>
      <c r="B3698" s="1" t="n"/>
      <c r="C3698" s="1" t="n"/>
      <c r="D3698" s="1" t="n"/>
      <c r="E3698" s="1" t="n"/>
      <c r="F3698" s="33" t="inlineStr">
        <is>
          <t>TOTAL:</t>
        </is>
      </c>
      <c r="G3698" s="34" t="n">
        <v>5458.412</v>
      </c>
    </row>
    <row r="3699" ht="15" customHeight="1">
      <c r="A3699" s="27" t="inlineStr">
        <is>
          <t xml:space="preserve">[ Mão de Obra </t>
        </is>
      </c>
      <c r="B3699" s="27" t="inlineStr">
        <is>
          <t>00012873</t>
        </is>
      </c>
      <c r="C3699" s="27" t="inlineStr">
        <is>
          <t>IMPERMEABILIZADOR (HORISTA)</t>
        </is>
      </c>
      <c r="D3699" s="28" t="inlineStr">
        <is>
          <t>H</t>
        </is>
      </c>
      <c r="E3699" s="1" t="n"/>
      <c r="F3699" s="1" t="n"/>
      <c r="G3699" s="1" t="n"/>
    </row>
    <row r="3700" ht="20.1" customHeight="1">
      <c r="A3700" s="29" t="inlineStr">
        <is>
          <t>3.4.2</t>
        </is>
      </c>
      <c r="B3700" s="29" t="inlineStr">
        <is>
          <t>CP ADAP. 019</t>
        </is>
      </c>
      <c r="C3700" s="29" t="inlineStr">
        <is>
          <t>IMPERMEABILIZAÇÃO DE SUPERFÍCIE C/ CRISTALIZANTE , 2 DEMÃOS</t>
        </is>
      </c>
      <c r="D3700" s="30" t="inlineStr">
        <is>
          <t>M2</t>
        </is>
      </c>
      <c r="E3700" s="31" t="n">
        <v>161.22</v>
      </c>
      <c r="F3700" s="32" t="n">
        <v>0.48762392</v>
      </c>
      <c r="G3700" s="32">
        <f>F3700*E3700</f>
        <v/>
      </c>
    </row>
    <row r="3701" ht="20.1" customHeight="1">
      <c r="A3701" s="29" t="inlineStr">
        <is>
          <t>3.5.4</t>
        </is>
      </c>
      <c r="B3701" s="29" t="inlineStr">
        <is>
          <t>CP ADAP. 50</t>
        </is>
      </c>
      <c r="C3701" s="29" t="inlineStr">
        <is>
          <t>IMPERMEABILIZAÇÃO COM MANTA ASFÁLTICA ALUMINIZADA, E=3MM TIPO II CLASSE B</t>
        </is>
      </c>
      <c r="D3701" s="30" t="inlineStr">
        <is>
          <t>M2</t>
        </is>
      </c>
      <c r="E3701" s="31" t="n">
        <v>262.7</v>
      </c>
      <c r="F3701" s="32" t="n">
        <v>0.97115016</v>
      </c>
      <c r="G3701" s="32">
        <f>F3701*E3701</f>
        <v/>
      </c>
    </row>
    <row r="3702" ht="20.1" customHeight="1">
      <c r="A3702" s="29" t="inlineStr">
        <is>
          <t>4.4.3</t>
        </is>
      </c>
      <c r="B3702" s="29" t="inlineStr">
        <is>
          <t>CP ADAP. 020</t>
        </is>
      </c>
      <c r="C3702" s="29" t="inlineStr">
        <is>
          <t>IMPERMEABILIZAÇÃO COM REVESTIMENTO MINERAL MONOCOMPONENTE (ARGAMASSA POLIMÉRICA)</t>
        </is>
      </c>
      <c r="D3702" s="30" t="inlineStr">
        <is>
          <t>M2</t>
        </is>
      </c>
      <c r="E3702" s="31" t="n">
        <v>408</v>
      </c>
      <c r="F3702" s="32" t="n">
        <v>0.48762392</v>
      </c>
      <c r="G3702" s="32">
        <f>F3702*E3702</f>
        <v/>
      </c>
    </row>
    <row r="3703" ht="20.1" customHeight="1">
      <c r="A3703" s="29" t="inlineStr">
        <is>
          <t>4.5.4</t>
        </is>
      </c>
      <c r="B3703" s="29" t="inlineStr">
        <is>
          <t>CP ADAP. 51</t>
        </is>
      </c>
      <c r="C3703" s="29" t="inlineStr">
        <is>
          <t>IMPERMEABILIZAÇÃO DE SUPERFÍCIE COM MANTA ASFÁLTICA, UMA CAMADA, INCLUSIVE APLICAÇÃO DE PRIMER ASFÁLTICO, E=4MM</t>
        </is>
      </c>
      <c r="D3703" s="30" t="inlineStr">
        <is>
          <t>M2</t>
        </is>
      </c>
      <c r="E3703" s="31" t="n">
        <v>275.91</v>
      </c>
      <c r="F3703" s="32" t="n">
        <v>0.97115016</v>
      </c>
      <c r="G3703" s="32">
        <f>F3703*E3703</f>
        <v/>
      </c>
    </row>
    <row r="3704" ht="20.1" customHeight="1">
      <c r="A3704" s="29" t="inlineStr">
        <is>
          <t>6.5</t>
        </is>
      </c>
      <c r="B3704" s="29" t="inlineStr">
        <is>
          <t>CP ADAP. 51</t>
        </is>
      </c>
      <c r="C3704" s="29" t="inlineStr">
        <is>
          <t>IMPERMEABILIZAÇÃO DE SUPERFÍCIE COM MANTA ASFÁLTICA, UMA CAMADA, INCLUSIVE APLICAÇÃO DE PRIMER ASFÁLTICO, E=4MM</t>
        </is>
      </c>
      <c r="D3704" s="30" t="inlineStr">
        <is>
          <t>M2</t>
        </is>
      </c>
      <c r="E3704" s="31" t="n">
        <v>178.5</v>
      </c>
      <c r="F3704" s="32" t="n">
        <v>0.97115016</v>
      </c>
      <c r="G3704" s="32">
        <f>F3704*E3704</f>
        <v/>
      </c>
    </row>
    <row r="3705" ht="15" customHeight="1">
      <c r="A3705" s="1" t="n"/>
      <c r="B3705" s="1" t="n"/>
      <c r="C3705" s="1" t="n"/>
      <c r="D3705" s="1" t="n"/>
      <c r="E3705" s="1" t="n"/>
      <c r="F3705" s="33" t="inlineStr">
        <is>
          <t>TOTAL:</t>
        </is>
      </c>
      <c r="G3705" s="34" t="n">
        <v>973.9867789800001</v>
      </c>
    </row>
    <row r="3706" ht="15" customHeight="1">
      <c r="A3706" s="27" t="inlineStr">
        <is>
          <t>[ Material ]</t>
        </is>
      </c>
      <c r="B3706" s="27" t="inlineStr">
        <is>
          <t>00007340</t>
        </is>
      </c>
      <c r="C3706" s="27" t="inlineStr">
        <is>
          <t>IMUNIZANTE PARA MADEIRA, INCOLOR</t>
        </is>
      </c>
      <c r="D3706" s="28" t="inlineStr">
        <is>
          <t>L</t>
        </is>
      </c>
      <c r="E3706" s="1" t="n"/>
      <c r="F3706" s="1" t="n"/>
      <c r="G3706" s="1" t="n"/>
    </row>
    <row r="3707" ht="20.1" customHeight="1">
      <c r="A3707" s="29" t="inlineStr">
        <is>
          <t>2.1</t>
        </is>
      </c>
      <c r="B3707" s="29" t="inlineStr">
        <is>
          <t>103689</t>
        </is>
      </c>
      <c r="C3707" s="29" t="inlineStr">
        <is>
          <t>FORNECIMENTO E INSTALAÇÃO DE PLACA DE OBRA COM CHAPA GALVANIZADA E ESTRUTURA DE MADEIRA. AF_03/2022_PS</t>
        </is>
      </c>
      <c r="D3707" s="30" t="inlineStr">
        <is>
          <t>M2</t>
        </is>
      </c>
      <c r="E3707" s="31" t="n">
        <v>2.88</v>
      </c>
      <c r="F3707" s="32" t="n">
        <v>0.16285</v>
      </c>
      <c r="G3707" s="32">
        <f>F3707*E3707</f>
        <v/>
      </c>
    </row>
    <row r="3708" ht="15" customHeight="1">
      <c r="A3708" s="1" t="n"/>
      <c r="B3708" s="1" t="n"/>
      <c r="C3708" s="1" t="n"/>
      <c r="D3708" s="1" t="n"/>
      <c r="E3708" s="1" t="n"/>
      <c r="F3708" s="33" t="inlineStr">
        <is>
          <t>TOTAL:</t>
        </is>
      </c>
      <c r="G3708" s="34" t="n">
        <v>0.469008</v>
      </c>
    </row>
    <row r="3709" ht="15" customHeight="1">
      <c r="A3709" s="27" t="inlineStr">
        <is>
          <t>[ Material ]</t>
        </is>
      </c>
      <c r="B3709" s="27" t="inlineStr">
        <is>
          <t>I2355</t>
        </is>
      </c>
      <c r="C3709" s="27" t="inlineStr">
        <is>
          <t>INIBIDOR DE CORROSÃO MIGRATÓRIO MCI2020</t>
        </is>
      </c>
      <c r="D3709" s="28" t="inlineStr">
        <is>
          <t>L</t>
        </is>
      </c>
      <c r="E3709" s="1" t="n"/>
      <c r="F3709" s="1" t="n"/>
      <c r="G3709" s="1" t="n"/>
    </row>
    <row r="3710" ht="20.1" customHeight="1">
      <c r="A3710" s="29" t="inlineStr">
        <is>
          <t>3.2.4</t>
        </is>
      </c>
      <c r="B3710" s="29" t="inlineStr">
        <is>
          <t>CP ADAP. 009</t>
        </is>
      </c>
      <c r="C3710" s="29" t="inlineStr">
        <is>
          <t>PINTURA PROTEÇÃO C/INIBIDOR MIGRATÓRIO CORROSÃO, 2 DEMÃOS - M2</t>
        </is>
      </c>
      <c r="D3710" s="30" t="inlineStr">
        <is>
          <t>M2</t>
        </is>
      </c>
      <c r="E3710" s="31" t="n">
        <v>95.05</v>
      </c>
      <c r="F3710" s="32" t="n">
        <v>1.314</v>
      </c>
      <c r="G3710" s="32">
        <f>F3710*E3710</f>
        <v/>
      </c>
    </row>
    <row r="3711" ht="20.1" customHeight="1">
      <c r="A3711" s="29" t="inlineStr">
        <is>
          <t>4.2.4</t>
        </is>
      </c>
      <c r="B3711" s="29" t="inlineStr">
        <is>
          <t>CP ADAP. 009</t>
        </is>
      </c>
      <c r="C3711" s="29" t="inlineStr">
        <is>
          <t>PINTURA PROTEÇÃO C/INIBIDOR MIGRATÓRIO CORROSÃO, 2 DEMÃOS - M2</t>
        </is>
      </c>
      <c r="D3711" s="30" t="inlineStr">
        <is>
          <t>M2</t>
        </is>
      </c>
      <c r="E3711" s="31" t="n">
        <v>91.8</v>
      </c>
      <c r="F3711" s="32" t="n">
        <v>1.314</v>
      </c>
      <c r="G3711" s="32">
        <f>F3711*E3711</f>
        <v/>
      </c>
    </row>
    <row r="3712" ht="15" customHeight="1">
      <c r="A3712" s="1" t="n"/>
      <c r="B3712" s="1" t="n"/>
      <c r="C3712" s="1" t="n"/>
      <c r="D3712" s="1" t="n"/>
      <c r="E3712" s="1" t="n"/>
      <c r="F3712" s="33" t="inlineStr">
        <is>
          <t>TOTAL:</t>
        </is>
      </c>
      <c r="G3712" s="34" t="n">
        <v>245.5209</v>
      </c>
    </row>
    <row r="3713" ht="15" customHeight="1">
      <c r="A3713" s="27" t="inlineStr">
        <is>
          <t>[ Material ]</t>
        </is>
      </c>
      <c r="B3713" s="27" t="inlineStr">
        <is>
          <t>00038112</t>
        </is>
      </c>
      <c r="C3713" s="27" t="inlineStr">
        <is>
          <t>INTERRUPTOR SIMPLES 10A, 250V (APENAS MODULO)</t>
        </is>
      </c>
      <c r="D3713" s="28" t="inlineStr">
        <is>
          <t>UN</t>
        </is>
      </c>
      <c r="E3713" s="1" t="n"/>
      <c r="F3713" s="1" t="n"/>
      <c r="G3713" s="1" t="n"/>
    </row>
    <row r="3714" ht="20.1" customHeight="1">
      <c r="A3714" s="29" t="inlineStr">
        <is>
          <t>2.2</t>
        </is>
      </c>
      <c r="B3714" s="29" t="inlineStr">
        <is>
          <t>93208</t>
        </is>
      </c>
      <c r="C3714" s="29" t="inlineStr">
        <is>
          <t>EXECUÇÃO DE ALMOXARIFADO EM CANTEIRO DE OBRA EM CHAPA DE MADEIRA COMPENSADA, INCLUSO PRATELEIRAS. AF_02/2016</t>
        </is>
      </c>
      <c r="D3714" s="30" t="inlineStr">
        <is>
          <t>M2</t>
        </is>
      </c>
      <c r="E3714" s="31" t="n">
        <v>30</v>
      </c>
      <c r="F3714" s="32" t="n">
        <v>0.025</v>
      </c>
      <c r="G3714" s="32">
        <f>F3714*E3714</f>
        <v/>
      </c>
    </row>
    <row r="3715" ht="27.95" customHeight="1">
      <c r="A3715" s="29" t="inlineStr">
        <is>
          <t>2.3</t>
        </is>
      </c>
      <c r="B3715" s="29" t="inlineStr">
        <is>
          <t>93210</t>
        </is>
      </c>
      <c r="C3715" s="29" t="inlineStr">
        <is>
          <t>EXECUÇÃO DE REFEITÓRIO EM CANTEIRO DE OBRA EM CHAPA DE MADEIRA COMPENSADA, NÃO INCLUSO MOBILIÁRIO E EQUIPAMENTOS. AF_02/2016</t>
        </is>
      </c>
      <c r="D3715" s="30" t="inlineStr">
        <is>
          <t>M2</t>
        </is>
      </c>
      <c r="E3715" s="31" t="n">
        <v>14</v>
      </c>
      <c r="F3715" s="32" t="n">
        <v>0.0268</v>
      </c>
      <c r="G3715" s="32">
        <f>F3715*E3715</f>
        <v/>
      </c>
    </row>
    <row r="3716" ht="15" customHeight="1">
      <c r="A3716" s="1" t="n"/>
      <c r="B3716" s="1" t="n"/>
      <c r="C3716" s="1" t="n"/>
      <c r="D3716" s="1" t="n"/>
      <c r="E3716" s="1" t="n"/>
      <c r="F3716" s="33" t="inlineStr">
        <is>
          <t>TOTAL:</t>
        </is>
      </c>
      <c r="G3716" s="34" t="n">
        <v>1.1252</v>
      </c>
    </row>
    <row r="3717" ht="15.95" customHeight="1">
      <c r="A3717" s="27" t="inlineStr">
        <is>
          <t>[ Material ]</t>
        </is>
      </c>
      <c r="B3717" s="27" t="inlineStr">
        <is>
          <t>00003398</t>
        </is>
      </c>
      <c r="C3717" s="27" t="inlineStr">
        <is>
          <t>ISOLADOR DE PORCELANA, TIPO ROLDANA, DIMENSOES DE *72* X *72* MM, PARA USO EM BAIXA TENSAO</t>
        </is>
      </c>
      <c r="D3717" s="28" t="inlineStr">
        <is>
          <t>UN</t>
        </is>
      </c>
      <c r="E3717" s="1" t="n"/>
      <c r="F3717" s="1" t="n"/>
      <c r="G3717" s="1" t="n"/>
    </row>
    <row r="3718" ht="20.1" customHeight="1">
      <c r="A3718" s="29" t="inlineStr">
        <is>
          <t>1.7</t>
        </is>
      </c>
      <c r="B3718" s="29" t="inlineStr">
        <is>
          <t>CP ADAP. - SBC 012710</t>
        </is>
      </c>
      <c r="C3718" s="29" t="inlineStr">
        <is>
          <t>DESPESAS GERAIS DE MANUTENCAO CANTEIRO DE OBRAS</t>
        </is>
      </c>
      <c r="D3718" s="30" t="inlineStr">
        <is>
          <t>MÊS</t>
        </is>
      </c>
      <c r="E3718" s="31" t="n">
        <v>12</v>
      </c>
      <c r="F3718" s="32" t="n">
        <v>2</v>
      </c>
      <c r="G3718" s="32">
        <f>F3718*E3718</f>
        <v/>
      </c>
    </row>
    <row r="3719" ht="27.95" customHeight="1">
      <c r="A3719" s="29" t="inlineStr">
        <is>
          <t>2.4</t>
        </is>
      </c>
      <c r="B3719" s="29" t="inlineStr">
        <is>
          <t>101493</t>
        </is>
      </c>
      <c r="C3719" s="29" t="inlineStr">
        <is>
          <t>ENTRADA DE ENERGIA ELÉTRICA, AÉREA, MONOFÁSICA, COM CAIXA DE EMBUTIR, CABO DE 10 MM2 E DISJUNTOR DIN 50A (NÃO INCLUSO O POSTE DE CONCRETO). AF_07/2020_PS</t>
        </is>
      </c>
      <c r="D3719" s="30" t="inlineStr">
        <is>
          <t>UN</t>
        </is>
      </c>
      <c r="E3719" s="31" t="n">
        <v>1</v>
      </c>
      <c r="F3719" s="32" t="n">
        <v>1</v>
      </c>
      <c r="G3719" s="32">
        <f>F3719*E3719</f>
        <v/>
      </c>
    </row>
    <row r="3720" ht="15" customHeight="1">
      <c r="A3720" s="1" t="n"/>
      <c r="B3720" s="1" t="n"/>
      <c r="C3720" s="1" t="n"/>
      <c r="D3720" s="1" t="n"/>
      <c r="E3720" s="1" t="n"/>
      <c r="F3720" s="33" t="inlineStr">
        <is>
          <t>TOTAL:</t>
        </is>
      </c>
      <c r="G3720" s="34" t="n">
        <v>25</v>
      </c>
    </row>
    <row r="3721" ht="15.95" customHeight="1">
      <c r="A3721" s="27" t="inlineStr">
        <is>
          <t>[ Material ]</t>
        </is>
      </c>
      <c r="B3721" s="27" t="inlineStr">
        <is>
          <t>00011190</t>
        </is>
      </c>
      <c r="C3721" s="27" t="inlineStr">
        <is>
          <t>JANELA BASCULANTE, ACO, COM BATENTE/REQUADRO, 60 X 60 CM (SEM VIDROS)</t>
        </is>
      </c>
      <c r="D3721" s="28" t="inlineStr">
        <is>
          <t>UN</t>
        </is>
      </c>
      <c r="E3721" s="1" t="n"/>
      <c r="F3721" s="1" t="n"/>
      <c r="G3721" s="1" t="n"/>
    </row>
    <row r="3722" ht="20.1" customHeight="1">
      <c r="A3722" s="29" t="inlineStr">
        <is>
          <t>2.2</t>
        </is>
      </c>
      <c r="B3722" s="29" t="inlineStr">
        <is>
          <t>93208</t>
        </is>
      </c>
      <c r="C3722" s="29" t="inlineStr">
        <is>
          <t>EXECUÇÃO DE ALMOXARIFADO EM CANTEIRO DE OBRA EM CHAPA DE MADEIRA COMPENSADA, INCLUSO PRATELEIRAS. AF_02/2016</t>
        </is>
      </c>
      <c r="D3722" s="30" t="inlineStr">
        <is>
          <t>M2</t>
        </is>
      </c>
      <c r="E3722" s="31" t="n">
        <v>30</v>
      </c>
      <c r="F3722" s="32" t="n">
        <v>0.211128</v>
      </c>
      <c r="G3722" s="32">
        <f>F3722*E3722</f>
        <v/>
      </c>
    </row>
    <row r="3723" ht="15" customHeight="1">
      <c r="A3723" s="1" t="n"/>
      <c r="B3723" s="1" t="n"/>
      <c r="C3723" s="1" t="n"/>
      <c r="D3723" s="1" t="n"/>
      <c r="E3723" s="1" t="n"/>
      <c r="F3723" s="33" t="inlineStr">
        <is>
          <t>TOTAL:</t>
        </is>
      </c>
      <c r="G3723" s="34" t="n">
        <v>6.33384</v>
      </c>
    </row>
    <row r="3724" ht="15.95" customHeight="1">
      <c r="A3724" s="27" t="inlineStr">
        <is>
          <t>[ Material ]</t>
        </is>
      </c>
      <c r="B3724" s="27" t="inlineStr">
        <is>
          <t>00003529</t>
        </is>
      </c>
      <c r="C3724" s="27" t="inlineStr">
        <is>
          <t>JOELHO PVC, SOLDAVEL, 90 GRAUS, 25 MM, COR MARROM, PARA AGUA FRIA PREDIAL</t>
        </is>
      </c>
      <c r="D3724" s="28" t="inlineStr">
        <is>
          <t>UN</t>
        </is>
      </c>
      <c r="E3724" s="1" t="n"/>
      <c r="F3724" s="1" t="n"/>
      <c r="G3724" s="1" t="n"/>
    </row>
    <row r="3725" ht="27.95" customHeight="1">
      <c r="A3725" s="29" t="inlineStr">
        <is>
          <t>2.3</t>
        </is>
      </c>
      <c r="B3725" s="29" t="inlineStr">
        <is>
          <t>93210</t>
        </is>
      </c>
      <c r="C3725" s="29" t="inlineStr">
        <is>
          <t>EXECUÇÃO DE REFEITÓRIO EM CANTEIRO DE OBRA EM CHAPA DE MADEIRA COMPENSADA, NÃO INCLUSO MOBILIÁRIO E EQUIPAMENTOS. AF_02/2016</t>
        </is>
      </c>
      <c r="D3725" s="30" t="inlineStr">
        <is>
          <t>M2</t>
        </is>
      </c>
      <c r="E3725" s="31" t="n">
        <v>14</v>
      </c>
      <c r="F3725" s="32" t="n">
        <v>0.06336600000000001</v>
      </c>
      <c r="G3725" s="32">
        <f>F3725*E3725</f>
        <v/>
      </c>
    </row>
    <row r="3726" ht="15" customHeight="1">
      <c r="A3726" s="1" t="n"/>
      <c r="B3726" s="1" t="n"/>
      <c r="C3726" s="1" t="n"/>
      <c r="D3726" s="1" t="n"/>
      <c r="E3726" s="1" t="n"/>
      <c r="F3726" s="33" t="inlineStr">
        <is>
          <t>TOTAL:</t>
        </is>
      </c>
      <c r="G3726" s="34" t="n">
        <v>0.887124</v>
      </c>
    </row>
    <row r="3727" ht="15.95" customHeight="1">
      <c r="A3727" s="27" t="inlineStr">
        <is>
          <t>[ Material ]</t>
        </is>
      </c>
      <c r="B3727" s="27" t="inlineStr">
        <is>
          <t>00003517</t>
        </is>
      </c>
      <c r="C3727" s="27" t="inlineStr">
        <is>
          <t>JOELHO PVC, SOLDAVEL, BB, 90 GRAUS, SEM ANEL, DN 40 MM, PARA ESGOTO PREDIAL SECUNDARIO</t>
        </is>
      </c>
      <c r="D3727" s="28" t="inlineStr">
        <is>
          <t>UN</t>
        </is>
      </c>
      <c r="E3727" s="1" t="n"/>
      <c r="F3727" s="1" t="n"/>
      <c r="G3727" s="1" t="n"/>
    </row>
    <row r="3728" ht="27.95" customHeight="1">
      <c r="A3728" s="29" t="inlineStr">
        <is>
          <t>2.3</t>
        </is>
      </c>
      <c r="B3728" s="29" t="inlineStr">
        <is>
          <t>93210</t>
        </is>
      </c>
      <c r="C3728" s="29" t="inlineStr">
        <is>
          <t>EXECUÇÃO DE REFEITÓRIO EM CANTEIRO DE OBRA EM CHAPA DE MADEIRA COMPENSADA, NÃO INCLUSO MOBILIÁRIO E EQUIPAMENTOS. AF_02/2016</t>
        </is>
      </c>
      <c r="D3728" s="30" t="inlineStr">
        <is>
          <t>M2</t>
        </is>
      </c>
      <c r="E3728" s="31" t="n">
        <v>14</v>
      </c>
      <c r="F3728" s="32" t="n">
        <v>0.0537</v>
      </c>
      <c r="G3728" s="32">
        <f>F3728*E3728</f>
        <v/>
      </c>
    </row>
    <row r="3729" ht="15" customHeight="1">
      <c r="A3729" s="1" t="n"/>
      <c r="B3729" s="1" t="n"/>
      <c r="C3729" s="1" t="n"/>
      <c r="D3729" s="1" t="n"/>
      <c r="E3729" s="1" t="n"/>
      <c r="F3729" s="33" t="inlineStr">
        <is>
          <t>TOTAL:</t>
        </is>
      </c>
      <c r="G3729" s="34" t="n">
        <v>0.7518</v>
      </c>
    </row>
    <row r="3730" ht="15.95" customHeight="1">
      <c r="A3730" s="27" t="inlineStr">
        <is>
          <t>[ Material ]</t>
        </is>
      </c>
      <c r="B3730" s="27" t="inlineStr">
        <is>
          <t>00003524</t>
        </is>
      </c>
      <c r="C3730" s="27" t="inlineStr">
        <is>
          <t>JOELHO PVC, SOLDAVEL, COM BUCHA DE LATAO, 90 GRAUS, 25 MM X 3/4", PARA AGUA FRIA PREDIAL</t>
        </is>
      </c>
      <c r="D3730" s="28" t="inlineStr">
        <is>
          <t>UN</t>
        </is>
      </c>
      <c r="E3730" s="1" t="n"/>
      <c r="F3730" s="1" t="n"/>
      <c r="G3730" s="1" t="n"/>
    </row>
    <row r="3731" ht="27.95" customHeight="1">
      <c r="A3731" s="29" t="inlineStr">
        <is>
          <t>2.3</t>
        </is>
      </c>
      <c r="B3731" s="29" t="inlineStr">
        <is>
          <t>93210</t>
        </is>
      </c>
      <c r="C3731" s="29" t="inlineStr">
        <is>
          <t>EXECUÇÃO DE REFEITÓRIO EM CANTEIRO DE OBRA EM CHAPA DE MADEIRA COMPENSADA, NÃO INCLUSO MOBILIÁRIO E EQUIPAMENTOS. AF_02/2016</t>
        </is>
      </c>
      <c r="D3731" s="30" t="inlineStr">
        <is>
          <t>M2</t>
        </is>
      </c>
      <c r="E3731" s="31" t="n">
        <v>14</v>
      </c>
      <c r="F3731" s="32" t="n">
        <v>0.0537</v>
      </c>
      <c r="G3731" s="32">
        <f>F3731*E3731</f>
        <v/>
      </c>
    </row>
    <row r="3732" ht="15" customHeight="1">
      <c r="A3732" s="1" t="n"/>
      <c r="B3732" s="1" t="n"/>
      <c r="C3732" s="1" t="n"/>
      <c r="D3732" s="1" t="n"/>
      <c r="E3732" s="1" t="n"/>
      <c r="F3732" s="33" t="inlineStr">
        <is>
          <t>TOTAL:</t>
        </is>
      </c>
      <c r="G3732" s="34" t="n">
        <v>0.7518</v>
      </c>
    </row>
    <row r="3733" ht="15.95" customHeight="1">
      <c r="A3733" s="27" t="inlineStr">
        <is>
          <t>[ Material ]</t>
        </is>
      </c>
      <c r="B3733" s="27" t="inlineStr">
        <is>
          <t>00003674</t>
        </is>
      </c>
      <c r="C3733" s="27" t="inlineStr">
        <is>
          <t>JUNTA DILATACAO ELASTICA PARA CONCRETO (FUGENBAND) O-12, ATE 5 MCA</t>
        </is>
      </c>
      <c r="D3733" s="28" t="inlineStr">
        <is>
          <t>M</t>
        </is>
      </c>
      <c r="E3733" s="1" t="n"/>
      <c r="F3733" s="1" t="n"/>
      <c r="G3733" s="1" t="n"/>
    </row>
    <row r="3734" ht="20.1" customHeight="1">
      <c r="A3734" s="29" t="inlineStr">
        <is>
          <t>3.3.6</t>
        </is>
      </c>
      <c r="B3734" s="29" t="inlineStr">
        <is>
          <t>CP ADAP. 031</t>
        </is>
      </c>
      <c r="C3734" s="29" t="inlineStr">
        <is>
          <t>APLICAÇÃO DE JUNTA DE DILATAÇÃO ELÁSTICA PARA CONCRETO (FUGENBAND)</t>
        </is>
      </c>
      <c r="D3734" s="30" t="inlineStr">
        <is>
          <t>M</t>
        </is>
      </c>
      <c r="E3734" s="31" t="n">
        <v>234</v>
      </c>
      <c r="F3734" s="32" t="n">
        <v>1</v>
      </c>
      <c r="G3734" s="32">
        <f>F3734*E3734</f>
        <v/>
      </c>
    </row>
    <row r="3735" ht="15" customHeight="1">
      <c r="A3735" s="1" t="n"/>
      <c r="B3735" s="1" t="n"/>
      <c r="C3735" s="1" t="n"/>
      <c r="D3735" s="1" t="n"/>
      <c r="E3735" s="1" t="n"/>
      <c r="F3735" s="33" t="inlineStr">
        <is>
          <t>TOTAL:</t>
        </is>
      </c>
      <c r="G3735" s="34" t="n">
        <v>234</v>
      </c>
    </row>
    <row r="3736" ht="15" customHeight="1">
      <c r="A3736" s="27" t="inlineStr">
        <is>
          <t>[ Material ]</t>
        </is>
      </c>
      <c r="B3736" s="27" t="inlineStr">
        <is>
          <t>I04662</t>
        </is>
      </c>
      <c r="C3736" s="27" t="inlineStr">
        <is>
          <t>Lampada fluorescente eletronica PL 20W / 127V (compacta integrada)</t>
        </is>
      </c>
      <c r="D3736" s="28" t="inlineStr">
        <is>
          <t>Un</t>
        </is>
      </c>
      <c r="E3736" s="1" t="n"/>
      <c r="F3736" s="1" t="n"/>
      <c r="G3736" s="1" t="n"/>
    </row>
    <row r="3737" ht="20.1" customHeight="1">
      <c r="A3737" s="29" t="inlineStr">
        <is>
          <t>6.25</t>
        </is>
      </c>
      <c r="B3737" s="29" t="inlineStr">
        <is>
          <t>S09465</t>
        </is>
      </c>
      <c r="C3737" s="29" t="inlineStr">
        <is>
          <t>Luminária tipo plafon (sobrepor), quadrada, 24x24cm, em aluminio pintado na cor branca, c/difusor em vidro, Aladin ou similar</t>
        </is>
      </c>
      <c r="D3737" s="30" t="inlineStr">
        <is>
          <t>un</t>
        </is>
      </c>
      <c r="E3737" s="31" t="n">
        <v>47</v>
      </c>
      <c r="F3737" s="32" t="n">
        <v>1</v>
      </c>
      <c r="G3737" s="32">
        <f>F3737*E3737</f>
        <v/>
      </c>
    </row>
    <row r="3738" ht="15" customHeight="1">
      <c r="A3738" s="1" t="n"/>
      <c r="B3738" s="1" t="n"/>
      <c r="C3738" s="1" t="n"/>
      <c r="D3738" s="1" t="n"/>
      <c r="E3738" s="1" t="n"/>
      <c r="F3738" s="33" t="inlineStr">
        <is>
          <t>TOTAL:</t>
        </is>
      </c>
      <c r="G3738" s="34" t="n">
        <v>47</v>
      </c>
    </row>
    <row r="3739" ht="15" customHeight="1">
      <c r="A3739" s="27" t="inlineStr">
        <is>
          <t>[ Material ]</t>
        </is>
      </c>
      <c r="B3739" s="27" t="inlineStr">
        <is>
          <t>00038193</t>
        </is>
      </c>
      <c r="C3739" s="27" t="inlineStr">
        <is>
          <t>LAMPADA LED 6 W BIVOLT BRANCA, FORMATO TRADICIONAL (BASE E27)</t>
        </is>
      </c>
      <c r="D3739" s="28" t="inlineStr">
        <is>
          <t>UN</t>
        </is>
      </c>
      <c r="E3739" s="1" t="n"/>
      <c r="F3739" s="1" t="n"/>
      <c r="G3739" s="1" t="n"/>
    </row>
    <row r="3740" ht="20.1" customHeight="1">
      <c r="A3740" s="29" t="inlineStr">
        <is>
          <t>1.7</t>
        </is>
      </c>
      <c r="B3740" s="29" t="inlineStr">
        <is>
          <t>CP ADAP. - SBC 012710</t>
        </is>
      </c>
      <c r="C3740" s="29" t="inlineStr">
        <is>
          <t>DESPESAS GERAIS DE MANUTENCAO CANTEIRO DE OBRAS</t>
        </is>
      </c>
      <c r="D3740" s="30" t="inlineStr">
        <is>
          <t>MÊS</t>
        </is>
      </c>
      <c r="E3740" s="31" t="n">
        <v>12</v>
      </c>
      <c r="F3740" s="32" t="n">
        <v>30</v>
      </c>
      <c r="G3740" s="32">
        <f>F3740*E3740</f>
        <v/>
      </c>
    </row>
    <row r="3741" ht="15" customHeight="1">
      <c r="A3741" s="1" t="n"/>
      <c r="B3741" s="1" t="n"/>
      <c r="C3741" s="1" t="n"/>
      <c r="D3741" s="1" t="n"/>
      <c r="E3741" s="1" t="n"/>
      <c r="F3741" s="33" t="inlineStr">
        <is>
          <t>TOTAL:</t>
        </is>
      </c>
      <c r="G3741" s="34" t="n">
        <v>360</v>
      </c>
    </row>
    <row r="3742" ht="24" customHeight="1">
      <c r="A3742" s="27" t="inlineStr">
        <is>
          <t xml:space="preserve">[ </t>
        </is>
      </c>
      <c r="B3742" s="27" t="inlineStr">
        <is>
          <t>00000746</t>
        </is>
      </c>
      <c r="C3742" s="27" t="inlineStr">
        <is>
          <t>LAVADORA DE ALTA PRESSAO (LAVA - JATO) PARA AGUA FRIA, PRESSAO DE OPERACAO ENTRE 1400 E 1900 LIB/POL2, VAZAO MAXIMA ENTRE 400 E 700 L/H, POTENCIA DE OPERACAO ENTRE 2,50 E 3,00 CV</t>
        </is>
      </c>
      <c r="D3742" s="28" t="inlineStr">
        <is>
          <t>UN</t>
        </is>
      </c>
      <c r="E3742" s="1" t="n"/>
      <c r="F3742" s="1" t="n"/>
      <c r="G3742" s="1" t="n"/>
    </row>
    <row r="3743" ht="20.1" customHeight="1">
      <c r="A3743" s="29" t="inlineStr">
        <is>
          <t>3.2.3</t>
        </is>
      </c>
      <c r="B3743" s="29" t="inlineStr">
        <is>
          <t>PE.EST.99814.</t>
        </is>
      </c>
      <c r="C3743" s="29" t="inlineStr">
        <is>
          <t>LIMPEZA DE SUPERFÍCIE COM JATO DE ALTA PRESSÃO, EM HORÁRIO EXTRAORDINÁRIO_50%.</t>
        </is>
      </c>
      <c r="D3743" s="30" t="inlineStr">
        <is>
          <t>m²</t>
        </is>
      </c>
      <c r="E3743" s="31" t="n">
        <v>95.05</v>
      </c>
      <c r="F3743" s="32" t="n">
        <v>2.022e-06</v>
      </c>
      <c r="G3743" s="32">
        <f>F3743*E3743</f>
        <v/>
      </c>
    </row>
    <row r="3744" ht="20.1" customHeight="1">
      <c r="A3744" s="29" t="inlineStr">
        <is>
          <t>3.3.3</t>
        </is>
      </c>
      <c r="B3744" s="29" t="inlineStr">
        <is>
          <t>PE.EST.99814.</t>
        </is>
      </c>
      <c r="C3744" s="29" t="inlineStr">
        <is>
          <t>LIMPEZA DE SUPERFÍCIE COM JATO DE ALTA PRESSÃO, EM HORÁRIO EXTRAORDINÁRIO_50%.</t>
        </is>
      </c>
      <c r="D3744" s="30" t="inlineStr">
        <is>
          <t>m²</t>
        </is>
      </c>
      <c r="E3744" s="31" t="n">
        <v>852</v>
      </c>
      <c r="F3744" s="32" t="n">
        <v>2.022e-06</v>
      </c>
      <c r="G3744" s="32">
        <f>F3744*E3744</f>
        <v/>
      </c>
    </row>
    <row r="3745" ht="15" customHeight="1">
      <c r="A3745" s="29" t="inlineStr">
        <is>
          <t>3.4.1</t>
        </is>
      </c>
      <c r="B3745" s="29" t="inlineStr">
        <is>
          <t>99814</t>
        </is>
      </c>
      <c r="C3745" s="29" t="inlineStr">
        <is>
          <t>LIMPEZA DE SUPERFÍCIE COM JATO DE ALTA PRESSÃO. AF_04/2019</t>
        </is>
      </c>
      <c r="D3745" s="30" t="inlineStr">
        <is>
          <t>M2</t>
        </is>
      </c>
      <c r="E3745" s="31" t="n">
        <v>161.22</v>
      </c>
      <c r="F3745" s="32" t="n">
        <v>2.022e-06</v>
      </c>
      <c r="G3745" s="32">
        <f>F3745*E3745</f>
        <v/>
      </c>
    </row>
    <row r="3746" ht="15" customHeight="1">
      <c r="A3746" s="29" t="inlineStr">
        <is>
          <t>3.5.1</t>
        </is>
      </c>
      <c r="B3746" s="29" t="inlineStr">
        <is>
          <t>99814</t>
        </is>
      </c>
      <c r="C3746" s="29" t="inlineStr">
        <is>
          <t>LIMPEZA DE SUPERFÍCIE COM JATO DE ALTA PRESSÃO. AF_04/2019</t>
        </is>
      </c>
      <c r="D3746" s="30" t="inlineStr">
        <is>
          <t>M2</t>
        </is>
      </c>
      <c r="E3746" s="31" t="n">
        <v>262.7</v>
      </c>
      <c r="F3746" s="32" t="n">
        <v>2.022e-06</v>
      </c>
      <c r="G3746" s="32">
        <f>F3746*E3746</f>
        <v/>
      </c>
    </row>
    <row r="3747" ht="15" customHeight="1">
      <c r="A3747" s="29" t="inlineStr">
        <is>
          <t>4.2.3</t>
        </is>
      </c>
      <c r="B3747" s="29" t="inlineStr">
        <is>
          <t>99814</t>
        </is>
      </c>
      <c r="C3747" s="29" t="inlineStr">
        <is>
          <t>LIMPEZA DE SUPERFÍCIE COM JATO DE ALTA PRESSÃO. AF_04/2019</t>
        </is>
      </c>
      <c r="D3747" s="30" t="inlineStr">
        <is>
          <t>M2</t>
        </is>
      </c>
      <c r="E3747" s="31" t="n">
        <v>91.8</v>
      </c>
      <c r="F3747" s="32" t="n">
        <v>2.022e-06</v>
      </c>
      <c r="G3747" s="32">
        <f>F3747*E3747</f>
        <v/>
      </c>
    </row>
    <row r="3748" ht="20.1" customHeight="1">
      <c r="A3748" s="29" t="inlineStr">
        <is>
          <t>4.3.3</t>
        </is>
      </c>
      <c r="B3748" s="29" t="inlineStr">
        <is>
          <t>PE.EST.99814.</t>
        </is>
      </c>
      <c r="C3748" s="29" t="inlineStr">
        <is>
          <t>LIMPEZA DE SUPERFÍCIE COM JATO DE ALTA PRESSÃO, EM HORÁRIO EXTRAORDINÁRIO_50%.</t>
        </is>
      </c>
      <c r="D3748" s="30" t="inlineStr">
        <is>
          <t>m²</t>
        </is>
      </c>
      <c r="E3748" s="31" t="n">
        <v>1721.67</v>
      </c>
      <c r="F3748" s="32" t="n">
        <v>2.022e-06</v>
      </c>
      <c r="G3748" s="32">
        <f>F3748*E3748</f>
        <v/>
      </c>
    </row>
    <row r="3749" ht="15" customHeight="1">
      <c r="A3749" s="29" t="inlineStr">
        <is>
          <t>4.4.1</t>
        </is>
      </c>
      <c r="B3749" s="29" t="inlineStr">
        <is>
          <t>99814</t>
        </is>
      </c>
      <c r="C3749" s="29" t="inlineStr">
        <is>
          <t>LIMPEZA DE SUPERFÍCIE COM JATO DE ALTA PRESSÃO. AF_04/2019</t>
        </is>
      </c>
      <c r="D3749" s="30" t="inlineStr">
        <is>
          <t>M2</t>
        </is>
      </c>
      <c r="E3749" s="31" t="n">
        <v>408</v>
      </c>
      <c r="F3749" s="32" t="n">
        <v>2.022e-06</v>
      </c>
      <c r="G3749" s="32">
        <f>F3749*E3749</f>
        <v/>
      </c>
    </row>
    <row r="3750" ht="15" customHeight="1">
      <c r="A3750" s="1" t="n"/>
      <c r="B3750" s="1" t="n"/>
      <c r="C3750" s="1" t="n"/>
      <c r="D3750" s="1" t="n"/>
      <c r="E3750" s="1" t="n"/>
      <c r="F3750" s="33" t="inlineStr">
        <is>
          <t>TOTAL:</t>
        </is>
      </c>
      <c r="G3750" s="34" t="n">
        <v>0.00726391368</v>
      </c>
    </row>
    <row r="3751" ht="15.95" customHeight="1">
      <c r="A3751" s="27" t="inlineStr">
        <is>
          <t>[ Material ]</t>
        </is>
      </c>
      <c r="B3751" s="27" t="inlineStr">
        <is>
          <t>00020269</t>
        </is>
      </c>
      <c r="C3751" s="27" t="inlineStr">
        <is>
          <t>LAVATORIO / CUBA DE EMBUTIR, OVAL, DE LOUCA BRANCA, SEM LADRAO, DIMENSOES *50 X 35* CM (L X C)</t>
        </is>
      </c>
      <c r="D3751" s="28" t="inlineStr">
        <is>
          <t>UN</t>
        </is>
      </c>
      <c r="E3751" s="1" t="n"/>
      <c r="F3751" s="1" t="n"/>
      <c r="G3751" s="1" t="n"/>
    </row>
    <row r="3752" ht="27.95" customHeight="1">
      <c r="A3752" s="29" t="inlineStr">
        <is>
          <t>6.15</t>
        </is>
      </c>
      <c r="B3752" s="29" t="inlineStr">
        <is>
          <t>86938</t>
        </is>
      </c>
      <c r="C3752" s="29" t="inlineStr">
        <is>
          <t>CUBA DE EMBUTIR OVAL EM LOUÇA BRANCA, 35 X 50CM OU EQUIVALENTE, INCLUSO VÁLVULA E SIFÃO TIPO GARRAFA EM METAL CROMADO - FORNECIMENTO E INSTALAÇÃO. AF_01/2020</t>
        </is>
      </c>
      <c r="D3752" s="30" t="inlineStr">
        <is>
          <t>UN</t>
        </is>
      </c>
      <c r="E3752" s="31" t="n">
        <v>30</v>
      </c>
      <c r="F3752" s="32" t="n">
        <v>1</v>
      </c>
      <c r="G3752" s="32">
        <f>F3752*E3752</f>
        <v/>
      </c>
    </row>
    <row r="3753" ht="15" customHeight="1">
      <c r="A3753" s="1" t="n"/>
      <c r="B3753" s="1" t="n"/>
      <c r="C3753" s="1" t="n"/>
      <c r="D3753" s="1" t="n"/>
      <c r="E3753" s="1" t="n"/>
      <c r="F3753" s="33" t="inlineStr">
        <is>
          <t>TOTAL:</t>
        </is>
      </c>
      <c r="G3753" s="34" t="n">
        <v>30</v>
      </c>
    </row>
    <row r="3754" ht="15.95" customHeight="1">
      <c r="A3754" s="27" t="inlineStr">
        <is>
          <t>[ Material ]</t>
        </is>
      </c>
      <c r="B3754" s="27" t="inlineStr">
        <is>
          <t>00010425</t>
        </is>
      </c>
      <c r="C3754" s="27" t="inlineStr">
        <is>
          <t>LAVATORIO DE LOUCA BRANCA, SUSPENSO (SEM COLUNA), DIMENSOES *40 X 30* CM</t>
        </is>
      </c>
      <c r="D3754" s="28" t="inlineStr">
        <is>
          <t>UN</t>
        </is>
      </c>
      <c r="E3754" s="1" t="n"/>
      <c r="F3754" s="1" t="n"/>
      <c r="G3754" s="1" t="n"/>
    </row>
    <row r="3755" ht="27.95" customHeight="1">
      <c r="A3755" s="29" t="inlineStr">
        <is>
          <t>2.3</t>
        </is>
      </c>
      <c r="B3755" s="29" t="inlineStr">
        <is>
          <t>93210</t>
        </is>
      </c>
      <c r="C3755" s="29" t="inlineStr">
        <is>
          <t>EXECUÇÃO DE REFEITÓRIO EM CANTEIRO DE OBRA EM CHAPA DE MADEIRA COMPENSADA, NÃO INCLUSO MOBILIÁRIO E EQUIPAMENTOS. AF_02/2016</t>
        </is>
      </c>
      <c r="D3755" s="30" t="inlineStr">
        <is>
          <t>M2</t>
        </is>
      </c>
      <c r="E3755" s="31" t="n">
        <v>14</v>
      </c>
      <c r="F3755" s="32" t="n">
        <v>0.0268</v>
      </c>
      <c r="G3755" s="32">
        <f>F3755*E3755</f>
        <v/>
      </c>
    </row>
    <row r="3756" ht="15" customHeight="1">
      <c r="A3756" s="1" t="n"/>
      <c r="B3756" s="1" t="n"/>
      <c r="C3756" s="1" t="n"/>
      <c r="D3756" s="1" t="n"/>
      <c r="E3756" s="1" t="n"/>
      <c r="F3756" s="33" t="inlineStr">
        <is>
          <t>TOTAL:</t>
        </is>
      </c>
      <c r="G3756" s="34" t="n">
        <v>0.3752</v>
      </c>
    </row>
    <row r="3757" ht="15" customHeight="1">
      <c r="A3757" s="27" t="inlineStr">
        <is>
          <t>[ Material ]</t>
        </is>
      </c>
      <c r="B3757" s="27" t="inlineStr">
        <is>
          <t>I2367</t>
        </is>
      </c>
      <c r="C3757" s="27" t="inlineStr">
        <is>
          <t>LINHA DE MADEIRA DE LEI DE 6"x3"</t>
        </is>
      </c>
      <c r="D3757" s="28" t="inlineStr">
        <is>
          <t>M</t>
        </is>
      </c>
      <c r="E3757" s="1" t="n"/>
      <c r="F3757" s="1" t="n"/>
      <c r="G3757" s="1" t="n"/>
    </row>
    <row r="3758" ht="20.1" customHeight="1">
      <c r="A3758" s="29" t="inlineStr">
        <is>
          <t>2.5</t>
        </is>
      </c>
      <c r="B3758" s="29" t="inlineStr">
        <is>
          <t>CP ADAP. 002</t>
        </is>
      </c>
      <c r="C3758" s="29" t="inlineStr">
        <is>
          <t>INSTALAÇÕES PROVISÓRIAS DE ÁGUA</t>
        </is>
      </c>
      <c r="D3758" s="30" t="inlineStr">
        <is>
          <t>UN</t>
        </is>
      </c>
      <c r="E3758" s="31" t="n">
        <v>1</v>
      </c>
      <c r="F3758" s="32" t="n">
        <v>10</v>
      </c>
      <c r="G3758" s="32">
        <f>F3758*E3758</f>
        <v/>
      </c>
    </row>
    <row r="3759" ht="15" customHeight="1">
      <c r="A3759" s="1" t="n"/>
      <c r="B3759" s="1" t="n"/>
      <c r="C3759" s="1" t="n"/>
      <c r="D3759" s="1" t="n"/>
      <c r="E3759" s="1" t="n"/>
      <c r="F3759" s="33" t="inlineStr">
        <is>
          <t>TOTAL:</t>
        </is>
      </c>
      <c r="G3759" s="34" t="n">
        <v>10</v>
      </c>
    </row>
    <row r="3760" ht="15" customHeight="1">
      <c r="A3760" s="27" t="inlineStr">
        <is>
          <t>[ Material ]</t>
        </is>
      </c>
      <c r="B3760" s="27" t="inlineStr">
        <is>
          <t>I2369</t>
        </is>
      </c>
      <c r="C3760" s="27" t="inlineStr">
        <is>
          <t>LINHA EM MADEIRA DE LEI DE 4"x2"</t>
        </is>
      </c>
      <c r="D3760" s="28" t="inlineStr">
        <is>
          <t>M</t>
        </is>
      </c>
      <c r="E3760" s="1" t="n"/>
      <c r="F3760" s="1" t="n"/>
      <c r="G3760" s="1" t="n"/>
    </row>
    <row r="3761" ht="20.1" customHeight="1">
      <c r="A3761" s="29" t="inlineStr">
        <is>
          <t>2.5</t>
        </is>
      </c>
      <c r="B3761" s="29" t="inlineStr">
        <is>
          <t>CP ADAP. 002</t>
        </is>
      </c>
      <c r="C3761" s="29" t="inlineStr">
        <is>
          <t>INSTALAÇÕES PROVISÓRIAS DE ÁGUA</t>
        </is>
      </c>
      <c r="D3761" s="30" t="inlineStr">
        <is>
          <t>UN</t>
        </is>
      </c>
      <c r="E3761" s="31" t="n">
        <v>1</v>
      </c>
      <c r="F3761" s="32" t="n">
        <v>5</v>
      </c>
      <c r="G3761" s="32">
        <f>F3761*E3761</f>
        <v/>
      </c>
    </row>
    <row r="3762" ht="15" customHeight="1">
      <c r="A3762" s="1" t="n"/>
      <c r="B3762" s="1" t="n"/>
      <c r="C3762" s="1" t="n"/>
      <c r="D3762" s="1" t="n"/>
      <c r="E3762" s="1" t="n"/>
      <c r="F3762" s="33" t="inlineStr">
        <is>
          <t>TOTAL:</t>
        </is>
      </c>
      <c r="G3762" s="34" t="n">
        <v>5</v>
      </c>
    </row>
    <row r="3763" ht="15" customHeight="1">
      <c r="A3763" s="27" t="inlineStr">
        <is>
          <t>[ Material ]</t>
        </is>
      </c>
      <c r="B3763" s="27" t="inlineStr">
        <is>
          <t>I01333</t>
        </is>
      </c>
      <c r="C3763" s="27" t="inlineStr">
        <is>
          <t>Líquido selador para parede</t>
        </is>
      </c>
      <c r="D3763" s="28" t="inlineStr">
        <is>
          <t>l</t>
        </is>
      </c>
      <c r="E3763" s="1" t="n"/>
      <c r="F3763" s="1" t="n"/>
      <c r="G3763" s="1" t="n"/>
    </row>
    <row r="3764" ht="27.95" customHeight="1">
      <c r="A3764" s="29" t="inlineStr">
        <is>
          <t>4.2.17</t>
        </is>
      </c>
      <c r="B3764" s="29" t="inlineStr">
        <is>
          <t>S02291</t>
        </is>
      </c>
      <c r="C3764" s="29" t="inlineStr">
        <is>
          <t>Pintura para interiores, sobre paredes ou tetos, com lixamento, aplicação de 01 demão de líquido selador, 02 demãos de massa corrida e 02 demãos de tinta pva latex convencional para interiores (Recomposição das paredes e lajes internas)</t>
        </is>
      </c>
      <c r="D3764" s="30" t="inlineStr">
        <is>
          <t>m2</t>
        </is>
      </c>
      <c r="E3764" s="31" t="n">
        <v>17.4</v>
      </c>
      <c r="F3764" s="32" t="n">
        <v>0.13</v>
      </c>
      <c r="G3764" s="32">
        <f>F3764*E3764</f>
        <v/>
      </c>
    </row>
    <row r="3765" ht="15" customHeight="1">
      <c r="A3765" s="1" t="n"/>
      <c r="B3765" s="1" t="n"/>
      <c r="C3765" s="1" t="n"/>
      <c r="D3765" s="1" t="n"/>
      <c r="E3765" s="1" t="n"/>
      <c r="F3765" s="33" t="inlineStr">
        <is>
          <t>TOTAL:</t>
        </is>
      </c>
      <c r="G3765" s="34" t="n">
        <v>2.262</v>
      </c>
    </row>
    <row r="3766" ht="15" customHeight="1">
      <c r="A3766" s="27" t="inlineStr">
        <is>
          <t>[ Material ]</t>
        </is>
      </c>
      <c r="B3766" s="27" t="inlineStr">
        <is>
          <t>00038383</t>
        </is>
      </c>
      <c r="C3766" s="27" t="inlineStr">
        <is>
          <t>LIXA D'AGUA EM FOLHA, GRAO 100</t>
        </is>
      </c>
      <c r="D3766" s="28" t="inlineStr">
        <is>
          <t>UN</t>
        </is>
      </c>
      <c r="E3766" s="1" t="n"/>
      <c r="F3766" s="1" t="n"/>
      <c r="G3766" s="1" t="n"/>
    </row>
    <row r="3767" ht="27.95" customHeight="1">
      <c r="A3767" s="29" t="inlineStr">
        <is>
          <t>2.3</t>
        </is>
      </c>
      <c r="B3767" s="29" t="inlineStr">
        <is>
          <t>93210</t>
        </is>
      </c>
      <c r="C3767" s="29" t="inlineStr">
        <is>
          <t>EXECUÇÃO DE REFEITÓRIO EM CANTEIRO DE OBRA EM CHAPA DE MADEIRA COMPENSADA, NÃO INCLUSO MOBILIÁRIO E EQUIPAMENTOS. AF_02/2016</t>
        </is>
      </c>
      <c r="D3767" s="30" t="inlineStr">
        <is>
          <t>M2</t>
        </is>
      </c>
      <c r="E3767" s="31" t="n">
        <v>14</v>
      </c>
      <c r="F3767" s="32" t="n">
        <v>0.0219019307</v>
      </c>
      <c r="G3767" s="32">
        <f>F3767*E3767</f>
        <v/>
      </c>
    </row>
    <row r="3768" ht="15" customHeight="1">
      <c r="A3768" s="1" t="n"/>
      <c r="B3768" s="1" t="n"/>
      <c r="C3768" s="1" t="n"/>
      <c r="D3768" s="1" t="n"/>
      <c r="E3768" s="1" t="n"/>
      <c r="F3768" s="33" t="inlineStr">
        <is>
          <t>TOTAL:</t>
        </is>
      </c>
      <c r="G3768" s="34" t="n">
        <v>0.3066270298</v>
      </c>
    </row>
    <row r="3769" ht="15" customHeight="1">
      <c r="A3769" s="27" t="inlineStr">
        <is>
          <t>[ Material ]</t>
        </is>
      </c>
      <c r="B3769" s="27" t="inlineStr">
        <is>
          <t>I03767S</t>
        </is>
      </c>
      <c r="C3769" s="27" t="inlineStr">
        <is>
          <t>Lixa em folha para parede ou madeira, numero 120, cor vermelha</t>
        </is>
      </c>
      <c r="D3769" s="28" t="inlineStr">
        <is>
          <t>un</t>
        </is>
      </c>
      <c r="E3769" s="1" t="n"/>
      <c r="F3769" s="1" t="n"/>
      <c r="G3769" s="1" t="n"/>
    </row>
    <row r="3770" ht="27.95" customHeight="1">
      <c r="A3770" s="29" t="inlineStr">
        <is>
          <t>4.2.17</t>
        </is>
      </c>
      <c r="B3770" s="29" t="inlineStr">
        <is>
          <t>S02291</t>
        </is>
      </c>
      <c r="C3770" s="29" t="inlineStr">
        <is>
          <t>Pintura para interiores, sobre paredes ou tetos, com lixamento, aplicação de 01 demão de líquido selador, 02 demãos de massa corrida e 02 demãos de tinta pva latex convencional para interiores (Recomposição das paredes e lajes internas)</t>
        </is>
      </c>
      <c r="D3770" s="30" t="inlineStr">
        <is>
          <t>m2</t>
        </is>
      </c>
      <c r="E3770" s="31" t="n">
        <v>17.4</v>
      </c>
      <c r="F3770" s="32" t="n">
        <v>0.9</v>
      </c>
      <c r="G3770" s="32">
        <f>F3770*E3770</f>
        <v/>
      </c>
    </row>
    <row r="3771" ht="15" customHeight="1">
      <c r="A3771" s="1" t="n"/>
      <c r="B3771" s="1" t="n"/>
      <c r="C3771" s="1" t="n"/>
      <c r="D3771" s="1" t="n"/>
      <c r="E3771" s="1" t="n"/>
      <c r="F3771" s="33" t="inlineStr">
        <is>
          <t>TOTAL:</t>
        </is>
      </c>
      <c r="G3771" s="34" t="n">
        <v>15.66</v>
      </c>
    </row>
    <row r="3772" ht="32.1" customHeight="1">
      <c r="A3772" s="27" t="inlineStr">
        <is>
          <t xml:space="preserve">[ </t>
        </is>
      </c>
      <c r="B3772" s="27" t="inlineStr">
        <is>
          <t>00020193</t>
        </is>
      </c>
      <c r="C3772" s="27" t="inlineStr">
        <is>
          <t>LOCACAO DE ANDAIME METALICO TIPO FACHADEIRO, PECAS COM APROXIMADAMENTE 1,20 M DE LARGURA E 2,0 M DE ALTURA, INCLUINDO DIAGONAIS EM X, BARRAS DE LIGACAO, SAPATAS E DEMAIS ITENS NECESSARIOS A MONTAGEM (NAO INCLUI INSTALACAO)</t>
        </is>
      </c>
      <c r="D3772" s="28" t="inlineStr">
        <is>
          <t>M2XME</t>
        </is>
      </c>
      <c r="E3772" s="1" t="n"/>
      <c r="F3772" s="1" t="n"/>
      <c r="G3772" s="1" t="n"/>
    </row>
    <row r="3773" ht="36" customHeight="1">
      <c r="A3773" s="29" t="inlineStr">
        <is>
          <t>3.1.1</t>
        </is>
      </c>
      <c r="B3773" s="29" t="inlineStr">
        <is>
          <t>00020193</t>
        </is>
      </c>
      <c r="C3773" s="29" t="inlineStr">
        <is>
          <t>LOCACAO DE ANDAIME METALICO TIPO FACHADEIRO, PECAS COM APROXIMADAMENTE 1,20 M DE LARGURA E 2,0 M DE ALTURA, INCLUINDO DIAGONAIS EM X, BARRAS DE LIGACAO, SAPATAS E DEMAIS ITENS NECESSARIOS A MONTAGEM (NAO INCLUI INSTALACAO)</t>
        </is>
      </c>
      <c r="D3773" s="30" t="inlineStr">
        <is>
          <t>M2XME</t>
        </is>
      </c>
      <c r="E3773" s="31" t="n">
        <v>1111.25</v>
      </c>
      <c r="F3773" s="32" t="n">
        <v>1</v>
      </c>
      <c r="G3773" s="32">
        <f>F3773*E3773</f>
        <v/>
      </c>
    </row>
    <row r="3774" ht="36" customHeight="1">
      <c r="A3774" s="29" t="inlineStr">
        <is>
          <t>4.1.1</t>
        </is>
      </c>
      <c r="B3774" s="29" t="inlineStr">
        <is>
          <t>00020193</t>
        </is>
      </c>
      <c r="C3774" s="29" t="inlineStr">
        <is>
          <t>LOCACAO DE ANDAIME METALICO TIPO FACHADEIRO, PECAS COM APROXIMADAMENTE 1,20 M DE LARGURA E 2,0 M DE ALTURA, INCLUINDO DIAGONAIS EM X, BARRAS DE LIGACAO, SAPATAS E DEMAIS ITENS NECESSARIOS A MONTAGEM (NAO INCLUI INSTALACAO)</t>
        </is>
      </c>
      <c r="D3774" s="30" t="inlineStr">
        <is>
          <t>M2XME</t>
        </is>
      </c>
      <c r="E3774" s="31" t="n">
        <v>2001</v>
      </c>
      <c r="F3774" s="32" t="n">
        <v>1</v>
      </c>
      <c r="G3774" s="32">
        <f>F3774*E3774</f>
        <v/>
      </c>
    </row>
    <row r="3775" ht="15" customHeight="1">
      <c r="A3775" s="1" t="n"/>
      <c r="B3775" s="1" t="n"/>
      <c r="C3775" s="1" t="n"/>
      <c r="D3775" s="1" t="n"/>
      <c r="E3775" s="1" t="n"/>
      <c r="F3775" s="33" t="inlineStr">
        <is>
          <t>TOTAL:</t>
        </is>
      </c>
      <c r="G3775" s="34" t="n">
        <v>3112.25</v>
      </c>
    </row>
    <row r="3776" ht="15.95" customHeight="1">
      <c r="A3776" s="27" t="inlineStr">
        <is>
          <t xml:space="preserve">[ </t>
        </is>
      </c>
      <c r="B3776" s="27" t="inlineStr">
        <is>
          <t>00040271</t>
        </is>
      </c>
      <c r="C3776" s="27" t="inlineStr">
        <is>
          <t>LOCACAO DE APRUMADOR METALICO DE PILAR, COM ALTURA E ANGULO REGULAVEIS, EXTENSAO DE *1,50* A *2,80* M</t>
        </is>
      </c>
      <c r="D3776" s="28" t="inlineStr">
        <is>
          <t>UNXME</t>
        </is>
      </c>
      <c r="E3776" s="1" t="n"/>
      <c r="F3776" s="1" t="n"/>
      <c r="G3776" s="1" t="n"/>
    </row>
    <row r="3777" ht="27.95" customHeight="1">
      <c r="A3777" s="29" t="inlineStr">
        <is>
          <t>4.2.6</t>
        </is>
      </c>
      <c r="B3777" s="29" t="inlineStr">
        <is>
          <t>92762</t>
        </is>
      </c>
      <c r="C3777" s="29" t="inlineStr">
        <is>
          <t>ARMAÇÃO DE PILAR OU VIGA DE ESTRUTURA CONVENCIONAL DE CONCRETO ARMADO UTILIZANDO AÇO CA-50 DE 10,0 MM - MONTAGEM. AF_06/2022</t>
        </is>
      </c>
      <c r="D3777" s="30" t="inlineStr">
        <is>
          <t>KG</t>
        </is>
      </c>
      <c r="E3777" s="31" t="n">
        <v>330.48</v>
      </c>
      <c r="F3777" s="32" t="n">
        <v>0.196</v>
      </c>
      <c r="G3777" s="32">
        <f>F3777*E3777</f>
        <v/>
      </c>
    </row>
    <row r="3778" ht="27.95" customHeight="1">
      <c r="A3778" s="29" t="inlineStr">
        <is>
          <t>4.6.4</t>
        </is>
      </c>
      <c r="B3778" s="29" t="inlineStr">
        <is>
          <t>92762</t>
        </is>
      </c>
      <c r="C3778" s="29" t="inlineStr">
        <is>
          <t>MONTAGEM E DESMONTAGEM DE FÔRMA DE PILARES RETANGULARES E ESTRUTURAS SIMILARES, PÉ-DIREITO SIMPLES, EM CHAPA DE MADEIRA COMPENSADA PLASTIFICADA, 10 UTILIZAÇÕES. AF_09/2020</t>
        </is>
      </c>
      <c r="D3778" s="30" t="inlineStr">
        <is>
          <t>KG</t>
        </is>
      </c>
      <c r="E3778" s="31" t="n">
        <v>4</v>
      </c>
      <c r="F3778" s="32" t="n">
        <v>0.196</v>
      </c>
      <c r="G3778" s="32">
        <f>F3778*E3778</f>
        <v/>
      </c>
    </row>
    <row r="3779" ht="27.95" customHeight="1">
      <c r="A3779" s="29" t="inlineStr">
        <is>
          <t>5.6</t>
        </is>
      </c>
      <c r="B3779" s="29" t="inlineStr">
        <is>
          <t>92762</t>
        </is>
      </c>
      <c r="C3779" s="29" t="inlineStr">
        <is>
          <t>ARMAÇÃO DE PILAR OU VIGA DE ESTRUTURA CONVENCIONAL DE CONCRETO ARMADO UTILIZANDO AÇO CA-50 DE 10,0 MM - MONTAGEM. AF_06/2022</t>
        </is>
      </c>
      <c r="D3779" s="30" t="inlineStr">
        <is>
          <t>KG</t>
        </is>
      </c>
      <c r="E3779" s="31" t="n">
        <v>426.35</v>
      </c>
      <c r="F3779" s="32" t="n">
        <v>0.196</v>
      </c>
      <c r="G3779" s="32">
        <f>F3779*E3779</f>
        <v/>
      </c>
    </row>
    <row r="3780" ht="27.95" customHeight="1">
      <c r="A3780" s="29" t="inlineStr">
        <is>
          <t>5.8</t>
        </is>
      </c>
      <c r="B3780" s="29" t="inlineStr">
        <is>
          <t>92423</t>
        </is>
      </c>
      <c r="C3780" s="29" t="inlineStr">
        <is>
          <t>MONTAGEM E DESMONTAGEM DE FÔRMA DE PILARES RETANGULARES E ESTRUTURAS SIMILARES, PÉ-DIREITO SIMPLES, EM CHAPA DE MADEIRA COMPENSADA RESINADA, 6 UTILIZAÇÕES. AF_09/2020</t>
        </is>
      </c>
      <c r="D3780" s="30" t="inlineStr">
        <is>
          <t>M2</t>
        </is>
      </c>
      <c r="E3780" s="31" t="n">
        <v>72</v>
      </c>
      <c r="F3780" s="32" t="n">
        <v>0.196</v>
      </c>
      <c r="G3780" s="32">
        <f>F3780*E3780</f>
        <v/>
      </c>
    </row>
    <row r="3781" ht="15" customHeight="1">
      <c r="A3781" s="1" t="n"/>
      <c r="B3781" s="1" t="n"/>
      <c r="C3781" s="1" t="n"/>
      <c r="D3781" s="1" t="n"/>
      <c r="E3781" s="1" t="n"/>
      <c r="F3781" s="33" t="inlineStr">
        <is>
          <t>TOTAL:</t>
        </is>
      </c>
      <c r="G3781" s="34" t="n">
        <v>163.23468</v>
      </c>
    </row>
    <row r="3782" ht="15.95" customHeight="1">
      <c r="A3782" s="27" t="inlineStr">
        <is>
          <t xml:space="preserve">[ </t>
        </is>
      </c>
      <c r="B3782" s="27" t="inlineStr">
        <is>
          <t>00040287</t>
        </is>
      </c>
      <c r="C3782" s="27" t="inlineStr">
        <is>
          <t>LOCACAO DE BARRA DE ANCORAGEM DE 0,80 A 1,20 M DE EXTENSAO, COM ROSCA DE 5/8", INCLUINDO PORCA E FLANGE</t>
        </is>
      </c>
      <c r="D3782" s="28" t="inlineStr">
        <is>
          <t>MES</t>
        </is>
      </c>
      <c r="E3782" s="1" t="n"/>
      <c r="F3782" s="1" t="n"/>
      <c r="G3782" s="1" t="n"/>
    </row>
    <row r="3783" ht="27.95" customHeight="1">
      <c r="A3783" s="29" t="inlineStr">
        <is>
          <t>4.2.6</t>
        </is>
      </c>
      <c r="B3783" s="29" t="inlineStr">
        <is>
          <t>92762</t>
        </is>
      </c>
      <c r="C3783" s="29" t="inlineStr">
        <is>
          <t>ARMAÇÃO DE PILAR OU VIGA DE ESTRUTURA CONVENCIONAL DE CONCRETO ARMADO UTILIZANDO AÇO CA-50 DE 10,0 MM - MONTAGEM. AF_06/2022</t>
        </is>
      </c>
      <c r="D3783" s="30" t="inlineStr">
        <is>
          <t>KG</t>
        </is>
      </c>
      <c r="E3783" s="31" t="n">
        <v>330.48</v>
      </c>
      <c r="F3783" s="32" t="n">
        <v>0.785</v>
      </c>
      <c r="G3783" s="32">
        <f>F3783*E3783</f>
        <v/>
      </c>
    </row>
    <row r="3784" ht="27.95" customHeight="1">
      <c r="A3784" s="29" t="inlineStr">
        <is>
          <t>4.6.4</t>
        </is>
      </c>
      <c r="B3784" s="29" t="inlineStr">
        <is>
          <t>92762</t>
        </is>
      </c>
      <c r="C3784" s="29" t="inlineStr">
        <is>
          <t>MONTAGEM E DESMONTAGEM DE FÔRMA DE PILARES RETANGULARES E ESTRUTURAS SIMILARES, PÉ-DIREITO SIMPLES, EM CHAPA DE MADEIRA COMPENSADA PLASTIFICADA, 10 UTILIZAÇÕES. AF_09/2020</t>
        </is>
      </c>
      <c r="D3784" s="30" t="inlineStr">
        <is>
          <t>KG</t>
        </is>
      </c>
      <c r="E3784" s="31" t="n">
        <v>4</v>
      </c>
      <c r="F3784" s="32" t="n">
        <v>0.785</v>
      </c>
      <c r="G3784" s="32">
        <f>F3784*E3784</f>
        <v/>
      </c>
    </row>
    <row r="3785" ht="27.95" customHeight="1">
      <c r="A3785" s="29" t="inlineStr">
        <is>
          <t>5.6</t>
        </is>
      </c>
      <c r="B3785" s="29" t="inlineStr">
        <is>
          <t>92762</t>
        </is>
      </c>
      <c r="C3785" s="29" t="inlineStr">
        <is>
          <t>ARMAÇÃO DE PILAR OU VIGA DE ESTRUTURA CONVENCIONAL DE CONCRETO ARMADO UTILIZANDO AÇO CA-50 DE 10,0 MM - MONTAGEM. AF_06/2022</t>
        </is>
      </c>
      <c r="D3785" s="30" t="inlineStr">
        <is>
          <t>KG</t>
        </is>
      </c>
      <c r="E3785" s="31" t="n">
        <v>426.35</v>
      </c>
      <c r="F3785" s="32" t="n">
        <v>0.785</v>
      </c>
      <c r="G3785" s="32">
        <f>F3785*E3785</f>
        <v/>
      </c>
    </row>
    <row r="3786" ht="27.95" customHeight="1">
      <c r="A3786" s="29" t="inlineStr">
        <is>
          <t>5.8</t>
        </is>
      </c>
      <c r="B3786" s="29" t="inlineStr">
        <is>
          <t>92423</t>
        </is>
      </c>
      <c r="C3786" s="29" t="inlineStr">
        <is>
          <t>MONTAGEM E DESMONTAGEM DE FÔRMA DE PILARES RETANGULARES E ESTRUTURAS SIMILARES, PÉ-DIREITO SIMPLES, EM CHAPA DE MADEIRA COMPENSADA RESINADA, 6 UTILIZAÇÕES. AF_09/2020</t>
        </is>
      </c>
      <c r="D3786" s="30" t="inlineStr">
        <is>
          <t>M2</t>
        </is>
      </c>
      <c r="E3786" s="31" t="n">
        <v>72</v>
      </c>
      <c r="F3786" s="32" t="n">
        <v>0.785</v>
      </c>
      <c r="G3786" s="32">
        <f>F3786*E3786</f>
        <v/>
      </c>
    </row>
    <row r="3787" ht="15" customHeight="1">
      <c r="A3787" s="1" t="n"/>
      <c r="B3787" s="1" t="n"/>
      <c r="C3787" s="1" t="n"/>
      <c r="D3787" s="1" t="n"/>
      <c r="E3787" s="1" t="n"/>
      <c r="F3787" s="33" t="inlineStr">
        <is>
          <t>TOTAL:</t>
        </is>
      </c>
      <c r="G3787" s="34" t="n">
        <v>653.77155</v>
      </c>
    </row>
    <row r="3788" ht="24" customHeight="1">
      <c r="A3788" s="27" t="inlineStr">
        <is>
          <t xml:space="preserve">[ </t>
        </is>
      </c>
      <c r="B3788" s="27" t="inlineStr">
        <is>
          <t>00010779</t>
        </is>
      </c>
      <c r="C3788" s="27" t="inlineStr">
        <is>
          <t>LOCACAO DE CONTAINER 2,30 X 4,30 M, ALT. 2,50 M, P/ SANITARIO, C/ 5 BACIAS, 1 LAVATORIO E 4 MICTORIOS (NAO INCLUI MOBILIZACAO/DESMOBILIZACAO)</t>
        </is>
      </c>
      <c r="D3788" s="28" t="inlineStr">
        <is>
          <t>MES</t>
        </is>
      </c>
      <c r="E3788" s="1" t="n"/>
      <c r="F3788" s="1" t="n"/>
      <c r="G3788" s="1" t="n"/>
    </row>
    <row r="3789" ht="27.95" customHeight="1">
      <c r="A3789" s="29" t="inlineStr">
        <is>
          <t>1.6</t>
        </is>
      </c>
      <c r="B3789" s="29" t="inlineStr">
        <is>
          <t>00010779</t>
        </is>
      </c>
      <c r="C3789" s="29" t="inlineStr">
        <is>
          <t>LOCACAO DE CONTAINER 2,30 X 4,30 M, ALT. 2,50 M, P/ SANITARIO, C/ 5 BACIAS, 1 LAVATORIO E 4 MICTORIOS (NAO INCLUI MOBILIZACAO/DESMOBILIZACAO)</t>
        </is>
      </c>
      <c r="D3789" s="30" t="inlineStr">
        <is>
          <t>MES</t>
        </is>
      </c>
      <c r="E3789" s="31" t="n">
        <v>12</v>
      </c>
      <c r="F3789" s="32" t="n">
        <v>1</v>
      </c>
      <c r="G3789" s="32">
        <f>F3789*E3789</f>
        <v/>
      </c>
    </row>
    <row r="3790" ht="15" customHeight="1">
      <c r="A3790" s="1" t="n"/>
      <c r="B3790" s="1" t="n"/>
      <c r="C3790" s="1" t="n"/>
      <c r="D3790" s="1" t="n"/>
      <c r="E3790" s="1" t="n"/>
      <c r="F3790" s="33" t="inlineStr">
        <is>
          <t>TOTAL:</t>
        </is>
      </c>
      <c r="G3790" s="34" t="n">
        <v>12</v>
      </c>
    </row>
    <row r="3791" ht="32.1" customHeight="1">
      <c r="A3791" s="27" t="inlineStr">
        <is>
          <t>[ Material ]</t>
        </is>
      </c>
      <c r="B3791" s="27" t="inlineStr">
        <is>
          <t>I9478</t>
        </is>
      </c>
      <c r="C3791" s="27" t="inlineStr">
        <is>
          <t>LOCAÇÃO DE CONTÊINER ESCRITÓRIO COM BANHEIRO (01 VASO SANITÁRIO, 01 LAVATÓRIO E 01 CHUVEIRO), JANELA EM VIDRO, PORTAS, LUMINÁRIAS, TOMADAS, FORRO EM PVC, AR CONDICIONADO E ISOLAMENTO TERMO-ACÚSTICO EM ISOPOR - 6,00 X 2,35M</t>
        </is>
      </c>
      <c r="D3791" s="28" t="inlineStr">
        <is>
          <t>MÊS</t>
        </is>
      </c>
      <c r="E3791" s="1" t="n"/>
      <c r="F3791" s="1" t="n"/>
      <c r="G3791" s="1" t="n"/>
    </row>
    <row r="3792" ht="36" customHeight="1">
      <c r="A3792" s="29" t="inlineStr">
        <is>
          <t>1.5</t>
        </is>
      </c>
      <c r="B3792" s="29" t="inlineStr">
        <is>
          <t>C4997</t>
        </is>
      </c>
      <c r="C3792" s="29" t="inlineStr">
        <is>
          <t>LOCAÇÃO DE CONTÊINER ESCRITÓRIO COM BANHEIRO (01 VASO SANITÁRIO, 01 LAVATÓRIO E 01 CHUVEIRO), JANELA EM VIDRO, PORTAS, LUMINÁRIAS, TOMADAS, FORRO EM PVC, AR CONDICIONADO E ISOLAMENTO TERMO-ACÚSTICO EM ISOPOR - 6,00 X 2,35M</t>
        </is>
      </c>
      <c r="D3792" s="30" t="inlineStr">
        <is>
          <t>MÊS</t>
        </is>
      </c>
      <c r="E3792" s="31" t="n">
        <v>12</v>
      </c>
      <c r="F3792" s="32" t="n">
        <v>1</v>
      </c>
      <c r="G3792" s="32">
        <f>F3792*E3792</f>
        <v/>
      </c>
    </row>
    <row r="3793" ht="15" customHeight="1">
      <c r="A3793" s="1" t="n"/>
      <c r="B3793" s="1" t="n"/>
      <c r="C3793" s="1" t="n"/>
      <c r="D3793" s="1" t="n"/>
      <c r="E3793" s="1" t="n"/>
      <c r="F3793" s="33" t="inlineStr">
        <is>
          <t>TOTAL:</t>
        </is>
      </c>
      <c r="G3793" s="34" t="n">
        <v>12</v>
      </c>
    </row>
    <row r="3794" ht="15.95" customHeight="1">
      <c r="A3794" s="27" t="inlineStr">
        <is>
          <t xml:space="preserve">[ </t>
        </is>
      </c>
      <c r="B3794" s="27" t="inlineStr">
        <is>
          <t>00040275</t>
        </is>
      </c>
      <c r="C3794" s="27" t="inlineStr">
        <is>
          <t>LOCACAO DE VIGA SANDUICHE METALICA VAZADA PARA TRAVAMENTO DE PILARES, ALTURA DE *8* CM, LARGURA DE *6* CM E EXTENSAO DE 2 M</t>
        </is>
      </c>
      <c r="D3794" s="28" t="inlineStr">
        <is>
          <t>UNXME</t>
        </is>
      </c>
      <c r="E3794" s="1" t="n"/>
      <c r="F3794" s="1" t="n"/>
      <c r="G3794" s="1" t="n"/>
    </row>
    <row r="3795" ht="27.95" customHeight="1">
      <c r="A3795" s="29" t="inlineStr">
        <is>
          <t>4.2.6</t>
        </is>
      </c>
      <c r="B3795" s="29" t="inlineStr">
        <is>
          <t>92762</t>
        </is>
      </c>
      <c r="C3795" s="29" t="inlineStr">
        <is>
          <t>ARMAÇÃO DE PILAR OU VIGA DE ESTRUTURA CONVENCIONAL DE CONCRETO ARMADO UTILIZANDO AÇO CA-50 DE 10,0 MM - MONTAGEM. AF_06/2022</t>
        </is>
      </c>
      <c r="D3795" s="30" t="inlineStr">
        <is>
          <t>KG</t>
        </is>
      </c>
      <c r="E3795" s="31" t="n">
        <v>330.48</v>
      </c>
      <c r="F3795" s="32" t="n">
        <v>0.393</v>
      </c>
      <c r="G3795" s="32">
        <f>F3795*E3795</f>
        <v/>
      </c>
    </row>
    <row r="3796" ht="27.95" customHeight="1">
      <c r="A3796" s="29" t="inlineStr">
        <is>
          <t>4.6.4</t>
        </is>
      </c>
      <c r="B3796" s="29" t="inlineStr">
        <is>
          <t>92762</t>
        </is>
      </c>
      <c r="C3796" s="29" t="inlineStr">
        <is>
          <t>MONTAGEM E DESMONTAGEM DE FÔRMA DE PILARES RETANGULARES E ESTRUTURAS SIMILARES, PÉ-DIREITO SIMPLES, EM CHAPA DE MADEIRA COMPENSADA PLASTIFICADA, 10 UTILIZAÇÕES. AF_09/2020</t>
        </is>
      </c>
      <c r="D3796" s="30" t="inlineStr">
        <is>
          <t>KG</t>
        </is>
      </c>
      <c r="E3796" s="31" t="n">
        <v>4</v>
      </c>
      <c r="F3796" s="32" t="n">
        <v>0.393</v>
      </c>
      <c r="G3796" s="32">
        <f>F3796*E3796</f>
        <v/>
      </c>
    </row>
    <row r="3797" ht="27.95" customHeight="1">
      <c r="A3797" s="29" t="inlineStr">
        <is>
          <t>5.6</t>
        </is>
      </c>
      <c r="B3797" s="29" t="inlineStr">
        <is>
          <t>92762</t>
        </is>
      </c>
      <c r="C3797" s="29" t="inlineStr">
        <is>
          <t>ARMAÇÃO DE PILAR OU VIGA DE ESTRUTURA CONVENCIONAL DE CONCRETO ARMADO UTILIZANDO AÇO CA-50 DE 10,0 MM - MONTAGEM. AF_06/2022</t>
        </is>
      </c>
      <c r="D3797" s="30" t="inlineStr">
        <is>
          <t>KG</t>
        </is>
      </c>
      <c r="E3797" s="31" t="n">
        <v>426.35</v>
      </c>
      <c r="F3797" s="32" t="n">
        <v>0.393</v>
      </c>
      <c r="G3797" s="32">
        <f>F3797*E3797</f>
        <v/>
      </c>
    </row>
    <row r="3798" ht="27.95" customHeight="1">
      <c r="A3798" s="29" t="inlineStr">
        <is>
          <t>5.8</t>
        </is>
      </c>
      <c r="B3798" s="29" t="inlineStr">
        <is>
          <t>92423</t>
        </is>
      </c>
      <c r="C3798" s="29" t="inlineStr">
        <is>
          <t>MONTAGEM E DESMONTAGEM DE FÔRMA DE PILARES RETANGULARES E ESTRUTURAS SIMILARES, PÉ-DIREITO SIMPLES, EM CHAPA DE MADEIRA COMPENSADA RESINADA, 6 UTILIZAÇÕES. AF_09/2020</t>
        </is>
      </c>
      <c r="D3798" s="30" t="inlineStr">
        <is>
          <t>M2</t>
        </is>
      </c>
      <c r="E3798" s="31" t="n">
        <v>72</v>
      </c>
      <c r="F3798" s="32" t="n">
        <v>0.393</v>
      </c>
      <c r="G3798" s="32">
        <f>F3798*E3798</f>
        <v/>
      </c>
    </row>
    <row r="3799" ht="15" customHeight="1">
      <c r="A3799" s="1" t="n"/>
      <c r="B3799" s="1" t="n"/>
      <c r="C3799" s="1" t="n"/>
      <c r="D3799" s="1" t="n"/>
      <c r="E3799" s="1" t="n"/>
      <c r="F3799" s="33" t="inlineStr">
        <is>
          <t>TOTAL:</t>
        </is>
      </c>
      <c r="G3799" s="34" t="n">
        <v>327.30219</v>
      </c>
    </row>
    <row r="3800" ht="15.95" customHeight="1">
      <c r="A3800" s="27" t="inlineStr">
        <is>
          <t>[ Material ]</t>
        </is>
      </c>
      <c r="B3800" s="27" t="inlineStr">
        <is>
          <t>00038773</t>
        </is>
      </c>
      <c r="C3800" s="27" t="inlineStr">
        <is>
          <t>LUMINARIA DE TETO PLAFON/PLAFONIER EM PLASTICO COM BASE E27, POTENCIA MAXIMA 60 W (NAO INCLUI LAMPADA)</t>
        </is>
      </c>
      <c r="D3800" s="28" t="inlineStr">
        <is>
          <t>UN</t>
        </is>
      </c>
      <c r="E3800" s="1" t="n"/>
      <c r="F3800" s="1" t="n"/>
      <c r="G3800" s="1" t="n"/>
    </row>
    <row r="3801" ht="20.1" customHeight="1">
      <c r="A3801" s="29" t="inlineStr">
        <is>
          <t>1.7</t>
        </is>
      </c>
      <c r="B3801" s="29" t="inlineStr">
        <is>
          <t>CP ADAP. - SBC 012710</t>
        </is>
      </c>
      <c r="C3801" s="29" t="inlineStr">
        <is>
          <t>DESPESAS GERAIS DE MANUTENCAO CANTEIRO DE OBRAS</t>
        </is>
      </c>
      <c r="D3801" s="30" t="inlineStr">
        <is>
          <t>MÊS</t>
        </is>
      </c>
      <c r="E3801" s="31" t="n">
        <v>12</v>
      </c>
      <c r="F3801" s="32" t="n">
        <v>10</v>
      </c>
      <c r="G3801" s="32">
        <f>F3801*E3801</f>
        <v/>
      </c>
    </row>
    <row r="3802" ht="15" customHeight="1">
      <c r="A3802" s="1" t="n"/>
      <c r="B3802" s="1" t="n"/>
      <c r="C3802" s="1" t="n"/>
      <c r="D3802" s="1" t="n"/>
      <c r="E3802" s="1" t="n"/>
      <c r="F3802" s="33" t="inlineStr">
        <is>
          <t>TOTAL:</t>
        </is>
      </c>
      <c r="G3802" s="34" t="n">
        <v>120</v>
      </c>
    </row>
    <row r="3803" ht="24" customHeight="1">
      <c r="A3803" s="27" t="inlineStr">
        <is>
          <t>[ Material ]</t>
        </is>
      </c>
      <c r="B3803" s="27" t="inlineStr">
        <is>
          <t>00012266</t>
        </is>
      </c>
      <c r="C3803" s="27" t="inlineStr">
        <is>
          <t>LUMINARIA SPOT DE SOBREPOR EM ALUMINIO COM ALETA PLASTICA PARA 1 LAMPADA, BASE E27, POTENCIA MAXIMA 40/60 W (NAO INCLUI LAMPADA)</t>
        </is>
      </c>
      <c r="D3803" s="28" t="inlineStr">
        <is>
          <t>UN</t>
        </is>
      </c>
      <c r="E3803" s="1" t="n"/>
      <c r="F3803" s="1" t="n"/>
      <c r="G3803" s="1" t="n"/>
    </row>
    <row r="3804" ht="20.1" customHeight="1">
      <c r="A3804" s="29" t="inlineStr">
        <is>
          <t>2.2</t>
        </is>
      </c>
      <c r="B3804" s="29" t="inlineStr">
        <is>
          <t>93208</t>
        </is>
      </c>
      <c r="C3804" s="29" t="inlineStr">
        <is>
          <t>EXECUÇÃO DE ALMOXARIFADO EM CANTEIRO DE OBRA EM CHAPA DE MADEIRA COMPENSADA, INCLUSO PRATELEIRAS. AF_02/2016</t>
        </is>
      </c>
      <c r="D3804" s="30" t="inlineStr">
        <is>
          <t>M2</t>
        </is>
      </c>
      <c r="E3804" s="31" t="n">
        <v>30</v>
      </c>
      <c r="F3804" s="32" t="n">
        <v>0.0252</v>
      </c>
      <c r="G3804" s="32">
        <f>F3804*E3804</f>
        <v/>
      </c>
    </row>
    <row r="3805" ht="15" customHeight="1">
      <c r="A3805" s="1" t="n"/>
      <c r="B3805" s="1" t="n"/>
      <c r="C3805" s="1" t="n"/>
      <c r="D3805" s="1" t="n"/>
      <c r="E3805" s="1" t="n"/>
      <c r="F3805" s="33" t="inlineStr">
        <is>
          <t>TOTAL:</t>
        </is>
      </c>
      <c r="G3805" s="34" t="n">
        <v>0.756</v>
      </c>
    </row>
    <row r="3806" ht="15.95" customHeight="1">
      <c r="A3806" s="27" t="inlineStr">
        <is>
          <t>[ Material ]</t>
        </is>
      </c>
      <c r="B3806" s="27" t="inlineStr">
        <is>
          <t>I09808</t>
        </is>
      </c>
      <c r="C3806" s="27" t="inlineStr">
        <is>
          <t>Luminária tipo plafon (sobrepor), quadrada, 24x24cm, em aluminio pintado na cor branca, c/difusor em vidro, Aladin ou similar</t>
        </is>
      </c>
      <c r="D3806" s="28" t="inlineStr">
        <is>
          <t>un</t>
        </is>
      </c>
      <c r="E3806" s="1" t="n"/>
      <c r="F3806" s="1" t="n"/>
      <c r="G3806" s="1" t="n"/>
    </row>
    <row r="3807" ht="20.1" customHeight="1">
      <c r="A3807" s="29" t="inlineStr">
        <is>
          <t>6.25</t>
        </is>
      </c>
      <c r="B3807" s="29" t="inlineStr">
        <is>
          <t>S09465</t>
        </is>
      </c>
      <c r="C3807" s="29" t="inlineStr">
        <is>
          <t>Luminária tipo plafon (sobrepor), quadrada, 24x24cm, em aluminio pintado na cor branca, c/difusor em vidro, Aladin ou similar</t>
        </is>
      </c>
      <c r="D3807" s="30" t="inlineStr">
        <is>
          <t>un</t>
        </is>
      </c>
      <c r="E3807" s="31" t="n">
        <v>47</v>
      </c>
      <c r="F3807" s="32" t="n">
        <v>1</v>
      </c>
      <c r="G3807" s="32">
        <f>F3807*E3807</f>
        <v/>
      </c>
    </row>
    <row r="3808" ht="15" customHeight="1">
      <c r="A3808" s="1" t="n"/>
      <c r="B3808" s="1" t="n"/>
      <c r="C3808" s="1" t="n"/>
      <c r="D3808" s="1" t="n"/>
      <c r="E3808" s="1" t="n"/>
      <c r="F3808" s="33" t="inlineStr">
        <is>
          <t>TOTAL:</t>
        </is>
      </c>
      <c r="G3808" s="34" t="n">
        <v>47</v>
      </c>
    </row>
    <row r="3809" ht="15" customHeight="1">
      <c r="A3809" s="27" t="inlineStr">
        <is>
          <t>[ Material ]</t>
        </is>
      </c>
      <c r="B3809" s="27" t="inlineStr">
        <is>
          <t>00001892</t>
        </is>
      </c>
      <c r="C3809" s="27" t="inlineStr">
        <is>
          <t>LUVA EM PVC RIGIDO ROSCAVEL, DE 1", PARA ELETRODUTO</t>
        </is>
      </c>
      <c r="D3809" s="28" t="inlineStr">
        <is>
          <t>UN</t>
        </is>
      </c>
      <c r="E3809" s="1" t="n"/>
      <c r="F3809" s="1" t="n"/>
      <c r="G3809" s="1" t="n"/>
    </row>
    <row r="3810" ht="27.95" customHeight="1">
      <c r="A3810" s="29" t="inlineStr">
        <is>
          <t>2.4</t>
        </is>
      </c>
      <c r="B3810" s="29" t="inlineStr">
        <is>
          <t>101493</t>
        </is>
      </c>
      <c r="C3810" s="29" t="inlineStr">
        <is>
          <t>ENTRADA DE ENERGIA ELÉTRICA, AÉREA, MONOFÁSICA, COM CAIXA DE EMBUTIR, CABO DE 10 MM2 E DISJUNTOR DIN 50A (NÃO INCLUSO O POSTE DE CONCRETO). AF_07/2020_PS</t>
        </is>
      </c>
      <c r="D3810" s="30" t="inlineStr">
        <is>
          <t>UN</t>
        </is>
      </c>
      <c r="E3810" s="31" t="n">
        <v>1</v>
      </c>
      <c r="F3810" s="32" t="n">
        <v>1</v>
      </c>
      <c r="G3810" s="32">
        <f>F3810*E3810</f>
        <v/>
      </c>
    </row>
    <row r="3811" ht="15" customHeight="1">
      <c r="A3811" s="1" t="n"/>
      <c r="B3811" s="1" t="n"/>
      <c r="C3811" s="1" t="n"/>
      <c r="D3811" s="1" t="n"/>
      <c r="E3811" s="1" t="n"/>
      <c r="F3811" s="33" t="inlineStr">
        <is>
          <t>TOTAL:</t>
        </is>
      </c>
      <c r="G3811" s="34" t="n">
        <v>1</v>
      </c>
    </row>
    <row r="3812" ht="15" customHeight="1">
      <c r="A3812" s="27" t="inlineStr">
        <is>
          <t xml:space="preserve">[ Encargos </t>
        </is>
      </c>
      <c r="B3812" s="27" t="inlineStr">
        <is>
          <t>I12892S</t>
        </is>
      </c>
      <c r="C3812" s="27" t="inlineStr">
        <is>
          <t>Luva raspa de couro, cano curto (punho *7* cm)</t>
        </is>
      </c>
      <c r="D3812" s="28" t="inlineStr">
        <is>
          <t>par</t>
        </is>
      </c>
      <c r="E3812" s="1" t="n"/>
      <c r="F3812" s="1" t="n"/>
      <c r="G3812" s="1" t="n"/>
    </row>
    <row r="3813" ht="15" customHeight="1">
      <c r="A3813" s="29" t="inlineStr">
        <is>
          <t>3.3.10</t>
        </is>
      </c>
      <c r="B3813" s="29" t="inlineStr">
        <is>
          <t>S08637</t>
        </is>
      </c>
      <c r="C3813" s="29" t="inlineStr">
        <is>
          <t>Chapim de concreto pré-moldado</t>
        </is>
      </c>
      <c r="D3813" s="30" t="inlineStr">
        <is>
          <t>m</t>
        </is>
      </c>
      <c r="E3813" s="31" t="n">
        <v>142</v>
      </c>
      <c r="F3813" s="32" t="n">
        <v>0.006256</v>
      </c>
      <c r="G3813" s="32">
        <f>F3813*E3813</f>
        <v/>
      </c>
    </row>
    <row r="3814" ht="20.1" customHeight="1">
      <c r="A3814" s="29" t="inlineStr">
        <is>
          <t>3.6.5</t>
        </is>
      </c>
      <c r="B3814" s="29" t="inlineStr">
        <is>
          <t>S09541</t>
        </is>
      </c>
      <c r="C3814" s="29" t="inlineStr">
        <is>
          <t>Fornecimento e instalação de exaustor eólico ref. LM-60 master turbo, da luftmaxi ou similar</t>
        </is>
      </c>
      <c r="D3814" s="30" t="inlineStr">
        <is>
          <t>un</t>
        </is>
      </c>
      <c r="E3814" s="31" t="n">
        <v>18</v>
      </c>
      <c r="F3814" s="32" t="n">
        <v>0.0046</v>
      </c>
      <c r="G3814" s="32">
        <f>F3814*E3814</f>
        <v/>
      </c>
    </row>
    <row r="3815" ht="27.95" customHeight="1">
      <c r="A3815" s="29" t="inlineStr">
        <is>
          <t>4.2.17</t>
        </is>
      </c>
      <c r="B3815" s="29" t="inlineStr">
        <is>
          <t>S02291</t>
        </is>
      </c>
      <c r="C3815" s="29" t="inlineStr">
        <is>
          <t>Pintura para interiores, sobre paredes ou tetos, com lixamento, aplicação de 01 demão de líquido selador, 02 demãos de massa corrida e 02 demãos de tinta pva latex convencional para interiores (Recomposição das paredes e lajes internas)</t>
        </is>
      </c>
      <c r="D3815" s="30" t="inlineStr">
        <is>
          <t>m2</t>
        </is>
      </c>
      <c r="E3815" s="31" t="n">
        <v>17.4</v>
      </c>
      <c r="F3815" s="32" t="n">
        <v>0.003795</v>
      </c>
      <c r="G3815" s="32">
        <f>F3815*E3815</f>
        <v/>
      </c>
    </row>
    <row r="3816" ht="15" customHeight="1">
      <c r="A3816" s="1" t="n"/>
      <c r="B3816" s="1" t="n"/>
      <c r="C3816" s="1" t="n"/>
      <c r="D3816" s="1" t="n"/>
      <c r="E3816" s="1" t="n"/>
      <c r="F3816" s="33" t="inlineStr">
        <is>
          <t>TOTAL:</t>
        </is>
      </c>
      <c r="G3816" s="34" t="n">
        <v>1.037185</v>
      </c>
    </row>
    <row r="3817" ht="15" customHeight="1">
      <c r="A3817" s="27" t="inlineStr">
        <is>
          <t>[ Material ]</t>
        </is>
      </c>
      <c r="B3817" s="27" t="inlineStr">
        <is>
          <t>I01569</t>
        </is>
      </c>
      <c r="C3817" s="27" t="inlineStr">
        <is>
          <t>Madeira mista serrada (barrote) 6 x 6cm - 0,0036 m3/m (angelim, louro)</t>
        </is>
      </c>
      <c r="D3817" s="28" t="inlineStr">
        <is>
          <t>m</t>
        </is>
      </c>
      <c r="E3817" s="1" t="n"/>
      <c r="F3817" s="1" t="n"/>
      <c r="G3817" s="1" t="n"/>
    </row>
    <row r="3818" ht="15" customHeight="1">
      <c r="A3818" s="29" t="inlineStr">
        <is>
          <t>3.3.10</t>
        </is>
      </c>
      <c r="B3818" s="29" t="inlineStr">
        <is>
          <t>S08637</t>
        </is>
      </c>
      <c r="C3818" s="29" t="inlineStr">
        <is>
          <t>Chapim de concreto pré-moldado</t>
        </is>
      </c>
      <c r="D3818" s="30" t="inlineStr">
        <is>
          <t>m</t>
        </is>
      </c>
      <c r="E3818" s="31" t="n">
        <v>142</v>
      </c>
      <c r="F3818" s="32" t="n">
        <v>2.67345</v>
      </c>
      <c r="G3818" s="32">
        <f>F3818*E3818</f>
        <v/>
      </c>
    </row>
    <row r="3819" ht="15" customHeight="1">
      <c r="A3819" s="29" t="inlineStr">
        <is>
          <t>3.5.5</t>
        </is>
      </c>
      <c r="B3819" s="29" t="inlineStr">
        <is>
          <t>S08637</t>
        </is>
      </c>
      <c r="C3819" s="29" t="inlineStr">
        <is>
          <t>Chapim de concreto pré-moldado</t>
        </is>
      </c>
      <c r="D3819" s="30" t="inlineStr">
        <is>
          <t>m</t>
        </is>
      </c>
      <c r="E3819" s="31" t="n">
        <v>71</v>
      </c>
      <c r="F3819" s="32" t="n">
        <v>1.07345</v>
      </c>
      <c r="G3819" s="32">
        <f>F3819*E3819</f>
        <v/>
      </c>
    </row>
    <row r="3820" ht="15" customHeight="1">
      <c r="A3820" s="29" t="inlineStr">
        <is>
          <t>4.3.12</t>
        </is>
      </c>
      <c r="B3820" s="29" t="inlineStr">
        <is>
          <t>S08637</t>
        </is>
      </c>
      <c r="C3820" s="29" t="inlineStr">
        <is>
          <t>Chapim de concreto pré-moldado</t>
        </is>
      </c>
      <c r="D3820" s="30" t="inlineStr">
        <is>
          <t>m</t>
        </is>
      </c>
      <c r="E3820" s="31" t="n">
        <v>190</v>
      </c>
      <c r="F3820" s="32" t="n">
        <v>1.07345</v>
      </c>
      <c r="G3820" s="32">
        <f>F3820*E3820</f>
        <v/>
      </c>
    </row>
    <row r="3821" ht="15" customHeight="1">
      <c r="A3821" s="29" t="inlineStr">
        <is>
          <t>5.14</t>
        </is>
      </c>
      <c r="B3821" s="29" t="inlineStr">
        <is>
          <t>S08637</t>
        </is>
      </c>
      <c r="C3821" s="29" t="inlineStr">
        <is>
          <t>Chapim de concreto pré-moldado</t>
        </is>
      </c>
      <c r="D3821" s="30" t="inlineStr">
        <is>
          <t>m</t>
        </is>
      </c>
      <c r="E3821" s="31" t="n">
        <v>110</v>
      </c>
      <c r="F3821" s="32" t="n">
        <v>1.07345</v>
      </c>
      <c r="G3821" s="32">
        <f>F3821*E3821</f>
        <v/>
      </c>
    </row>
    <row r="3822" ht="15" customHeight="1">
      <c r="A3822" s="1" t="n"/>
      <c r="B3822" s="1" t="n"/>
      <c r="C3822" s="1" t="n"/>
      <c r="D3822" s="1" t="n"/>
      <c r="E3822" s="1" t="n"/>
      <c r="F3822" s="33" t="inlineStr">
        <is>
          <t>TOTAL:</t>
        </is>
      </c>
      <c r="G3822" s="34" t="n">
        <v>777.87985</v>
      </c>
    </row>
    <row r="3823" ht="15.95" customHeight="1">
      <c r="A3823" s="27" t="inlineStr">
        <is>
          <t>[ Material ]</t>
        </is>
      </c>
      <c r="B3823" s="27" t="inlineStr">
        <is>
          <t>00004015</t>
        </is>
      </c>
      <c r="C3823" s="27" t="inlineStr">
        <is>
          <t>MANTA ASFALTICA ELASTOMERICA EM POLIESTER 4 MM, TIPO III, CLASSE B, ACABAMENTO PP (NBR 9952)</t>
        </is>
      </c>
      <c r="D3823" s="28" t="inlineStr">
        <is>
          <t>M2</t>
        </is>
      </c>
      <c r="E3823" s="1" t="n"/>
      <c r="F3823" s="1" t="n"/>
      <c r="G3823" s="1" t="n"/>
    </row>
    <row r="3824" ht="20.1" customHeight="1">
      <c r="A3824" s="29" t="inlineStr">
        <is>
          <t>4.5.4</t>
        </is>
      </c>
      <c r="B3824" s="29" t="inlineStr">
        <is>
          <t>CP ADAP. 51</t>
        </is>
      </c>
      <c r="C3824" s="29" t="inlineStr">
        <is>
          <t>IMPERMEABILIZAÇÃO DE SUPERFÍCIE COM MANTA ASFÁLTICA, UMA CAMADA, INCLUSIVE APLICAÇÃO DE PRIMER ASFÁLTICO, E=4MM</t>
        </is>
      </c>
      <c r="D3824" s="30" t="inlineStr">
        <is>
          <t>M2</t>
        </is>
      </c>
      <c r="E3824" s="31" t="n">
        <v>275.91</v>
      </c>
      <c r="F3824" s="32" t="n">
        <v>1.15</v>
      </c>
      <c r="G3824" s="32">
        <f>F3824*E3824</f>
        <v/>
      </c>
    </row>
    <row r="3825" ht="20.1" customHeight="1">
      <c r="A3825" s="29" t="inlineStr">
        <is>
          <t>6.5</t>
        </is>
      </c>
      <c r="B3825" s="29" t="inlineStr">
        <is>
          <t>CP ADAP. 51</t>
        </is>
      </c>
      <c r="C3825" s="29" t="inlineStr">
        <is>
          <t>IMPERMEABILIZAÇÃO DE SUPERFÍCIE COM MANTA ASFÁLTICA, UMA CAMADA, INCLUSIVE APLICAÇÃO DE PRIMER ASFÁLTICO, E=4MM</t>
        </is>
      </c>
      <c r="D3825" s="30" t="inlineStr">
        <is>
          <t>M2</t>
        </is>
      </c>
      <c r="E3825" s="31" t="n">
        <v>178.5</v>
      </c>
      <c r="F3825" s="32" t="n">
        <v>1.15</v>
      </c>
      <c r="G3825" s="32">
        <f>F3825*E3825</f>
        <v/>
      </c>
    </row>
    <row r="3826" ht="15" customHeight="1">
      <c r="A3826" s="1" t="n"/>
      <c r="B3826" s="1" t="n"/>
      <c r="C3826" s="1" t="n"/>
      <c r="D3826" s="1" t="n"/>
      <c r="E3826" s="1" t="n"/>
      <c r="F3826" s="33" t="inlineStr">
        <is>
          <t>TOTAL:</t>
        </is>
      </c>
      <c r="G3826" s="34" t="n">
        <v>522.5715</v>
      </c>
    </row>
    <row r="3827" ht="15.95" customHeight="1">
      <c r="A3827" s="27" t="inlineStr">
        <is>
          <t>[ Material ]</t>
        </is>
      </c>
      <c r="B3827" s="27" t="inlineStr">
        <is>
          <t>00011621</t>
        </is>
      </c>
      <c r="C3827" s="27" t="inlineStr">
        <is>
          <t>MANTA ASFALTICA ELASTOMERICA EM POLIESTER ALUMINIZADA 3 MM, TIPO III, CLASSE B (NBR 9952)</t>
        </is>
      </c>
      <c r="D3827" s="28" t="inlineStr">
        <is>
          <t>M2</t>
        </is>
      </c>
      <c r="E3827" s="1" t="n"/>
      <c r="F3827" s="1" t="n"/>
      <c r="G3827" s="1" t="n"/>
    </row>
    <row r="3828" ht="20.1" customHeight="1">
      <c r="A3828" s="29" t="inlineStr">
        <is>
          <t>3.5.4</t>
        </is>
      </c>
      <c r="B3828" s="29" t="inlineStr">
        <is>
          <t>CP ADAP. 50</t>
        </is>
      </c>
      <c r="C3828" s="29" t="inlineStr">
        <is>
          <t>IMPERMEABILIZAÇÃO COM MANTA ASFÁLTICA ALUMINIZADA, E=3MM TIPO II CLASSE B</t>
        </is>
      </c>
      <c r="D3828" s="30" t="inlineStr">
        <is>
          <t>M2</t>
        </is>
      </c>
      <c r="E3828" s="31" t="n">
        <v>262.7</v>
      </c>
      <c r="F3828" s="32" t="n">
        <v>1.15</v>
      </c>
      <c r="G3828" s="32">
        <f>F3828*E3828</f>
        <v/>
      </c>
    </row>
    <row r="3829" ht="15" customHeight="1">
      <c r="A3829" s="1" t="n"/>
      <c r="B3829" s="1" t="n"/>
      <c r="C3829" s="1" t="n"/>
      <c r="D3829" s="1" t="n"/>
      <c r="E3829" s="1" t="n"/>
      <c r="F3829" s="33" t="inlineStr">
        <is>
          <t>TOTAL:</t>
        </is>
      </c>
      <c r="G3829" s="34" t="n">
        <v>302.105</v>
      </c>
    </row>
    <row r="3830" ht="15" customHeight="1">
      <c r="A3830" s="27" t="inlineStr">
        <is>
          <t xml:space="preserve">[ Mão de Obra </t>
        </is>
      </c>
      <c r="B3830" s="27" t="inlineStr">
        <is>
          <t>00012868</t>
        </is>
      </c>
      <c r="C3830" s="27" t="inlineStr">
        <is>
          <t>MARCENEIRO (HORISTA)</t>
        </is>
      </c>
      <c r="D3830" s="28" t="inlineStr">
        <is>
          <t>H</t>
        </is>
      </c>
      <c r="E3830" s="1" t="n"/>
      <c r="F3830" s="1" t="n"/>
      <c r="G3830" s="1" t="n"/>
    </row>
    <row r="3831" ht="15" customHeight="1">
      <c r="A3831" s="29" t="inlineStr">
        <is>
          <t>6.24</t>
        </is>
      </c>
      <c r="B3831" s="29" t="inlineStr">
        <is>
          <t>C2216</t>
        </is>
      </c>
      <c r="C3831" s="29" t="inlineStr">
        <is>
          <t>REVESTIMENTO C/LAMINADO MELAMÍNICO COLADO</t>
        </is>
      </c>
      <c r="D3831" s="30" t="inlineStr">
        <is>
          <t>M2</t>
        </is>
      </c>
      <c r="E3831" s="31" t="n">
        <v>45.45</v>
      </c>
      <c r="F3831" s="32" t="n">
        <v>0.1830582</v>
      </c>
      <c r="G3831" s="32">
        <f>F3831*E3831</f>
        <v/>
      </c>
    </row>
    <row r="3832" ht="15" customHeight="1">
      <c r="A3832" s="1" t="n"/>
      <c r="B3832" s="1" t="n"/>
      <c r="C3832" s="1" t="n"/>
      <c r="D3832" s="1" t="n"/>
      <c r="E3832" s="1" t="n"/>
      <c r="F3832" s="33" t="inlineStr">
        <is>
          <t>TOTAL:</t>
        </is>
      </c>
      <c r="G3832" s="34" t="n">
        <v>8.31999519</v>
      </c>
    </row>
    <row r="3833" ht="15" customHeight="1">
      <c r="A3833" s="27" t="inlineStr">
        <is>
          <t xml:space="preserve">[ Mão de Obra </t>
        </is>
      </c>
      <c r="B3833" s="27" t="inlineStr">
        <is>
          <t>00004755</t>
        </is>
      </c>
      <c r="C3833" s="27" t="inlineStr">
        <is>
          <t>MARMORISTA / GRANITEIRO (HORISTA)</t>
        </is>
      </c>
      <c r="D3833" s="28" t="inlineStr">
        <is>
          <t>H</t>
        </is>
      </c>
      <c r="E3833" s="1" t="n"/>
      <c r="F3833" s="1" t="n"/>
      <c r="G3833" s="1" t="n"/>
    </row>
    <row r="3834" ht="27.95" customHeight="1">
      <c r="A3834" s="29" t="inlineStr">
        <is>
          <t>6.15</t>
        </is>
      </c>
      <c r="B3834" s="29" t="inlineStr">
        <is>
          <t>86938</t>
        </is>
      </c>
      <c r="C3834" s="29" t="inlineStr">
        <is>
          <t>CUBA DE EMBUTIR OVAL EM LOUÇA BRANCA, 35 X 50CM OU EQUIVALENTE, INCLUSO VÁLVULA E SIFÃO TIPO GARRAFA EM METAL CROMADO - FORNECIMENTO E INSTALAÇÃO. AF_01/2020</t>
        </is>
      </c>
      <c r="D3834" s="30" t="inlineStr">
        <is>
          <t>UN</t>
        </is>
      </c>
      <c r="E3834" s="31" t="n">
        <v>30</v>
      </c>
      <c r="F3834" s="32" t="n">
        <v>0.860170142</v>
      </c>
      <c r="G3834" s="32">
        <f>F3834*E3834</f>
        <v/>
      </c>
    </row>
    <row r="3835" ht="15" customHeight="1">
      <c r="A3835" s="1" t="n"/>
      <c r="B3835" s="1" t="n"/>
      <c r="C3835" s="1" t="n"/>
      <c r="D3835" s="1" t="n"/>
      <c r="E3835" s="1" t="n"/>
      <c r="F3835" s="33" t="inlineStr">
        <is>
          <t>TOTAL:</t>
        </is>
      </c>
      <c r="G3835" s="34" t="n">
        <v>25.80510426</v>
      </c>
    </row>
    <row r="3836" ht="15" customHeight="1">
      <c r="A3836" s="27" t="inlineStr">
        <is>
          <t xml:space="preserve">[ Encargos </t>
        </is>
      </c>
      <c r="B3836" s="27" t="inlineStr">
        <is>
          <t>I04729</t>
        </is>
      </c>
      <c r="C3836" s="27" t="inlineStr">
        <is>
          <t>Marreta 1 kg com cabo</t>
        </is>
      </c>
      <c r="D3836" s="28" t="inlineStr">
        <is>
          <t>un</t>
        </is>
      </c>
      <c r="E3836" s="1" t="n"/>
      <c r="F3836" s="1" t="n"/>
      <c r="G3836" s="1" t="n"/>
    </row>
    <row r="3837" ht="15" customHeight="1">
      <c r="A3837" s="29" t="inlineStr">
        <is>
          <t>3.3.10</t>
        </is>
      </c>
      <c r="B3837" s="29" t="inlineStr">
        <is>
          <t>S08637</t>
        </is>
      </c>
      <c r="C3837" s="29" t="inlineStr">
        <is>
          <t>Chapim de concreto pré-moldado</t>
        </is>
      </c>
      <c r="D3837" s="30" t="inlineStr">
        <is>
          <t>m</t>
        </is>
      </c>
      <c r="E3837" s="31" t="n">
        <v>142</v>
      </c>
      <c r="F3837" s="32" t="n">
        <v>0.000136</v>
      </c>
      <c r="G3837" s="32">
        <f>F3837*E3837</f>
        <v/>
      </c>
    </row>
    <row r="3838" ht="20.1" customHeight="1">
      <c r="A3838" s="29" t="inlineStr">
        <is>
          <t>3.6.5</t>
        </is>
      </c>
      <c r="B3838" s="29" t="inlineStr">
        <is>
          <t>S09541</t>
        </is>
      </c>
      <c r="C3838" s="29" t="inlineStr">
        <is>
          <t>Fornecimento e instalação de exaustor eólico ref. LM-60 master turbo, da luftmaxi ou similar</t>
        </is>
      </c>
      <c r="D3838" s="30" t="inlineStr">
        <is>
          <t>un</t>
        </is>
      </c>
      <c r="E3838" s="31" t="n">
        <v>18</v>
      </c>
      <c r="F3838" s="32" t="n">
        <v>0.0001</v>
      </c>
      <c r="G3838" s="32">
        <f>F3838*E3838</f>
        <v/>
      </c>
    </row>
    <row r="3839" ht="27.95" customHeight="1">
      <c r="A3839" s="29" t="inlineStr">
        <is>
          <t>4.2.17</t>
        </is>
      </c>
      <c r="B3839" s="29" t="inlineStr">
        <is>
          <t>S02291</t>
        </is>
      </c>
      <c r="C3839" s="29" t="inlineStr">
        <is>
          <t>Pintura para interiores, sobre paredes ou tetos, com lixamento, aplicação de 01 demão de líquido selador, 02 demãos de massa corrida e 02 demãos de tinta pva latex convencional para interiores (Recomposição das paredes e lajes internas)</t>
        </is>
      </c>
      <c r="D3839" s="30" t="inlineStr">
        <is>
          <t>m2</t>
        </is>
      </c>
      <c r="E3839" s="31" t="n">
        <v>17.4</v>
      </c>
      <c r="F3839" s="32" t="n">
        <v>5.5e-05</v>
      </c>
      <c r="G3839" s="32">
        <f>F3839*E3839</f>
        <v/>
      </c>
    </row>
    <row r="3840" ht="15" customHeight="1">
      <c r="A3840" s="1" t="n"/>
      <c r="B3840" s="1" t="n"/>
      <c r="C3840" s="1" t="n"/>
      <c r="D3840" s="1" t="n"/>
      <c r="E3840" s="1" t="n"/>
      <c r="F3840" s="33" t="inlineStr">
        <is>
          <t>TOTAL:</t>
        </is>
      </c>
      <c r="G3840" s="34" t="n">
        <v>0.022069</v>
      </c>
    </row>
    <row r="3841" ht="15" customHeight="1">
      <c r="A3841" s="27" t="inlineStr">
        <is>
          <t xml:space="preserve">[ Encargos </t>
        </is>
      </c>
      <c r="B3841" s="27" t="inlineStr">
        <is>
          <t>I11264</t>
        </is>
      </c>
      <c r="C3841" s="27" t="inlineStr">
        <is>
          <t>Marreta de 1/2 kg com cabo</t>
        </is>
      </c>
      <c r="D3841" s="28" t="inlineStr">
        <is>
          <t>un</t>
        </is>
      </c>
      <c r="E3841" s="1" t="n"/>
      <c r="F3841" s="1" t="n"/>
      <c r="G3841" s="1" t="n"/>
    </row>
    <row r="3842" ht="20.1" customHeight="1">
      <c r="A3842" s="29" t="inlineStr">
        <is>
          <t>3.6.5</t>
        </is>
      </c>
      <c r="B3842" s="29" t="inlineStr">
        <is>
          <t>S09541</t>
        </is>
      </c>
      <c r="C3842" s="29" t="inlineStr">
        <is>
          <t>Fornecimento e instalação de exaustor eólico ref. LM-60 master turbo, da luftmaxi ou similar</t>
        </is>
      </c>
      <c r="D3842" s="30" t="inlineStr">
        <is>
          <t>un</t>
        </is>
      </c>
      <c r="E3842" s="31" t="n">
        <v>18</v>
      </c>
      <c r="F3842" s="32" t="n">
        <v>0.0002</v>
      </c>
      <c r="G3842" s="32">
        <f>F3842*E3842</f>
        <v/>
      </c>
    </row>
    <row r="3843" ht="15" customHeight="1">
      <c r="A3843" s="1" t="n"/>
      <c r="B3843" s="1" t="n"/>
      <c r="C3843" s="1" t="n"/>
      <c r="D3843" s="1" t="n"/>
      <c r="E3843" s="1" t="n"/>
      <c r="F3843" s="33" t="inlineStr">
        <is>
          <t>TOTAL:</t>
        </is>
      </c>
      <c r="G3843" s="34" t="n">
        <v>0.0036</v>
      </c>
    </row>
    <row r="3844" ht="15" customHeight="1">
      <c r="A3844" s="27" t="inlineStr">
        <is>
          <t xml:space="preserve">[ Encargos </t>
        </is>
      </c>
      <c r="B3844" s="27" t="inlineStr">
        <is>
          <t>I11244</t>
        </is>
      </c>
      <c r="C3844" s="27" t="inlineStr">
        <is>
          <t>Martelo com unha</t>
        </is>
      </c>
      <c r="D3844" s="28" t="inlineStr">
        <is>
          <t>un</t>
        </is>
      </c>
      <c r="E3844" s="1" t="n"/>
      <c r="F3844" s="1" t="n"/>
      <c r="G3844" s="1" t="n"/>
    </row>
    <row r="3845" ht="15" customHeight="1">
      <c r="A3845" s="29" t="inlineStr">
        <is>
          <t>3.3.10</t>
        </is>
      </c>
      <c r="B3845" s="29" t="inlineStr">
        <is>
          <t>S08637</t>
        </is>
      </c>
      <c r="C3845" s="29" t="inlineStr">
        <is>
          <t>Chapim de concreto pré-moldado</t>
        </is>
      </c>
      <c r="D3845" s="30" t="inlineStr">
        <is>
          <t>m</t>
        </is>
      </c>
      <c r="E3845" s="31" t="n">
        <v>142</v>
      </c>
      <c r="F3845" s="32" t="n">
        <v>0.000272</v>
      </c>
      <c r="G3845" s="32">
        <f>F3845*E3845</f>
        <v/>
      </c>
    </row>
    <row r="3846" ht="15" customHeight="1">
      <c r="A3846" s="1" t="n"/>
      <c r="B3846" s="1" t="n"/>
      <c r="C3846" s="1" t="n"/>
      <c r="D3846" s="1" t="n"/>
      <c r="E3846" s="1" t="n"/>
      <c r="F3846" s="33" t="inlineStr">
        <is>
          <t>TOTAL:</t>
        </is>
      </c>
      <c r="G3846" s="34" t="n">
        <v>0.038624</v>
      </c>
    </row>
    <row r="3847" ht="15" customHeight="1">
      <c r="A3847" s="27" t="inlineStr">
        <is>
          <t xml:space="preserve">[ Encargos </t>
        </is>
      </c>
      <c r="B3847" s="27" t="inlineStr">
        <is>
          <t>I11265</t>
        </is>
      </c>
      <c r="C3847" s="27" t="inlineStr">
        <is>
          <t>Martelo de borracha com cabo</t>
        </is>
      </c>
      <c r="D3847" s="28" t="inlineStr">
        <is>
          <t>un</t>
        </is>
      </c>
      <c r="E3847" s="1" t="n"/>
      <c r="F3847" s="1" t="n"/>
      <c r="G3847" s="1" t="n"/>
    </row>
    <row r="3848" ht="20.1" customHeight="1">
      <c r="A3848" s="29" t="inlineStr">
        <is>
          <t>3.6.5</t>
        </is>
      </c>
      <c r="B3848" s="29" t="inlineStr">
        <is>
          <t>S09541</t>
        </is>
      </c>
      <c r="C3848" s="29" t="inlineStr">
        <is>
          <t>Fornecimento e instalação de exaustor eólico ref. LM-60 master turbo, da luftmaxi ou similar</t>
        </is>
      </c>
      <c r="D3848" s="30" t="inlineStr">
        <is>
          <t>un</t>
        </is>
      </c>
      <c r="E3848" s="31" t="n">
        <v>18</v>
      </c>
      <c r="F3848" s="32" t="n">
        <v>0.0004</v>
      </c>
      <c r="G3848" s="32">
        <f>F3848*E3848</f>
        <v/>
      </c>
    </row>
    <row r="3849" ht="15" customHeight="1">
      <c r="A3849" s="1" t="n"/>
      <c r="B3849" s="1" t="n"/>
      <c r="C3849" s="1" t="n"/>
      <c r="D3849" s="1" t="n"/>
      <c r="E3849" s="1" t="n"/>
      <c r="F3849" s="33" t="inlineStr">
        <is>
          <t>TOTAL:</t>
        </is>
      </c>
      <c r="G3849" s="34" t="n">
        <v>0.0072</v>
      </c>
    </row>
    <row r="3850" ht="24" customHeight="1">
      <c r="A3850" s="27" t="inlineStr">
        <is>
          <t xml:space="preserve">[ </t>
        </is>
      </c>
      <c r="B3850" s="27" t="inlineStr">
        <is>
          <t>00040703</t>
        </is>
      </c>
      <c r="C3850" s="27" t="inlineStr">
        <is>
          <t>MARTELO DEMOLIDOR ELETRICO, COM POTENCIA DE 2.000 W, FREQUENCIA DE 1.000 IMPACTOS POR MINUTO, FORCA DE IMPACTO ENTRE 60 E 65 J, PESO DE 30 KG</t>
        </is>
      </c>
      <c r="D3850" s="28" t="inlineStr">
        <is>
          <t>UN</t>
        </is>
      </c>
      <c r="E3850" s="1" t="n"/>
      <c r="F3850" s="1" t="n"/>
      <c r="G3850" s="1" t="n"/>
    </row>
    <row r="3851" ht="27.95" customHeight="1">
      <c r="A3851" s="29" t="inlineStr">
        <is>
          <t>3.2.8</t>
        </is>
      </c>
      <c r="B3851" s="29" t="inlineStr">
        <is>
          <t>90439</t>
        </is>
      </c>
      <c r="C3851" s="29" t="inlineStr">
        <is>
          <t>FURO MECANIZADO EM CONCRETO, COM MARTELO DEMOLIDOR, PARA INSTALAÇÕES HIDRÁULICAS, DIÂMETROS MENORES OU IGUAIS A 40 MM. AF_09/2023</t>
        </is>
      </c>
      <c r="D3851" s="30" t="inlineStr">
        <is>
          <t>UN</t>
        </is>
      </c>
      <c r="E3851" s="31" t="n">
        <v>257.6</v>
      </c>
      <c r="F3851" s="32" t="n">
        <v>2.996756e-05</v>
      </c>
      <c r="G3851" s="32">
        <f>F3851*E3851</f>
        <v/>
      </c>
    </row>
    <row r="3852" ht="27.95" customHeight="1">
      <c r="A3852" s="29" t="inlineStr">
        <is>
          <t>4.2.8</t>
        </is>
      </c>
      <c r="B3852" s="29" t="inlineStr">
        <is>
          <t>90439</t>
        </is>
      </c>
      <c r="C3852" s="29" t="inlineStr">
        <is>
          <t>FURO MECANIZADO EM CONCRETO, COM MARTELO DEMOLIDOR, PARA INSTALAÇÕES HIDRÁULICAS, DIÂMETROS MENORES OU IGUAIS A 40 MM. AF_09/2023</t>
        </is>
      </c>
      <c r="D3852" s="30" t="inlineStr">
        <is>
          <t>UN</t>
        </is>
      </c>
      <c r="E3852" s="31" t="n">
        <v>365.33</v>
      </c>
      <c r="F3852" s="32" t="n">
        <v>2.996756e-05</v>
      </c>
      <c r="G3852" s="32">
        <f>F3852*E3852</f>
        <v/>
      </c>
    </row>
    <row r="3853" ht="15" customHeight="1">
      <c r="A3853" s="1" t="n"/>
      <c r="B3853" s="1" t="n"/>
      <c r="C3853" s="1" t="n"/>
      <c r="D3853" s="1" t="n"/>
      <c r="E3853" s="1" t="n"/>
      <c r="F3853" s="33" t="inlineStr">
        <is>
          <t>TOTAL:</t>
        </is>
      </c>
      <c r="G3853" s="34" t="n">
        <v>0.0186676921508</v>
      </c>
    </row>
    <row r="3854" ht="15" customHeight="1">
      <c r="A3854" s="27" t="inlineStr">
        <is>
          <t xml:space="preserve">[ Encargos </t>
        </is>
      </c>
      <c r="B3854" s="27" t="inlineStr">
        <is>
          <t>I11243</t>
        </is>
      </c>
      <c r="C3854" s="27" t="inlineStr">
        <is>
          <t>Martelo sem unha</t>
        </is>
      </c>
      <c r="D3854" s="28" t="inlineStr">
        <is>
          <t>un</t>
        </is>
      </c>
      <c r="E3854" s="1" t="n"/>
      <c r="F3854" s="1" t="n"/>
      <c r="G3854" s="1" t="n"/>
    </row>
    <row r="3855" ht="20.1" customHeight="1">
      <c r="A3855" s="29" t="inlineStr">
        <is>
          <t>3.6.5</t>
        </is>
      </c>
      <c r="B3855" s="29" t="inlineStr">
        <is>
          <t>S09541</t>
        </is>
      </c>
      <c r="C3855" s="29" t="inlineStr">
        <is>
          <t>Fornecimento e instalação de exaustor eólico ref. LM-60 master turbo, da luftmaxi ou similar</t>
        </is>
      </c>
      <c r="D3855" s="30" t="inlineStr">
        <is>
          <t>un</t>
        </is>
      </c>
      <c r="E3855" s="31" t="n">
        <v>18</v>
      </c>
      <c r="F3855" s="32" t="n">
        <v>0.0001</v>
      </c>
      <c r="G3855" s="32">
        <f>F3855*E3855</f>
        <v/>
      </c>
    </row>
    <row r="3856" ht="15" customHeight="1">
      <c r="A3856" s="1" t="n"/>
      <c r="B3856" s="1" t="n"/>
      <c r="C3856" s="1" t="n"/>
      <c r="D3856" s="1" t="n"/>
      <c r="E3856" s="1" t="n"/>
      <c r="F3856" s="33" t="inlineStr">
        <is>
          <t>TOTAL:</t>
        </is>
      </c>
      <c r="G3856" s="34" t="n">
        <v>0.0018</v>
      </c>
    </row>
    <row r="3857" ht="15" customHeight="1">
      <c r="A3857" s="27" t="inlineStr">
        <is>
          <t>[ Material ]</t>
        </is>
      </c>
      <c r="B3857" s="27" t="inlineStr">
        <is>
          <t>I01605</t>
        </is>
      </c>
      <c r="C3857" s="27" t="inlineStr">
        <is>
          <t>Massa corrida a base pva (coralar ou similar)</t>
        </is>
      </c>
      <c r="D3857" s="28" t="inlineStr">
        <is>
          <t>l</t>
        </is>
      </c>
      <c r="E3857" s="1" t="n"/>
      <c r="F3857" s="1" t="n"/>
      <c r="G3857" s="1" t="n"/>
    </row>
    <row r="3858" ht="27.95" customHeight="1">
      <c r="A3858" s="29" t="inlineStr">
        <is>
          <t>4.2.17</t>
        </is>
      </c>
      <c r="B3858" s="29" t="inlineStr">
        <is>
          <t>S02291</t>
        </is>
      </c>
      <c r="C3858" s="29" t="inlineStr">
        <is>
          <t>Pintura para interiores, sobre paredes ou tetos, com lixamento, aplicação de 01 demão de líquido selador, 02 demãos de massa corrida e 02 demãos de tinta pva latex convencional para interiores (Recomposição das paredes e lajes internas)</t>
        </is>
      </c>
      <c r="D3858" s="30" t="inlineStr">
        <is>
          <t>m2</t>
        </is>
      </c>
      <c r="E3858" s="31" t="n">
        <v>17.4</v>
      </c>
      <c r="F3858" s="32" t="n">
        <v>0.7</v>
      </c>
      <c r="G3858" s="32">
        <f>F3858*E3858</f>
        <v/>
      </c>
    </row>
    <row r="3859" ht="15" customHeight="1">
      <c r="A3859" s="1" t="n"/>
      <c r="B3859" s="1" t="n"/>
      <c r="C3859" s="1" t="n"/>
      <c r="D3859" s="1" t="n"/>
      <c r="E3859" s="1" t="n"/>
      <c r="F3859" s="33" t="inlineStr">
        <is>
          <t>TOTAL:</t>
        </is>
      </c>
      <c r="G3859" s="34" t="n">
        <v>12.18</v>
      </c>
    </row>
    <row r="3860" ht="15" customHeight="1">
      <c r="A3860" s="27" t="inlineStr">
        <is>
          <t>[ Material ]</t>
        </is>
      </c>
      <c r="B3860" s="27" t="inlineStr">
        <is>
          <t>SBC028075</t>
        </is>
      </c>
      <c r="C3860" s="27" t="inlineStr">
        <is>
          <t>MASSA EPOXI BI-COMPONENTE BRANCA WANDEPOXI (2,56L)</t>
        </is>
      </c>
      <c r="D3860" s="28" t="inlineStr">
        <is>
          <t>GL</t>
        </is>
      </c>
      <c r="E3860" s="1" t="n"/>
      <c r="F3860" s="1" t="n"/>
      <c r="G3860" s="1" t="n"/>
    </row>
    <row r="3861" ht="20.1" customHeight="1">
      <c r="A3861" s="29" t="inlineStr">
        <is>
          <t>4.2.14</t>
        </is>
      </c>
      <c r="B3861" s="29" t="inlineStr">
        <is>
          <t>CP ADAP. 014</t>
        </is>
      </c>
      <c r="C3861" s="29" t="inlineStr">
        <is>
          <t>FIBRA DE CARBONO PARA REFORCO ESTRUTURAL -VIGAS</t>
        </is>
      </c>
      <c r="D3861" s="30" t="inlineStr">
        <is>
          <t>M2</t>
        </is>
      </c>
      <c r="E3861" s="31" t="n">
        <v>1.36</v>
      </c>
      <c r="F3861" s="32" t="n">
        <v>0.475</v>
      </c>
      <c r="G3861" s="32">
        <f>F3861*E3861</f>
        <v/>
      </c>
    </row>
    <row r="3862" ht="15" customHeight="1">
      <c r="A3862" s="1" t="n"/>
      <c r="B3862" s="1" t="n"/>
      <c r="C3862" s="1" t="n"/>
      <c r="D3862" s="1" t="n"/>
      <c r="E3862" s="1" t="n"/>
      <c r="F3862" s="33" t="inlineStr">
        <is>
          <t>TOTAL:</t>
        </is>
      </c>
      <c r="G3862" s="34" t="n">
        <v>0.646</v>
      </c>
    </row>
    <row r="3863" ht="15" customHeight="1">
      <c r="A3863" s="27" t="inlineStr">
        <is>
          <t>[ Material ]</t>
        </is>
      </c>
      <c r="B3863" s="27" t="inlineStr">
        <is>
          <t>00004823</t>
        </is>
      </c>
      <c r="C3863" s="27" t="inlineStr">
        <is>
          <t>MASSA PLASTICA PARA MARMORE/GRANITO</t>
        </is>
      </c>
      <c r="D3863" s="28" t="inlineStr">
        <is>
          <t>KG</t>
        </is>
      </c>
      <c r="E3863" s="1" t="n"/>
      <c r="F3863" s="1" t="n"/>
      <c r="G3863" s="1" t="n"/>
    </row>
    <row r="3864" ht="27.95" customHeight="1">
      <c r="A3864" s="29" t="inlineStr">
        <is>
          <t>2.3</t>
        </is>
      </c>
      <c r="B3864" s="29" t="inlineStr">
        <is>
          <t>93210</t>
        </is>
      </c>
      <c r="C3864" s="29" t="inlineStr">
        <is>
          <t>EXECUÇÃO DE REFEITÓRIO EM CANTEIRO DE OBRA EM CHAPA DE MADEIRA COMPENSADA, NÃO INCLUSO MOBILIÁRIO E EQUIPAMENTOS. AF_02/2016</t>
        </is>
      </c>
      <c r="D3864" s="30" t="inlineStr">
        <is>
          <t>M2</t>
        </is>
      </c>
      <c r="E3864" s="31" t="n">
        <v>14</v>
      </c>
      <c r="F3864" s="32" t="n">
        <v>0.00185456</v>
      </c>
      <c r="G3864" s="32">
        <f>F3864*E3864</f>
        <v/>
      </c>
    </row>
    <row r="3865" ht="27.95" customHeight="1">
      <c r="A3865" s="29" t="inlineStr">
        <is>
          <t>6.15</t>
        </is>
      </c>
      <c r="B3865" s="29" t="inlineStr">
        <is>
          <t>86938</t>
        </is>
      </c>
      <c r="C3865" s="29" t="inlineStr">
        <is>
          <t>CUBA DE EMBUTIR OVAL EM LOUÇA BRANCA, 35 X 50CM OU EQUIVALENTE, INCLUSO VÁLVULA E SIFÃO TIPO GARRAFA EM METAL CROMADO - FORNECIMENTO E INSTALAÇÃO. AF_01/2020</t>
        </is>
      </c>
      <c r="D3865" s="30" t="inlineStr">
        <is>
          <t>UN</t>
        </is>
      </c>
      <c r="E3865" s="31" t="n">
        <v>30</v>
      </c>
      <c r="F3865" s="32" t="n">
        <v>0.5271</v>
      </c>
      <c r="G3865" s="32">
        <f>F3865*E3865</f>
        <v/>
      </c>
    </row>
    <row r="3866" ht="15" customHeight="1">
      <c r="A3866" s="1" t="n"/>
      <c r="B3866" s="1" t="n"/>
      <c r="C3866" s="1" t="n"/>
      <c r="D3866" s="1" t="n"/>
      <c r="E3866" s="1" t="n"/>
      <c r="F3866" s="33" t="inlineStr">
        <is>
          <t>TOTAL:</t>
        </is>
      </c>
      <c r="G3866" s="34" t="n">
        <v>15.83896384</v>
      </c>
    </row>
    <row r="3867" ht="15.95" customHeight="1">
      <c r="A3867" s="27" t="inlineStr">
        <is>
          <t>[ Material ]</t>
        </is>
      </c>
      <c r="B3867" s="27" t="inlineStr">
        <is>
          <t>00038877</t>
        </is>
      </c>
      <c r="C3867" s="27" t="inlineStr">
        <is>
          <t>MASSA PREMIUM PARA TEXTURA LISA DE BASE ACRILICA, USO INTERNO E EXTERNO</t>
        </is>
      </c>
      <c r="D3867" s="28" t="inlineStr">
        <is>
          <t>KG</t>
        </is>
      </c>
      <c r="E3867" s="1" t="n"/>
      <c r="F3867" s="1" t="n"/>
      <c r="G3867" s="1" t="n"/>
    </row>
    <row r="3868" ht="20.1" customHeight="1">
      <c r="A3868" s="29" t="inlineStr">
        <is>
          <t>4.3.11</t>
        </is>
      </c>
      <c r="B3868" s="29" t="inlineStr">
        <is>
          <t>88423</t>
        </is>
      </c>
      <c r="C3868" s="29" t="inlineStr">
        <is>
          <t>APLICAÇÃO MANUAL DE PINTURA COM TINTA TEXTURIZADA ACRÍLICA EM PAREDES EXTERNAS DE CASAS, UMA COR. AF_06/2014</t>
        </is>
      </c>
      <c r="D3868" s="30" t="inlineStr">
        <is>
          <t>M2</t>
        </is>
      </c>
      <c r="E3868" s="31" t="n">
        <v>58.29</v>
      </c>
      <c r="F3868" s="32" t="n">
        <v>1.938</v>
      </c>
      <c r="G3868" s="32">
        <f>F3868*E3868</f>
        <v/>
      </c>
    </row>
    <row r="3869" ht="20.1" customHeight="1">
      <c r="A3869" s="29" t="inlineStr">
        <is>
          <t>4.6.12</t>
        </is>
      </c>
      <c r="B3869" s="29" t="inlineStr">
        <is>
          <t>88423</t>
        </is>
      </c>
      <c r="C3869" s="29" t="inlineStr">
        <is>
          <t>APLICAÇÃO MANUAL DE PINTURA COM TINTA TEXTURIZADA ACRÍLICA EM PAREDES EXTERNAS DE CASAS, UMA COR. AF_06/2014</t>
        </is>
      </c>
      <c r="D3869" s="30" t="inlineStr">
        <is>
          <t>M2</t>
        </is>
      </c>
      <c r="E3869" s="31" t="n">
        <v>168</v>
      </c>
      <c r="F3869" s="32" t="n">
        <v>1.938</v>
      </c>
      <c r="G3869" s="32">
        <f>F3869*E3869</f>
        <v/>
      </c>
    </row>
    <row r="3870" ht="15" customHeight="1">
      <c r="A3870" s="1" t="n"/>
      <c r="B3870" s="1" t="n"/>
      <c r="C3870" s="1" t="n"/>
      <c r="D3870" s="1" t="n"/>
      <c r="E3870" s="1" t="n"/>
      <c r="F3870" s="33" t="inlineStr">
        <is>
          <t>TOTAL:</t>
        </is>
      </c>
      <c r="G3870" s="34" t="n">
        <v>438.55002</v>
      </c>
    </row>
    <row r="3871" ht="15.95" customHeight="1">
      <c r="A3871" s="27" t="inlineStr">
        <is>
          <t>[ Material ]</t>
        </is>
      </c>
      <c r="B3871" s="27" t="inlineStr">
        <is>
          <t>00038589</t>
        </is>
      </c>
      <c r="C3871" s="27" t="inlineStr">
        <is>
          <t>MEIO BLOCO DE CONCRETO ESTRUTURAL 14 X 19 X 19 CM, FBK 4,5 MPA (NBR 6136)</t>
        </is>
      </c>
      <c r="D3871" s="28" t="inlineStr">
        <is>
          <t>UN</t>
        </is>
      </c>
      <c r="E3871" s="1" t="n"/>
      <c r="F3871" s="1" t="n"/>
      <c r="G3871" s="1" t="n"/>
    </row>
    <row r="3872" ht="27.95" customHeight="1">
      <c r="A3872" s="29" t="inlineStr">
        <is>
          <t>5.13</t>
        </is>
      </c>
      <c r="B3872" s="29" t="inlineStr">
        <is>
          <t>89470</t>
        </is>
      </c>
      <c r="C3872" s="29" t="inlineStr">
        <is>
          <t>ALVENARIA DE BLOCOS DE CONCRETO ESTRUTURAL 14X19X39 CM (ESPESSURA 14 CM), FBK = 4,5 MPA, UTILIZANDO COLHER DE PEDREIRO. AF_10/2022</t>
        </is>
      </c>
      <c r="D3872" s="30" t="inlineStr">
        <is>
          <t>M2</t>
        </is>
      </c>
      <c r="E3872" s="31" t="n">
        <v>242</v>
      </c>
      <c r="F3872" s="32" t="n">
        <v>1.46</v>
      </c>
      <c r="G3872" s="32">
        <f>F3872*E3872</f>
        <v/>
      </c>
    </row>
    <row r="3873" ht="15" customHeight="1">
      <c r="A3873" s="1" t="n"/>
      <c r="B3873" s="1" t="n"/>
      <c r="C3873" s="1" t="n"/>
      <c r="D3873" s="1" t="n"/>
      <c r="E3873" s="1" t="n"/>
      <c r="F3873" s="33" t="inlineStr">
        <is>
          <t>TOTAL:</t>
        </is>
      </c>
      <c r="G3873" s="34" t="n">
        <v>353.32</v>
      </c>
    </row>
    <row r="3874" ht="15" customHeight="1">
      <c r="A3874" s="27" t="inlineStr">
        <is>
          <t>[ Material ]</t>
        </is>
      </c>
      <c r="B3874" s="27" t="inlineStr">
        <is>
          <t>00043147</t>
        </is>
      </c>
      <c r="C3874" s="27" t="inlineStr">
        <is>
          <t>MEMBRANA IMPERMEABILIZANTE ACRILICA MONOCOMPONENTE</t>
        </is>
      </c>
      <c r="D3874" s="28" t="inlineStr">
        <is>
          <t>KG</t>
        </is>
      </c>
      <c r="E3874" s="1" t="n"/>
      <c r="F3874" s="1" t="n"/>
      <c r="G3874" s="1" t="n"/>
    </row>
    <row r="3875" ht="20.1" customHeight="1">
      <c r="A3875" s="29" t="inlineStr">
        <is>
          <t>4.4.3</t>
        </is>
      </c>
      <c r="B3875" s="29" t="inlineStr">
        <is>
          <t>CP ADAP. 020</t>
        </is>
      </c>
      <c r="C3875" s="29" t="inlineStr">
        <is>
          <t>IMPERMEABILIZAÇÃO COM REVESTIMENTO MINERAL MONOCOMPONENTE (ARGAMASSA POLIMÉRICA)</t>
        </is>
      </c>
      <c r="D3875" s="30" t="inlineStr">
        <is>
          <t>M2</t>
        </is>
      </c>
      <c r="E3875" s="31" t="n">
        <v>408</v>
      </c>
      <c r="F3875" s="32" t="n">
        <v>2.5</v>
      </c>
      <c r="G3875" s="32">
        <f>F3875*E3875</f>
        <v/>
      </c>
    </row>
    <row r="3876" ht="15" customHeight="1">
      <c r="A3876" s="1" t="n"/>
      <c r="B3876" s="1" t="n"/>
      <c r="C3876" s="1" t="n"/>
      <c r="D3876" s="1" t="n"/>
      <c r="E3876" s="1" t="n"/>
      <c r="F3876" s="33" t="inlineStr">
        <is>
          <t>TOTAL:</t>
        </is>
      </c>
      <c r="G3876" s="34" t="n">
        <v>1020</v>
      </c>
    </row>
    <row r="3877" ht="15" customHeight="1">
      <c r="A3877" s="27" t="inlineStr">
        <is>
          <t xml:space="preserve">[ Mão de Obra </t>
        </is>
      </c>
      <c r="B3877" s="27" t="inlineStr">
        <is>
          <t>00004069</t>
        </is>
      </c>
      <c r="C3877" s="27" t="inlineStr">
        <is>
          <t>MESTRE DE OBRAS (HORISTA)</t>
        </is>
      </c>
      <c r="D3877" s="28" t="inlineStr">
        <is>
          <t>H</t>
        </is>
      </c>
      <c r="E3877" s="1" t="n"/>
      <c r="F3877" s="1" t="n"/>
      <c r="G3877" s="1" t="n"/>
    </row>
    <row r="3878" ht="20.1" customHeight="1">
      <c r="A3878" s="29" t="inlineStr">
        <is>
          <t>4.2.14</t>
        </is>
      </c>
      <c r="B3878" s="29" t="inlineStr">
        <is>
          <t>CP ADAP. 014</t>
        </is>
      </c>
      <c r="C3878" s="29" t="inlineStr">
        <is>
          <t>FIBRA DE CARBONO PARA REFORCO ESTRUTURAL -VIGAS</t>
        </is>
      </c>
      <c r="D3878" s="30" t="inlineStr">
        <is>
          <t>M2</t>
        </is>
      </c>
      <c r="E3878" s="31" t="n">
        <v>1.36</v>
      </c>
      <c r="F3878" s="32" t="n">
        <v>0.31654578</v>
      </c>
      <c r="G3878" s="32">
        <f>F3878*E3878</f>
        <v/>
      </c>
    </row>
    <row r="3879" ht="20.1" customHeight="1">
      <c r="A3879" s="29" t="inlineStr">
        <is>
          <t>4.7.5</t>
        </is>
      </c>
      <c r="B3879" s="29" t="inlineStr">
        <is>
          <t>CP ADAP. 038</t>
        </is>
      </c>
      <c r="C3879" s="29" t="inlineStr">
        <is>
          <t>REMOÇÃO, ARMAZENAMENTO E REEINSTALAÇÃO DE SPDA COM EMISSÃO DE LAUDO</t>
        </is>
      </c>
      <c r="D3879" s="30" t="inlineStr">
        <is>
          <t>UN</t>
        </is>
      </c>
      <c r="E3879" s="31" t="n">
        <v>2</v>
      </c>
      <c r="F3879" s="32" t="n">
        <v>0.008133325199999999</v>
      </c>
      <c r="G3879" s="32">
        <f>F3879*E3879</f>
        <v/>
      </c>
    </row>
    <row r="3880" ht="15" customHeight="1">
      <c r="A3880" s="1" t="n"/>
      <c r="B3880" s="1" t="n"/>
      <c r="C3880" s="1" t="n"/>
      <c r="D3880" s="1" t="n"/>
      <c r="E3880" s="1" t="n"/>
      <c r="F3880" s="33" t="inlineStr">
        <is>
          <t>TOTAL:</t>
        </is>
      </c>
      <c r="G3880" s="34" t="n">
        <v>0.4467689112</v>
      </c>
    </row>
    <row r="3881" ht="15.95" customHeight="1">
      <c r="A3881" s="27" t="inlineStr">
        <is>
          <t>[ Material ]</t>
        </is>
      </c>
      <c r="B3881" s="27" t="inlineStr">
        <is>
          <t>00010432</t>
        </is>
      </c>
      <c r="C3881" s="27" t="inlineStr">
        <is>
          <t>MICTORIO INDIVIDUAL, SIFONADO, DE LOUCA BRANCA, SEM COMPLEMENTOS</t>
        </is>
      </c>
      <c r="D3881" s="28" t="inlineStr">
        <is>
          <t>UN</t>
        </is>
      </c>
      <c r="E3881" s="1" t="n"/>
      <c r="F3881" s="1" t="n"/>
      <c r="G3881" s="1" t="n"/>
    </row>
    <row r="3882" ht="20.1" customHeight="1">
      <c r="A3882" s="29" t="inlineStr">
        <is>
          <t>6.18</t>
        </is>
      </c>
      <c r="B3882" s="29" t="inlineStr">
        <is>
          <t>100858</t>
        </is>
      </c>
      <c r="C3882" s="29" t="inlineStr">
        <is>
          <t>MICTÓRIO SIFONADO LOUÇA BRANCA - PADRÃO MÉDIO - FORNECIMENTO E INSTALAÇÃO. AF_01/2020</t>
        </is>
      </c>
      <c r="D3882" s="30" t="inlineStr">
        <is>
          <t>UN</t>
        </is>
      </c>
      <c r="E3882" s="31" t="n">
        <v>11</v>
      </c>
      <c r="F3882" s="32" t="n">
        <v>1</v>
      </c>
      <c r="G3882" s="32">
        <f>F3882*E3882</f>
        <v/>
      </c>
    </row>
    <row r="3883" ht="15" customHeight="1">
      <c r="A3883" s="1" t="n"/>
      <c r="B3883" s="1" t="n"/>
      <c r="C3883" s="1" t="n"/>
      <c r="D3883" s="1" t="n"/>
      <c r="E3883" s="1" t="n"/>
      <c r="F3883" s="33" t="inlineStr">
        <is>
          <t>TOTAL:</t>
        </is>
      </c>
      <c r="G3883" s="34" t="n">
        <v>11</v>
      </c>
    </row>
    <row r="3884" ht="15" customHeight="1">
      <c r="A3884" s="27" t="inlineStr">
        <is>
          <t xml:space="preserve">[ Mão de Obra </t>
        </is>
      </c>
      <c r="B3884" s="27" t="inlineStr">
        <is>
          <t>00044497</t>
        </is>
      </c>
      <c r="C3884" s="27" t="inlineStr">
        <is>
          <t>MONTADOR DE ESTRUTURAS METALICAS HORISTA</t>
        </is>
      </c>
      <c r="D3884" s="28" t="inlineStr">
        <is>
          <t>H</t>
        </is>
      </c>
      <c r="E3884" s="1" t="n"/>
      <c r="F3884" s="1" t="n"/>
      <c r="G3884" s="1" t="n"/>
    </row>
    <row r="3885" ht="27.95" customHeight="1">
      <c r="A3885" s="29" t="inlineStr">
        <is>
          <t>3.1.2</t>
        </is>
      </c>
      <c r="B3885" s="29" t="inlineStr">
        <is>
          <t>97063</t>
        </is>
      </c>
      <c r="C3885" s="29" t="inlineStr">
        <is>
          <t>MONTAGEM E DESMONTAGEM DE ANDAIME MODULAR FACHADEIRO, COM PISO METÁLICO, PARA EDIFICAÇÕES COM MÚLTIPLOS PAVIMENTOS (EXCLUSIVE ANDAIME E LIMPEZA). AF_11/2017</t>
        </is>
      </c>
      <c r="D3885" s="30" t="inlineStr">
        <is>
          <t>M2</t>
        </is>
      </c>
      <c r="E3885" s="31" t="n">
        <v>889</v>
      </c>
      <c r="F3885" s="32" t="n">
        <v>0.561965088</v>
      </c>
      <c r="G3885" s="32">
        <f>F3885*E3885</f>
        <v/>
      </c>
    </row>
    <row r="3886" ht="27.95" customHeight="1">
      <c r="A3886" s="29" t="inlineStr">
        <is>
          <t>4.1.2</t>
        </is>
      </c>
      <c r="B3886" s="29" t="inlineStr">
        <is>
          <t>97063</t>
        </is>
      </c>
      <c r="C3886" s="29" t="inlineStr">
        <is>
          <t>MONTAGEM E DESMONTAGEM DE ANDAIME MODULAR FACHADEIRO, COM PISO METÁLICO, PARA EDIFICAÇÕES COM MÚLTIPLOS PAVIMENTOS (EXCLUSIVE ANDAIME E LIMPEZA). AF_11/2017</t>
        </is>
      </c>
      <c r="D3886" s="30" t="inlineStr">
        <is>
          <t>M2</t>
        </is>
      </c>
      <c r="E3886" s="31" t="n">
        <v>1600.8</v>
      </c>
      <c r="F3886" s="32" t="n">
        <v>0.561965088</v>
      </c>
      <c r="G3886" s="32">
        <f>F3886*E3886</f>
        <v/>
      </c>
    </row>
    <row r="3887" ht="20.1" customHeight="1">
      <c r="A3887" s="29" t="inlineStr">
        <is>
          <t>4.3.14</t>
        </is>
      </c>
      <c r="B3887" s="29" t="inlineStr">
        <is>
          <t>CP ADAP. 023</t>
        </is>
      </c>
      <c r="C3887" s="29" t="inlineStr">
        <is>
          <t>FORNECIMENTO E INSTALAÇÃO DE BRISES EM PVC E MONTANTES EM ALUMÍNIO</t>
        </is>
      </c>
      <c r="D3887" s="30" t="inlineStr">
        <is>
          <t>M2</t>
        </is>
      </c>
      <c r="E3887" s="31" t="n">
        <v>340</v>
      </c>
      <c r="F3887" s="32" t="n">
        <v>0.303984</v>
      </c>
      <c r="G3887" s="32">
        <f>F3887*E3887</f>
        <v/>
      </c>
    </row>
    <row r="3888" ht="20.1" customHeight="1">
      <c r="A3888" s="29" t="inlineStr">
        <is>
          <t>6.10</t>
        </is>
      </c>
      <c r="B3888" s="29" t="inlineStr">
        <is>
          <t>97640</t>
        </is>
      </c>
      <c r="C3888" s="29" t="inlineStr">
        <is>
          <t>REMOÇÃO DE FORROS DE DRYWALL, PVC E FIBROMINERAL, DE FORMA MANUAL, SEM REAPROVEITAMENTO. AF_09/2023</t>
        </is>
      </c>
      <c r="D3888" s="30" t="inlineStr">
        <is>
          <t>M2</t>
        </is>
      </c>
      <c r="E3888" s="31" t="n">
        <v>123.31</v>
      </c>
      <c r="F3888" s="32" t="n">
        <v>0.023204112</v>
      </c>
      <c r="G3888" s="32">
        <f>F3888*E3888</f>
        <v/>
      </c>
    </row>
    <row r="3889" ht="15" customHeight="1">
      <c r="A3889" s="29" t="inlineStr">
        <is>
          <t>6.11</t>
        </is>
      </c>
      <c r="B3889" s="29" t="inlineStr">
        <is>
          <t>120412</t>
        </is>
      </c>
      <c r="C3889" s="29" t="inlineStr">
        <is>
          <t>FORRO MODULAR DE PVC MAGIORE 625 x 1250mm VIPAL</t>
        </is>
      </c>
      <c r="D3889" s="30" t="inlineStr">
        <is>
          <t>M2</t>
        </is>
      </c>
      <c r="E3889" s="31" t="n">
        <v>123.31</v>
      </c>
      <c r="F3889" s="32" t="n">
        <v>0.607968</v>
      </c>
      <c r="G3889" s="32">
        <f>F3889*E3889</f>
        <v/>
      </c>
    </row>
    <row r="3890" ht="15" customHeight="1">
      <c r="A3890" s="1" t="n"/>
      <c r="B3890" s="1" t="n"/>
      <c r="C3890" s="1" t="n"/>
      <c r="D3890" s="1" t="n"/>
      <c r="E3890" s="1" t="n"/>
      <c r="F3890" s="33" t="inlineStr">
        <is>
          <t>TOTAL:</t>
        </is>
      </c>
      <c r="G3890" s="34" t="n">
        <v>1580.36506923312</v>
      </c>
    </row>
    <row r="3891" ht="15" customHeight="1">
      <c r="A3891" s="27" t="inlineStr">
        <is>
          <t xml:space="preserve">[ Mão de Obra </t>
        </is>
      </c>
      <c r="B3891" s="27" t="inlineStr">
        <is>
          <t>I1530</t>
        </is>
      </c>
      <c r="C3891" s="27" t="inlineStr">
        <is>
          <t>MONTADOR</t>
        </is>
      </c>
      <c r="D3891" s="28" t="inlineStr">
        <is>
          <t>H</t>
        </is>
      </c>
      <c r="E3891" s="1" t="n"/>
      <c r="F3891" s="1" t="n"/>
      <c r="G3891" s="1" t="n"/>
    </row>
    <row r="3892" ht="15" customHeight="1">
      <c r="A3892" s="29" t="inlineStr">
        <is>
          <t>3.6.3</t>
        </is>
      </c>
      <c r="B3892" s="29" t="inlineStr">
        <is>
          <t>C4827</t>
        </is>
      </c>
      <c r="C3892" s="29" t="inlineStr">
        <is>
          <t>TELHA DE ALUMÍNIO ONDULADA, ESP.=0,7MM (Fechamento Lateral)</t>
        </is>
      </c>
      <c r="D3892" s="30" t="inlineStr">
        <is>
          <t>M2</t>
        </is>
      </c>
      <c r="E3892" s="31" t="n">
        <v>360.72</v>
      </c>
      <c r="F3892" s="32" t="n">
        <v>0.3</v>
      </c>
      <c r="G3892" s="32">
        <f>F3892*E3892</f>
        <v/>
      </c>
    </row>
    <row r="3893" ht="20.1" customHeight="1">
      <c r="A3893" s="29" t="inlineStr">
        <is>
          <t>4.3.13</t>
        </is>
      </c>
      <c r="B3893" s="29" t="inlineStr">
        <is>
          <t>CP ADAP. 022</t>
        </is>
      </c>
      <c r="C3893" s="29" t="inlineStr">
        <is>
          <t>REMOÇÃO DE BRISES DE VIDRO E ESTRUTURA PORTANTE</t>
        </is>
      </c>
      <c r="D3893" s="30" t="inlineStr">
        <is>
          <t>M2</t>
        </is>
      </c>
      <c r="E3893" s="31" t="n">
        <v>340</v>
      </c>
      <c r="F3893" s="32" t="n">
        <v>0.3</v>
      </c>
      <c r="G3893" s="32">
        <f>F3893*E3893</f>
        <v/>
      </c>
    </row>
    <row r="3894" ht="15" customHeight="1">
      <c r="A3894" s="1" t="n"/>
      <c r="B3894" s="1" t="n"/>
      <c r="C3894" s="1" t="n"/>
      <c r="D3894" s="1" t="n"/>
      <c r="E3894" s="1" t="n"/>
      <c r="F3894" s="33" t="inlineStr">
        <is>
          <t>TOTAL:</t>
        </is>
      </c>
      <c r="G3894" s="34" t="n">
        <v>210.216</v>
      </c>
    </row>
    <row r="3895" ht="15" customHeight="1">
      <c r="A3895" s="27" t="inlineStr">
        <is>
          <t xml:space="preserve">[ Mão de Obra </t>
        </is>
      </c>
      <c r="B3895" s="27" t="inlineStr">
        <is>
          <t>00004093</t>
        </is>
      </c>
      <c r="C3895" s="27" t="inlineStr">
        <is>
          <t>MOTORISTA DE CAMINHAO (HORISTA)</t>
        </is>
      </c>
      <c r="D3895" s="28" t="inlineStr">
        <is>
          <t>H</t>
        </is>
      </c>
      <c r="E3895" s="1" t="n"/>
      <c r="F3895" s="1" t="n"/>
      <c r="G3895" s="1" t="n"/>
    </row>
    <row r="3896" ht="20.1" customHeight="1">
      <c r="A3896" s="29" t="inlineStr">
        <is>
          <t>2.2</t>
        </is>
      </c>
      <c r="B3896" s="29" t="inlineStr">
        <is>
          <t>93208</t>
        </is>
      </c>
      <c r="C3896" s="29" t="inlineStr">
        <is>
          <t>EXECUÇÃO DE ALMOXARIFADO EM CANTEIRO DE OBRA EM CHAPA DE MADEIRA COMPENSADA, INCLUSO PRATELEIRAS. AF_02/2016</t>
        </is>
      </c>
      <c r="D3896" s="30" t="inlineStr">
        <is>
          <t>M2</t>
        </is>
      </c>
      <c r="E3896" s="31" t="n">
        <v>30</v>
      </c>
      <c r="F3896" s="32" t="n">
        <v>4.0435572e-05</v>
      </c>
      <c r="G3896" s="32">
        <f>F3896*E3896</f>
        <v/>
      </c>
    </row>
    <row r="3897" ht="27.95" customHeight="1">
      <c r="A3897" s="29" t="inlineStr">
        <is>
          <t>2.3</t>
        </is>
      </c>
      <c r="B3897" s="29" t="inlineStr">
        <is>
          <t>93210</t>
        </is>
      </c>
      <c r="C3897" s="29" t="inlineStr">
        <is>
          <t>EXECUÇÃO DE REFEITÓRIO EM CANTEIRO DE OBRA EM CHAPA DE MADEIRA COMPENSADA, NÃO INCLUSO MOBILIÁRIO E EQUIPAMENTOS. AF_02/2016</t>
        </is>
      </c>
      <c r="D3897" s="30" t="inlineStr">
        <is>
          <t>M2</t>
        </is>
      </c>
      <c r="E3897" s="31" t="n">
        <v>14</v>
      </c>
      <c r="F3897" s="32" t="n">
        <v>6.03516e-05</v>
      </c>
      <c r="G3897" s="32">
        <f>F3897*E3897</f>
        <v/>
      </c>
    </row>
    <row r="3898" ht="15" customHeight="1">
      <c r="A3898" s="1" t="n"/>
      <c r="B3898" s="1" t="n"/>
      <c r="C3898" s="1" t="n"/>
      <c r="D3898" s="1" t="n"/>
      <c r="E3898" s="1" t="n"/>
      <c r="F3898" s="33" t="inlineStr">
        <is>
          <t>TOTAL:</t>
        </is>
      </c>
      <c r="G3898" s="34" t="n">
        <v>0.00205798956</v>
      </c>
    </row>
    <row r="3899" ht="15" customHeight="1">
      <c r="A3899" s="27" t="inlineStr">
        <is>
          <t xml:space="preserve">[ Mão de Obra </t>
        </is>
      </c>
      <c r="B3899" s="27" t="inlineStr">
        <is>
          <t>00020020</t>
        </is>
      </c>
      <c r="C3899" s="27" t="inlineStr">
        <is>
          <t>MOTORISTA DE CAMINHAO-BASCULANTE (HORISTA)</t>
        </is>
      </c>
      <c r="D3899" s="28" t="inlineStr">
        <is>
          <t>H</t>
        </is>
      </c>
      <c r="E3899" s="1" t="n"/>
      <c r="F3899" s="1" t="n"/>
      <c r="G3899" s="1" t="n"/>
    </row>
    <row r="3900" ht="27.95" customHeight="1">
      <c r="A3900" s="29" t="inlineStr">
        <is>
          <t>7.3</t>
        </is>
      </c>
      <c r="B3900" s="29" t="inlineStr">
        <is>
          <t>100982</t>
        </is>
      </c>
      <c r="C3900" s="29" t="inlineStr">
        <is>
          <t>CARGA, MANOBRA E DESCARGA DE ENTULHO EM CAMINHÃO BASCULANTE 10 M³ - CARGA COM ESCAVADEIRA HIDRÁULICA (CAÇAMBA DE 0,80 M³ / 111 HP) E DESCARGA LIVRE (UNIDADE: M3). AF_07/2020</t>
        </is>
      </c>
      <c r="D3900" s="30" t="inlineStr">
        <is>
          <t>M3</t>
        </is>
      </c>
      <c r="E3900" s="31" t="n">
        <v>355.22</v>
      </c>
      <c r="F3900" s="32" t="n">
        <v>0.033796896</v>
      </c>
      <c r="G3900" s="32">
        <f>F3900*E3900</f>
        <v/>
      </c>
    </row>
    <row r="3901" ht="15" customHeight="1">
      <c r="A3901" s="1" t="n"/>
      <c r="B3901" s="1" t="n"/>
      <c r="C3901" s="1" t="n"/>
      <c r="D3901" s="1" t="n"/>
      <c r="E3901" s="1" t="n"/>
      <c r="F3901" s="33" t="inlineStr">
        <is>
          <t>TOTAL:</t>
        </is>
      </c>
      <c r="G3901" s="34" t="n">
        <v>12.00533339712</v>
      </c>
    </row>
    <row r="3902" ht="15" customHeight="1">
      <c r="A3902" s="27" t="inlineStr">
        <is>
          <t xml:space="preserve">[ Mão de Obra </t>
        </is>
      </c>
      <c r="B3902" s="27" t="inlineStr">
        <is>
          <t>00004096</t>
        </is>
      </c>
      <c r="C3902" s="27" t="inlineStr">
        <is>
          <t>MOTORISTA OPERADOR DE CAMINHAO COM MUNCK (HORISTA)</t>
        </is>
      </c>
      <c r="D3902" s="28" t="inlineStr">
        <is>
          <t>H</t>
        </is>
      </c>
      <c r="E3902" s="1" t="n"/>
      <c r="F3902" s="1" t="n"/>
      <c r="G3902" s="1" t="n"/>
    </row>
    <row r="3903" ht="27.95" customHeight="1">
      <c r="A3903" s="29" t="inlineStr">
        <is>
          <t>2.4</t>
        </is>
      </c>
      <c r="B3903" s="29" t="inlineStr">
        <is>
          <t>101493</t>
        </is>
      </c>
      <c r="C3903" s="29" t="inlineStr">
        <is>
          <t>ENTRADA DE ENERGIA ELÉTRICA, AÉREA, MONOFÁSICA, COM CAIXA DE EMBUTIR, CABO DE 10 MM2 E DISJUNTOR DIN 50A (NÃO INCLUSO O POSTE DE CONCRETO). AF_07/2020_PS</t>
        </is>
      </c>
      <c r="D3903" s="30" t="inlineStr">
        <is>
          <t>UN</t>
        </is>
      </c>
      <c r="E3903" s="31" t="n">
        <v>1</v>
      </c>
      <c r="F3903" s="32" t="n">
        <v>0.07845145000000001</v>
      </c>
      <c r="G3903" s="32">
        <f>F3903*E3903</f>
        <v/>
      </c>
    </row>
    <row r="3904" ht="15" customHeight="1">
      <c r="A3904" s="1" t="n"/>
      <c r="B3904" s="1" t="n"/>
      <c r="C3904" s="1" t="n"/>
      <c r="D3904" s="1" t="n"/>
      <c r="E3904" s="1" t="n"/>
      <c r="F3904" s="33" t="inlineStr">
        <is>
          <t>TOTAL:</t>
        </is>
      </c>
      <c r="G3904" s="34" t="n">
        <v>0.07845145000000001</v>
      </c>
    </row>
    <row r="3905" ht="15" customHeight="1">
      <c r="A3905" s="27" t="inlineStr">
        <is>
          <t xml:space="preserve">[ Encargos </t>
        </is>
      </c>
      <c r="B3905" s="27" t="inlineStr">
        <is>
          <t>I10789</t>
        </is>
      </c>
      <c r="C3905" s="27" t="inlineStr">
        <is>
          <t>Nível de bolha de madeira</t>
        </is>
      </c>
      <c r="D3905" s="28" t="inlineStr">
        <is>
          <t>un</t>
        </is>
      </c>
      <c r="E3905" s="1" t="n"/>
      <c r="F3905" s="1" t="n"/>
      <c r="G3905" s="1" t="n"/>
    </row>
    <row r="3906" ht="20.1" customHeight="1">
      <c r="A3906" s="29" t="inlineStr">
        <is>
          <t>3.6.5</t>
        </is>
      </c>
      <c r="B3906" s="29" t="inlineStr">
        <is>
          <t>S09541</t>
        </is>
      </c>
      <c r="C3906" s="29" t="inlineStr">
        <is>
          <t>Fornecimento e instalação de exaustor eólico ref. LM-60 master turbo, da luftmaxi ou similar</t>
        </is>
      </c>
      <c r="D3906" s="30" t="inlineStr">
        <is>
          <t>un</t>
        </is>
      </c>
      <c r="E3906" s="31" t="n">
        <v>18</v>
      </c>
      <c r="F3906" s="32" t="n">
        <v>0.0002</v>
      </c>
      <c r="G3906" s="32">
        <f>F3906*E3906</f>
        <v/>
      </c>
    </row>
    <row r="3907" ht="15" customHeight="1">
      <c r="A3907" s="1" t="n"/>
      <c r="B3907" s="1" t="n"/>
      <c r="C3907" s="1" t="n"/>
      <c r="D3907" s="1" t="n"/>
      <c r="E3907" s="1" t="n"/>
      <c r="F3907" s="33" t="inlineStr">
        <is>
          <t>TOTAL:</t>
        </is>
      </c>
      <c r="G3907" s="34" t="n">
        <v>0.0036</v>
      </c>
    </row>
    <row r="3908" ht="15" customHeight="1">
      <c r="A3908" s="27" t="inlineStr">
        <is>
          <t xml:space="preserve">[ Encargos </t>
        </is>
      </c>
      <c r="B3908" s="27" t="inlineStr">
        <is>
          <t>I01651</t>
        </is>
      </c>
      <c r="C3908" s="27" t="inlineStr">
        <is>
          <t>Óculos branco proteção</t>
        </is>
      </c>
      <c r="D3908" s="28" t="inlineStr">
        <is>
          <t>pr</t>
        </is>
      </c>
      <c r="E3908" s="1" t="n"/>
      <c r="F3908" s="1" t="n"/>
      <c r="G3908" s="1" t="n"/>
    </row>
    <row r="3909" ht="15" customHeight="1">
      <c r="A3909" s="29" t="inlineStr">
        <is>
          <t>3.3.10</t>
        </is>
      </c>
      <c r="B3909" s="29" t="inlineStr">
        <is>
          <t>S08637</t>
        </is>
      </c>
      <c r="C3909" s="29" t="inlineStr">
        <is>
          <t>Chapim de concreto pré-moldado</t>
        </is>
      </c>
      <c r="D3909" s="30" t="inlineStr">
        <is>
          <t>m</t>
        </is>
      </c>
      <c r="E3909" s="31" t="n">
        <v>142</v>
      </c>
      <c r="F3909" s="32" t="n">
        <v>0.00204</v>
      </c>
      <c r="G3909" s="32">
        <f>F3909*E3909</f>
        <v/>
      </c>
    </row>
    <row r="3910" ht="20.1" customHeight="1">
      <c r="A3910" s="29" t="inlineStr">
        <is>
          <t>3.6.5</t>
        </is>
      </c>
      <c r="B3910" s="29" t="inlineStr">
        <is>
          <t>S09541</t>
        </is>
      </c>
      <c r="C3910" s="29" t="inlineStr">
        <is>
          <t>Fornecimento e instalação de exaustor eólico ref. LM-60 master turbo, da luftmaxi ou similar</t>
        </is>
      </c>
      <c r="D3910" s="30" t="inlineStr">
        <is>
          <t>un</t>
        </is>
      </c>
      <c r="E3910" s="31" t="n">
        <v>18</v>
      </c>
      <c r="F3910" s="32" t="n">
        <v>0.0016</v>
      </c>
      <c r="G3910" s="32">
        <f>F3910*E3910</f>
        <v/>
      </c>
    </row>
    <row r="3911" ht="27.95" customHeight="1">
      <c r="A3911" s="29" t="inlineStr">
        <is>
          <t>4.2.17</t>
        </is>
      </c>
      <c r="B3911" s="29" t="inlineStr">
        <is>
          <t>S02291</t>
        </is>
      </c>
      <c r="C3911" s="29" t="inlineStr">
        <is>
          <t>Pintura para interiores, sobre paredes ou tetos, com lixamento, aplicação de 01 demão de líquido selador, 02 demãos de massa corrida e 02 demãos de tinta pva latex convencional para interiores (Recomposição das paredes e lajes internas)</t>
        </is>
      </c>
      <c r="D3911" s="30" t="inlineStr">
        <is>
          <t>m2</t>
        </is>
      </c>
      <c r="E3911" s="31" t="n">
        <v>17.4</v>
      </c>
      <c r="F3911" s="32" t="n">
        <v>0.00132</v>
      </c>
      <c r="G3911" s="32">
        <f>F3911*E3911</f>
        <v/>
      </c>
    </row>
    <row r="3912" ht="15" customHeight="1">
      <c r="A3912" s="1" t="n"/>
      <c r="B3912" s="1" t="n"/>
      <c r="C3912" s="1" t="n"/>
      <c r="D3912" s="1" t="n"/>
      <c r="E3912" s="1" t="n"/>
      <c r="F3912" s="33" t="inlineStr">
        <is>
          <t>TOTAL:</t>
        </is>
      </c>
      <c r="G3912" s="34" t="n">
        <v>0.341448</v>
      </c>
    </row>
    <row r="3913" ht="15" customHeight="1">
      <c r="A3913" s="27" t="inlineStr">
        <is>
          <t>[ Material ]</t>
        </is>
      </c>
      <c r="B3913" s="27" t="inlineStr">
        <is>
          <t>00004221</t>
        </is>
      </c>
      <c r="C3913" s="27" t="inlineStr">
        <is>
          <t>OLEO DIESEL COMBUSTIVEL COMUM METROPOLITANO S-10 OU S-500</t>
        </is>
      </c>
      <c r="D3913" s="28" t="inlineStr">
        <is>
          <t>L</t>
        </is>
      </c>
      <c r="E3913" s="1" t="n"/>
      <c r="F3913" s="1" t="n"/>
      <c r="G3913" s="1" t="n"/>
    </row>
    <row r="3914" ht="20.1" customHeight="1">
      <c r="A3914" s="29" t="inlineStr">
        <is>
          <t>2.2</t>
        </is>
      </c>
      <c r="B3914" s="29" t="inlineStr">
        <is>
          <t>93208</t>
        </is>
      </c>
      <c r="C3914" s="29" t="inlineStr">
        <is>
          <t>EXECUÇÃO DE ALMOXARIFADO EM CANTEIRO DE OBRA EM CHAPA DE MADEIRA COMPENSADA, INCLUSO PRATELEIRAS. AF_02/2016</t>
        </is>
      </c>
      <c r="D3914" s="30" t="inlineStr">
        <is>
          <t>M2</t>
        </is>
      </c>
      <c r="E3914" s="31" t="n">
        <v>30</v>
      </c>
      <c r="F3914" s="32" t="n">
        <v>0.0011635488</v>
      </c>
      <c r="G3914" s="32">
        <f>F3914*E3914</f>
        <v/>
      </c>
    </row>
    <row r="3915" ht="27.95" customHeight="1">
      <c r="A3915" s="29" t="inlineStr">
        <is>
          <t>2.3</t>
        </is>
      </c>
      <c r="B3915" s="29" t="inlineStr">
        <is>
          <t>93210</t>
        </is>
      </c>
      <c r="C3915" s="29" t="inlineStr">
        <is>
          <t>EXECUÇÃO DE REFEITÓRIO EM CANTEIRO DE OBRA EM CHAPA DE MADEIRA COMPENSADA, NÃO INCLUSO MOBILIÁRIO E EQUIPAMENTOS. AF_02/2016</t>
        </is>
      </c>
      <c r="D3915" s="30" t="inlineStr">
        <is>
          <t>M2</t>
        </is>
      </c>
      <c r="E3915" s="31" t="n">
        <v>14</v>
      </c>
      <c r="F3915" s="32" t="n">
        <v>0.0072688568</v>
      </c>
      <c r="G3915" s="32">
        <f>F3915*E3915</f>
        <v/>
      </c>
    </row>
    <row r="3916" ht="27.95" customHeight="1">
      <c r="A3916" s="29" t="inlineStr">
        <is>
          <t>2.4</t>
        </is>
      </c>
      <c r="B3916" s="29" t="inlineStr">
        <is>
          <t>101493</t>
        </is>
      </c>
      <c r="C3916" s="29" t="inlineStr">
        <is>
          <t>ENTRADA DE ENERGIA ELÉTRICA, AÉREA, MONOFÁSICA, COM CAIXA DE EMBUTIR, CABO DE 10 MM2 E DISJUNTOR DIN 50A (NÃO INCLUSO O POSTE DE CONCRETO). AF_07/2020_PS</t>
        </is>
      </c>
      <c r="D3916" s="30" t="inlineStr">
        <is>
          <t>UN</t>
        </is>
      </c>
      <c r="E3916" s="31" t="n">
        <v>1</v>
      </c>
      <c r="F3916" s="32" t="n">
        <v>2.03511</v>
      </c>
      <c r="G3916" s="32">
        <f>F3916*E3916</f>
        <v/>
      </c>
    </row>
    <row r="3917" ht="20.1" customHeight="1">
      <c r="A3917" s="29" t="inlineStr">
        <is>
          <t>3.2.10</t>
        </is>
      </c>
      <c r="B3917" s="29" t="inlineStr">
        <is>
          <t>97625</t>
        </is>
      </c>
      <c r="C3917" s="29" t="inlineStr">
        <is>
          <t>DEMOLIÇÃO DE ALVENARIA PARA QUALQUER TIPO DE BLOCO, DE FORMA MECANIZADA, SEM REAPROVEITAMENTO. AF_09/2023</t>
        </is>
      </c>
      <c r="D3917" s="30" t="inlineStr">
        <is>
          <t>M3</t>
        </is>
      </c>
      <c r="E3917" s="31" t="n">
        <v>6.84</v>
      </c>
      <c r="F3917" s="32" t="n">
        <v>1.8336</v>
      </c>
      <c r="G3917" s="32">
        <f>F3917*E3917</f>
        <v/>
      </c>
    </row>
    <row r="3918" ht="20.1" customHeight="1">
      <c r="A3918" s="29" t="inlineStr">
        <is>
          <t>4.2.10</t>
        </is>
      </c>
      <c r="B3918" s="29" t="inlineStr">
        <is>
          <t>97625</t>
        </is>
      </c>
      <c r="C3918" s="29" t="inlineStr">
        <is>
          <t>DEMOLIÇÃO DE ALVENARIA PARA QUALQUER TIPO DE BLOCO, DE FORMA MECANIZADA, SEM REAPROVEITAMENTO. AF_09/2023</t>
        </is>
      </c>
      <c r="D3918" s="30" t="inlineStr">
        <is>
          <t>M3</t>
        </is>
      </c>
      <c r="E3918" s="31" t="n">
        <v>1.8</v>
      </c>
      <c r="F3918" s="32" t="n">
        <v>1.8336</v>
      </c>
      <c r="G3918" s="32">
        <f>F3918*E3918</f>
        <v/>
      </c>
    </row>
    <row r="3919" ht="20.1" customHeight="1">
      <c r="A3919" s="29" t="inlineStr">
        <is>
          <t>4.6.1</t>
        </is>
      </c>
      <c r="B3919" s="29" t="inlineStr">
        <is>
          <t>97625</t>
        </is>
      </c>
      <c r="C3919" s="29" t="inlineStr">
        <is>
          <t>DEMOLIÇÃO DE ALVENARIA PARA QUALQUER TIPO DE BLOCO, DE FORMA MECANIZADA, SEM REAPROVEITAMENTO. AF_09/2023</t>
        </is>
      </c>
      <c r="D3919" s="30" t="inlineStr">
        <is>
          <t>M3</t>
        </is>
      </c>
      <c r="E3919" s="31" t="n">
        <v>5</v>
      </c>
      <c r="F3919" s="32" t="n">
        <v>1.8336</v>
      </c>
      <c r="G3919" s="32">
        <f>F3919*E3919</f>
        <v/>
      </c>
    </row>
    <row r="3920" ht="20.1" customHeight="1">
      <c r="A3920" s="29" t="inlineStr">
        <is>
          <t>5.1</t>
        </is>
      </c>
      <c r="B3920" s="29" t="inlineStr">
        <is>
          <t>97625</t>
        </is>
      </c>
      <c r="C3920" s="29" t="inlineStr">
        <is>
          <t>DEMOLIÇÃO DE ALVENARIA PARA QUALQUER TIPO DE BLOCO, DE FORMA MECANIZADA, SEM REAPROVEITAMENTO. AF_09/2023</t>
        </is>
      </c>
      <c r="D3920" s="30" t="inlineStr">
        <is>
          <t>M3</t>
        </is>
      </c>
      <c r="E3920" s="31" t="n">
        <v>39.6</v>
      </c>
      <c r="F3920" s="32" t="n">
        <v>1.8336</v>
      </c>
      <c r="G3920" s="32">
        <f>F3920*E3920</f>
        <v/>
      </c>
    </row>
    <row r="3921" ht="27.95" customHeight="1">
      <c r="A3921" s="29" t="inlineStr">
        <is>
          <t>7.3</t>
        </is>
      </c>
      <c r="B3921" s="29" t="inlineStr">
        <is>
          <t>100982</t>
        </is>
      </c>
      <c r="C3921" s="29" t="inlineStr">
        <is>
          <t>CARGA, MANOBRA E DESCARGA DE ENTULHO EM CAMINHÃO BASCULANTE 10 M³ - CARGA COM ESCAVADEIRA HIDRÁULICA (CAÇAMBA DE 0,80 M³ / 111 HP) E DESCARGA LIVRE (UNIDADE: M3). AF_07/2020</t>
        </is>
      </c>
      <c r="D3921" s="30" t="inlineStr">
        <is>
          <t>M3</t>
        </is>
      </c>
      <c r="E3921" s="31" t="n">
        <v>355.22</v>
      </c>
      <c r="F3921" s="32" t="n">
        <v>0.558651</v>
      </c>
      <c r="G3921" s="32">
        <f>F3921*E3921</f>
        <v/>
      </c>
    </row>
    <row r="3922" ht="15" customHeight="1">
      <c r="A3922" s="1" t="n"/>
      <c r="B3922" s="1" t="n"/>
      <c r="C3922" s="1" t="n"/>
      <c r="D3922" s="1" t="n"/>
      <c r="E3922" s="1" t="n"/>
      <c r="F3922" s="33" t="inlineStr">
        <is>
          <t>TOTAL:</t>
        </is>
      </c>
      <c r="G3922" s="34" t="n">
        <v>298.2366526792</v>
      </c>
    </row>
    <row r="3923" ht="15" customHeight="1">
      <c r="A3923" s="27" t="inlineStr">
        <is>
          <t xml:space="preserve">[ Mão de Obra </t>
        </is>
      </c>
      <c r="B3923" s="27" t="inlineStr">
        <is>
          <t>00037666</t>
        </is>
      </c>
      <c r="C3923" s="27" t="inlineStr">
        <is>
          <t>OPERADOR DE BETONEIRA ESTACIONARIA / MISTURADOR (HORISTA)</t>
        </is>
      </c>
      <c r="D3923" s="28" t="inlineStr">
        <is>
          <t>H</t>
        </is>
      </c>
      <c r="E3923" s="1" t="n"/>
      <c r="F3923" s="1" t="n"/>
      <c r="G3923" s="1" t="n"/>
    </row>
    <row r="3924" ht="20.1" customHeight="1">
      <c r="A3924" s="29" t="inlineStr">
        <is>
          <t>2.2</t>
        </is>
      </c>
      <c r="B3924" s="29" t="inlineStr">
        <is>
          <t>93208</t>
        </is>
      </c>
      <c r="C3924" s="29" t="inlineStr">
        <is>
          <t>EXECUÇÃO DE ALMOXARIFADO EM CANTEIRO DE OBRA EM CHAPA DE MADEIRA COMPENSADA, INCLUSO PRATELEIRAS. AF_02/2016</t>
        </is>
      </c>
      <c r="D3924" s="30" t="inlineStr">
        <is>
          <t>M2</t>
        </is>
      </c>
      <c r="E3924" s="31" t="n">
        <v>30</v>
      </c>
      <c r="F3924" s="32" t="n">
        <v>0.125556763324664</v>
      </c>
      <c r="G3924" s="32">
        <f>F3924*E3924</f>
        <v/>
      </c>
    </row>
    <row r="3925" ht="27.95" customHeight="1">
      <c r="A3925" s="29" t="inlineStr">
        <is>
          <t>2.3</t>
        </is>
      </c>
      <c r="B3925" s="29" t="inlineStr">
        <is>
          <t>93210</t>
        </is>
      </c>
      <c r="C3925" s="29" t="inlineStr">
        <is>
          <t>EXECUÇÃO DE REFEITÓRIO EM CANTEIRO DE OBRA EM CHAPA DE MADEIRA COMPENSADA, NÃO INCLUSO MOBILIÁRIO E EQUIPAMENTOS. AF_02/2016</t>
        </is>
      </c>
      <c r="D3925" s="30" t="inlineStr">
        <is>
          <t>M2</t>
        </is>
      </c>
      <c r="E3925" s="31" t="n">
        <v>14</v>
      </c>
      <c r="F3925" s="32" t="n">
        <v>0.1478553698078033</v>
      </c>
      <c r="G3925" s="32">
        <f>F3925*E3925</f>
        <v/>
      </c>
    </row>
    <row r="3926" ht="27.95" customHeight="1">
      <c r="A3926" s="29" t="inlineStr">
        <is>
          <t>3.3.4</t>
        </is>
      </c>
      <c r="B3926" s="29" t="inlineStr">
        <is>
          <t>87894</t>
        </is>
      </c>
      <c r="C3926" s="29" t="inlineStr">
        <is>
          <t>CHAPISCO APLICADO EM ALVENARIA (SEM PRESENÇA DE VÃOS) E ESTRUTURAS DE CONCRETO DE FACHADA, COM COLHER DE PEDREIRO. ARGAMASSA TRAÇO 1:3 COM PREPARO EM BETONEIRA 400L. AF_10/2022</t>
        </is>
      </c>
      <c r="D3926" s="30" t="inlineStr">
        <is>
          <t>M2</t>
        </is>
      </c>
      <c r="E3926" s="31" t="n">
        <v>44.77</v>
      </c>
      <c r="F3926" s="32" t="n">
        <v>0.01613696688</v>
      </c>
      <c r="G3926" s="32">
        <f>F3926*E3926</f>
        <v/>
      </c>
    </row>
    <row r="3927" ht="36" customHeight="1">
      <c r="A3927" s="29" t="inlineStr">
        <is>
          <t>3.3.5</t>
        </is>
      </c>
      <c r="B3927" s="29" t="inlineStr">
        <is>
          <t>104237</t>
        </is>
      </c>
      <c r="C3927" s="29" t="inlineStr">
        <is>
          <t>EMBOÇO OU MASSA ÚNICA EM ARGAMASSA TRAÇO 1:2:8, PREPARO MECÂNICA COM BETONEIRA 400 L, APLICADA MANUALMENTE EM PANOS DE FACHADA SEM PRESENÇA DE VÃOS, ESPESSURA DE 35 MM, ACESSO POR ANDAIME. AF_08/2022</t>
        </is>
      </c>
      <c r="D3927" s="30" t="inlineStr">
        <is>
          <t>M2</t>
        </is>
      </c>
      <c r="E3927" s="31" t="n">
        <v>44.77</v>
      </c>
      <c r="F3927" s="32" t="n">
        <v>0.1785424545</v>
      </c>
      <c r="G3927" s="32">
        <f>F3927*E3927</f>
        <v/>
      </c>
    </row>
    <row r="3928" ht="27.95" customHeight="1">
      <c r="A3928" s="29" t="inlineStr">
        <is>
          <t>4.3.4</t>
        </is>
      </c>
      <c r="B3928" s="29" t="inlineStr">
        <is>
          <t>87894</t>
        </is>
      </c>
      <c r="C3928" s="29" t="inlineStr">
        <is>
          <t>CHAPISCO APLICADO EM ALVENARIA (SEM PRESENÇA DE VÃOS) E ESTRUTURAS DE CONCRETO DE FACHADA, COM COLHER DE PEDREIRO. ARGAMASSA TRAÇO 1:3 COM PREPARO EM BETONEIRA 400L. AF_10/2022</t>
        </is>
      </c>
      <c r="D3928" s="30" t="inlineStr">
        <is>
          <t>M2</t>
        </is>
      </c>
      <c r="E3928" s="31" t="n">
        <v>1721.67</v>
      </c>
      <c r="F3928" s="32" t="n">
        <v>0.01613696688</v>
      </c>
      <c r="G3928" s="32">
        <f>F3928*E3928</f>
        <v/>
      </c>
    </row>
    <row r="3929" ht="36" customHeight="1">
      <c r="A3929" s="29" t="inlineStr">
        <is>
          <t>4.3.5</t>
        </is>
      </c>
      <c r="B3929" s="29" t="inlineStr">
        <is>
          <t>104237</t>
        </is>
      </c>
      <c r="C3929" s="29" t="inlineStr">
        <is>
          <t>EMBOÇO OU MASSA ÚNICA EM ARGAMASSA TRAÇO 1:2:8, PREPARO MECÂNICA COM BETONEIRA 400 L, APLICADA MANUALMENTE EM PANOS DE FACHADA SEM PRESENÇA DE VÃOS, ESPESSURA DE 35 MM, ACESSO POR ANDAIME. AF_08/2022</t>
        </is>
      </c>
      <c r="D3929" s="30" t="inlineStr">
        <is>
          <t>M2</t>
        </is>
      </c>
      <c r="E3929" s="31" t="n">
        <v>1721.67</v>
      </c>
      <c r="F3929" s="32" t="n">
        <v>0.1785424545</v>
      </c>
      <c r="G3929" s="32">
        <f>F3929*E3929</f>
        <v/>
      </c>
    </row>
    <row r="3930" ht="36" customHeight="1">
      <c r="A3930" s="29" t="inlineStr">
        <is>
          <t>4.4.2</t>
        </is>
      </c>
      <c r="B3930" s="29" t="inlineStr">
        <is>
          <t>87630</t>
        </is>
      </c>
      <c r="C3930" s="29" t="inlineStr">
        <is>
          <t>CONTRAPISO EM ARGAMASSA TRAÇO 1:4 (CIMENTO E AREIA), PREPARO MECÂNICO COM BETONEIRA 400 L, APLICADO EM ÁREAS SECAS SOBRE LAJE, ADERIDO, ACABAMENTO NÃO REFORÇADO, ESPESSURA 3CM. AF_07/2021</t>
        </is>
      </c>
      <c r="D3930" s="30" t="inlineStr">
        <is>
          <t>M2</t>
        </is>
      </c>
      <c r="E3930" s="31" t="n">
        <v>408</v>
      </c>
      <c r="F3930" s="32" t="n">
        <v>0.21103546495</v>
      </c>
      <c r="G3930" s="32">
        <f>F3930*E3930</f>
        <v/>
      </c>
    </row>
    <row r="3931" ht="36" customHeight="1">
      <c r="A3931" s="29" t="inlineStr">
        <is>
          <t>4.5.3</t>
        </is>
      </c>
      <c r="B3931" s="29" t="inlineStr">
        <is>
          <t>87630</t>
        </is>
      </c>
      <c r="C3931" s="29" t="inlineStr">
        <is>
          <t>CONTRAPISO EM ARGAMASSA TRAÇO 1:4 (CIMENTO E AREIA), PREPARO MECÂNICO COM BETONEIRA 400 L, APLICADO EM ÁREAS SECAS SOBRE LAJE, ADERIDO, ACABAMENTO NÃO REFORÇADO, ESPESSURA 3CM. AF_07/2021</t>
        </is>
      </c>
      <c r="D3931" s="30" t="inlineStr">
        <is>
          <t>M2</t>
        </is>
      </c>
      <c r="E3931" s="31" t="n">
        <v>229.45</v>
      </c>
      <c r="F3931" s="32" t="n">
        <v>0.21103546495</v>
      </c>
      <c r="G3931" s="32">
        <f>F3931*E3931</f>
        <v/>
      </c>
    </row>
    <row r="3932" ht="27.95" customHeight="1">
      <c r="A3932" s="29" t="inlineStr">
        <is>
          <t>4.6.6</t>
        </is>
      </c>
      <c r="B3932" s="29" t="inlineStr">
        <is>
          <t>103356</t>
        </is>
      </c>
      <c r="C3932" s="29" t="inlineStr">
        <is>
          <t>ALVENARIA DE VEDAÇÃO DE BLOCOS CERÂMICOS FURADOS NA HORIZONTAL DE 9X19X29 CM (ESPESSURA 9 CM) E ARGAMASSA DE ASSENTAMENTO COM PREPARO EM BETONEIRA. AF_12/2021</t>
        </is>
      </c>
      <c r="D3932" s="30" t="inlineStr">
        <is>
          <t>M2</t>
        </is>
      </c>
      <c r="E3932" s="31" t="n">
        <v>25</v>
      </c>
      <c r="F3932" s="32" t="n">
        <v>0.0349816005</v>
      </c>
      <c r="G3932" s="32">
        <f>F3932*E3932</f>
        <v/>
      </c>
    </row>
    <row r="3933" ht="27.95" customHeight="1">
      <c r="A3933" s="29" t="inlineStr">
        <is>
          <t>4.6.9</t>
        </is>
      </c>
      <c r="B3933" s="29" t="inlineStr">
        <is>
          <t>87894</t>
        </is>
      </c>
      <c r="C3933" s="29" t="inlineStr">
        <is>
          <t>CHAPISCO APLICADO EM ALVENARIA (SEM PRESENÇA DE VÃOS) E ESTRUTURAS DE CONCRETO DE FACHADA, COM COLHER DE PEDREIRO. ARGAMASSA TRAÇO 1:3 COM PREPARO EM BETONEIRA 400L. AF_10/2022</t>
        </is>
      </c>
      <c r="D3933" s="30" t="inlineStr">
        <is>
          <t>M2</t>
        </is>
      </c>
      <c r="E3933" s="31" t="n">
        <v>25</v>
      </c>
      <c r="F3933" s="32" t="n">
        <v>0.01613696688</v>
      </c>
      <c r="G3933" s="32">
        <f>F3933*E3933</f>
        <v/>
      </c>
    </row>
    <row r="3934" ht="36" customHeight="1">
      <c r="A3934" s="29" t="inlineStr">
        <is>
          <t>4.6.10</t>
        </is>
      </c>
      <c r="B3934" s="29" t="inlineStr">
        <is>
          <t>104237</t>
        </is>
      </c>
      <c r="C3934" s="29" t="inlineStr">
        <is>
          <t>EMBOÇO OU MASSA ÚNICA EM ARGAMASSA TRAÇO 1:2:8, PREPARO MECÂNICA COM BETONEIRA 400 L, APLICADA MANUALMENTE EM PANOS DE FACHADA SEM PRESENÇA DE VÃOS, ESPESSURA DE 35 MM, ACESSO POR ANDAIME. AF_08/2022</t>
        </is>
      </c>
      <c r="D3934" s="30" t="inlineStr">
        <is>
          <t>M2</t>
        </is>
      </c>
      <c r="E3934" s="31" t="n">
        <v>25</v>
      </c>
      <c r="F3934" s="32" t="n">
        <v>0.1785424545</v>
      </c>
      <c r="G3934" s="32">
        <f>F3934*E3934</f>
        <v/>
      </c>
    </row>
    <row r="3935" ht="20.1" customHeight="1">
      <c r="A3935" s="29" t="inlineStr">
        <is>
          <t>5.4</t>
        </is>
      </c>
      <c r="B3935" s="29" t="inlineStr">
        <is>
          <t>CP-95467-90315369</t>
        </is>
      </c>
      <c r="C3935" s="29" t="inlineStr">
        <is>
          <t>EMBASAMENTO C/PEDRA ARGAMASSADA UTILIZANDO ARG.CIM/AREIA 1:6 (M3)</t>
        </is>
      </c>
      <c r="D3935" s="30" t="inlineStr">
        <is>
          <t>M3</t>
        </is>
      </c>
      <c r="E3935" s="31" t="n">
        <v>9.9</v>
      </c>
      <c r="F3935" s="32" t="n">
        <v>1.40532144</v>
      </c>
      <c r="G3935" s="32">
        <f>F3935*E3935</f>
        <v/>
      </c>
    </row>
    <row r="3936" ht="20.1" customHeight="1">
      <c r="A3936" s="29" t="inlineStr">
        <is>
          <t>5.11</t>
        </is>
      </c>
      <c r="B3936" s="29" t="inlineStr">
        <is>
          <t>96556</t>
        </is>
      </c>
      <c r="C3936" s="29" t="inlineStr">
        <is>
          <t>CONCRETAGEM DE SAPATAS, FCK 30 MPA, COM USO DE JERICA ? LANÇAMENTO, ADENSAMENTO E ACABAMENTO. AF_06/2017</t>
        </is>
      </c>
      <c r="D3936" s="30" t="inlineStr">
        <is>
          <t>M3</t>
        </is>
      </c>
      <c r="E3936" s="31" t="n">
        <v>3.89</v>
      </c>
      <c r="F3936" s="32" t="n">
        <v>1.43964682</v>
      </c>
      <c r="G3936" s="32">
        <f>F3936*E3936</f>
        <v/>
      </c>
    </row>
    <row r="3937" ht="20.1" customHeight="1">
      <c r="A3937" s="29" t="inlineStr">
        <is>
          <t>5.12</t>
        </is>
      </c>
      <c r="B3937" s="29" t="inlineStr">
        <is>
          <t>93205</t>
        </is>
      </c>
      <c r="C3937" s="29" t="inlineStr">
        <is>
          <t>CINTA DE AMARRAÇÃO DE ALVENARIA MOLDADA IN LOCO COM UTILIZAÇÃO DE BLOCOS CANALETA. AF_03/2016</t>
        </is>
      </c>
      <c r="D3937" s="30" t="inlineStr">
        <is>
          <t>M</t>
        </is>
      </c>
      <c r="E3937" s="31" t="n">
        <v>220</v>
      </c>
      <c r="F3937" s="32" t="n">
        <v>0.0236528722762</v>
      </c>
      <c r="G3937" s="32">
        <f>F3937*E3937</f>
        <v/>
      </c>
    </row>
    <row r="3938" ht="27.95" customHeight="1">
      <c r="A3938" s="29" t="inlineStr">
        <is>
          <t>5.13</t>
        </is>
      </c>
      <c r="B3938" s="29" t="inlineStr">
        <is>
          <t>89470</t>
        </is>
      </c>
      <c r="C3938" s="29" t="inlineStr">
        <is>
          <t>ALVENARIA DE BLOCOS DE CONCRETO ESTRUTURAL 14X19X39 CM (ESPESSURA 14 CM), FBK = 4,5 MPA, UTILIZANDO COLHER DE PEDREIRO. AF_10/2022</t>
        </is>
      </c>
      <c r="D3938" s="30" t="inlineStr">
        <is>
          <t>M2</t>
        </is>
      </c>
      <c r="E3938" s="31" t="n">
        <v>242</v>
      </c>
      <c r="F3938" s="32" t="n">
        <v>0.07225290576</v>
      </c>
      <c r="G3938" s="32">
        <f>F3938*E3938</f>
        <v/>
      </c>
    </row>
    <row r="3939" ht="36" customHeight="1">
      <c r="A3939" s="29" t="inlineStr">
        <is>
          <t>6.4</t>
        </is>
      </c>
      <c r="B3939" s="29" t="inlineStr">
        <is>
          <t>87630</t>
        </is>
      </c>
      <c r="C3939" s="29" t="inlineStr">
        <is>
          <t>CONTRAPISO EM ARGAMASSA TRAÇO 1:4 (CIMENTO E AREIA), PREPARO MECÂNICO COM BETONEIRA 400 L, APLICADO EM ÁREAS SECAS SOBRE LAJE, ADERIDO, ACABAMENTO NÃO REFORÇADO, ESPESSURA 3CM. AF_07/2021</t>
        </is>
      </c>
      <c r="D3939" s="30" t="inlineStr">
        <is>
          <t>M2</t>
        </is>
      </c>
      <c r="E3939" s="31" t="n">
        <v>123.31</v>
      </c>
      <c r="F3939" s="32" t="n">
        <v>0.21103546495</v>
      </c>
      <c r="G3939" s="32">
        <f>F3939*E3939</f>
        <v/>
      </c>
    </row>
    <row r="3940" ht="15" customHeight="1">
      <c r="A3940" s="1" t="n"/>
      <c r="B3940" s="1" t="n"/>
      <c r="C3940" s="1" t="n"/>
      <c r="D3940" s="1" t="n"/>
      <c r="E3940" s="1" t="n"/>
      <c r="F3940" s="33" t="inlineStr">
        <is>
          <t>TOTAL:</t>
        </is>
      </c>
      <c r="G3940" s="34" t="n">
        <v>558.2168045223824</v>
      </c>
    </row>
    <row r="3941" ht="15" customHeight="1">
      <c r="A3941" s="27" t="inlineStr">
        <is>
          <t xml:space="preserve">[ Mão de Obra </t>
        </is>
      </c>
      <c r="B3941" s="27" t="inlineStr">
        <is>
          <t>00004234</t>
        </is>
      </c>
      <c r="C3941" s="27" t="inlineStr">
        <is>
          <t>OPERADOR DE ESCAVADEIRA (HORISTA)</t>
        </is>
      </c>
      <c r="D3941" s="28" t="inlineStr">
        <is>
          <t>H</t>
        </is>
      </c>
      <c r="E3941" s="1" t="n"/>
      <c r="F3941" s="1" t="n"/>
      <c r="G3941" s="1" t="n"/>
    </row>
    <row r="3942" ht="27.95" customHeight="1">
      <c r="A3942" s="29" t="inlineStr">
        <is>
          <t>2.3</t>
        </is>
      </c>
      <c r="B3942" s="29" t="inlineStr">
        <is>
          <t>93210</t>
        </is>
      </c>
      <c r="C3942" s="29" t="inlineStr">
        <is>
          <t>EXECUÇÃO DE REFEITÓRIO EM CANTEIRO DE OBRA EM CHAPA DE MADEIRA COMPENSADA, NÃO INCLUSO MOBILIÁRIO E EQUIPAMENTOS. AF_02/2016</t>
        </is>
      </c>
      <c r="D3942" s="30" t="inlineStr">
        <is>
          <t>M2</t>
        </is>
      </c>
      <c r="E3942" s="31" t="n">
        <v>14</v>
      </c>
      <c r="F3942" s="32" t="n">
        <v>0.001995958944</v>
      </c>
      <c r="G3942" s="32">
        <f>F3942*E3942</f>
        <v/>
      </c>
    </row>
    <row r="3943" ht="27.95" customHeight="1">
      <c r="A3943" s="29" t="inlineStr">
        <is>
          <t>7.3</t>
        </is>
      </c>
      <c r="B3943" s="29" t="inlineStr">
        <is>
          <t>100982</t>
        </is>
      </c>
      <c r="C3943" s="29" t="inlineStr">
        <is>
          <t>CARGA, MANOBRA E DESCARGA DE ENTULHO EM CAMINHÃO BASCULANTE 10 M³ - CARGA COM ESCAVADEIRA HIDRÁULICA (CAÇAMBA DE 0,80 M³ / 111 HP) E DESCARGA LIVRE (UNIDADE: M3). AF_07/2020</t>
        </is>
      </c>
      <c r="D3943" s="30" t="inlineStr">
        <is>
          <t>M3</t>
        </is>
      </c>
      <c r="E3943" s="31" t="n">
        <v>355.22</v>
      </c>
      <c r="F3943" s="32" t="n">
        <v>0.019049664</v>
      </c>
      <c r="G3943" s="32">
        <f>F3943*E3943</f>
        <v/>
      </c>
    </row>
    <row r="3944" ht="15" customHeight="1">
      <c r="A3944" s="1" t="n"/>
      <c r="B3944" s="1" t="n"/>
      <c r="C3944" s="1" t="n"/>
      <c r="D3944" s="1" t="n"/>
      <c r="E3944" s="1" t="n"/>
      <c r="F3944" s="33" t="inlineStr">
        <is>
          <t>TOTAL:</t>
        </is>
      </c>
      <c r="G3944" s="34" t="n">
        <v>6.794765071296</v>
      </c>
    </row>
    <row r="3945" ht="15" customHeight="1">
      <c r="A3945" s="27" t="inlineStr">
        <is>
          <t xml:space="preserve">[ Mão de Obra </t>
        </is>
      </c>
      <c r="B3945" s="27" t="inlineStr">
        <is>
          <t>00004253</t>
        </is>
      </c>
      <c r="C3945" s="27" t="inlineStr">
        <is>
          <t>OPERADOR DE GUINCHO OU GUINCHEIRO (HORISTA)</t>
        </is>
      </c>
      <c r="D3945" s="28" t="inlineStr">
        <is>
          <t>H</t>
        </is>
      </c>
      <c r="E3945" s="1" t="n"/>
      <c r="F3945" s="1" t="n"/>
      <c r="G3945" s="1" t="n"/>
    </row>
    <row r="3946" ht="20.1" customHeight="1">
      <c r="A3946" s="29" t="inlineStr">
        <is>
          <t>2.2</t>
        </is>
      </c>
      <c r="B3946" s="29" t="inlineStr">
        <is>
          <t>93208</t>
        </is>
      </c>
      <c r="C3946" s="29" t="inlineStr">
        <is>
          <t>EXECUÇÃO DE ALMOXARIFADO EM CANTEIRO DE OBRA EM CHAPA DE MADEIRA COMPENSADA, INCLUSO PRATELEIRAS. AF_02/2016</t>
        </is>
      </c>
      <c r="D3946" s="30" t="inlineStr">
        <is>
          <t>M2</t>
        </is>
      </c>
      <c r="E3946" s="31" t="n">
        <v>30</v>
      </c>
      <c r="F3946" s="32" t="n">
        <v>0.034614980456</v>
      </c>
      <c r="G3946" s="32">
        <f>F3946*E3946</f>
        <v/>
      </c>
    </row>
    <row r="3947" ht="27.95" customHeight="1">
      <c r="A3947" s="29" t="inlineStr">
        <is>
          <t>2.3</t>
        </is>
      </c>
      <c r="B3947" s="29" t="inlineStr">
        <is>
          <t>93210</t>
        </is>
      </c>
      <c r="C3947" s="29" t="inlineStr">
        <is>
          <t>EXECUÇÃO DE REFEITÓRIO EM CANTEIRO DE OBRA EM CHAPA DE MADEIRA COMPENSADA, NÃO INCLUSO MOBILIÁRIO E EQUIPAMENTOS. AF_02/2016</t>
        </is>
      </c>
      <c r="D3947" s="30" t="inlineStr">
        <is>
          <t>M2</t>
        </is>
      </c>
      <c r="E3947" s="31" t="n">
        <v>14</v>
      </c>
      <c r="F3947" s="32" t="n">
        <v>0.03488909186</v>
      </c>
      <c r="G3947" s="32">
        <f>F3947*E3947</f>
        <v/>
      </c>
    </row>
    <row r="3948" ht="20.1" customHeight="1">
      <c r="A3948" s="29" t="inlineStr">
        <is>
          <t>3.6.2</t>
        </is>
      </c>
      <c r="B3948" s="29" t="inlineStr">
        <is>
          <t>CP ADAP. 064</t>
        </is>
      </c>
      <c r="C3948" s="29" t="inlineStr">
        <is>
          <t>TELHAMENTO COM TELHA TERMO ACÚSTICA EM ALUMÍNIO ONDULADA COM 30MM DE PREENCHIMENTO / POLIURETANO RÍGIDO</t>
        </is>
      </c>
      <c r="D3948" s="30" t="inlineStr">
        <is>
          <t>M2</t>
        </is>
      </c>
      <c r="E3948" s="31" t="n">
        <v>856.28</v>
      </c>
      <c r="F3948" s="32" t="n">
        <v>0.002139585</v>
      </c>
      <c r="G3948" s="32">
        <f>F3948*E3948</f>
        <v/>
      </c>
    </row>
    <row r="3949" ht="20.1" customHeight="1">
      <c r="A3949" s="29" t="inlineStr">
        <is>
          <t>3.6.4</t>
        </is>
      </c>
      <c r="B3949" s="29" t="inlineStr">
        <is>
          <t>CP ADAP. 054</t>
        </is>
      </c>
      <c r="C3949" s="29" t="inlineStr">
        <is>
          <t>RUFO EM CHAPA DE AÇO GALVANIZADO NÚMERO 24, CORTE DE 50 CM, INCLUSO TRANSPORTE VERTICAL</t>
        </is>
      </c>
      <c r="D3949" s="30" t="inlineStr">
        <is>
          <t>M</t>
        </is>
      </c>
      <c r="E3949" s="31" t="n">
        <v>57</v>
      </c>
      <c r="F3949" s="32" t="n">
        <v>0.032093775</v>
      </c>
      <c r="G3949" s="32">
        <f>F3949*E3949</f>
        <v/>
      </c>
    </row>
    <row r="3950" ht="20.1" customHeight="1">
      <c r="A3950" s="29" t="inlineStr">
        <is>
          <t>4.7.2</t>
        </is>
      </c>
      <c r="B3950" s="29" t="inlineStr">
        <is>
          <t>CP ADAP. 064</t>
        </is>
      </c>
      <c r="C3950" s="29" t="inlineStr">
        <is>
          <t>TELHAMENTO COM TELHA TERMO ACÚSTICA EM ALUMÍNIO ONDULADA COM 30MM DE PREENCHIMENTO / POLIURETANO RÍGIDO</t>
        </is>
      </c>
      <c r="D3950" s="30" t="inlineStr">
        <is>
          <t>M2</t>
        </is>
      </c>
      <c r="E3950" s="31" t="n">
        <v>459</v>
      </c>
      <c r="F3950" s="32" t="n">
        <v>0.002139585</v>
      </c>
      <c r="G3950" s="32">
        <f>F3950*E3950</f>
        <v/>
      </c>
    </row>
    <row r="3951" ht="20.1" customHeight="1">
      <c r="A3951" s="29" t="inlineStr">
        <is>
          <t>4.7.3</t>
        </is>
      </c>
      <c r="B3951" s="29" t="inlineStr">
        <is>
          <t>CP ADAP. 054</t>
        </is>
      </c>
      <c r="C3951" s="29" t="inlineStr">
        <is>
          <t>RUFO EM CHAPA DE AÇO GALVANIZADO NÚMERO 24, CORTE DE 50 CM, INCLUSO TRANSPORTE VERTICAL</t>
        </is>
      </c>
      <c r="D3951" s="30" t="inlineStr">
        <is>
          <t>M</t>
        </is>
      </c>
      <c r="E3951" s="31" t="n">
        <v>34</v>
      </c>
      <c r="F3951" s="32" t="n">
        <v>0.032093775</v>
      </c>
      <c r="G3951" s="32">
        <f>F3951*E3951</f>
        <v/>
      </c>
    </row>
    <row r="3952" ht="20.1" customHeight="1">
      <c r="A3952" s="29" t="inlineStr">
        <is>
          <t>4.7.4</t>
        </is>
      </c>
      <c r="B3952" s="29" t="inlineStr">
        <is>
          <t>CP ADAP. 055</t>
        </is>
      </c>
      <c r="C3952" s="29" t="inlineStr">
        <is>
          <t>CUMEEIRA EM CHAPA DE AÇO GALVANIZADO NÚMERO 24, CORTE DE 100 CM, INCLUSO TRANSPORTE VERTICAL</t>
        </is>
      </c>
      <c r="D3952" s="30" t="inlineStr">
        <is>
          <t>M</t>
        </is>
      </c>
      <c r="E3952" s="31" t="n">
        <v>30</v>
      </c>
      <c r="F3952" s="32" t="n">
        <v>0.032093775</v>
      </c>
      <c r="G3952" s="32">
        <f>F3952*E3952</f>
        <v/>
      </c>
    </row>
    <row r="3953" ht="15" customHeight="1">
      <c r="A3953" s="1" t="n"/>
      <c r="B3953" s="1" t="n"/>
      <c r="C3953" s="1" t="n"/>
      <c r="D3953" s="1" t="n"/>
      <c r="E3953" s="1" t="n"/>
      <c r="F3953" s="33" t="inlineStr">
        <is>
          <t>TOTAL:</t>
        </is>
      </c>
      <c r="G3953" s="34" t="n">
        <v>8.22439683352</v>
      </c>
    </row>
    <row r="3954" ht="15" customHeight="1">
      <c r="A3954" s="27" t="inlineStr">
        <is>
          <t xml:space="preserve">[ Mão de Obra </t>
        </is>
      </c>
      <c r="B3954" s="27" t="inlineStr">
        <is>
          <t>00004254</t>
        </is>
      </c>
      <c r="C3954" s="27" t="inlineStr">
        <is>
          <t>OPERADOR DE GUINDASTE (HORISTA)</t>
        </is>
      </c>
      <c r="D3954" s="28" t="inlineStr">
        <is>
          <t>H</t>
        </is>
      </c>
      <c r="E3954" s="1" t="n"/>
      <c r="F3954" s="1" t="n"/>
      <c r="G3954" s="1" t="n"/>
    </row>
    <row r="3955" ht="27.95" customHeight="1">
      <c r="A3955" s="29" t="inlineStr">
        <is>
          <t>4.7.1</t>
        </is>
      </c>
      <c r="B3955" s="29" t="inlineStr">
        <is>
          <t>97649</t>
        </is>
      </c>
      <c r="C3955" s="29" t="inlineStr">
        <is>
          <t>REMOÇÃO DE TELHAS DE FIBROCIMENTO, METÁLICA E CERÂMICA, DE FORMA MECANIZADA, COM USO DE GUINDASTE, SEM REAPROVEITAMENTO. AF_09/2023</t>
        </is>
      </c>
      <c r="D3955" s="30" t="inlineStr">
        <is>
          <t>M2</t>
        </is>
      </c>
      <c r="E3955" s="31" t="n">
        <v>459</v>
      </c>
      <c r="F3955" s="32" t="n">
        <v>0.003769745</v>
      </c>
      <c r="G3955" s="32">
        <f>F3955*E3955</f>
        <v/>
      </c>
    </row>
    <row r="3956" ht="15" customHeight="1">
      <c r="A3956" s="1" t="n"/>
      <c r="B3956" s="1" t="n"/>
      <c r="C3956" s="1" t="n"/>
      <c r="D3956" s="1" t="n"/>
      <c r="E3956" s="1" t="n"/>
      <c r="F3956" s="33" t="inlineStr">
        <is>
          <t>TOTAL:</t>
        </is>
      </c>
      <c r="G3956" s="34" t="n">
        <v>1.730312955</v>
      </c>
    </row>
    <row r="3957" ht="15.95" customHeight="1">
      <c r="A3957" s="27" t="inlineStr">
        <is>
          <t xml:space="preserve">[ Mão de Obra </t>
        </is>
      </c>
      <c r="B3957" s="27" t="inlineStr">
        <is>
          <t>00004230</t>
        </is>
      </c>
      <c r="C3957" s="27" t="inlineStr">
        <is>
          <t>OPERADOR DE MAQUINAS E TRATORES DIVERSOS - TERRAPLANAGEM (HORISTA)</t>
        </is>
      </c>
      <c r="D3957" s="28" t="inlineStr">
        <is>
          <t>H</t>
        </is>
      </c>
      <c r="E3957" s="1" t="n"/>
      <c r="F3957" s="1" t="n"/>
      <c r="G3957" s="1" t="n"/>
    </row>
    <row r="3958" ht="20.1" customHeight="1">
      <c r="A3958" s="29" t="inlineStr">
        <is>
          <t>2.2</t>
        </is>
      </c>
      <c r="B3958" s="29" t="inlineStr">
        <is>
          <t>93208</t>
        </is>
      </c>
      <c r="C3958" s="29" t="inlineStr">
        <is>
          <t>EXECUÇÃO DE ALMOXARIFADO EM CANTEIRO DE OBRA EM CHAPA DE MADEIRA COMPENSADA, INCLUSO PRATELEIRAS. AF_02/2016</t>
        </is>
      </c>
      <c r="D3958" s="30" t="inlineStr">
        <is>
          <t>M2</t>
        </is>
      </c>
      <c r="E3958" s="31" t="n">
        <v>30</v>
      </c>
      <c r="F3958" s="32" t="n">
        <v>0.1738087087584</v>
      </c>
      <c r="G3958" s="32">
        <f>F3958*E3958</f>
        <v/>
      </c>
    </row>
    <row r="3959" ht="27.95" customHeight="1">
      <c r="A3959" s="29" t="inlineStr">
        <is>
          <t>2.3</t>
        </is>
      </c>
      <c r="B3959" s="29" t="inlineStr">
        <is>
          <t>93210</t>
        </is>
      </c>
      <c r="C3959" s="29" t="inlineStr">
        <is>
          <t>EXECUÇÃO DE REFEITÓRIO EM CANTEIRO DE OBRA EM CHAPA DE MADEIRA COMPENSADA, NÃO INCLUSO MOBILIÁRIO E EQUIPAMENTOS. AF_02/2016</t>
        </is>
      </c>
      <c r="D3959" s="30" t="inlineStr">
        <is>
          <t>M2</t>
        </is>
      </c>
      <c r="E3959" s="31" t="n">
        <v>14</v>
      </c>
      <c r="F3959" s="32" t="n">
        <v>0.06945983076152064</v>
      </c>
      <c r="G3959" s="32">
        <f>F3959*E3959</f>
        <v/>
      </c>
    </row>
    <row r="3960" ht="27.95" customHeight="1">
      <c r="A3960" s="29" t="inlineStr">
        <is>
          <t>4.2.6</t>
        </is>
      </c>
      <c r="B3960" s="29" t="inlineStr">
        <is>
          <t>92762</t>
        </is>
      </c>
      <c r="C3960" s="29" t="inlineStr">
        <is>
          <t>ARMAÇÃO DE PILAR OU VIGA DE ESTRUTURA CONVENCIONAL DE CONCRETO ARMADO UTILIZANDO AÇO CA-50 DE 10,0 MM - MONTAGEM. AF_06/2022</t>
        </is>
      </c>
      <c r="D3960" s="30" t="inlineStr">
        <is>
          <t>KG</t>
        </is>
      </c>
      <c r="E3960" s="31" t="n">
        <v>330.48</v>
      </c>
      <c r="F3960" s="32" t="n">
        <v>0.0338334192</v>
      </c>
      <c r="G3960" s="32">
        <f>F3960*E3960</f>
        <v/>
      </c>
    </row>
    <row r="3961" ht="27.95" customHeight="1">
      <c r="A3961" s="29" t="inlineStr">
        <is>
          <t>4.6.4</t>
        </is>
      </c>
      <c r="B3961" s="29" t="inlineStr">
        <is>
          <t>92762</t>
        </is>
      </c>
      <c r="C3961" s="29" t="inlineStr">
        <is>
          <t>MONTAGEM E DESMONTAGEM DE FÔRMA DE PILARES RETANGULARES E ESTRUTURAS SIMILARES, PÉ-DIREITO SIMPLES, EM CHAPA DE MADEIRA COMPENSADA PLASTIFICADA, 10 UTILIZAÇÕES. AF_09/2020</t>
        </is>
      </c>
      <c r="D3961" s="30" t="inlineStr">
        <is>
          <t>KG</t>
        </is>
      </c>
      <c r="E3961" s="31" t="n">
        <v>4</v>
      </c>
      <c r="F3961" s="32" t="n">
        <v>0.0338334192</v>
      </c>
      <c r="G3961" s="32">
        <f>F3961*E3961</f>
        <v/>
      </c>
    </row>
    <row r="3962" ht="27.95" customHeight="1">
      <c r="A3962" s="29" t="inlineStr">
        <is>
          <t>4.6.7</t>
        </is>
      </c>
      <c r="B3962" s="29" t="inlineStr">
        <is>
          <t>92455</t>
        </is>
      </c>
      <c r="C3962" s="29" t="inlineStr">
        <is>
          <t>MONTAGEM E DESMONTAGEM DE FÔRMA DE VIGA, ESCORAMENTO COM GARFO DE MADEIRA, PÉ-DIREITO SIMPLES, EM CHAPA DE MADEIRA RESINADA, 4 UTILIZAÇÕES. AF_09/2020</t>
        </is>
      </c>
      <c r="D3962" s="30" t="inlineStr">
        <is>
          <t>M2</t>
        </is>
      </c>
      <c r="E3962" s="31" t="n">
        <v>12</v>
      </c>
      <c r="F3962" s="32" t="n">
        <v>0.31311162624</v>
      </c>
      <c r="G3962" s="32">
        <f>F3962*E3962</f>
        <v/>
      </c>
    </row>
    <row r="3963" ht="27.95" customHeight="1">
      <c r="A3963" s="29" t="inlineStr">
        <is>
          <t>5.6</t>
        </is>
      </c>
      <c r="B3963" s="29" t="inlineStr">
        <is>
          <t>92762</t>
        </is>
      </c>
      <c r="C3963" s="29" t="inlineStr">
        <is>
          <t>ARMAÇÃO DE PILAR OU VIGA DE ESTRUTURA CONVENCIONAL DE CONCRETO ARMADO UTILIZANDO AÇO CA-50 DE 10,0 MM - MONTAGEM. AF_06/2022</t>
        </is>
      </c>
      <c r="D3963" s="30" t="inlineStr">
        <is>
          <t>KG</t>
        </is>
      </c>
      <c r="E3963" s="31" t="n">
        <v>426.35</v>
      </c>
      <c r="F3963" s="32" t="n">
        <v>0.0338334192</v>
      </c>
      <c r="G3963" s="32">
        <f>F3963*E3963</f>
        <v/>
      </c>
    </row>
    <row r="3964" ht="27.95" customHeight="1">
      <c r="A3964" s="29" t="inlineStr">
        <is>
          <t>5.8</t>
        </is>
      </c>
      <c r="B3964" s="29" t="inlineStr">
        <is>
          <t>92423</t>
        </is>
      </c>
      <c r="C3964" s="29" t="inlineStr">
        <is>
          <t>MONTAGEM E DESMONTAGEM DE FÔRMA DE PILARES RETANGULARES E ESTRUTURAS SIMILARES, PÉ-DIREITO SIMPLES, EM CHAPA DE MADEIRA COMPENSADA RESINADA, 6 UTILIZAÇÕES. AF_09/2020</t>
        </is>
      </c>
      <c r="D3964" s="30" t="inlineStr">
        <is>
          <t>M2</t>
        </is>
      </c>
      <c r="E3964" s="31" t="n">
        <v>72</v>
      </c>
      <c r="F3964" s="32" t="n">
        <v>0.06057793152</v>
      </c>
      <c r="G3964" s="32">
        <f>F3964*E3964</f>
        <v/>
      </c>
    </row>
    <row r="3965" ht="15" customHeight="1">
      <c r="A3965" s="1" t="n"/>
      <c r="B3965" s="1" t="n"/>
      <c r="C3965" s="1" t="n"/>
      <c r="D3965" s="1" t="n"/>
      <c r="E3965" s="1" t="n"/>
      <c r="F3965" s="33" t="inlineStr">
        <is>
          <t>TOTAL:</t>
        </is>
      </c>
      <c r="G3965" s="34" t="n">
        <v>40.04712980766929</v>
      </c>
    </row>
    <row r="3966" ht="15" customHeight="1">
      <c r="A3966" s="27" t="inlineStr">
        <is>
          <t xml:space="preserve">[ Mão de Obra </t>
        </is>
      </c>
      <c r="B3966" s="27" t="inlineStr">
        <is>
          <t>00004257</t>
        </is>
      </c>
      <c r="C3966" s="27" t="inlineStr">
        <is>
          <t>OPERADOR DE MARTELETE OU MARTELETEIRO (HORISTA)</t>
        </is>
      </c>
      <c r="D3966" s="28" t="inlineStr">
        <is>
          <t>H</t>
        </is>
      </c>
      <c r="E3966" s="1" t="n"/>
      <c r="F3966" s="1" t="n"/>
      <c r="G3966" s="1" t="n"/>
    </row>
    <row r="3967" ht="27.95" customHeight="1">
      <c r="A3967" s="29" t="inlineStr">
        <is>
          <t>3.2.8</t>
        </is>
      </c>
      <c r="B3967" s="29" t="inlineStr">
        <is>
          <t>90439</t>
        </is>
      </c>
      <c r="C3967" s="29" t="inlineStr">
        <is>
          <t>FURO MECANIZADO EM CONCRETO, COM MARTELO DEMOLIDOR, PARA INSTALAÇÕES HIDRÁULICAS, DIÂMETROS MENORES OU IGUAIS A 40 MM. AF_09/2023</t>
        </is>
      </c>
      <c r="D3967" s="30" t="inlineStr">
        <is>
          <t>UN</t>
        </is>
      </c>
      <c r="E3967" s="31" t="n">
        <v>257.6</v>
      </c>
      <c r="F3967" s="32" t="n">
        <v>0.296510709</v>
      </c>
      <c r="G3967" s="32">
        <f>F3967*E3967</f>
        <v/>
      </c>
    </row>
    <row r="3968" ht="27.95" customHeight="1">
      <c r="A3968" s="29" t="inlineStr">
        <is>
          <t>4.2.8</t>
        </is>
      </c>
      <c r="B3968" s="29" t="inlineStr">
        <is>
          <t>90439</t>
        </is>
      </c>
      <c r="C3968" s="29" t="inlineStr">
        <is>
          <t>FURO MECANIZADO EM CONCRETO, COM MARTELO DEMOLIDOR, PARA INSTALAÇÕES HIDRÁULICAS, DIÂMETROS MENORES OU IGUAIS A 40 MM. AF_09/2023</t>
        </is>
      </c>
      <c r="D3968" s="30" t="inlineStr">
        <is>
          <t>UN</t>
        </is>
      </c>
      <c r="E3968" s="31" t="n">
        <v>365.33</v>
      </c>
      <c r="F3968" s="32" t="n">
        <v>0.296510709</v>
      </c>
      <c r="G3968" s="32">
        <f>F3968*E3968</f>
        <v/>
      </c>
    </row>
    <row r="3969" ht="15" customHeight="1">
      <c r="A3969" s="1" t="n"/>
      <c r="B3969" s="1" t="n"/>
      <c r="C3969" s="1" t="n"/>
      <c r="D3969" s="1" t="n"/>
      <c r="E3969" s="1" t="n"/>
      <c r="F3969" s="33" t="inlineStr">
        <is>
          <t>TOTAL:</t>
        </is>
      </c>
      <c r="G3969" s="34" t="n">
        <v>184.70541595737</v>
      </c>
    </row>
    <row r="3970" ht="15" customHeight="1">
      <c r="A3970" s="27" t="inlineStr">
        <is>
          <t xml:space="preserve">[ Mão de Obra </t>
        </is>
      </c>
      <c r="B3970" s="27" t="inlineStr">
        <is>
          <t>00004248</t>
        </is>
      </c>
      <c r="C3970" s="27" t="inlineStr">
        <is>
          <t>OPERADOR DE PA CARREGADEIRA (HORISTA)</t>
        </is>
      </c>
      <c r="D3970" s="28" t="inlineStr">
        <is>
          <t>H</t>
        </is>
      </c>
      <c r="E3970" s="1" t="n"/>
      <c r="F3970" s="1" t="n"/>
      <c r="G3970" s="1" t="n"/>
    </row>
    <row r="3971" ht="20.1" customHeight="1">
      <c r="A3971" s="29" t="inlineStr">
        <is>
          <t>3.2.10</t>
        </is>
      </c>
      <c r="B3971" s="29" t="inlineStr">
        <is>
          <t>97625</t>
        </is>
      </c>
      <c r="C3971" s="29" t="inlineStr">
        <is>
          <t>DEMOLIÇÃO DE ALVENARIA PARA QUALQUER TIPO DE BLOCO, DE FORMA MECANIZADA, SEM REAPROVEITAMENTO. AF_09/2023</t>
        </is>
      </c>
      <c r="D3971" s="30" t="inlineStr">
        <is>
          <t>M3</t>
        </is>
      </c>
      <c r="E3971" s="31" t="n">
        <v>6.84</v>
      </c>
      <c r="F3971" s="32" t="n">
        <v>0.383030858</v>
      </c>
      <c r="G3971" s="32">
        <f>F3971*E3971</f>
        <v/>
      </c>
    </row>
    <row r="3972" ht="20.1" customHeight="1">
      <c r="A3972" s="29" t="inlineStr">
        <is>
          <t>4.2.10</t>
        </is>
      </c>
      <c r="B3972" s="29" t="inlineStr">
        <is>
          <t>97625</t>
        </is>
      </c>
      <c r="C3972" s="29" t="inlineStr">
        <is>
          <t>DEMOLIÇÃO DE ALVENARIA PARA QUALQUER TIPO DE BLOCO, DE FORMA MECANIZADA, SEM REAPROVEITAMENTO. AF_09/2023</t>
        </is>
      </c>
      <c r="D3972" s="30" t="inlineStr">
        <is>
          <t>M3</t>
        </is>
      </c>
      <c r="E3972" s="31" t="n">
        <v>1.8</v>
      </c>
      <c r="F3972" s="32" t="n">
        <v>0.383030858</v>
      </c>
      <c r="G3972" s="32">
        <f>F3972*E3972</f>
        <v/>
      </c>
    </row>
    <row r="3973" ht="20.1" customHeight="1">
      <c r="A3973" s="29" t="inlineStr">
        <is>
          <t>4.6.1</t>
        </is>
      </c>
      <c r="B3973" s="29" t="inlineStr">
        <is>
          <t>97625</t>
        </is>
      </c>
      <c r="C3973" s="29" t="inlineStr">
        <is>
          <t>DEMOLIÇÃO DE ALVENARIA PARA QUALQUER TIPO DE BLOCO, DE FORMA MECANIZADA, SEM REAPROVEITAMENTO. AF_09/2023</t>
        </is>
      </c>
      <c r="D3973" s="30" t="inlineStr">
        <is>
          <t>M3</t>
        </is>
      </c>
      <c r="E3973" s="31" t="n">
        <v>5</v>
      </c>
      <c r="F3973" s="32" t="n">
        <v>0.383030858</v>
      </c>
      <c r="G3973" s="32">
        <f>F3973*E3973</f>
        <v/>
      </c>
    </row>
    <row r="3974" ht="20.1" customHeight="1">
      <c r="A3974" s="29" t="inlineStr">
        <is>
          <t>5.1</t>
        </is>
      </c>
      <c r="B3974" s="29" t="inlineStr">
        <is>
          <t>97625</t>
        </is>
      </c>
      <c r="C3974" s="29" t="inlineStr">
        <is>
          <t>DEMOLIÇÃO DE ALVENARIA PARA QUALQUER TIPO DE BLOCO, DE FORMA MECANIZADA, SEM REAPROVEITAMENTO. AF_09/2023</t>
        </is>
      </c>
      <c r="D3974" s="30" t="inlineStr">
        <is>
          <t>M3</t>
        </is>
      </c>
      <c r="E3974" s="31" t="n">
        <v>39.6</v>
      </c>
      <c r="F3974" s="32" t="n">
        <v>0.383030858</v>
      </c>
      <c r="G3974" s="32">
        <f>F3974*E3974</f>
        <v/>
      </c>
    </row>
    <row r="3975" ht="15" customHeight="1">
      <c r="A3975" s="1" t="n"/>
      <c r="B3975" s="1" t="n"/>
      <c r="C3975" s="1" t="n"/>
      <c r="D3975" s="1" t="n"/>
      <c r="E3975" s="1" t="n"/>
      <c r="F3975" s="33" t="inlineStr">
        <is>
          <t>TOTAL:</t>
        </is>
      </c>
      <c r="G3975" s="34" t="n">
        <v>20.39256287992</v>
      </c>
    </row>
    <row r="3976" ht="24" customHeight="1">
      <c r="A3976" s="27" t="inlineStr">
        <is>
          <t xml:space="preserve">[ </t>
        </is>
      </c>
      <c r="B3976" s="27" t="inlineStr">
        <is>
          <t>00004262</t>
        </is>
      </c>
      <c r="C3976" s="27" t="inlineStr">
        <is>
          <t>PA CARREGADEIRA SOBRE RODAS, POTENCIA LIQUIDA 128 HP, CAPACIDADE DA CACAMBA DE 1,7 A 2,8 M3, PESO OPERACIONAL MAXIMO DE 11632 KG</t>
        </is>
      </c>
      <c r="D3976" s="28" t="inlineStr">
        <is>
          <t>UN</t>
        </is>
      </c>
      <c r="E3976" s="1" t="n"/>
      <c r="F3976" s="1" t="n"/>
      <c r="G3976" s="1" t="n"/>
    </row>
    <row r="3977" ht="20.1" customHeight="1">
      <c r="A3977" s="29" t="inlineStr">
        <is>
          <t>3.2.10</t>
        </is>
      </c>
      <c r="B3977" s="29" t="inlineStr">
        <is>
          <t>97625</t>
        </is>
      </c>
      <c r="C3977" s="29" t="inlineStr">
        <is>
          <t>DEMOLIÇÃO DE ALVENARIA PARA QUALQUER TIPO DE BLOCO, DE FORMA MECANIZADA, SEM REAPROVEITAMENTO. AF_09/2023</t>
        </is>
      </c>
      <c r="D3977" s="30" t="inlineStr">
        <is>
          <t>M3</t>
        </is>
      </c>
      <c r="E3977" s="31" t="n">
        <v>6.84</v>
      </c>
      <c r="F3977" s="32" t="n">
        <v>5.086152e-05</v>
      </c>
      <c r="G3977" s="32">
        <f>F3977*E3977</f>
        <v/>
      </c>
    </row>
    <row r="3978" ht="20.1" customHeight="1">
      <c r="A3978" s="29" t="inlineStr">
        <is>
          <t>4.2.10</t>
        </is>
      </c>
      <c r="B3978" s="29" t="inlineStr">
        <is>
          <t>97625</t>
        </is>
      </c>
      <c r="C3978" s="29" t="inlineStr">
        <is>
          <t>DEMOLIÇÃO DE ALVENARIA PARA QUALQUER TIPO DE BLOCO, DE FORMA MECANIZADA, SEM REAPROVEITAMENTO. AF_09/2023</t>
        </is>
      </c>
      <c r="D3978" s="30" t="inlineStr">
        <is>
          <t>M3</t>
        </is>
      </c>
      <c r="E3978" s="31" t="n">
        <v>1.8</v>
      </c>
      <c r="F3978" s="32" t="n">
        <v>5.086152e-05</v>
      </c>
      <c r="G3978" s="32">
        <f>F3978*E3978</f>
        <v/>
      </c>
    </row>
    <row r="3979" ht="20.1" customHeight="1">
      <c r="A3979" s="29" t="inlineStr">
        <is>
          <t>4.6.1</t>
        </is>
      </c>
      <c r="B3979" s="29" t="inlineStr">
        <is>
          <t>97625</t>
        </is>
      </c>
      <c r="C3979" s="29" t="inlineStr">
        <is>
          <t>DEMOLIÇÃO DE ALVENARIA PARA QUALQUER TIPO DE BLOCO, DE FORMA MECANIZADA, SEM REAPROVEITAMENTO. AF_09/2023</t>
        </is>
      </c>
      <c r="D3979" s="30" t="inlineStr">
        <is>
          <t>M3</t>
        </is>
      </c>
      <c r="E3979" s="31" t="n">
        <v>5</v>
      </c>
      <c r="F3979" s="32" t="n">
        <v>5.086152e-05</v>
      </c>
      <c r="G3979" s="32">
        <f>F3979*E3979</f>
        <v/>
      </c>
    </row>
    <row r="3980" ht="20.1" customHeight="1">
      <c r="A3980" s="29" t="inlineStr">
        <is>
          <t>5.1</t>
        </is>
      </c>
      <c r="B3980" s="29" t="inlineStr">
        <is>
          <t>97625</t>
        </is>
      </c>
      <c r="C3980" s="29" t="inlineStr">
        <is>
          <t>DEMOLIÇÃO DE ALVENARIA PARA QUALQUER TIPO DE BLOCO, DE FORMA MECANIZADA, SEM REAPROVEITAMENTO. AF_09/2023</t>
        </is>
      </c>
      <c r="D3980" s="30" t="inlineStr">
        <is>
          <t>M3</t>
        </is>
      </c>
      <c r="E3980" s="31" t="n">
        <v>39.6</v>
      </c>
      <c r="F3980" s="32" t="n">
        <v>5.086152e-05</v>
      </c>
      <c r="G3980" s="32">
        <f>F3980*E3980</f>
        <v/>
      </c>
    </row>
    <row r="3981" ht="15" customHeight="1">
      <c r="A3981" s="1" t="n"/>
      <c r="B3981" s="1" t="n"/>
      <c r="C3981" s="1" t="n"/>
      <c r="D3981" s="1" t="n"/>
      <c r="E3981" s="1" t="n"/>
      <c r="F3981" s="33" t="inlineStr">
        <is>
          <t>TOTAL:</t>
        </is>
      </c>
      <c r="G3981" s="34" t="n">
        <v>0.0027078673248</v>
      </c>
    </row>
    <row r="3982" ht="15" customHeight="1">
      <c r="A3982" s="27" t="inlineStr">
        <is>
          <t xml:space="preserve">[ Encargos </t>
        </is>
      </c>
      <c r="B3982" s="27" t="inlineStr">
        <is>
          <t>I10788</t>
        </is>
      </c>
      <c r="C3982" s="27" t="inlineStr">
        <is>
          <t>Pá quadrada</t>
        </is>
      </c>
      <c r="D3982" s="28" t="inlineStr">
        <is>
          <t>un</t>
        </is>
      </c>
      <c r="E3982" s="1" t="n"/>
      <c r="F3982" s="1" t="n"/>
      <c r="G3982" s="1" t="n"/>
    </row>
    <row r="3983" ht="15" customHeight="1">
      <c r="A3983" s="29" t="inlineStr">
        <is>
          <t>3.3.10</t>
        </is>
      </c>
      <c r="B3983" s="29" t="inlineStr">
        <is>
          <t>S08637</t>
        </is>
      </c>
      <c r="C3983" s="29" t="inlineStr">
        <is>
          <t>Chapim de concreto pré-moldado</t>
        </is>
      </c>
      <c r="D3983" s="30" t="inlineStr">
        <is>
          <t>m</t>
        </is>
      </c>
      <c r="E3983" s="31" t="n">
        <v>142</v>
      </c>
      <c r="F3983" s="32" t="n">
        <v>0.000272</v>
      </c>
      <c r="G3983" s="32">
        <f>F3983*E3983</f>
        <v/>
      </c>
    </row>
    <row r="3984" ht="20.1" customHeight="1">
      <c r="A3984" s="29" t="inlineStr">
        <is>
          <t>3.6.5</t>
        </is>
      </c>
      <c r="B3984" s="29" t="inlineStr">
        <is>
          <t>S09541</t>
        </is>
      </c>
      <c r="C3984" s="29" t="inlineStr">
        <is>
          <t>Fornecimento e instalação de exaustor eólico ref. LM-60 master turbo, da luftmaxi ou similar</t>
        </is>
      </c>
      <c r="D3984" s="30" t="inlineStr">
        <is>
          <t>un</t>
        </is>
      </c>
      <c r="E3984" s="31" t="n">
        <v>18</v>
      </c>
      <c r="F3984" s="32" t="n">
        <v>0.0002</v>
      </c>
      <c r="G3984" s="32">
        <f>F3984*E3984</f>
        <v/>
      </c>
    </row>
    <row r="3985" ht="27.95" customHeight="1">
      <c r="A3985" s="29" t="inlineStr">
        <is>
          <t>4.2.17</t>
        </is>
      </c>
      <c r="B3985" s="29" t="inlineStr">
        <is>
          <t>S02291</t>
        </is>
      </c>
      <c r="C3985" s="29" t="inlineStr">
        <is>
          <t>Pintura para interiores, sobre paredes ou tetos, com lixamento, aplicação de 01 demão de líquido selador, 02 demãos de massa corrida e 02 demãos de tinta pva latex convencional para interiores (Recomposição das paredes e lajes internas)</t>
        </is>
      </c>
      <c r="D3985" s="30" t="inlineStr">
        <is>
          <t>m2</t>
        </is>
      </c>
      <c r="E3985" s="31" t="n">
        <v>17.4</v>
      </c>
      <c r="F3985" s="32" t="n">
        <v>0.00011</v>
      </c>
      <c r="G3985" s="32">
        <f>F3985*E3985</f>
        <v/>
      </c>
    </row>
    <row r="3986" ht="15" customHeight="1">
      <c r="A3986" s="1" t="n"/>
      <c r="B3986" s="1" t="n"/>
      <c r="C3986" s="1" t="n"/>
      <c r="D3986" s="1" t="n"/>
      <c r="E3986" s="1" t="n"/>
      <c r="F3986" s="33" t="inlineStr">
        <is>
          <t>TOTAL:</t>
        </is>
      </c>
      <c r="G3986" s="34" t="n">
        <v>0.044138</v>
      </c>
    </row>
    <row r="3987" ht="15" customHeight="1">
      <c r="A3987" s="27" t="inlineStr">
        <is>
          <t>[ Material ]</t>
        </is>
      </c>
      <c r="B3987" s="27" t="inlineStr">
        <is>
          <t>I07373</t>
        </is>
      </c>
      <c r="C3987" s="27" t="inlineStr">
        <is>
          <t>Painel para shaft de 1,00 x 0,65 sem visita e com acessórios</t>
        </is>
      </c>
      <c r="D3987" s="28" t="inlineStr">
        <is>
          <t>un</t>
        </is>
      </c>
      <c r="E3987" s="1" t="n"/>
      <c r="F3987" s="1" t="n"/>
      <c r="G3987" s="1" t="n"/>
    </row>
    <row r="3988" ht="15" customHeight="1">
      <c r="A3988" s="29" t="inlineStr">
        <is>
          <t>6.37</t>
        </is>
      </c>
      <c r="B3988" s="29" t="inlineStr">
        <is>
          <t>S07755</t>
        </is>
      </c>
      <c r="C3988" s="29" t="inlineStr">
        <is>
          <t>Painel para shaft de 1,00 x 0,65 sem visita e com acessórios</t>
        </is>
      </c>
      <c r="D3988" s="30" t="inlineStr">
        <is>
          <t>un</t>
        </is>
      </c>
      <c r="E3988" s="31" t="n">
        <v>34.72</v>
      </c>
      <c r="F3988" s="32" t="n">
        <v>1</v>
      </c>
      <c r="G3988" s="32">
        <f>F3988*E3988</f>
        <v/>
      </c>
    </row>
    <row r="3989" ht="15" customHeight="1">
      <c r="A3989" s="1" t="n"/>
      <c r="B3989" s="1" t="n"/>
      <c r="C3989" s="1" t="n"/>
      <c r="D3989" s="1" t="n"/>
      <c r="E3989" s="1" t="n"/>
      <c r="F3989" s="33" t="inlineStr">
        <is>
          <t>TOTAL:</t>
        </is>
      </c>
      <c r="G3989" s="34" t="n">
        <v>34.72</v>
      </c>
    </row>
    <row r="3990" ht="15" customHeight="1">
      <c r="A3990" s="27" t="inlineStr">
        <is>
          <t>[ Material ]</t>
        </is>
      </c>
      <c r="B3990" s="27" t="inlineStr">
        <is>
          <t>00037400</t>
        </is>
      </c>
      <c r="C3990" s="27" t="inlineStr">
        <is>
          <t>PAPELEIRA PLASTICA TIPO DISPENSER PARA PAPEL HIGIENICO ROLAO</t>
        </is>
      </c>
      <c r="D3990" s="28" t="inlineStr">
        <is>
          <t>UN</t>
        </is>
      </c>
      <c r="E3990" s="1" t="n"/>
      <c r="F3990" s="1" t="n"/>
      <c r="G3990" s="1" t="n"/>
    </row>
    <row r="3991" ht="15" customHeight="1">
      <c r="A3991" s="29" t="inlineStr">
        <is>
          <t>6.31</t>
        </is>
      </c>
      <c r="B3991" s="29" t="inlineStr">
        <is>
          <t>S12511</t>
        </is>
      </c>
      <c r="C3991" s="29" t="inlineStr">
        <is>
          <t>Dispenser, em plástico, para papel higiênico em rolo</t>
        </is>
      </c>
      <c r="D3991" s="30" t="inlineStr">
        <is>
          <t>un</t>
        </is>
      </c>
      <c r="E3991" s="31" t="n">
        <v>33</v>
      </c>
      <c r="F3991" s="32" t="n">
        <v>1</v>
      </c>
      <c r="G3991" s="32">
        <f>F3991*E3991</f>
        <v/>
      </c>
    </row>
    <row r="3992" ht="15" customHeight="1">
      <c r="A3992" s="1" t="n"/>
      <c r="B3992" s="1" t="n"/>
      <c r="C3992" s="1" t="n"/>
      <c r="D3992" s="1" t="n"/>
      <c r="E3992" s="1" t="n"/>
      <c r="F3992" s="33" t="inlineStr">
        <is>
          <t>TOTAL:</t>
        </is>
      </c>
      <c r="G3992" s="34" t="n">
        <v>33</v>
      </c>
    </row>
    <row r="3993" ht="15.95" customHeight="1">
      <c r="A3993" s="27" t="inlineStr">
        <is>
          <t>[ Material ]</t>
        </is>
      </c>
      <c r="B3993" s="27" t="inlineStr">
        <is>
          <t>COT0006</t>
        </is>
      </c>
      <c r="C3993" s="27" t="inlineStr">
        <is>
          <t>PARAFUSO AUTO PERFURANTE PARA ISOTELHA COLONIAL ACABAMENTO NA COR TERRA COTA FIXAÇÃO AÇO</t>
        </is>
      </c>
      <c r="D3993" s="28" t="inlineStr">
        <is>
          <t>UN</t>
        </is>
      </c>
      <c r="E3993" s="1" t="n"/>
      <c r="F3993" s="1" t="n"/>
      <c r="G3993" s="1" t="n"/>
    </row>
    <row r="3994" ht="20.1" customHeight="1">
      <c r="A3994" s="29" t="inlineStr">
        <is>
          <t>3.6.4</t>
        </is>
      </c>
      <c r="B3994" s="29" t="inlineStr">
        <is>
          <t>CP ADAP. 054</t>
        </is>
      </c>
      <c r="C3994" s="29" t="inlineStr">
        <is>
          <t>RUFO EM CHAPA DE AÇO GALVANIZADO NÚMERO 24, CORTE DE 50 CM, INCLUSO TRANSPORTE VERTICAL</t>
        </is>
      </c>
      <c r="D3994" s="30" t="inlineStr">
        <is>
          <t>M</t>
        </is>
      </c>
      <c r="E3994" s="31" t="n">
        <v>57</v>
      </c>
      <c r="F3994" s="32" t="n">
        <v>6</v>
      </c>
      <c r="G3994" s="32">
        <f>F3994*E3994</f>
        <v/>
      </c>
    </row>
    <row r="3995" ht="20.1" customHeight="1">
      <c r="A3995" s="29" t="inlineStr">
        <is>
          <t>4.7.3</t>
        </is>
      </c>
      <c r="B3995" s="29" t="inlineStr">
        <is>
          <t>CP ADAP. 054</t>
        </is>
      </c>
      <c r="C3995" s="29" t="inlineStr">
        <is>
          <t>RUFO EM CHAPA DE AÇO GALVANIZADO NÚMERO 24, CORTE DE 50 CM, INCLUSO TRANSPORTE VERTICAL</t>
        </is>
      </c>
      <c r="D3995" s="30" t="inlineStr">
        <is>
          <t>M</t>
        </is>
      </c>
      <c r="E3995" s="31" t="n">
        <v>34</v>
      </c>
      <c r="F3995" s="32" t="n">
        <v>6</v>
      </c>
      <c r="G3995" s="32">
        <f>F3995*E3995</f>
        <v/>
      </c>
    </row>
    <row r="3996" ht="20.1" customHeight="1">
      <c r="A3996" s="29" t="inlineStr">
        <is>
          <t>4.7.4</t>
        </is>
      </c>
      <c r="B3996" s="29" t="inlineStr">
        <is>
          <t>CP ADAP. 055</t>
        </is>
      </c>
      <c r="C3996" s="29" t="inlineStr">
        <is>
          <t>CUMEEIRA EM CHAPA DE AÇO GALVANIZADO NÚMERO 24, CORTE DE 100 CM, INCLUSO TRANSPORTE VERTICAL</t>
        </is>
      </c>
      <c r="D3996" s="30" t="inlineStr">
        <is>
          <t>M</t>
        </is>
      </c>
      <c r="E3996" s="31" t="n">
        <v>30</v>
      </c>
      <c r="F3996" s="32" t="n">
        <v>6</v>
      </c>
      <c r="G3996" s="32">
        <f>F3996*E3996</f>
        <v/>
      </c>
    </row>
    <row r="3997" ht="15" customHeight="1">
      <c r="A3997" s="1" t="n"/>
      <c r="B3997" s="1" t="n"/>
      <c r="C3997" s="1" t="n"/>
      <c r="D3997" s="1" t="n"/>
      <c r="E3997" s="1" t="n"/>
      <c r="F3997" s="33" t="inlineStr">
        <is>
          <t>TOTAL:</t>
        </is>
      </c>
      <c r="G3997" s="34" t="n">
        <v>726</v>
      </c>
    </row>
    <row r="3998" ht="24" customHeight="1">
      <c r="A3998" s="27" t="inlineStr">
        <is>
          <t>[ Material ]</t>
        </is>
      </c>
      <c r="B3998" s="27" t="inlineStr">
        <is>
          <t>00004346</t>
        </is>
      </c>
      <c r="C3998" s="27" t="inlineStr">
        <is>
          <t>PARAFUSO DE FERRO POLIDO, SEXTAVADO, COM ROSCA PARCIAL, DIAMETRO 5/8", COMPRIMENTO 6", COM PORCA E ARRUELA DE PRESSAO MEDIA</t>
        </is>
      </c>
      <c r="D3998" s="28" t="inlineStr">
        <is>
          <t>UN</t>
        </is>
      </c>
      <c r="E3998" s="1" t="n"/>
      <c r="F3998" s="1" t="n"/>
      <c r="G3998" s="1" t="n"/>
    </row>
    <row r="3999" ht="27.95" customHeight="1">
      <c r="A3999" s="29" t="inlineStr">
        <is>
          <t>2.4</t>
        </is>
      </c>
      <c r="B3999" s="29" t="inlineStr">
        <is>
          <t>101493</t>
        </is>
      </c>
      <c r="C3999" s="29" t="inlineStr">
        <is>
          <t>ENTRADA DE ENERGIA ELÉTRICA, AÉREA, MONOFÁSICA, COM CAIXA DE EMBUTIR, CABO DE 10 MM2 E DISJUNTOR DIN 50A (NÃO INCLUSO O POSTE DE CONCRETO). AF_07/2020_PS</t>
        </is>
      </c>
      <c r="D3999" s="30" t="inlineStr">
        <is>
          <t>UN</t>
        </is>
      </c>
      <c r="E3999" s="31" t="n">
        <v>1</v>
      </c>
      <c r="F3999" s="32" t="n">
        <v>3</v>
      </c>
      <c r="G3999" s="32">
        <f>F3999*E3999</f>
        <v/>
      </c>
    </row>
    <row r="4000" ht="15" customHeight="1">
      <c r="A4000" s="1" t="n"/>
      <c r="B4000" s="1" t="n"/>
      <c r="C4000" s="1" t="n"/>
      <c r="D4000" s="1" t="n"/>
      <c r="E4000" s="1" t="n"/>
      <c r="F4000" s="33" t="inlineStr">
        <is>
          <t>TOTAL:</t>
        </is>
      </c>
      <c r="G4000" s="34" t="n">
        <v>3</v>
      </c>
    </row>
    <row r="4001" ht="24" customHeight="1">
      <c r="A4001" s="27" t="inlineStr">
        <is>
          <t>[ Material ]</t>
        </is>
      </c>
      <c r="B4001" s="27" t="inlineStr">
        <is>
          <t>00004351</t>
        </is>
      </c>
      <c r="C4001" s="27" t="inlineStr">
        <is>
          <t>PARAFUSO NIQUELADO 3 1/2" COM ACABAMENTO CROMADO PARA FIXAR PECA SANITARIA, INCLUI PORCA CEGA, ARRUELA E BUCHA DE NYLON TAMANHO S-8</t>
        </is>
      </c>
      <c r="D4001" s="28" t="inlineStr">
        <is>
          <t>UN</t>
        </is>
      </c>
      <c r="E4001" s="1" t="n"/>
      <c r="F4001" s="1" t="n"/>
      <c r="G4001" s="1" t="n"/>
    </row>
    <row r="4002" ht="27.95" customHeight="1">
      <c r="A4002" s="29" t="inlineStr">
        <is>
          <t>2.3</t>
        </is>
      </c>
      <c r="B4002" s="29" t="inlineStr">
        <is>
          <t>93210</t>
        </is>
      </c>
      <c r="C4002" s="29" t="inlineStr">
        <is>
          <t>EXECUÇÃO DE REFEITÓRIO EM CANTEIRO DE OBRA EM CHAPA DE MADEIRA COMPENSADA, NÃO INCLUSO MOBILIÁRIO E EQUIPAMENTOS. AF_02/2016</t>
        </is>
      </c>
      <c r="D4002" s="30" t="inlineStr">
        <is>
          <t>M2</t>
        </is>
      </c>
      <c r="E4002" s="31" t="n">
        <v>14</v>
      </c>
      <c r="F4002" s="32" t="n">
        <v>0.0536</v>
      </c>
      <c r="G4002" s="32">
        <f>F4002*E4002</f>
        <v/>
      </c>
    </row>
    <row r="4003" ht="20.1" customHeight="1">
      <c r="A4003" s="29" t="inlineStr">
        <is>
          <t>6.18</t>
        </is>
      </c>
      <c r="B4003" s="29" t="inlineStr">
        <is>
          <t>100858</t>
        </is>
      </c>
      <c r="C4003" s="29" t="inlineStr">
        <is>
          <t>MICTÓRIO SIFONADO LOUÇA BRANCA - PADRÃO MÉDIO - FORNECIMENTO E INSTALAÇÃO. AF_01/2020</t>
        </is>
      </c>
      <c r="D4003" s="30" t="inlineStr">
        <is>
          <t>UN</t>
        </is>
      </c>
      <c r="E4003" s="31" t="n">
        <v>11</v>
      </c>
      <c r="F4003" s="32" t="n">
        <v>2</v>
      </c>
      <c r="G4003" s="32">
        <f>F4003*E4003</f>
        <v/>
      </c>
    </row>
    <row r="4004" ht="15" customHeight="1">
      <c r="A4004" s="1" t="n"/>
      <c r="B4004" s="1" t="n"/>
      <c r="C4004" s="1" t="n"/>
      <c r="D4004" s="1" t="n"/>
      <c r="E4004" s="1" t="n"/>
      <c r="F4004" s="33" t="inlineStr">
        <is>
          <t>TOTAL:</t>
        </is>
      </c>
      <c r="G4004" s="34" t="n">
        <v>22.7504</v>
      </c>
    </row>
    <row r="4005" ht="24" customHeight="1">
      <c r="A4005" s="27" t="inlineStr">
        <is>
          <t>[ Material ]</t>
        </is>
      </c>
      <c r="B4005" s="27" t="inlineStr">
        <is>
          <t>00004384</t>
        </is>
      </c>
      <c r="C4005" s="27" t="inlineStr">
        <is>
          <t>PARAFUSO NIQUELADO COM ACABAMENTO CROMADO PARA FIXAR PECA SANITARIA, INCLUI PORCA CEGA, ARRUELA E BUCHA DE NYLON TAMANHO S-10</t>
        </is>
      </c>
      <c r="D4005" s="28" t="inlineStr">
        <is>
          <t>UN</t>
        </is>
      </c>
      <c r="E4005" s="1" t="n"/>
      <c r="F4005" s="1" t="n"/>
      <c r="G4005" s="1" t="n"/>
    </row>
    <row r="4006" ht="20.1" customHeight="1">
      <c r="A4006" s="29" t="inlineStr">
        <is>
          <t>6.12</t>
        </is>
      </c>
      <c r="B4006" s="29" t="inlineStr">
        <is>
          <t>100878</t>
        </is>
      </c>
      <c r="C4006" s="29" t="inlineStr">
        <is>
          <t>VASO SANITÁRIO SIFONADO COM CAIXA ACOPLADA, LOUÇA BRANCA - PADRÃO ALTO - FORNECIMENTO E INSTALAÇÃO. AF_01/2020</t>
        </is>
      </c>
      <c r="D4006" s="30" t="inlineStr">
        <is>
          <t>UN</t>
        </is>
      </c>
      <c r="E4006" s="31" t="n">
        <v>33</v>
      </c>
      <c r="F4006" s="32" t="n">
        <v>2</v>
      </c>
      <c r="G4006" s="32">
        <f>F4006*E4006</f>
        <v/>
      </c>
    </row>
    <row r="4007" ht="15" customHeight="1">
      <c r="A4007" s="1" t="n"/>
      <c r="B4007" s="1" t="n"/>
      <c r="C4007" s="1" t="n"/>
      <c r="D4007" s="1" t="n"/>
      <c r="E4007" s="1" t="n"/>
      <c r="F4007" s="33" t="inlineStr">
        <is>
          <t>TOTAL:</t>
        </is>
      </c>
      <c r="G4007" s="34" t="n">
        <v>66</v>
      </c>
    </row>
    <row r="4008" ht="15.95" customHeight="1">
      <c r="A4008" s="27" t="inlineStr">
        <is>
          <t>[ Material ]</t>
        </is>
      </c>
      <c r="B4008" s="27" t="inlineStr">
        <is>
          <t>00011055</t>
        </is>
      </c>
      <c r="C4008" s="27" t="inlineStr">
        <is>
          <t>PARAFUSO ROSCA SOBERBA ZINCADO CABECA CHATA FENDA SIMPLES 3,5 X 25 MM (1 ")</t>
        </is>
      </c>
      <c r="D4008" s="28" t="inlineStr">
        <is>
          <t>UN</t>
        </is>
      </c>
      <c r="E4008" s="1" t="n"/>
      <c r="F4008" s="1" t="n"/>
      <c r="G4008" s="1" t="n"/>
    </row>
    <row r="4009" ht="27.95" customHeight="1">
      <c r="A4009" s="29" t="inlineStr">
        <is>
          <t>2.3</t>
        </is>
      </c>
      <c r="B4009" s="29" t="inlineStr">
        <is>
          <t>93210</t>
        </is>
      </c>
      <c r="C4009" s="29" t="inlineStr">
        <is>
          <t>EXECUÇÃO DE REFEITÓRIO EM CANTEIRO DE OBRA EM CHAPA DE MADEIRA COMPENSADA, NÃO INCLUSO MOBILIÁRIO E EQUIPAMENTOS. AF_02/2016</t>
        </is>
      </c>
      <c r="D4009" s="30" t="inlineStr">
        <is>
          <t>M2</t>
        </is>
      </c>
      <c r="E4009" s="31" t="n">
        <v>14</v>
      </c>
      <c r="F4009" s="32" t="n">
        <v>0.53064</v>
      </c>
      <c r="G4009" s="32">
        <f>F4009*E4009</f>
        <v/>
      </c>
    </row>
    <row r="4010" ht="15" customHeight="1">
      <c r="A4010" s="1" t="n"/>
      <c r="B4010" s="1" t="n"/>
      <c r="C4010" s="1" t="n"/>
      <c r="D4010" s="1" t="n"/>
      <c r="E4010" s="1" t="n"/>
      <c r="F4010" s="33" t="inlineStr">
        <is>
          <t>TOTAL:</t>
        </is>
      </c>
      <c r="G4010" s="34" t="n">
        <v>7.42896</v>
      </c>
    </row>
    <row r="4011" ht="15.95" customHeight="1">
      <c r="A4011" s="27" t="inlineStr">
        <is>
          <t>[ Material ]</t>
        </is>
      </c>
      <c r="B4011" s="27" t="inlineStr">
        <is>
          <t>00004302</t>
        </is>
      </c>
      <c r="C4011" s="27" t="inlineStr">
        <is>
          <t>PARAFUSO ZINCADO ROSCA SOBERBA, CABECA SEXTAVADA, 5/16" X 250 MM, PARA FIXACAO DE TELHA EM MADEIRA</t>
        </is>
      </c>
      <c r="D4011" s="28" t="inlineStr">
        <is>
          <t>UN</t>
        </is>
      </c>
      <c r="E4011" s="1" t="n"/>
      <c r="F4011" s="1" t="n"/>
      <c r="G4011" s="1" t="n"/>
    </row>
    <row r="4012" ht="20.1" customHeight="1">
      <c r="A4012" s="29" t="inlineStr">
        <is>
          <t>2.2</t>
        </is>
      </c>
      <c r="B4012" s="29" t="inlineStr">
        <is>
          <t>93208</t>
        </is>
      </c>
      <c r="C4012" s="29" t="inlineStr">
        <is>
          <t>EXECUÇÃO DE ALMOXARIFADO EM CANTEIRO DE OBRA EM CHAPA DE MADEIRA COMPENSADA, INCLUSO PRATELEIRAS. AF_02/2016</t>
        </is>
      </c>
      <c r="D4012" s="30" t="inlineStr">
        <is>
          <t>M2</t>
        </is>
      </c>
      <c r="E4012" s="31" t="n">
        <v>30</v>
      </c>
      <c r="F4012" s="32" t="n">
        <v>1.813896</v>
      </c>
      <c r="G4012" s="32">
        <f>F4012*E4012</f>
        <v/>
      </c>
    </row>
    <row r="4013" ht="27.95" customHeight="1">
      <c r="A4013" s="29" t="inlineStr">
        <is>
          <t>2.3</t>
        </is>
      </c>
      <c r="B4013" s="29" t="inlineStr">
        <is>
          <t>93210</t>
        </is>
      </c>
      <c r="C4013" s="29" t="inlineStr">
        <is>
          <t>EXECUÇÃO DE REFEITÓRIO EM CANTEIRO DE OBRA EM CHAPA DE MADEIRA COMPENSADA, NÃO INCLUSO MOBILIÁRIO E EQUIPAMENTOS. AF_02/2016</t>
        </is>
      </c>
      <c r="D4013" s="30" t="inlineStr">
        <is>
          <t>M2</t>
        </is>
      </c>
      <c r="E4013" s="31" t="n">
        <v>14</v>
      </c>
      <c r="F4013" s="32" t="n">
        <v>1.82826</v>
      </c>
      <c r="G4013" s="32">
        <f>F4013*E4013</f>
        <v/>
      </c>
    </row>
    <row r="4014" ht="15" customHeight="1">
      <c r="A4014" s="1" t="n"/>
      <c r="B4014" s="1" t="n"/>
      <c r="C4014" s="1" t="n"/>
      <c r="D4014" s="1" t="n"/>
      <c r="E4014" s="1" t="n"/>
      <c r="F4014" s="33" t="inlineStr">
        <is>
          <t>TOTAL:</t>
        </is>
      </c>
      <c r="G4014" s="34" t="n">
        <v>80.01251999999999</v>
      </c>
    </row>
    <row r="4015" ht="15.95" customHeight="1">
      <c r="A4015" s="27" t="inlineStr">
        <is>
          <t>[ Material ]</t>
        </is>
      </c>
      <c r="B4015" s="27" t="inlineStr">
        <is>
          <t>00004720</t>
        </is>
      </c>
      <c r="C4015" s="27" t="inlineStr">
        <is>
          <t>PEDRA BRITADA N. 0, OU PEDRISCO (4,8 A 9,5 MM) POSTO PEDREIRA/FORNECEDOR, SEM FRETE</t>
        </is>
      </c>
      <c r="D4015" s="28" t="inlineStr">
        <is>
          <t>M3</t>
        </is>
      </c>
      <c r="E4015" s="1" t="n"/>
      <c r="F4015" s="1" t="n"/>
      <c r="G4015" s="1" t="n"/>
    </row>
    <row r="4016" ht="20.1" customHeight="1">
      <c r="A4016" s="29" t="inlineStr">
        <is>
          <t>5.12</t>
        </is>
      </c>
      <c r="B4016" s="29" t="inlineStr">
        <is>
          <t>93205</t>
        </is>
      </c>
      <c r="C4016" s="29" t="inlineStr">
        <is>
          <t>CINTA DE AMARRAÇÃO DE ALVENARIA MOLDADA IN LOCO COM UTILIZAÇÃO DE BLOCOS CANALETA. AF_03/2016</t>
        </is>
      </c>
      <c r="D4016" s="30" t="inlineStr">
        <is>
          <t>M</t>
        </is>
      </c>
      <c r="E4016" s="31" t="n">
        <v>220</v>
      </c>
      <c r="F4016" s="32" t="n">
        <v>0.00670548</v>
      </c>
      <c r="G4016" s="32">
        <f>F4016*E4016</f>
        <v/>
      </c>
    </row>
    <row r="4017" ht="15" customHeight="1">
      <c r="A4017" s="1" t="n"/>
      <c r="B4017" s="1" t="n"/>
      <c r="C4017" s="1" t="n"/>
      <c r="D4017" s="1" t="n"/>
      <c r="E4017" s="1" t="n"/>
      <c r="F4017" s="33" t="inlineStr">
        <is>
          <t>TOTAL:</t>
        </is>
      </c>
      <c r="G4017" s="34" t="n">
        <v>1.4752056</v>
      </c>
    </row>
    <row r="4018" ht="15.95" customHeight="1">
      <c r="A4018" s="27" t="inlineStr">
        <is>
          <t>[ Material ]</t>
        </is>
      </c>
      <c r="B4018" s="27" t="inlineStr">
        <is>
          <t>00004721</t>
        </is>
      </c>
      <c r="C4018" s="27" t="inlineStr">
        <is>
          <t>PEDRA BRITADA N. 1 (9,5 A 19 MM) POSTO PEDREIRA/FORNECEDOR, SEM FRETE</t>
        </is>
      </c>
      <c r="D4018" s="28" t="inlineStr">
        <is>
          <t>M3</t>
        </is>
      </c>
      <c r="E4018" s="1" t="n"/>
      <c r="F4018" s="1" t="n"/>
      <c r="G4018" s="1" t="n"/>
    </row>
    <row r="4019" ht="20.1" customHeight="1">
      <c r="A4019" s="29" t="inlineStr">
        <is>
          <t>2.2</t>
        </is>
      </c>
      <c r="B4019" s="29" t="inlineStr">
        <is>
          <t>93208</t>
        </is>
      </c>
      <c r="C4019" s="29" t="inlineStr">
        <is>
          <t>EXECUÇÃO DE ALMOXARIFADO EM CANTEIRO DE OBRA EM CHAPA DE MADEIRA COMPENSADA, INCLUSO PRATELEIRAS. AF_02/2016</t>
        </is>
      </c>
      <c r="D4019" s="30" t="inlineStr">
        <is>
          <t>M2</t>
        </is>
      </c>
      <c r="E4019" s="31" t="n">
        <v>30</v>
      </c>
      <c r="F4019" s="32" t="n">
        <v>0.050711427916</v>
      </c>
      <c r="G4019" s="32">
        <f>F4019*E4019</f>
        <v/>
      </c>
    </row>
    <row r="4020" ht="27.95" customHeight="1">
      <c r="A4020" s="29" t="inlineStr">
        <is>
          <t>2.3</t>
        </is>
      </c>
      <c r="B4020" s="29" t="inlineStr">
        <is>
          <t>93210</t>
        </is>
      </c>
      <c r="C4020" s="29" t="inlineStr">
        <is>
          <t>EXECUÇÃO DE REFEITÓRIO EM CANTEIRO DE OBRA EM CHAPA DE MADEIRA COMPENSADA, NÃO INCLUSO MOBILIÁRIO E EQUIPAMENTOS. AF_02/2016</t>
        </is>
      </c>
      <c r="D4020" s="30" t="inlineStr">
        <is>
          <t>M2</t>
        </is>
      </c>
      <c r="E4020" s="31" t="n">
        <v>14</v>
      </c>
      <c r="F4020" s="32" t="n">
        <v>0.0512693721226</v>
      </c>
      <c r="G4020" s="32">
        <f>F4020*E4020</f>
        <v/>
      </c>
    </row>
    <row r="4021" ht="20.1" customHeight="1">
      <c r="A4021" s="29" t="inlineStr">
        <is>
          <t>5.11</t>
        </is>
      </c>
      <c r="B4021" s="29" t="inlineStr">
        <is>
          <t>96556</t>
        </is>
      </c>
      <c r="C4021" s="29" t="inlineStr">
        <is>
          <t>CONCRETAGEM DE SAPATAS, FCK 30 MPA, COM USO DE JERICA ? LANÇAMENTO, ADENSAMENTO E ACABAMENTO. AF_06/2017</t>
        </is>
      </c>
      <c r="D4021" s="30" t="inlineStr">
        <is>
          <t>M3</t>
        </is>
      </c>
      <c r="E4021" s="31" t="n">
        <v>3.89</v>
      </c>
      <c r="F4021" s="32" t="n">
        <v>0.681605</v>
      </c>
      <c r="G4021" s="32">
        <f>F4021*E4021</f>
        <v/>
      </c>
    </row>
    <row r="4022" ht="15" customHeight="1">
      <c r="A4022" s="1" t="n"/>
      <c r="B4022" s="1" t="n"/>
      <c r="C4022" s="1" t="n"/>
      <c r="D4022" s="1" t="n"/>
      <c r="E4022" s="1" t="n"/>
      <c r="F4022" s="33" t="inlineStr">
        <is>
          <t>TOTAL:</t>
        </is>
      </c>
      <c r="G4022" s="34" t="n">
        <v>4.8905574971964</v>
      </c>
    </row>
    <row r="4023" ht="15.95" customHeight="1">
      <c r="A4023" s="27" t="inlineStr">
        <is>
          <t>[ Material ]</t>
        </is>
      </c>
      <c r="B4023" s="27" t="inlineStr">
        <is>
          <t>00004730</t>
        </is>
      </c>
      <c r="C4023" s="27" t="inlineStr">
        <is>
          <t>PEDRA DE MAO OU PEDRA RACHAO PARA ARRIMO/FUNDACAO (POSTO PEDREIRA/FORNECEDOR, SEM FRETE)</t>
        </is>
      </c>
      <c r="D4023" s="28" t="inlineStr">
        <is>
          <t>M3</t>
        </is>
      </c>
      <c r="E4023" s="1" t="n"/>
      <c r="F4023" s="1" t="n"/>
      <c r="G4023" s="1" t="n"/>
    </row>
    <row r="4024" ht="20.1" customHeight="1">
      <c r="A4024" s="29" t="inlineStr">
        <is>
          <t>5.4</t>
        </is>
      </c>
      <c r="B4024" s="29" t="inlineStr">
        <is>
          <t>CP-95467-90315369</t>
        </is>
      </c>
      <c r="C4024" s="29" t="inlineStr">
        <is>
          <t>EMBASAMENTO C/PEDRA ARGAMASSADA UTILIZANDO ARG.CIM/AREIA 1:6 (M3)</t>
        </is>
      </c>
      <c r="D4024" s="30" t="inlineStr">
        <is>
          <t>M3</t>
        </is>
      </c>
      <c r="E4024" s="31" t="n">
        <v>9.9</v>
      </c>
      <c r="F4024" s="32" t="n">
        <v>1.1</v>
      </c>
      <c r="G4024" s="32">
        <f>F4024*E4024</f>
        <v/>
      </c>
    </row>
    <row r="4025" ht="15" customHeight="1">
      <c r="A4025" s="1" t="n"/>
      <c r="B4025" s="1" t="n"/>
      <c r="C4025" s="1" t="n"/>
      <c r="D4025" s="1" t="n"/>
      <c r="E4025" s="1" t="n"/>
      <c r="F4025" s="33" t="inlineStr">
        <is>
          <t>TOTAL:</t>
        </is>
      </c>
      <c r="G4025" s="34" t="n">
        <v>10.89</v>
      </c>
    </row>
    <row r="4026" ht="15" customHeight="1">
      <c r="A4026" s="27" t="inlineStr">
        <is>
          <t xml:space="preserve">[ Mão de Obra </t>
        </is>
      </c>
      <c r="B4026" s="27" t="inlineStr">
        <is>
          <t>00004750</t>
        </is>
      </c>
      <c r="C4026" s="27" t="inlineStr">
        <is>
          <t>PEDREIRO (HORISTA)</t>
        </is>
      </c>
      <c r="D4026" s="28" t="inlineStr">
        <is>
          <t>H</t>
        </is>
      </c>
      <c r="E4026" s="1" t="n"/>
      <c r="F4026" s="1" t="n"/>
      <c r="G4026" s="1" t="n"/>
    </row>
    <row r="4027" ht="20.1" customHeight="1">
      <c r="A4027" s="29" t="inlineStr">
        <is>
          <t>2.2</t>
        </is>
      </c>
      <c r="B4027" s="29" t="inlineStr">
        <is>
          <t>93208</t>
        </is>
      </c>
      <c r="C4027" s="29" t="inlineStr">
        <is>
          <t>EXECUÇÃO DE ALMOXARIFADO EM CANTEIRO DE OBRA EM CHAPA DE MADEIRA COMPENSADA, INCLUSO PRATELEIRAS. AF_02/2016</t>
        </is>
      </c>
      <c r="D4027" s="30" t="inlineStr">
        <is>
          <t>M2</t>
        </is>
      </c>
      <c r="E4027" s="31" t="n">
        <v>30</v>
      </c>
      <c r="F4027" s="32" t="n">
        <v>1.0672158830824</v>
      </c>
      <c r="G4027" s="32">
        <f>F4027*E4027</f>
        <v/>
      </c>
    </row>
    <row r="4028" ht="27.95" customHeight="1">
      <c r="A4028" s="29" t="inlineStr">
        <is>
          <t>2.3</t>
        </is>
      </c>
      <c r="B4028" s="29" t="inlineStr">
        <is>
          <t>93210</t>
        </is>
      </c>
      <c r="C4028" s="29" t="inlineStr">
        <is>
          <t>EXECUÇÃO DE REFEITÓRIO EM CANTEIRO DE OBRA EM CHAPA DE MADEIRA COMPENSADA, NÃO INCLUSO MOBILIÁRIO E EQUIPAMENTOS. AF_02/2016</t>
        </is>
      </c>
      <c r="D4028" s="30" t="inlineStr">
        <is>
          <t>M2</t>
        </is>
      </c>
      <c r="E4028" s="31" t="n">
        <v>14</v>
      </c>
      <c r="F4028" s="32" t="n">
        <v>0.956174064856144</v>
      </c>
      <c r="G4028" s="32">
        <f>F4028*E4028</f>
        <v/>
      </c>
    </row>
    <row r="4029" ht="20.1" customHeight="1">
      <c r="A4029" s="29" t="inlineStr">
        <is>
          <t>3.2.4</t>
        </is>
      </c>
      <c r="B4029" s="29" t="inlineStr">
        <is>
          <t>CP ADAP. 009</t>
        </is>
      </c>
      <c r="C4029" s="29" t="inlineStr">
        <is>
          <t>PINTURA PROTEÇÃO C/INIBIDOR MIGRATÓRIO CORROSÃO, 2 DEMÃOS - M2</t>
        </is>
      </c>
      <c r="D4029" s="30" t="inlineStr">
        <is>
          <t>M2</t>
        </is>
      </c>
      <c r="E4029" s="31" t="n">
        <v>95.05</v>
      </c>
      <c r="F4029" s="32" t="n">
        <v>0.409768</v>
      </c>
      <c r="G4029" s="32">
        <f>F4029*E4029</f>
        <v/>
      </c>
    </row>
    <row r="4030" ht="20.1" customHeight="1">
      <c r="A4030" s="29" t="inlineStr">
        <is>
          <t>3.2.5</t>
        </is>
      </c>
      <c r="B4030" s="29" t="inlineStr">
        <is>
          <t>CP ADAP. 007</t>
        </is>
      </c>
      <c r="C4030" s="29" t="inlineStr">
        <is>
          <t>APLICAÇÃO DE ADESIVO ESTRUTURAL - KG</t>
        </is>
      </c>
      <c r="D4030" s="30" t="inlineStr">
        <is>
          <t>KG</t>
        </is>
      </c>
      <c r="E4030" s="31" t="n">
        <v>95.05</v>
      </c>
      <c r="F4030" s="32" t="n">
        <v>0.409768</v>
      </c>
      <c r="G4030" s="32">
        <f>F4030*E4030</f>
        <v/>
      </c>
    </row>
    <row r="4031" ht="20.1" customHeight="1">
      <c r="A4031" s="29" t="inlineStr">
        <is>
          <t>3.2.7</t>
        </is>
      </c>
      <c r="B4031" s="29" t="inlineStr">
        <is>
          <t>CP ADAP. 005</t>
        </is>
      </c>
      <c r="C4031" s="29" t="inlineStr">
        <is>
          <t>RECUPERAÇÃO CONCRETO COM ARGAMASSA POLIMÉRICA ESP.=25MM</t>
        </is>
      </c>
      <c r="D4031" s="30" t="inlineStr">
        <is>
          <t>M2</t>
        </is>
      </c>
      <c r="E4031" s="31" t="n">
        <v>95.05</v>
      </c>
      <c r="F4031" s="32" t="n">
        <v>1.53663</v>
      </c>
      <c r="G4031" s="32">
        <f>F4031*E4031</f>
        <v/>
      </c>
    </row>
    <row r="4032" ht="20.1" customHeight="1">
      <c r="A4032" s="29" t="inlineStr">
        <is>
          <t>3.2.9</t>
        </is>
      </c>
      <c r="B4032" s="29" t="inlineStr">
        <is>
          <t>CP ADAP. 001</t>
        </is>
      </c>
      <c r="C4032" s="29" t="inlineStr">
        <is>
          <t>SELAGEM DE FISSURAS COM INJEÇÃO DE RESINA EPÓXI</t>
        </is>
      </c>
      <c r="D4032" s="30" t="inlineStr">
        <is>
          <t>KG</t>
        </is>
      </c>
      <c r="E4032" s="31" t="n">
        <v>21.25</v>
      </c>
      <c r="F4032" s="32" t="n">
        <v>1.02442</v>
      </c>
      <c r="G4032" s="32">
        <f>F4032*E4032</f>
        <v/>
      </c>
    </row>
    <row r="4033" ht="20.1" customHeight="1">
      <c r="A4033" s="29" t="inlineStr">
        <is>
          <t>3.3.2</t>
        </is>
      </c>
      <c r="B4033" s="29" t="inlineStr">
        <is>
          <t>97631</t>
        </is>
      </c>
      <c r="C4033" s="29" t="inlineStr">
        <is>
          <t>DEMOLIÇÃO DE ARGAMASSAS, DE FORMA MANUAL, SEM REAPROVEITAMENTO. AF_09/2023</t>
        </is>
      </c>
      <c r="D4033" s="30" t="inlineStr">
        <is>
          <t>M2</t>
        </is>
      </c>
      <c r="E4033" s="31" t="n">
        <v>44.77</v>
      </c>
      <c r="F4033" s="32" t="n">
        <v>0.117910742</v>
      </c>
      <c r="G4033" s="32">
        <f>F4033*E4033</f>
        <v/>
      </c>
    </row>
    <row r="4034" ht="27.95" customHeight="1">
      <c r="A4034" s="29" t="inlineStr">
        <is>
          <t>3.3.4</t>
        </is>
      </c>
      <c r="B4034" s="29" t="inlineStr">
        <is>
          <t>87894</t>
        </is>
      </c>
      <c r="C4034" s="29" t="inlineStr">
        <is>
          <t>CHAPISCO APLICADO EM ALVENARIA (SEM PRESENÇA DE VÃOS) E ESTRUTURAS DE CONCRETO DE FACHADA, COM COLHER DE PEDREIRO. ARGAMASSA TRAÇO 1:3 COM PREPARO EM BETONEIRA 400L. AF_10/2022</t>
        </is>
      </c>
      <c r="D4034" s="30" t="inlineStr">
        <is>
          <t>M2</t>
        </is>
      </c>
      <c r="E4034" s="31" t="n">
        <v>44.77</v>
      </c>
      <c r="F4034" s="32" t="n">
        <v>0.142804148</v>
      </c>
      <c r="G4034" s="32">
        <f>F4034*E4034</f>
        <v/>
      </c>
    </row>
    <row r="4035" ht="36" customHeight="1">
      <c r="A4035" s="29" t="inlineStr">
        <is>
          <t>3.3.5</t>
        </is>
      </c>
      <c r="B4035" s="29" t="inlineStr">
        <is>
          <t>104237</t>
        </is>
      </c>
      <c r="C4035" s="29" t="inlineStr">
        <is>
          <t>EMBOÇO OU MASSA ÚNICA EM ARGAMASSA TRAÇO 1:2:8, PREPARO MECÂNICA COM BETONEIRA 400 L, APLICADA MANUALMENTE EM PANOS DE FACHADA SEM PRESENÇA DE VÃOS, ESPESSURA DE 35 MM, ACESSO POR ANDAIME. AF_08/2022</t>
        </is>
      </c>
      <c r="D4035" s="30" t="inlineStr">
        <is>
          <t>M2</t>
        </is>
      </c>
      <c r="E4035" s="31" t="n">
        <v>44.77</v>
      </c>
      <c r="F4035" s="32" t="n">
        <v>0.54499144</v>
      </c>
      <c r="G4035" s="32">
        <f>F4035*E4035</f>
        <v/>
      </c>
    </row>
    <row r="4036" ht="20.1" customHeight="1">
      <c r="A4036" s="29" t="inlineStr">
        <is>
          <t>3.3.6</t>
        </is>
      </c>
      <c r="B4036" s="29" t="inlineStr">
        <is>
          <t>CP ADAP. 031</t>
        </is>
      </c>
      <c r="C4036" s="29" t="inlineStr">
        <is>
          <t>APLICAÇÃO DE JUNTA DE DILATAÇÃO ELÁSTICA PARA CONCRETO (FUGENBAND)</t>
        </is>
      </c>
      <c r="D4036" s="30" t="inlineStr">
        <is>
          <t>M</t>
        </is>
      </c>
      <c r="E4036" s="31" t="n">
        <v>234</v>
      </c>
      <c r="F4036" s="32" t="n">
        <v>0.42718314</v>
      </c>
      <c r="G4036" s="32">
        <f>F4036*E4036</f>
        <v/>
      </c>
    </row>
    <row r="4037" ht="15" customHeight="1">
      <c r="A4037" s="29" t="inlineStr">
        <is>
          <t>3.3.10</t>
        </is>
      </c>
      <c r="B4037" s="29" t="inlineStr">
        <is>
          <t>S08637</t>
        </is>
      </c>
      <c r="C4037" s="29" t="inlineStr">
        <is>
          <t>Chapim de concreto pré-moldado</t>
        </is>
      </c>
      <c r="D4037" s="30" t="inlineStr">
        <is>
          <t>m</t>
        </is>
      </c>
      <c r="E4037" s="31" t="n">
        <v>142</v>
      </c>
      <c r="F4037" s="32" t="n">
        <v>0.007375824</v>
      </c>
      <c r="G4037" s="32">
        <f>F4037*E4037</f>
        <v/>
      </c>
    </row>
    <row r="4038" ht="15" customHeight="1">
      <c r="A4038" s="29" t="inlineStr">
        <is>
          <t>3.5.2</t>
        </is>
      </c>
      <c r="B4038" s="29" t="inlineStr">
        <is>
          <t>S07218</t>
        </is>
      </c>
      <c r="C4038" s="29" t="inlineStr">
        <is>
          <t>Remoção de impermeabilização com manta asfaltica</t>
        </is>
      </c>
      <c r="D4038" s="30" t="inlineStr">
        <is>
          <t>m2</t>
        </is>
      </c>
      <c r="E4038" s="31" t="n">
        <v>262.7</v>
      </c>
      <c r="F4038" s="32" t="n">
        <v>0.102442</v>
      </c>
      <c r="G4038" s="32">
        <f>F4038*E4038</f>
        <v/>
      </c>
    </row>
    <row r="4039" ht="27.95" customHeight="1">
      <c r="A4039" s="29" t="inlineStr">
        <is>
          <t>3.5.3</t>
        </is>
      </c>
      <c r="B4039" s="29" t="inlineStr">
        <is>
          <t>87682</t>
        </is>
      </c>
      <c r="C4039" s="29" t="inlineStr">
        <is>
          <t>CONTRAPISO EM ARGAMASSA TRAÇO 1:4 (CIMENTO E AREIA), PREPARO MANUAL, APLICADO EM ÁREAS SECAS SOBRE LAJE, NÃO ADERIDO, ACABAMENTO NÃO REFORÇADO, ESPESSURA 4CM. AF_07/2021</t>
        </is>
      </c>
      <c r="D4039" s="30" t="inlineStr">
        <is>
          <t>M2</t>
        </is>
      </c>
      <c r="E4039" s="31" t="n">
        <v>142</v>
      </c>
      <c r="F4039" s="32" t="n">
        <v>0.25405616</v>
      </c>
      <c r="G4039" s="32">
        <f>F4039*E4039</f>
        <v/>
      </c>
    </row>
    <row r="4040" ht="15" customHeight="1">
      <c r="A4040" s="29" t="inlineStr">
        <is>
          <t>3.5.5</t>
        </is>
      </c>
      <c r="B4040" s="29" t="inlineStr">
        <is>
          <t>S08637</t>
        </is>
      </c>
      <c r="C4040" s="29" t="inlineStr">
        <is>
          <t>Chapim de concreto pré-moldado</t>
        </is>
      </c>
      <c r="D4040" s="30" t="inlineStr">
        <is>
          <t>m</t>
        </is>
      </c>
      <c r="E4040" s="31" t="n">
        <v>71</v>
      </c>
      <c r="F4040" s="32" t="n">
        <v>0.007375824</v>
      </c>
      <c r="G4040" s="32">
        <f>F4040*E4040</f>
        <v/>
      </c>
    </row>
    <row r="4041" ht="20.1" customHeight="1">
      <c r="A4041" s="29" t="inlineStr">
        <is>
          <t>4.2.4</t>
        </is>
      </c>
      <c r="B4041" s="29" t="inlineStr">
        <is>
          <t>CP ADAP. 009</t>
        </is>
      </c>
      <c r="C4041" s="29" t="inlineStr">
        <is>
          <t>PINTURA PROTEÇÃO C/INIBIDOR MIGRATÓRIO CORROSÃO, 2 DEMÃOS - M2</t>
        </is>
      </c>
      <c r="D4041" s="30" t="inlineStr">
        <is>
          <t>M2</t>
        </is>
      </c>
      <c r="E4041" s="31" t="n">
        <v>91.8</v>
      </c>
      <c r="F4041" s="32" t="n">
        <v>0.409768</v>
      </c>
      <c r="G4041" s="32">
        <f>F4041*E4041</f>
        <v/>
      </c>
    </row>
    <row r="4042" ht="20.1" customHeight="1">
      <c r="A4042" s="29" t="inlineStr">
        <is>
          <t>4.2.5</t>
        </is>
      </c>
      <c r="B4042" s="29" t="inlineStr">
        <is>
          <t>CP ADAP. 007</t>
        </is>
      </c>
      <c r="C4042" s="29" t="inlineStr">
        <is>
          <t>APLICAÇÃO DE ADESIVO ESTRUTURAL - KG</t>
        </is>
      </c>
      <c r="D4042" s="30" t="inlineStr">
        <is>
          <t>KG</t>
        </is>
      </c>
      <c r="E4042" s="31" t="n">
        <v>91.8</v>
      </c>
      <c r="F4042" s="32" t="n">
        <v>0.409768</v>
      </c>
      <c r="G4042" s="32">
        <f>F4042*E4042</f>
        <v/>
      </c>
    </row>
    <row r="4043" ht="20.1" customHeight="1">
      <c r="A4043" s="29" t="inlineStr">
        <is>
          <t>4.2.7</t>
        </is>
      </c>
      <c r="B4043" s="29" t="inlineStr">
        <is>
          <t>CP ADAP. 005</t>
        </is>
      </c>
      <c r="C4043" s="29" t="inlineStr">
        <is>
          <t>RECUPERAÇÃO CONCRETO COM ARGAMASSA POLIMÉRICA ESP.=25MM</t>
        </is>
      </c>
      <c r="D4043" s="30" t="inlineStr">
        <is>
          <t>M2</t>
        </is>
      </c>
      <c r="E4043" s="31" t="n">
        <v>91.8</v>
      </c>
      <c r="F4043" s="32" t="n">
        <v>1.53663</v>
      </c>
      <c r="G4043" s="32">
        <f>F4043*E4043</f>
        <v/>
      </c>
    </row>
    <row r="4044" ht="20.1" customHeight="1">
      <c r="A4044" s="29" t="inlineStr">
        <is>
          <t>4.2.9</t>
        </is>
      </c>
      <c r="B4044" s="29" t="inlineStr">
        <is>
          <t>CP ADAP. 001</t>
        </is>
      </c>
      <c r="C4044" s="29" t="inlineStr">
        <is>
          <t>SELAGEM DE FISSURAS COM INJEÇÃO DE RESINA EPÓXI</t>
        </is>
      </c>
      <c r="D4044" s="30" t="inlineStr">
        <is>
          <t>KG</t>
        </is>
      </c>
      <c r="E4044" s="31" t="n">
        <v>30.14</v>
      </c>
      <c r="F4044" s="32" t="n">
        <v>1.02442</v>
      </c>
      <c r="G4044" s="32">
        <f>F4044*E4044</f>
        <v/>
      </c>
    </row>
    <row r="4045" ht="27.95" customHeight="1">
      <c r="A4045" s="29" t="inlineStr">
        <is>
          <t>4.2.13</t>
        </is>
      </c>
      <c r="B4045" s="29" t="inlineStr">
        <is>
          <t>103337</t>
        </is>
      </c>
      <c r="C4045" s="29" t="inlineStr">
        <is>
          <t>ALVENARIA DE VEDAÇÃO DE BLOCOS VAZADOS DE CONCRETO APARENTE DE 9X19X39 CM (ESPESSURA 9 CM) E ARGAMASSA DE ASSENTAMENTO COM PREPARO MANUAL. AF_12/2021</t>
        </is>
      </c>
      <c r="D4045" s="30" t="inlineStr">
        <is>
          <t>M2</t>
        </is>
      </c>
      <c r="E4045" s="31" t="n">
        <v>9</v>
      </c>
      <c r="F4045" s="32" t="n">
        <v>0.973199</v>
      </c>
      <c r="G4045" s="32">
        <f>F4045*E4045</f>
        <v/>
      </c>
    </row>
    <row r="4046" ht="20.1" customHeight="1">
      <c r="A4046" s="29" t="inlineStr">
        <is>
          <t>4.2.14</t>
        </is>
      </c>
      <c r="B4046" s="29" t="inlineStr">
        <is>
          <t>CP ADAP. 014</t>
        </is>
      </c>
      <c r="C4046" s="29" t="inlineStr">
        <is>
          <t>FIBRA DE CARBONO PARA REFORCO ESTRUTURAL -VIGAS</t>
        </is>
      </c>
      <c r="D4046" s="30" t="inlineStr">
        <is>
          <t>M2</t>
        </is>
      </c>
      <c r="E4046" s="31" t="n">
        <v>1.36</v>
      </c>
      <c r="F4046" s="32" t="n">
        <v>2.79871544</v>
      </c>
      <c r="G4046" s="32">
        <f>F4046*E4046</f>
        <v/>
      </c>
    </row>
    <row r="4047" ht="20.1" customHeight="1">
      <c r="A4047" s="29" t="inlineStr">
        <is>
          <t>4.2.15</t>
        </is>
      </c>
      <c r="B4047" s="29" t="inlineStr">
        <is>
          <t>87878</t>
        </is>
      </c>
      <c r="C4047" s="29" t="inlineStr">
        <is>
          <t>CHAPISCO APLICADO EM ALVENARIAS E ESTRUTURAS DE CONCRETO INTERNAS (Recomposição das paredes e lajes internas)</t>
        </is>
      </c>
      <c r="D4047" s="30" t="inlineStr">
        <is>
          <t>M2</t>
        </is>
      </c>
      <c r="E4047" s="31" t="n">
        <v>17.4</v>
      </c>
      <c r="F4047" s="32" t="n">
        <v>0.069763002</v>
      </c>
      <c r="G4047" s="32">
        <f>F4047*E4047</f>
        <v/>
      </c>
    </row>
    <row r="4048" ht="20.1" customHeight="1">
      <c r="A4048" s="29" t="inlineStr">
        <is>
          <t>4.2.16</t>
        </is>
      </c>
      <c r="B4048" s="29" t="inlineStr">
        <is>
          <t>C3408</t>
        </is>
      </c>
      <c r="C4048" s="29" t="inlineStr">
        <is>
          <t>REBOCO C/ ARGAMASSA DE CIMENTO E AREIA S/ PENEIRAR, TRAÇO 1:3 (Recomposição das paredes e lajes internas)</t>
        </is>
      </c>
      <c r="D4048" s="30" t="inlineStr">
        <is>
          <t>M2</t>
        </is>
      </c>
      <c r="E4048" s="31" t="n">
        <v>17.4</v>
      </c>
      <c r="F4048" s="32" t="n">
        <v>0.614652</v>
      </c>
      <c r="G4048" s="32">
        <f>F4048*E4048</f>
        <v/>
      </c>
    </row>
    <row r="4049" ht="20.1" customHeight="1">
      <c r="A4049" s="29" t="inlineStr">
        <is>
          <t>4.3.2</t>
        </is>
      </c>
      <c r="B4049" s="29" t="inlineStr">
        <is>
          <t>97631</t>
        </is>
      </c>
      <c r="C4049" s="29" t="inlineStr">
        <is>
          <t>DEMOLIÇÃO DE ARGAMASSAS, DE FORMA MANUAL, SEM REAPROVEITAMENTO. AF_09/2023</t>
        </is>
      </c>
      <c r="D4049" s="30" t="inlineStr">
        <is>
          <t>M2</t>
        </is>
      </c>
      <c r="E4049" s="31" t="n">
        <v>1721.67</v>
      </c>
      <c r="F4049" s="32" t="n">
        <v>0.117910742</v>
      </c>
      <c r="G4049" s="32">
        <f>F4049*E4049</f>
        <v/>
      </c>
    </row>
    <row r="4050" ht="27.95" customHeight="1">
      <c r="A4050" s="29" t="inlineStr">
        <is>
          <t>4.3.4</t>
        </is>
      </c>
      <c r="B4050" s="29" t="inlineStr">
        <is>
          <t>87894</t>
        </is>
      </c>
      <c r="C4050" s="29" t="inlineStr">
        <is>
          <t>CHAPISCO APLICADO EM ALVENARIA (SEM PRESENÇA DE VÃOS) E ESTRUTURAS DE CONCRETO DE FACHADA, COM COLHER DE PEDREIRO. ARGAMASSA TRAÇO 1:3 COM PREPARO EM BETONEIRA 400L. AF_10/2022</t>
        </is>
      </c>
      <c r="D4050" s="30" t="inlineStr">
        <is>
          <t>M2</t>
        </is>
      </c>
      <c r="E4050" s="31" t="n">
        <v>1721.67</v>
      </c>
      <c r="F4050" s="32" t="n">
        <v>0.142804148</v>
      </c>
      <c r="G4050" s="32">
        <f>F4050*E4050</f>
        <v/>
      </c>
    </row>
    <row r="4051" ht="36" customHeight="1">
      <c r="A4051" s="29" t="inlineStr">
        <is>
          <t>4.3.5</t>
        </is>
      </c>
      <c r="B4051" s="29" t="inlineStr">
        <is>
          <t>104237</t>
        </is>
      </c>
      <c r="C4051" s="29" t="inlineStr">
        <is>
          <t>EMBOÇO OU MASSA ÚNICA EM ARGAMASSA TRAÇO 1:2:8, PREPARO MECÂNICA COM BETONEIRA 400 L, APLICADA MANUALMENTE EM PANOS DE FACHADA SEM PRESENÇA DE VÃOS, ESPESSURA DE 35 MM, ACESSO POR ANDAIME. AF_08/2022</t>
        </is>
      </c>
      <c r="D4051" s="30" t="inlineStr">
        <is>
          <t>M2</t>
        </is>
      </c>
      <c r="E4051" s="31" t="n">
        <v>1721.67</v>
      </c>
      <c r="F4051" s="32" t="n">
        <v>0.54499144</v>
      </c>
      <c r="G4051" s="32">
        <f>F4051*E4051</f>
        <v/>
      </c>
    </row>
    <row r="4052" ht="15" customHeight="1">
      <c r="A4052" s="29" t="inlineStr">
        <is>
          <t>4.3.12</t>
        </is>
      </c>
      <c r="B4052" s="29" t="inlineStr">
        <is>
          <t>S08637</t>
        </is>
      </c>
      <c r="C4052" s="29" t="inlineStr">
        <is>
          <t>Chapim de concreto pré-moldado</t>
        </is>
      </c>
      <c r="D4052" s="30" t="inlineStr">
        <is>
          <t>m</t>
        </is>
      </c>
      <c r="E4052" s="31" t="n">
        <v>190</v>
      </c>
      <c r="F4052" s="32" t="n">
        <v>0.007375824</v>
      </c>
      <c r="G4052" s="32">
        <f>F4052*E4052</f>
        <v/>
      </c>
    </row>
    <row r="4053" ht="36" customHeight="1">
      <c r="A4053" s="29" t="inlineStr">
        <is>
          <t>4.4.2</t>
        </is>
      </c>
      <c r="B4053" s="29" t="inlineStr">
        <is>
          <t>87630</t>
        </is>
      </c>
      <c r="C4053" s="29" t="inlineStr">
        <is>
          <t>CONTRAPISO EM ARGAMASSA TRAÇO 1:4 (CIMENTO E AREIA), PREPARO MECÂNICO COM BETONEIRA 400 L, APLICADO EM ÁREAS SECAS SOBRE LAJE, ADERIDO, ACABAMENTO NÃO REFORÇADO, ESPESSURA 3CM. AF_07/2021</t>
        </is>
      </c>
      <c r="D4053" s="30" t="inlineStr">
        <is>
          <t>M2</t>
        </is>
      </c>
      <c r="E4053" s="31" t="n">
        <v>408</v>
      </c>
      <c r="F4053" s="32" t="n">
        <v>0.2509829</v>
      </c>
      <c r="G4053" s="32">
        <f>F4053*E4053</f>
        <v/>
      </c>
    </row>
    <row r="4054" ht="20.1" customHeight="1">
      <c r="A4054" s="29" t="inlineStr">
        <is>
          <t>4.5.1</t>
        </is>
      </c>
      <c r="B4054" s="29" t="inlineStr">
        <is>
          <t>CP ADAP. 011</t>
        </is>
      </c>
      <c r="C4054" s="29" t="inlineStr">
        <is>
          <t>DEMOLIÇÃO DE PISO CIMENTADO SOBRE LASTRO DE CONCRETO</t>
        </is>
      </c>
      <c r="D4054" s="30" t="inlineStr">
        <is>
          <t>M2</t>
        </is>
      </c>
      <c r="E4054" s="31" t="n">
        <v>229.45</v>
      </c>
      <c r="F4054" s="32" t="n">
        <v>0.1331746</v>
      </c>
      <c r="G4054" s="32">
        <f>F4054*E4054</f>
        <v/>
      </c>
    </row>
    <row r="4055" ht="20.1" customHeight="1">
      <c r="A4055" s="29" t="inlineStr">
        <is>
          <t>4.5.2</t>
        </is>
      </c>
      <c r="B4055" s="29" t="inlineStr">
        <is>
          <t>97631</t>
        </is>
      </c>
      <c r="C4055" s="29" t="inlineStr">
        <is>
          <t>DEMOLIÇÃO DE ARGAMASSAS, DE FORMA MANUAL, SEM REAPROVEITAMENTO. AF_09/2023</t>
        </is>
      </c>
      <c r="D4055" s="30" t="inlineStr">
        <is>
          <t>M2</t>
        </is>
      </c>
      <c r="E4055" s="31" t="n">
        <v>46.46</v>
      </c>
      <c r="F4055" s="32" t="n">
        <v>0.117910742</v>
      </c>
      <c r="G4055" s="32">
        <f>F4055*E4055</f>
        <v/>
      </c>
    </row>
    <row r="4056" ht="36" customHeight="1">
      <c r="A4056" s="29" t="inlineStr">
        <is>
          <t>4.5.3</t>
        </is>
      </c>
      <c r="B4056" s="29" t="inlineStr">
        <is>
          <t>87630</t>
        </is>
      </c>
      <c r="C4056" s="29" t="inlineStr">
        <is>
          <t>CONTRAPISO EM ARGAMASSA TRAÇO 1:4 (CIMENTO E AREIA), PREPARO MECÂNICO COM BETONEIRA 400 L, APLICADO EM ÁREAS SECAS SOBRE LAJE, ADERIDO, ACABAMENTO NÃO REFORÇADO, ESPESSURA 3CM. AF_07/2021</t>
        </is>
      </c>
      <c r="D4056" s="30" t="inlineStr">
        <is>
          <t>M2</t>
        </is>
      </c>
      <c r="E4056" s="31" t="n">
        <v>229.45</v>
      </c>
      <c r="F4056" s="32" t="n">
        <v>0.2509829</v>
      </c>
      <c r="G4056" s="32">
        <f>F4056*E4056</f>
        <v/>
      </c>
    </row>
    <row r="4057" ht="20.1" customHeight="1">
      <c r="A4057" s="29" t="inlineStr">
        <is>
          <t>4.5.5</t>
        </is>
      </c>
      <c r="B4057" s="29" t="inlineStr">
        <is>
          <t>98567</t>
        </is>
      </c>
      <c r="C4057" s="29" t="inlineStr">
        <is>
          <t>PROTEÇÃO MECÂNICA DE SUPERFICIE HORIZONTAL COM ARGAMASSA DE CIMENTO E AREIA, TRAÇO 1:3, E=4CM. AF_09/2023</t>
        </is>
      </c>
      <c r="D4057" s="30" t="inlineStr">
        <is>
          <t>M2</t>
        </is>
      </c>
      <c r="E4057" s="31" t="n">
        <v>229.45</v>
      </c>
      <c r="F4057" s="32" t="n">
        <v>0.950866644</v>
      </c>
      <c r="G4057" s="32">
        <f>F4057*E4057</f>
        <v/>
      </c>
    </row>
    <row r="4058" ht="20.1" customHeight="1">
      <c r="A4058" s="29" t="inlineStr">
        <is>
          <t>4.5.6</t>
        </is>
      </c>
      <c r="B4058" s="29" t="inlineStr">
        <is>
          <t>98564</t>
        </is>
      </c>
      <c r="C4058" s="29" t="inlineStr">
        <is>
          <t>PROTEÇÃO MECÂNICA DE SUPERFÍCIE VERTICAL COM ARGAMASSA DE CIMENTO E AREIA, TRAÇO 1:3, E=2CM. AF_09/2023</t>
        </is>
      </c>
      <c r="D4058" s="30" t="inlineStr">
        <is>
          <t>M2</t>
        </is>
      </c>
      <c r="E4058" s="31" t="n">
        <v>46.46</v>
      </c>
      <c r="F4058" s="32" t="n">
        <v>0.527986068</v>
      </c>
      <c r="G4058" s="32">
        <f>F4058*E4058</f>
        <v/>
      </c>
    </row>
    <row r="4059" ht="20.1" customHeight="1">
      <c r="A4059" s="29" t="inlineStr">
        <is>
          <t>4.6.2</t>
        </is>
      </c>
      <c r="B4059" s="29" t="inlineStr">
        <is>
          <t>97626</t>
        </is>
      </c>
      <c r="C4059" s="29" t="inlineStr">
        <is>
          <t>DEMOLIÇÃO DE PILARES E VIGAS EM CONCRETO ARMADO, DE FORMA MANUAL, SEM REAPROVEITAMENTO. AF_09/2023</t>
        </is>
      </c>
      <c r="D4059" s="30" t="inlineStr">
        <is>
          <t>M3</t>
        </is>
      </c>
      <c r="E4059" s="31" t="n">
        <v>0.25</v>
      </c>
      <c r="F4059" s="32" t="n">
        <v>3.645501012</v>
      </c>
      <c r="G4059" s="32">
        <f>F4059*E4059</f>
        <v/>
      </c>
    </row>
    <row r="4060" ht="20.1" customHeight="1">
      <c r="A4060" s="29" t="inlineStr">
        <is>
          <t>4.6.5</t>
        </is>
      </c>
      <c r="B4060" s="29" t="inlineStr">
        <is>
          <t>103669</t>
        </is>
      </c>
      <c r="C4060" s="29" t="inlineStr">
        <is>
          <t>CONCRETAGEM DE PILARES, FCK = 25 MPA, COM USO DE BALDES - LANÇAMENTO, ADENSAMENTO E ACABAMENTO. AF_02/2022</t>
        </is>
      </c>
      <c r="D4060" s="30" t="inlineStr">
        <is>
          <t>M3</t>
        </is>
      </c>
      <c r="E4060" s="31" t="n">
        <v>0.25</v>
      </c>
      <c r="F4060" s="32" t="n">
        <v>2.51904878</v>
      </c>
      <c r="G4060" s="32">
        <f>F4060*E4060</f>
        <v/>
      </c>
    </row>
    <row r="4061" ht="27.95" customHeight="1">
      <c r="A4061" s="29" t="inlineStr">
        <is>
          <t>4.6.6</t>
        </is>
      </c>
      <c r="B4061" s="29" t="inlineStr">
        <is>
          <t>103356</t>
        </is>
      </c>
      <c r="C4061" s="29" t="inlineStr">
        <is>
          <t>ALVENARIA DE VEDAÇÃO DE BLOCOS CERÂMICOS FURADOS NA HORIZONTAL DE 9X19X29 CM (ESPESSURA 9 CM) E ARGAMASSA DE ASSENTAMENTO COM PREPARO EM BETONEIRA. AF_12/2021</t>
        </is>
      </c>
      <c r="D4061" s="30" t="inlineStr">
        <is>
          <t>M2</t>
        </is>
      </c>
      <c r="E4061" s="31" t="n">
        <v>25</v>
      </c>
      <c r="F4061" s="32" t="n">
        <v>0.7888034</v>
      </c>
      <c r="G4061" s="32">
        <f>F4061*E4061</f>
        <v/>
      </c>
    </row>
    <row r="4062" ht="27.95" customHeight="1">
      <c r="A4062" s="29" t="inlineStr">
        <is>
          <t>4.6.8</t>
        </is>
      </c>
      <c r="B4062" s="29" t="inlineStr">
        <is>
          <t>103683</t>
        </is>
      </c>
      <c r="C4062" s="29" t="inlineStr">
        <is>
          <t>CONCRETAGEM DE VIGAS E LAJES, FCK=25 MPA, PARA QUALQUER TIPO DE LAJE COM BALDES EM EDIFICAÇÃO DE MULTIPAVIMENTOS ATÉ 04 ANDARES - LANÇAMENTO, ADENSAMENTO E ACABAMENTO. AF_02/2022</t>
        </is>
      </c>
      <c r="D4062" s="30" t="inlineStr">
        <is>
          <t>M3</t>
        </is>
      </c>
      <c r="E4062" s="31" t="n">
        <v>0.5600000000000001</v>
      </c>
      <c r="F4062" s="32" t="n">
        <v>7.02444794</v>
      </c>
      <c r="G4062" s="32">
        <f>F4062*E4062</f>
        <v/>
      </c>
    </row>
    <row r="4063" ht="27.95" customHeight="1">
      <c r="A4063" s="29" t="inlineStr">
        <is>
          <t>4.6.9</t>
        </is>
      </c>
      <c r="B4063" s="29" t="inlineStr">
        <is>
          <t>87894</t>
        </is>
      </c>
      <c r="C4063" s="29" t="inlineStr">
        <is>
          <t>CHAPISCO APLICADO EM ALVENARIA (SEM PRESENÇA DE VÃOS) E ESTRUTURAS DE CONCRETO DE FACHADA, COM COLHER DE PEDREIRO. ARGAMASSA TRAÇO 1:3 COM PREPARO EM BETONEIRA 400L. AF_10/2022</t>
        </is>
      </c>
      <c r="D4063" s="30" t="inlineStr">
        <is>
          <t>M2</t>
        </is>
      </c>
      <c r="E4063" s="31" t="n">
        <v>25</v>
      </c>
      <c r="F4063" s="32" t="n">
        <v>0.142804148</v>
      </c>
      <c r="G4063" s="32">
        <f>F4063*E4063</f>
        <v/>
      </c>
    </row>
    <row r="4064" ht="36" customHeight="1">
      <c r="A4064" s="29" t="inlineStr">
        <is>
          <t>4.6.10</t>
        </is>
      </c>
      <c r="B4064" s="29" t="inlineStr">
        <is>
          <t>104237</t>
        </is>
      </c>
      <c r="C4064" s="29" t="inlineStr">
        <is>
          <t>EMBOÇO OU MASSA ÚNICA EM ARGAMASSA TRAÇO 1:2:8, PREPARO MECÂNICA COM BETONEIRA 400 L, APLICADA MANUALMENTE EM PANOS DE FACHADA SEM PRESENÇA DE VÃOS, ESPESSURA DE 35 MM, ACESSO POR ANDAIME. AF_08/2022</t>
        </is>
      </c>
      <c r="D4064" s="30" t="inlineStr">
        <is>
          <t>M2</t>
        </is>
      </c>
      <c r="E4064" s="31" t="n">
        <v>25</v>
      </c>
      <c r="F4064" s="32" t="n">
        <v>0.54499144</v>
      </c>
      <c r="G4064" s="32">
        <f>F4064*E4064</f>
        <v/>
      </c>
    </row>
    <row r="4065" ht="20.1" customHeight="1">
      <c r="A4065" s="29" t="inlineStr">
        <is>
          <t>5.3</t>
        </is>
      </c>
      <c r="B4065" s="29" t="inlineStr">
        <is>
          <t>96527</t>
        </is>
      </c>
      <c r="C4065" s="29" t="inlineStr">
        <is>
          <t>ESCAVAÇÃO MANUAL DE VALA PARA VIGA BALDRAME (INCLUINDO ESCAVAÇÃO PARA COLOCAÇÃO DE FÔRMAS). AF_06/2017</t>
        </is>
      </c>
      <c r="D4065" s="30" t="inlineStr">
        <is>
          <t>M3</t>
        </is>
      </c>
      <c r="E4065" s="31" t="n">
        <v>9.9</v>
      </c>
      <c r="F4065" s="32" t="n">
        <v>1.49462878</v>
      </c>
      <c r="G4065" s="32">
        <f>F4065*E4065</f>
        <v/>
      </c>
    </row>
    <row r="4066" ht="20.1" customHeight="1">
      <c r="A4066" s="29" t="inlineStr">
        <is>
          <t>5.4</t>
        </is>
      </c>
      <c r="B4066" s="29" t="inlineStr">
        <is>
          <t>CP-95467-90315369</t>
        </is>
      </c>
      <c r="C4066" s="29" t="inlineStr">
        <is>
          <t>EMBASAMENTO C/PEDRA ARGAMASSADA UTILIZANDO ARG.CIM/AREIA 1:6 (M3)</t>
        </is>
      </c>
      <c r="D4066" s="30" t="inlineStr">
        <is>
          <t>M3</t>
        </is>
      </c>
      <c r="E4066" s="31" t="n">
        <v>9.9</v>
      </c>
      <c r="F4066" s="32" t="n">
        <v>6.14652</v>
      </c>
      <c r="G4066" s="32">
        <f>F4066*E4066</f>
        <v/>
      </c>
    </row>
    <row r="4067" ht="20.1" customHeight="1">
      <c r="A4067" s="29" t="inlineStr">
        <is>
          <t>5.10</t>
        </is>
      </c>
      <c r="B4067" s="29" t="inlineStr">
        <is>
          <t>103669</t>
        </is>
      </c>
      <c r="C4067" s="29" t="inlineStr">
        <is>
          <t>CONCRETAGEM DE PILARES, FCK = 25 MPA, COM USO DE BALDES - LANÇAMENTO, ADENSAMENTO E ACABAMENTO. AF_02/2022</t>
        </is>
      </c>
      <c r="D4067" s="30" t="inlineStr">
        <is>
          <t>M3</t>
        </is>
      </c>
      <c r="E4067" s="31" t="n">
        <v>3.38</v>
      </c>
      <c r="F4067" s="32" t="n">
        <v>2.51904878</v>
      </c>
      <c r="G4067" s="32">
        <f>F4067*E4067</f>
        <v/>
      </c>
    </row>
    <row r="4068" ht="20.1" customHeight="1">
      <c r="A4068" s="29" t="inlineStr">
        <is>
          <t>5.11</t>
        </is>
      </c>
      <c r="B4068" s="29" t="inlineStr">
        <is>
          <t>96556</t>
        </is>
      </c>
      <c r="C4068" s="29" t="inlineStr">
        <is>
          <t>CONCRETAGEM DE SAPATAS, FCK 30 MPA, COM USO DE JERICA ? LANÇAMENTO, ADENSAMENTO E ACABAMENTO. AF_06/2017</t>
        </is>
      </c>
      <c r="D4068" s="30" t="inlineStr">
        <is>
          <t>M3</t>
        </is>
      </c>
      <c r="E4068" s="31" t="n">
        <v>3.89</v>
      </c>
      <c r="F4068" s="32" t="n">
        <v>5.02580452</v>
      </c>
      <c r="G4068" s="32">
        <f>F4068*E4068</f>
        <v/>
      </c>
    </row>
    <row r="4069" ht="20.1" customHeight="1">
      <c r="A4069" s="29" t="inlineStr">
        <is>
          <t>5.12</t>
        </is>
      </c>
      <c r="B4069" s="29" t="inlineStr">
        <is>
          <t>93205</t>
        </is>
      </c>
      <c r="C4069" s="29" t="inlineStr">
        <is>
          <t>CINTA DE AMARRAÇÃO DE ALVENARIA MOLDADA IN LOCO COM UTILIZAÇÃO DE BLOCOS CANALETA. AF_03/2016</t>
        </is>
      </c>
      <c r="D4069" s="30" t="inlineStr">
        <is>
          <t>M</t>
        </is>
      </c>
      <c r="E4069" s="31" t="n">
        <v>220</v>
      </c>
      <c r="F4069" s="32" t="n">
        <v>0.25917826</v>
      </c>
      <c r="G4069" s="32">
        <f>F4069*E4069</f>
        <v/>
      </c>
    </row>
    <row r="4070" ht="27.95" customHeight="1">
      <c r="A4070" s="29" t="inlineStr">
        <is>
          <t>5.13</t>
        </is>
      </c>
      <c r="B4070" s="29" t="inlineStr">
        <is>
          <t>89470</t>
        </is>
      </c>
      <c r="C4070" s="29" t="inlineStr">
        <is>
          <t>ALVENARIA DE BLOCOS DE CONCRETO ESTRUTURAL 14X19X39 CM (ESPESSURA 14 CM), FBK = 4,5 MPA, UTILIZANDO COLHER DE PEDREIRO. AF_10/2022</t>
        </is>
      </c>
      <c r="D4070" s="30" t="inlineStr">
        <is>
          <t>M2</t>
        </is>
      </c>
      <c r="E4070" s="31" t="n">
        <v>242</v>
      </c>
      <c r="F4070" s="32" t="n">
        <v>0.6351404</v>
      </c>
      <c r="G4070" s="32">
        <f>F4070*E4070</f>
        <v/>
      </c>
    </row>
    <row r="4071" ht="15" customHeight="1">
      <c r="A4071" s="29" t="inlineStr">
        <is>
          <t>5.14</t>
        </is>
      </c>
      <c r="B4071" s="29" t="inlineStr">
        <is>
          <t>S08637</t>
        </is>
      </c>
      <c r="C4071" s="29" t="inlineStr">
        <is>
          <t>Chapim de concreto pré-moldado</t>
        </is>
      </c>
      <c r="D4071" s="30" t="inlineStr">
        <is>
          <t>m</t>
        </is>
      </c>
      <c r="E4071" s="31" t="n">
        <v>110</v>
      </c>
      <c r="F4071" s="32" t="n">
        <v>0.007375824</v>
      </c>
      <c r="G4071" s="32">
        <f>F4071*E4071</f>
        <v/>
      </c>
    </row>
    <row r="4072" ht="20.1" customHeight="1">
      <c r="A4072" s="29" t="inlineStr">
        <is>
          <t>5.15</t>
        </is>
      </c>
      <c r="B4072" s="29" t="inlineStr">
        <is>
          <t>CP ADAP. 024</t>
        </is>
      </c>
      <c r="C4072" s="29" t="inlineStr">
        <is>
          <t>REMOÇÃO / RECOMPOSIÇÃO DE CERCA ELÉTRICA</t>
        </is>
      </c>
      <c r="D4072" s="30" t="inlineStr">
        <is>
          <t>M</t>
        </is>
      </c>
      <c r="E4072" s="31" t="n">
        <v>110</v>
      </c>
      <c r="F4072" s="32" t="n">
        <v>0.460989</v>
      </c>
      <c r="G4072" s="32">
        <f>F4072*E4072</f>
        <v/>
      </c>
    </row>
    <row r="4073" ht="20.1" customHeight="1">
      <c r="A4073" s="29" t="inlineStr">
        <is>
          <t>6.2</t>
        </is>
      </c>
      <c r="B4073" s="29" t="inlineStr">
        <is>
          <t>CP ADAP. 025</t>
        </is>
      </c>
      <c r="C4073" s="29" t="inlineStr">
        <is>
          <t>REMOÇÃO DE DIVISÓRIA DE GRANITO</t>
        </is>
      </c>
      <c r="D4073" s="30" t="inlineStr">
        <is>
          <t>M2</t>
        </is>
      </c>
      <c r="E4073" s="31" t="n">
        <v>106.02</v>
      </c>
      <c r="F4073" s="32" t="n">
        <v>0.07170940000000001</v>
      </c>
      <c r="G4073" s="32">
        <f>F4073*E4073</f>
        <v/>
      </c>
    </row>
    <row r="4074" ht="20.1" customHeight="1">
      <c r="A4074" s="29" t="inlineStr">
        <is>
          <t>6.3</t>
        </is>
      </c>
      <c r="B4074" s="29" t="inlineStr">
        <is>
          <t>CP ADAP. 011</t>
        </is>
      </c>
      <c r="C4074" s="29" t="inlineStr">
        <is>
          <t>DEMOLIÇÃO DE PISO CIMENTADO SOBRE LASTRO DE CONCRETO</t>
        </is>
      </c>
      <c r="D4074" s="30" t="inlineStr">
        <is>
          <t>M2</t>
        </is>
      </c>
      <c r="E4074" s="31" t="n">
        <v>123.31</v>
      </c>
      <c r="F4074" s="32" t="n">
        <v>0.1331746</v>
      </c>
      <c r="G4074" s="32">
        <f>F4074*E4074</f>
        <v/>
      </c>
    </row>
    <row r="4075" ht="36" customHeight="1">
      <c r="A4075" s="29" t="inlineStr">
        <is>
          <t>6.4</t>
        </is>
      </c>
      <c r="B4075" s="29" t="inlineStr">
        <is>
          <t>87630</t>
        </is>
      </c>
      <c r="C4075" s="29" t="inlineStr">
        <is>
          <t>CONTRAPISO EM ARGAMASSA TRAÇO 1:4 (CIMENTO E AREIA), PREPARO MECÂNICO COM BETONEIRA 400 L, APLICADO EM ÁREAS SECAS SOBRE LAJE, ADERIDO, ACABAMENTO NÃO REFORÇADO, ESPESSURA 3CM. AF_07/2021</t>
        </is>
      </c>
      <c r="D4075" s="30" t="inlineStr">
        <is>
          <t>M2</t>
        </is>
      </c>
      <c r="E4075" s="31" t="n">
        <v>123.31</v>
      </c>
      <c r="F4075" s="32" t="n">
        <v>0.2509829</v>
      </c>
      <c r="G4075" s="32">
        <f>F4075*E4075</f>
        <v/>
      </c>
    </row>
    <row r="4076" ht="20.1" customHeight="1">
      <c r="A4076" s="29" t="inlineStr">
        <is>
          <t>6.6</t>
        </is>
      </c>
      <c r="B4076" s="29" t="inlineStr">
        <is>
          <t>98565</t>
        </is>
      </c>
      <c r="C4076" s="29" t="inlineStr">
        <is>
          <t>PROTEÇÃO MECÂNICA DE SUPERFICIE HORIZONTAL COM ARGAMASSA DE CIMENTO E AREIA, TRAÇO 1:3, E=3CM. AF_09/2023</t>
        </is>
      </c>
      <c r="D4076" s="30" t="inlineStr">
        <is>
          <t>M2</t>
        </is>
      </c>
      <c r="E4076" s="31" t="n">
        <v>123.31</v>
      </c>
      <c r="F4076" s="32" t="n">
        <v>0.708079104</v>
      </c>
      <c r="G4076" s="32">
        <f>F4076*E4076</f>
        <v/>
      </c>
    </row>
    <row r="4077" ht="20.1" customHeight="1">
      <c r="A4077" s="29" t="inlineStr">
        <is>
          <t>6.7</t>
        </is>
      </c>
      <c r="B4077" s="29" t="inlineStr">
        <is>
          <t>98564</t>
        </is>
      </c>
      <c r="C4077" s="29" t="inlineStr">
        <is>
          <t>PROTEÇÃO MECÂNICA DE SUPERFÍCIE VERTICAL COM ARGAMASSA DE CIMENTO E AREIA, TRAÇO 1:3, E=2CM. AF_09/2023</t>
        </is>
      </c>
      <c r="D4077" s="30" t="inlineStr">
        <is>
          <t>M2</t>
        </is>
      </c>
      <c r="E4077" s="31" t="n">
        <v>55.18</v>
      </c>
      <c r="F4077" s="32" t="n">
        <v>0.527986068</v>
      </c>
      <c r="G4077" s="32">
        <f>F4077*E4077</f>
        <v/>
      </c>
    </row>
    <row r="4078" ht="20.1" customHeight="1">
      <c r="A4078" s="29" t="inlineStr">
        <is>
          <t>6.21</t>
        </is>
      </c>
      <c r="B4078" s="29" t="inlineStr">
        <is>
          <t>91338</t>
        </is>
      </c>
      <c r="C4078" s="29" t="inlineStr">
        <is>
          <t>PORTA DE ALUMÍNIO DE ABRIR COM LAMBRI, COM GUARNIÇÃO, FIXAÇÃO COM PARAFUSOS - FORNECIMENTO E INSTALAÇÃO. AF_12/2019</t>
        </is>
      </c>
      <c r="D4078" s="30" t="inlineStr">
        <is>
          <t>M2</t>
        </is>
      </c>
      <c r="E4078" s="31" t="n">
        <v>29.92</v>
      </c>
      <c r="F4078" s="32" t="n">
        <v>0.365000846</v>
      </c>
      <c r="G4078" s="32">
        <f>F4078*E4078</f>
        <v/>
      </c>
    </row>
    <row r="4079" ht="15" customHeight="1">
      <c r="A4079" s="29" t="inlineStr">
        <is>
          <t>6.27</t>
        </is>
      </c>
      <c r="B4079" s="29" t="inlineStr">
        <is>
          <t>S09718</t>
        </is>
      </c>
      <c r="C4079" s="29" t="inlineStr">
        <is>
          <t>Espelho de cristal 4mm com moldura de alumínio</t>
        </is>
      </c>
      <c r="D4079" s="30" t="inlineStr">
        <is>
          <t>m2</t>
        </is>
      </c>
      <c r="E4079" s="31" t="n">
        <v>29.8</v>
      </c>
      <c r="F4079" s="32" t="n">
        <v>0.307326</v>
      </c>
      <c r="G4079" s="32">
        <f>F4079*E4079</f>
        <v/>
      </c>
    </row>
    <row r="4080" ht="15" customHeight="1">
      <c r="A4080" s="1" t="n"/>
      <c r="B4080" s="1" t="n"/>
      <c r="C4080" s="1" t="n"/>
      <c r="D4080" s="1" t="n"/>
      <c r="E4080" s="1" t="n"/>
      <c r="F4080" s="33" t="inlineStr">
        <is>
          <t>TOTAL:</t>
        </is>
      </c>
      <c r="G4080" s="34" t="n">
        <v>3190.499710271658</v>
      </c>
    </row>
    <row r="4081" ht="15" customHeight="1">
      <c r="A4081" s="27" t="inlineStr">
        <is>
          <t xml:space="preserve">[ Mão de Obra </t>
        </is>
      </c>
      <c r="B4081" s="27" t="inlineStr">
        <is>
          <t>I04750S</t>
        </is>
      </c>
      <c r="C4081" s="27" t="inlineStr">
        <is>
          <t>Pedreiro (horista)</t>
        </is>
      </c>
      <c r="D4081" s="28" t="inlineStr">
        <is>
          <t>h</t>
        </is>
      </c>
      <c r="E4081" s="1" t="n"/>
      <c r="F4081" s="1" t="n"/>
      <c r="G4081" s="1" t="n"/>
    </row>
    <row r="4082" ht="20.1" customHeight="1">
      <c r="A4082" s="29" t="inlineStr">
        <is>
          <t>3.6.5</t>
        </is>
      </c>
      <c r="B4082" s="29" t="inlineStr">
        <is>
          <t>S09541</t>
        </is>
      </c>
      <c r="C4082" s="29" t="inlineStr">
        <is>
          <t>Fornecimento e instalação de exaustor eólico ref. LM-60 master turbo, da luftmaxi ou similar</t>
        </is>
      </c>
      <c r="D4082" s="30" t="inlineStr">
        <is>
          <t>un</t>
        </is>
      </c>
      <c r="E4082" s="31" t="n">
        <v>18</v>
      </c>
      <c r="F4082" s="32" t="n">
        <v>1</v>
      </c>
      <c r="G4082" s="32">
        <f>F4082*E4082</f>
        <v/>
      </c>
    </row>
    <row r="4083" ht="15" customHeight="1">
      <c r="A4083" s="1" t="n"/>
      <c r="B4083" s="1" t="n"/>
      <c r="C4083" s="1" t="n"/>
      <c r="D4083" s="1" t="n"/>
      <c r="E4083" s="1" t="n"/>
      <c r="F4083" s="33" t="inlineStr">
        <is>
          <t>TOTAL:</t>
        </is>
      </c>
      <c r="G4083" s="34" t="n">
        <v>18</v>
      </c>
    </row>
    <row r="4084" ht="15.95" customHeight="1">
      <c r="A4084" s="27" t="inlineStr">
        <is>
          <t xml:space="preserve">[ Mão de Obra </t>
        </is>
      </c>
      <c r="B4084" s="27" t="inlineStr">
        <is>
          <t>PE.88309..HE_1.</t>
        </is>
      </c>
      <c r="C4084" s="27" t="inlineStr">
        <is>
          <t>PEDREIRO COM ENCARGOS COMPLEMENTARES HORÁRIO EXTRAORDINÁRIO 50%</t>
        </is>
      </c>
      <c r="D4084" s="28" t="inlineStr">
        <is>
          <t>H</t>
        </is>
      </c>
      <c r="E4084" s="1" t="n"/>
      <c r="F4084" s="1" t="n"/>
      <c r="G4084" s="1" t="n"/>
    </row>
    <row r="4085" ht="20.1" customHeight="1">
      <c r="A4085" s="29" t="inlineStr">
        <is>
          <t>5.2</t>
        </is>
      </c>
      <c r="B4085" s="29" t="inlineStr">
        <is>
          <t>97626SINAPI_ HE50%_1</t>
        </is>
      </c>
      <c r="C4085" s="29" t="inlineStr">
        <is>
          <t>DEMOLIÇÃO DE PILARES E VIGAS CONCRETO ARMADO, DE FORMA MANUAL, SEM REAPROVEITAMENTO_HORÁRIO EXTRAORDINÁRIO 50%.</t>
        </is>
      </c>
      <c r="D4085" s="30" t="inlineStr">
        <is>
          <t>m³</t>
        </is>
      </c>
      <c r="E4085" s="31" t="n">
        <v>3.89</v>
      </c>
      <c r="F4085" s="32" t="n">
        <v>2.3196</v>
      </c>
      <c r="G4085" s="32">
        <f>F4085*E4085</f>
        <v/>
      </c>
    </row>
    <row r="4086" ht="15" customHeight="1">
      <c r="A4086" s="1" t="n"/>
      <c r="B4086" s="1" t="n"/>
      <c r="C4086" s="1" t="n"/>
      <c r="D4086" s="1" t="n"/>
      <c r="E4086" s="1" t="n"/>
      <c r="F4086" s="33" t="inlineStr">
        <is>
          <t>TOTAL:</t>
        </is>
      </c>
      <c r="G4086" s="34" t="n">
        <v>9.023244</v>
      </c>
    </row>
    <row r="4087" ht="15" customHeight="1">
      <c r="A4087" s="27" t="inlineStr">
        <is>
          <t>[ Material ]</t>
        </is>
      </c>
      <c r="B4087" s="27" t="inlineStr">
        <is>
          <t>SBC061221</t>
        </is>
      </c>
      <c r="C4087" s="27" t="inlineStr">
        <is>
          <t>PERFIL TRAVESSA CLICADO PARA FORRO REMOVIVEL 24x1250mm</t>
        </is>
      </c>
      <c r="D4087" s="28" t="inlineStr">
        <is>
          <t>UN</t>
        </is>
      </c>
      <c r="E4087" s="1" t="n"/>
      <c r="F4087" s="1" t="n"/>
      <c r="G4087" s="1" t="n"/>
    </row>
    <row r="4088" ht="15" customHeight="1">
      <c r="A4088" s="29" t="inlineStr">
        <is>
          <t>6.11</t>
        </is>
      </c>
      <c r="B4088" s="29" t="inlineStr">
        <is>
          <t>120412</t>
        </is>
      </c>
      <c r="C4088" s="29" t="inlineStr">
        <is>
          <t>FORRO MODULAR DE PVC MAGIORE 625 x 1250mm VIPAL</t>
        </is>
      </c>
      <c r="D4088" s="30" t="inlineStr">
        <is>
          <t>M2</t>
        </is>
      </c>
      <c r="E4088" s="31" t="n">
        <v>123.31</v>
      </c>
      <c r="F4088" s="32" t="n">
        <v>4</v>
      </c>
      <c r="G4088" s="32">
        <f>F4088*E4088</f>
        <v/>
      </c>
    </row>
    <row r="4089" ht="15" customHeight="1">
      <c r="A4089" s="1" t="n"/>
      <c r="B4089" s="1" t="n"/>
      <c r="C4089" s="1" t="n"/>
      <c r="D4089" s="1" t="n"/>
      <c r="E4089" s="1" t="n"/>
      <c r="F4089" s="33" t="inlineStr">
        <is>
          <t>TOTAL:</t>
        </is>
      </c>
      <c r="G4089" s="34" t="n">
        <v>493.24</v>
      </c>
    </row>
    <row r="4090" ht="15" customHeight="1">
      <c r="A4090" s="27" t="inlineStr">
        <is>
          <t xml:space="preserve">[ Encargos </t>
        </is>
      </c>
      <c r="B4090" s="27" t="inlineStr">
        <is>
          <t>I11251</t>
        </is>
      </c>
      <c r="C4090" s="27" t="inlineStr">
        <is>
          <t>Pincel de seda 2"</t>
        </is>
      </c>
      <c r="D4090" s="28" t="inlineStr">
        <is>
          <t>un</t>
        </is>
      </c>
      <c r="E4090" s="1" t="n"/>
      <c r="F4090" s="1" t="n"/>
      <c r="G4090" s="1" t="n"/>
    </row>
    <row r="4091" ht="27.95" customHeight="1">
      <c r="A4091" s="29" t="inlineStr">
        <is>
          <t>4.2.17</t>
        </is>
      </c>
      <c r="B4091" s="29" t="inlineStr">
        <is>
          <t>S02291</t>
        </is>
      </c>
      <c r="C4091" s="29" t="inlineStr">
        <is>
          <t>Pintura para interiores, sobre paredes ou tetos, com lixamento, aplicação de 01 demão de líquido selador, 02 demãos de massa corrida e 02 demãos de tinta pva latex convencional para interiores (Recomposição das paredes e lajes internas)</t>
        </is>
      </c>
      <c r="D4091" s="30" t="inlineStr">
        <is>
          <t>m2</t>
        </is>
      </c>
      <c r="E4091" s="31" t="n">
        <v>17.4</v>
      </c>
      <c r="F4091" s="32" t="n">
        <v>0.00495</v>
      </c>
      <c r="G4091" s="32">
        <f>F4091*E4091</f>
        <v/>
      </c>
    </row>
    <row r="4092" ht="15" customHeight="1">
      <c r="A4092" s="1" t="n"/>
      <c r="B4092" s="1" t="n"/>
      <c r="C4092" s="1" t="n"/>
      <c r="D4092" s="1" t="n"/>
      <c r="E4092" s="1" t="n"/>
      <c r="F4092" s="33" t="inlineStr">
        <is>
          <t>TOTAL:</t>
        </is>
      </c>
      <c r="G4092" s="34" t="n">
        <v>0.08613</v>
      </c>
    </row>
    <row r="4093" ht="15" customHeight="1">
      <c r="A4093" s="27" t="inlineStr">
        <is>
          <t>[ Material ]</t>
        </is>
      </c>
      <c r="B4093" s="27" t="inlineStr">
        <is>
          <t>00037395</t>
        </is>
      </c>
      <c r="C4093" s="27" t="inlineStr">
        <is>
          <t>PINO DE ACO COM FURO, HASTE = 27 MM (ACAO DIRETA)</t>
        </is>
      </c>
      <c r="D4093" s="28" t="inlineStr">
        <is>
          <t>CENTO</t>
        </is>
      </c>
      <c r="E4093" s="1" t="n"/>
      <c r="F4093" s="1" t="n"/>
      <c r="G4093" s="1" t="n"/>
    </row>
    <row r="4094" ht="27.95" customHeight="1">
      <c r="A4094" s="29" t="inlineStr">
        <is>
          <t>4.2.13</t>
        </is>
      </c>
      <c r="B4094" s="29" t="inlineStr">
        <is>
          <t>103337</t>
        </is>
      </c>
      <c r="C4094" s="29" t="inlineStr">
        <is>
          <t>ALVENARIA DE VEDAÇÃO DE BLOCOS VAZADOS DE CONCRETO APARENTE DE 9X19X39 CM (ESPESSURA 9 CM) E ARGAMASSA DE ASSENTAMENTO COM PREPARO MANUAL. AF_12/2021</t>
        </is>
      </c>
      <c r="D4094" s="30" t="inlineStr">
        <is>
          <t>M2</t>
        </is>
      </c>
      <c r="E4094" s="31" t="n">
        <v>9</v>
      </c>
      <c r="F4094" s="32" t="n">
        <v>0.005</v>
      </c>
      <c r="G4094" s="32">
        <f>F4094*E4094</f>
        <v/>
      </c>
    </row>
    <row r="4095" ht="27.95" customHeight="1">
      <c r="A4095" s="29" t="inlineStr">
        <is>
          <t>4.6.6</t>
        </is>
      </c>
      <c r="B4095" s="29" t="inlineStr">
        <is>
          <t>103356</t>
        </is>
      </c>
      <c r="C4095" s="29" t="inlineStr">
        <is>
          <t>ALVENARIA DE VEDAÇÃO DE BLOCOS CERÂMICOS FURADOS NA HORIZONTAL DE 9X19X29 CM (ESPESSURA 9 CM) E ARGAMASSA DE ASSENTAMENTO COM PREPARO EM BETONEIRA. AF_12/2021</t>
        </is>
      </c>
      <c r="D4095" s="30" t="inlineStr">
        <is>
          <t>M2</t>
        </is>
      </c>
      <c r="E4095" s="31" t="n">
        <v>25</v>
      </c>
      <c r="F4095" s="32" t="n">
        <v>0.005</v>
      </c>
      <c r="G4095" s="32">
        <f>F4095*E4095</f>
        <v/>
      </c>
    </row>
    <row r="4096" ht="15" customHeight="1">
      <c r="A4096" s="1" t="n"/>
      <c r="B4096" s="1" t="n"/>
      <c r="C4096" s="1" t="n"/>
      <c r="D4096" s="1" t="n"/>
      <c r="E4096" s="1" t="n"/>
      <c r="F4096" s="33" t="inlineStr">
        <is>
          <t>TOTAL:</t>
        </is>
      </c>
      <c r="G4096" s="34" t="n">
        <v>0.17</v>
      </c>
    </row>
    <row r="4097" ht="15" customHeight="1">
      <c r="A4097" s="27" t="inlineStr">
        <is>
          <t xml:space="preserve">[ Mão de Obra </t>
        </is>
      </c>
      <c r="B4097" s="27" t="inlineStr">
        <is>
          <t>00004783</t>
        </is>
      </c>
      <c r="C4097" s="27" t="inlineStr">
        <is>
          <t>PINTOR (HORISTA)</t>
        </is>
      </c>
      <c r="D4097" s="28" t="inlineStr">
        <is>
          <t>H</t>
        </is>
      </c>
      <c r="E4097" s="1" t="n"/>
      <c r="F4097" s="1" t="n"/>
      <c r="G4097" s="1" t="n"/>
    </row>
    <row r="4098" ht="20.1" customHeight="1">
      <c r="A4098" s="29" t="inlineStr">
        <is>
          <t>2.1</t>
        </is>
      </c>
      <c r="B4098" s="29" t="inlineStr">
        <is>
          <t>103689</t>
        </is>
      </c>
      <c r="C4098" s="29" t="inlineStr">
        <is>
          <t>FORNECIMENTO E INSTALAÇÃO DE PLACA DE OBRA COM CHAPA GALVANIZADA E ESTRUTURA DE MADEIRA. AF_03/2022_PS</t>
        </is>
      </c>
      <c r="D4098" s="30" t="inlineStr">
        <is>
          <t>M2</t>
        </is>
      </c>
      <c r="E4098" s="31" t="n">
        <v>2.88</v>
      </c>
      <c r="F4098" s="32" t="n">
        <v>0.2302973855</v>
      </c>
      <c r="G4098" s="32">
        <f>F4098*E4098</f>
        <v/>
      </c>
    </row>
    <row r="4099" ht="20.1" customHeight="1">
      <c r="A4099" s="29" t="inlineStr">
        <is>
          <t>2.2</t>
        </is>
      </c>
      <c r="B4099" s="29" t="inlineStr">
        <is>
          <t>93208</t>
        </is>
      </c>
      <c r="C4099" s="29" t="inlineStr">
        <is>
          <t>EXECUÇÃO DE ALMOXARIFADO EM CANTEIRO DE OBRA EM CHAPA DE MADEIRA COMPENSADA, INCLUSO PRATELEIRAS. AF_02/2016</t>
        </is>
      </c>
      <c r="D4099" s="30" t="inlineStr">
        <is>
          <t>M2</t>
        </is>
      </c>
      <c r="E4099" s="31" t="n">
        <v>30</v>
      </c>
      <c r="F4099" s="32" t="n">
        <v>0.6213032631533</v>
      </c>
      <c r="G4099" s="32">
        <f>F4099*E4099</f>
        <v/>
      </c>
    </row>
    <row r="4100" ht="27.95" customHeight="1">
      <c r="A4100" s="29" t="inlineStr">
        <is>
          <t>2.3</t>
        </is>
      </c>
      <c r="B4100" s="29" t="inlineStr">
        <is>
          <t>93210</t>
        </is>
      </c>
      <c r="C4100" s="29" t="inlineStr">
        <is>
          <t>EXECUÇÃO DE REFEITÓRIO EM CANTEIRO DE OBRA EM CHAPA DE MADEIRA COMPENSADA, NÃO INCLUSO MOBILIÁRIO E EQUIPAMENTOS. AF_02/2016</t>
        </is>
      </c>
      <c r="D4100" s="30" t="inlineStr">
        <is>
          <t>M2</t>
        </is>
      </c>
      <c r="E4100" s="31" t="n">
        <v>14</v>
      </c>
      <c r="F4100" s="32" t="n">
        <v>0.2370795189217</v>
      </c>
      <c r="G4100" s="32">
        <f>F4100*E4100</f>
        <v/>
      </c>
    </row>
    <row r="4101" ht="20.1" customHeight="1">
      <c r="A4101" s="29" t="inlineStr">
        <is>
          <t>4.3.10</t>
        </is>
      </c>
      <c r="B4101" s="29" t="inlineStr">
        <is>
          <t>88485</t>
        </is>
      </c>
      <c r="C4101" s="29" t="inlineStr">
        <is>
          <t>FUNDO SELADOR ACRÍLICO, APLICAÇÃO MANUAL EM PAREDE, UMA DEMÃO. AF_04/2023</t>
        </is>
      </c>
      <c r="D4101" s="30" t="inlineStr">
        <is>
          <t>M2</t>
        </is>
      </c>
      <c r="E4101" s="31" t="n">
        <v>58.29</v>
      </c>
      <c r="F4101" s="32" t="n">
        <v>0.067731534</v>
      </c>
      <c r="G4101" s="32">
        <f>F4101*E4101</f>
        <v/>
      </c>
    </row>
    <row r="4102" ht="20.1" customHeight="1">
      <c r="A4102" s="29" t="inlineStr">
        <is>
          <t>4.3.11</t>
        </is>
      </c>
      <c r="B4102" s="29" t="inlineStr">
        <is>
          <t>88423</t>
        </is>
      </c>
      <c r="C4102" s="29" t="inlineStr">
        <is>
          <t>APLICAÇÃO MANUAL DE PINTURA COM TINTA TEXTURIZADA ACRÍLICA EM PAREDES EXTERNAS DE CASAS, UMA COR. AF_06/2014</t>
        </is>
      </c>
      <c r="D4102" s="30" t="inlineStr">
        <is>
          <t>M2</t>
        </is>
      </c>
      <c r="E4102" s="31" t="n">
        <v>58.29</v>
      </c>
      <c r="F4102" s="32" t="n">
        <v>0.17899024</v>
      </c>
      <c r="G4102" s="32">
        <f>F4102*E4102</f>
        <v/>
      </c>
    </row>
    <row r="4103" ht="20.1" customHeight="1">
      <c r="A4103" s="29" t="inlineStr">
        <is>
          <t>4.6.11</t>
        </is>
      </c>
      <c r="B4103" s="29" t="inlineStr">
        <is>
          <t>88415</t>
        </is>
      </c>
      <c r="C4103" s="29" t="inlineStr">
        <is>
          <t>APLICAÇÃO MANUAL DE FUNDO SELADOR ACRÍLICO EM PAREDES EXTERNAS DE CASAS. AF_06/2014</t>
        </is>
      </c>
      <c r="D4103" s="30" t="inlineStr">
        <is>
          <t>M2</t>
        </is>
      </c>
      <c r="E4103" s="31" t="n">
        <v>168</v>
      </c>
      <c r="F4103" s="32" t="n">
        <v>0.05491746</v>
      </c>
      <c r="G4103" s="32">
        <f>F4103*E4103</f>
        <v/>
      </c>
    </row>
    <row r="4104" ht="20.1" customHeight="1">
      <c r="A4104" s="29" t="inlineStr">
        <is>
          <t>4.6.12</t>
        </is>
      </c>
      <c r="B4104" s="29" t="inlineStr">
        <is>
          <t>88423</t>
        </is>
      </c>
      <c r="C4104" s="29" t="inlineStr">
        <is>
          <t>APLICAÇÃO MANUAL DE PINTURA COM TINTA TEXTURIZADA ACRÍLICA EM PAREDES EXTERNAS DE CASAS, UMA COR. AF_06/2014</t>
        </is>
      </c>
      <c r="D4104" s="30" t="inlineStr">
        <is>
          <t>M2</t>
        </is>
      </c>
      <c r="E4104" s="31" t="n">
        <v>168</v>
      </c>
      <c r="F4104" s="32" t="n">
        <v>0.17899024</v>
      </c>
      <c r="G4104" s="32">
        <f>F4104*E4104</f>
        <v/>
      </c>
    </row>
    <row r="4105" ht="15" customHeight="1">
      <c r="A4105" s="1" t="n"/>
      <c r="B4105" s="1" t="n"/>
      <c r="C4105" s="1" t="n"/>
      <c r="D4105" s="1" t="n"/>
      <c r="E4105" s="1" t="n"/>
      <c r="F4105" s="33" t="inlineStr">
        <is>
          <t>TOTAL:</t>
        </is>
      </c>
      <c r="G4105" s="34" t="n">
        <v>76.2993734362028</v>
      </c>
    </row>
    <row r="4106" ht="15" customHeight="1">
      <c r="A4106" s="27" t="inlineStr">
        <is>
          <t xml:space="preserve">[ Mão de Obra </t>
        </is>
      </c>
      <c r="B4106" s="27" t="inlineStr">
        <is>
          <t>I04783S</t>
        </is>
      </c>
      <c r="C4106" s="27" t="inlineStr">
        <is>
          <t>Pintor (horista)</t>
        </is>
      </c>
      <c r="D4106" s="28" t="inlineStr">
        <is>
          <t>h</t>
        </is>
      </c>
      <c r="E4106" s="1" t="n"/>
      <c r="F4106" s="1" t="n"/>
      <c r="G4106" s="1" t="n"/>
    </row>
    <row r="4107" ht="27.95" customHeight="1">
      <c r="A4107" s="29" t="inlineStr">
        <is>
          <t>4.2.17</t>
        </is>
      </c>
      <c r="B4107" s="29" t="inlineStr">
        <is>
          <t>S02291</t>
        </is>
      </c>
      <c r="C4107" s="29" t="inlineStr">
        <is>
          <t>Pintura para interiores, sobre paredes ou tetos, com lixamento, aplicação de 01 demão de líquido selador, 02 demãos de massa corrida e 02 demãos de tinta pva latex convencional para interiores (Recomposição das paredes e lajes internas)</t>
        </is>
      </c>
      <c r="D4107" s="30" t="inlineStr">
        <is>
          <t>m2</t>
        </is>
      </c>
      <c r="E4107" s="31" t="n">
        <v>17.4</v>
      </c>
      <c r="F4107" s="32" t="n">
        <v>1.1</v>
      </c>
      <c r="G4107" s="32">
        <f>F4107*E4107</f>
        <v/>
      </c>
    </row>
    <row r="4108" ht="15" customHeight="1">
      <c r="A4108" s="1" t="n"/>
      <c r="B4108" s="1" t="n"/>
      <c r="C4108" s="1" t="n"/>
      <c r="D4108" s="1" t="n"/>
      <c r="E4108" s="1" t="n"/>
      <c r="F4108" s="33" t="inlineStr">
        <is>
          <t>TOTAL:</t>
        </is>
      </c>
      <c r="G4108" s="34" t="n">
        <v>19.14</v>
      </c>
    </row>
    <row r="4109" ht="15.95" customHeight="1">
      <c r="A4109" s="27" t="inlineStr">
        <is>
          <t>[ Material ]</t>
        </is>
      </c>
      <c r="B4109" s="27" t="inlineStr">
        <is>
          <t>00038195</t>
        </is>
      </c>
      <c r="C4109" s="27" t="inlineStr">
        <is>
          <t>PISO EM PORCELANATO, BORDA RETA, EXTRA, LISO, MONOCOLOR, ACETINADO OU POLIDO, FORMATO MAIOR QUE 2025 CM2</t>
        </is>
      </c>
      <c r="D4109" s="28" t="inlineStr">
        <is>
          <t>M2</t>
        </is>
      </c>
      <c r="E4109" s="1" t="n"/>
      <c r="F4109" s="1" t="n"/>
      <c r="G4109" s="1" t="n"/>
    </row>
    <row r="4110" ht="27.95" customHeight="1">
      <c r="A4110" s="29" t="inlineStr">
        <is>
          <t>6.8</t>
        </is>
      </c>
      <c r="B4110" s="29" t="inlineStr">
        <is>
          <t>87263</t>
        </is>
      </c>
      <c r="C4110" s="29" t="inlineStr">
        <is>
          <t>REVESTIMENTO CERÂMICO PARA PISO COM PLACAS TIPO PORCELANATO DE DIMENSÕES 60X60 CM APLICADA EM AMBIENTES DE ÁREA MAIOR QUE 10 M². AF_02/2023_PE</t>
        </is>
      </c>
      <c r="D4110" s="30" t="inlineStr">
        <is>
          <t>M2</t>
        </is>
      </c>
      <c r="E4110" s="31" t="n">
        <v>416.73</v>
      </c>
      <c r="F4110" s="32" t="n">
        <v>1.069</v>
      </c>
      <c r="G4110" s="32">
        <f>F4110*E4110</f>
        <v/>
      </c>
    </row>
    <row r="4111" ht="15" customHeight="1">
      <c r="A4111" s="1" t="n"/>
      <c r="B4111" s="1" t="n"/>
      <c r="C4111" s="1" t="n"/>
      <c r="D4111" s="1" t="n"/>
      <c r="E4111" s="1" t="n"/>
      <c r="F4111" s="33" t="inlineStr">
        <is>
          <t>TOTAL:</t>
        </is>
      </c>
      <c r="G4111" s="34" t="n">
        <v>445.48437</v>
      </c>
    </row>
    <row r="4112" ht="15.95" customHeight="1">
      <c r="A4112" s="27" t="inlineStr">
        <is>
          <t>[ Material ]</t>
        </is>
      </c>
      <c r="B4112" s="27" t="inlineStr">
        <is>
          <t>00004813</t>
        </is>
      </c>
      <c r="C4112" s="27" t="inlineStr">
        <is>
          <t>PLACA DE OBRA (PARA CONSTRUCAO CIVIL) EM CHAPA GALVANIZADA *N. 22*, ADESIVADA, DE *2,4 X 1,2* M (SEM POSTES PARA FIXACAO)</t>
        </is>
      </c>
      <c r="D4112" s="28" t="inlineStr">
        <is>
          <t>M2</t>
        </is>
      </c>
      <c r="E4112" s="1" t="n"/>
      <c r="F4112" s="1" t="n"/>
      <c r="G4112" s="1" t="n"/>
    </row>
    <row r="4113" ht="20.1" customHeight="1">
      <c r="A4113" s="29" t="inlineStr">
        <is>
          <t>2.1</t>
        </is>
      </c>
      <c r="B4113" s="29" t="inlineStr">
        <is>
          <t>103689</t>
        </is>
      </c>
      <c r="C4113" s="29" t="inlineStr">
        <is>
          <t>FORNECIMENTO E INSTALAÇÃO DE PLACA DE OBRA COM CHAPA GALVANIZADA E ESTRUTURA DE MADEIRA. AF_03/2022_PS</t>
        </is>
      </c>
      <c r="D4113" s="30" t="inlineStr">
        <is>
          <t>M2</t>
        </is>
      </c>
      <c r="E4113" s="31" t="n">
        <v>2.88</v>
      </c>
      <c r="F4113" s="32" t="n">
        <v>1</v>
      </c>
      <c r="G4113" s="32">
        <f>F4113*E4113</f>
        <v/>
      </c>
    </row>
    <row r="4114" ht="15" customHeight="1">
      <c r="A4114" s="1" t="n"/>
      <c r="B4114" s="1" t="n"/>
      <c r="C4114" s="1" t="n"/>
      <c r="D4114" s="1" t="n"/>
      <c r="E4114" s="1" t="n"/>
      <c r="F4114" s="33" t="inlineStr">
        <is>
          <t>TOTAL:</t>
        </is>
      </c>
      <c r="G4114" s="34" t="n">
        <v>2.88</v>
      </c>
    </row>
    <row r="4115" ht="15.95" customHeight="1">
      <c r="A4115" s="27" t="inlineStr">
        <is>
          <t>[ Material ]</t>
        </is>
      </c>
      <c r="B4115" s="27" t="inlineStr">
        <is>
          <t>00004491</t>
        </is>
      </c>
      <c r="C4115" s="27" t="inlineStr">
        <is>
          <t>PONTALETE *7,5 X 7,5* CM EM PINUS, MISTA OU EQUIVALENTE DA REGIAO - BRUTA</t>
        </is>
      </c>
      <c r="D4115" s="28" t="inlineStr">
        <is>
          <t>M</t>
        </is>
      </c>
      <c r="E4115" s="1" t="n"/>
      <c r="F4115" s="1" t="n"/>
      <c r="G4115" s="1" t="n"/>
    </row>
    <row r="4116" ht="20.1" customHeight="1">
      <c r="A4116" s="29" t="inlineStr">
        <is>
          <t>2.2</t>
        </is>
      </c>
      <c r="B4116" s="29" t="inlineStr">
        <is>
          <t>93208</t>
        </is>
      </c>
      <c r="C4116" s="29" t="inlineStr">
        <is>
          <t>EXECUÇÃO DE ALMOXARIFADO EM CANTEIRO DE OBRA EM CHAPA DE MADEIRA COMPENSADA, INCLUSO PRATELEIRAS. AF_02/2016</t>
        </is>
      </c>
      <c r="D4116" s="30" t="inlineStr">
        <is>
          <t>M2</t>
        </is>
      </c>
      <c r="E4116" s="31" t="n">
        <v>30</v>
      </c>
      <c r="F4116" s="32" t="n">
        <v>1.66434695</v>
      </c>
      <c r="G4116" s="32">
        <f>F4116*E4116</f>
        <v/>
      </c>
    </row>
    <row r="4117" ht="27.95" customHeight="1">
      <c r="A4117" s="29" t="inlineStr">
        <is>
          <t>2.3</t>
        </is>
      </c>
      <c r="B4117" s="29" t="inlineStr">
        <is>
          <t>93210</t>
        </is>
      </c>
      <c r="C4117" s="29" t="inlineStr">
        <is>
          <t>EXECUÇÃO DE REFEITÓRIO EM CANTEIRO DE OBRA EM CHAPA DE MADEIRA COMPENSADA, NÃO INCLUSO MOBILIÁRIO E EQUIPAMENTOS. AF_02/2016</t>
        </is>
      </c>
      <c r="D4117" s="30" t="inlineStr">
        <is>
          <t>M2</t>
        </is>
      </c>
      <c r="E4117" s="31" t="n">
        <v>14</v>
      </c>
      <c r="F4117" s="32" t="n">
        <v>0.64286939</v>
      </c>
      <c r="G4117" s="32">
        <f>F4117*E4117</f>
        <v/>
      </c>
    </row>
    <row r="4118" ht="27.95" customHeight="1">
      <c r="A4118" s="29" t="inlineStr">
        <is>
          <t>4.2.6</t>
        </is>
      </c>
      <c r="B4118" s="29" t="inlineStr">
        <is>
          <t>92762</t>
        </is>
      </c>
      <c r="C4118" s="29" t="inlineStr">
        <is>
          <t>ARMAÇÃO DE PILAR OU VIGA DE ESTRUTURA CONVENCIONAL DE CONCRETO ARMADO UTILIZANDO AÇO CA-50 DE 10,0 MM - MONTAGEM. AF_06/2022</t>
        </is>
      </c>
      <c r="D4118" s="30" t="inlineStr">
        <is>
          <t>KG</t>
        </is>
      </c>
      <c r="E4118" s="31" t="n">
        <v>330.48</v>
      </c>
      <c r="F4118" s="32" t="n">
        <v>0.24234</v>
      </c>
      <c r="G4118" s="32">
        <f>F4118*E4118</f>
        <v/>
      </c>
    </row>
    <row r="4119" ht="27.95" customHeight="1">
      <c r="A4119" s="29" t="inlineStr">
        <is>
          <t>4.6.4</t>
        </is>
      </c>
      <c r="B4119" s="29" t="inlineStr">
        <is>
          <t>92762</t>
        </is>
      </c>
      <c r="C4119" s="29" t="inlineStr">
        <is>
          <t>MONTAGEM E DESMONTAGEM DE FÔRMA DE PILARES RETANGULARES E ESTRUTURAS SIMILARES, PÉ-DIREITO SIMPLES, EM CHAPA DE MADEIRA COMPENSADA PLASTIFICADA, 10 UTILIZAÇÕES. AF_09/2020</t>
        </is>
      </c>
      <c r="D4119" s="30" t="inlineStr">
        <is>
          <t>KG</t>
        </is>
      </c>
      <c r="E4119" s="31" t="n">
        <v>4</v>
      </c>
      <c r="F4119" s="32" t="n">
        <v>0.24234</v>
      </c>
      <c r="G4119" s="32">
        <f>F4119*E4119</f>
        <v/>
      </c>
    </row>
    <row r="4120" ht="27.95" customHeight="1">
      <c r="A4120" s="29" t="inlineStr">
        <is>
          <t>4.6.7</t>
        </is>
      </c>
      <c r="B4120" s="29" t="inlineStr">
        <is>
          <t>92455</t>
        </is>
      </c>
      <c r="C4120" s="29" t="inlineStr">
        <is>
          <t>MONTAGEM E DESMONTAGEM DE FÔRMA DE VIGA, ESCORAMENTO COM GARFO DE MADEIRA, PÉ-DIREITO SIMPLES, EM CHAPA DE MADEIRA RESINADA, 4 UTILIZAÇÕES. AF_09/2020</t>
        </is>
      </c>
      <c r="D4120" s="30" t="inlineStr">
        <is>
          <t>M2</t>
        </is>
      </c>
      <c r="E4120" s="31" t="n">
        <v>12</v>
      </c>
      <c r="F4120" s="32" t="n">
        <v>4.118042</v>
      </c>
      <c r="G4120" s="32">
        <f>F4120*E4120</f>
        <v/>
      </c>
    </row>
    <row r="4121" ht="27.95" customHeight="1">
      <c r="A4121" s="29" t="inlineStr">
        <is>
          <t>5.6</t>
        </is>
      </c>
      <c r="B4121" s="29" t="inlineStr">
        <is>
          <t>92762</t>
        </is>
      </c>
      <c r="C4121" s="29" t="inlineStr">
        <is>
          <t>ARMAÇÃO DE PILAR OU VIGA DE ESTRUTURA CONVENCIONAL DE CONCRETO ARMADO UTILIZANDO AÇO CA-50 DE 10,0 MM - MONTAGEM. AF_06/2022</t>
        </is>
      </c>
      <c r="D4121" s="30" t="inlineStr">
        <is>
          <t>KG</t>
        </is>
      </c>
      <c r="E4121" s="31" t="n">
        <v>426.35</v>
      </c>
      <c r="F4121" s="32" t="n">
        <v>0.24234</v>
      </c>
      <c r="G4121" s="32">
        <f>F4121*E4121</f>
        <v/>
      </c>
    </row>
    <row r="4122" ht="27.95" customHeight="1">
      <c r="A4122" s="29" t="inlineStr">
        <is>
          <t>5.8</t>
        </is>
      </c>
      <c r="B4122" s="29" t="inlineStr">
        <is>
          <t>92423</t>
        </is>
      </c>
      <c r="C4122" s="29" t="inlineStr">
        <is>
          <t>MONTAGEM E DESMONTAGEM DE FÔRMA DE PILARES RETANGULARES E ESTRUTURAS SIMILARES, PÉ-DIREITO SIMPLES, EM CHAPA DE MADEIRA COMPENSADA RESINADA, 6 UTILIZAÇÕES. AF_09/2020</t>
        </is>
      </c>
      <c r="D4122" s="30" t="inlineStr">
        <is>
          <t>M2</t>
        </is>
      </c>
      <c r="E4122" s="31" t="n">
        <v>72</v>
      </c>
      <c r="F4122" s="32" t="n">
        <v>0.433904</v>
      </c>
      <c r="G4122" s="32">
        <f>F4122*E4122</f>
        <v/>
      </c>
    </row>
    <row r="4123" ht="15" customHeight="1">
      <c r="A4123" s="1" t="n"/>
      <c r="B4123" s="1" t="n"/>
      <c r="C4123" s="1" t="n"/>
      <c r="D4123" s="1" t="n"/>
      <c r="E4123" s="1" t="n"/>
      <c r="F4123" s="33" t="inlineStr">
        <is>
          <t>TOTAL:</t>
        </is>
      </c>
      <c r="G4123" s="34" t="n">
        <v>323.96771416</v>
      </c>
    </row>
    <row r="4124" ht="15" customHeight="1">
      <c r="A4124" s="27" t="inlineStr">
        <is>
          <t>[ Material ]</t>
        </is>
      </c>
      <c r="B4124" s="27" t="inlineStr">
        <is>
          <t>00039997</t>
        </is>
      </c>
      <c r="C4124" s="27" t="inlineStr">
        <is>
          <t>PORCA ZINCADA, SEXTAVADA, DIAMETRO 1/4"</t>
        </is>
      </c>
      <c r="D4124" s="28" t="inlineStr">
        <is>
          <t>UN</t>
        </is>
      </c>
      <c r="E4124" s="1" t="n"/>
      <c r="F4124" s="1" t="n"/>
      <c r="G4124" s="1" t="n"/>
    </row>
    <row r="4125" ht="27.95" customHeight="1">
      <c r="A4125" s="29" t="inlineStr">
        <is>
          <t>2.4</t>
        </is>
      </c>
      <c r="B4125" s="29" t="inlineStr">
        <is>
          <t>101493</t>
        </is>
      </c>
      <c r="C4125" s="29" t="inlineStr">
        <is>
          <t>ENTRADA DE ENERGIA ELÉTRICA, AÉREA, MONOFÁSICA, COM CAIXA DE EMBUTIR, CABO DE 10 MM2 E DISJUNTOR DIN 50A (NÃO INCLUSO O POSTE DE CONCRETO). AF_07/2020_PS</t>
        </is>
      </c>
      <c r="D4125" s="30" t="inlineStr">
        <is>
          <t>UN</t>
        </is>
      </c>
      <c r="E4125" s="31" t="n">
        <v>1</v>
      </c>
      <c r="F4125" s="32" t="n">
        <v>2</v>
      </c>
      <c r="G4125" s="32">
        <f>F4125*E4125</f>
        <v/>
      </c>
    </row>
    <row r="4126" ht="15" customHeight="1">
      <c r="A4126" s="1" t="n"/>
      <c r="B4126" s="1" t="n"/>
      <c r="C4126" s="1" t="n"/>
      <c r="D4126" s="1" t="n"/>
      <c r="E4126" s="1" t="n"/>
      <c r="F4126" s="33" t="inlineStr">
        <is>
          <t>TOTAL:</t>
        </is>
      </c>
      <c r="G4126" s="34" t="n">
        <v>2</v>
      </c>
    </row>
    <row r="4127" ht="15.95" customHeight="1">
      <c r="A4127" s="27" t="inlineStr">
        <is>
          <t>[ Material ]</t>
        </is>
      </c>
      <c r="B4127" s="27" t="inlineStr">
        <is>
          <t>00004914</t>
        </is>
      </c>
      <c r="C4127" s="27" t="inlineStr">
        <is>
          <t>PORTA DE ABRIR EM ALUMINIO COM LAMBRI HORIZONTAL/LAMINADA, ACABAMENTO ANODIZADO NATURAL, SEM GUARNICAO/ALIZAR/VISTA</t>
        </is>
      </c>
      <c r="D4127" s="28" t="inlineStr">
        <is>
          <t>M2</t>
        </is>
      </c>
      <c r="E4127" s="1" t="n"/>
      <c r="F4127" s="1" t="n"/>
      <c r="G4127" s="1" t="n"/>
    </row>
    <row r="4128" ht="20.1" customHeight="1">
      <c r="A4128" s="29" t="inlineStr">
        <is>
          <t>6.21</t>
        </is>
      </c>
      <c r="B4128" s="29" t="inlineStr">
        <is>
          <t>91338</t>
        </is>
      </c>
      <c r="C4128" s="29" t="inlineStr">
        <is>
          <t>PORTA DE ALUMÍNIO DE ABRIR COM LAMBRI, COM GUARNIÇÃO, FIXAÇÃO COM PARAFUSOS - FORNECIMENTO E INSTALAÇÃO. AF_12/2019</t>
        </is>
      </c>
      <c r="D4128" s="30" t="inlineStr">
        <is>
          <t>M2</t>
        </is>
      </c>
      <c r="E4128" s="31" t="n">
        <v>29.92</v>
      </c>
      <c r="F4128" s="32" t="n">
        <v>1</v>
      </c>
      <c r="G4128" s="32">
        <f>F4128*E4128</f>
        <v/>
      </c>
    </row>
    <row r="4129" ht="15" customHeight="1">
      <c r="A4129" s="1" t="n"/>
      <c r="B4129" s="1" t="n"/>
      <c r="C4129" s="1" t="n"/>
      <c r="D4129" s="1" t="n"/>
      <c r="E4129" s="1" t="n"/>
      <c r="F4129" s="33" t="inlineStr">
        <is>
          <t>TOTAL:</t>
        </is>
      </c>
      <c r="G4129" s="34" t="n">
        <v>29.92</v>
      </c>
    </row>
    <row r="4130" ht="24" customHeight="1">
      <c r="A4130" s="27" t="inlineStr">
        <is>
          <t>[ Material ]</t>
        </is>
      </c>
      <c r="B4130" s="27" t="inlineStr">
        <is>
          <t>00039025</t>
        </is>
      </c>
      <c r="C4130" s="27" t="inlineStr">
        <is>
          <t>PORTA DE ABRIR, TIPO VENEZIANA, EM ALUMINIO, ACABAMENTO ANODIZADO NATURAL, 90 MM X 210 MM (LARGURA X ALTURA), SEM GUARNICAO/ALIZAR/VISTA</t>
        </is>
      </c>
      <c r="D4130" s="28" t="inlineStr">
        <is>
          <t>UN</t>
        </is>
      </c>
      <c r="E4130" s="1" t="n"/>
      <c r="F4130" s="1" t="n"/>
      <c r="G4130" s="1" t="n"/>
    </row>
    <row r="4131" ht="20.1" customHeight="1">
      <c r="A4131" s="29" t="inlineStr">
        <is>
          <t>2.2</t>
        </is>
      </c>
      <c r="B4131" s="29" t="inlineStr">
        <is>
          <t>93208</t>
        </is>
      </c>
      <c r="C4131" s="29" t="inlineStr">
        <is>
          <t>EXECUÇÃO DE ALMOXARIFADO EM CANTEIRO DE OBRA EM CHAPA DE MADEIRA COMPENSADA, INCLUSO PRATELEIRAS. AF_02/2016</t>
        </is>
      </c>
      <c r="D4131" s="30" t="inlineStr">
        <is>
          <t>M2</t>
        </is>
      </c>
      <c r="E4131" s="31" t="n">
        <v>30</v>
      </c>
      <c r="F4131" s="32" t="n">
        <v>0.03469882</v>
      </c>
      <c r="G4131" s="32">
        <f>F4131*E4131</f>
        <v/>
      </c>
    </row>
    <row r="4132" ht="15" customHeight="1">
      <c r="A4132" s="1" t="n"/>
      <c r="B4132" s="1" t="n"/>
      <c r="C4132" s="1" t="n"/>
      <c r="D4132" s="1" t="n"/>
      <c r="E4132" s="1" t="n"/>
      <c r="F4132" s="33" t="inlineStr">
        <is>
          <t>TOTAL:</t>
        </is>
      </c>
      <c r="G4132" s="34" t="n">
        <v>1.0409646</v>
      </c>
    </row>
    <row r="4133" ht="24" customHeight="1">
      <c r="A4133" s="27" t="inlineStr">
        <is>
          <t>[ Material ]</t>
        </is>
      </c>
      <c r="B4133" s="27" t="inlineStr">
        <is>
          <t>00010555</t>
        </is>
      </c>
      <c r="C4133" s="27" t="inlineStr">
        <is>
          <t>PORTA DE MADEIRA, FOLHA MEDIA (NBR 15930) DE 800 X 2100 MM, DE 35 MM A 40 MM DE ESPESSURA, NUCLEO SEMI-SOLIDO (SARRAFEADO), CAPA LISA EM HDF, ACABAMENTO EM PRIMER PARA PINTURA</t>
        </is>
      </c>
      <c r="D4133" s="28" t="inlineStr">
        <is>
          <t>UN</t>
        </is>
      </c>
      <c r="E4133" s="1" t="n"/>
      <c r="F4133" s="1" t="n"/>
      <c r="G4133" s="1" t="n"/>
    </row>
    <row r="4134" ht="27.95" customHeight="1">
      <c r="A4134" s="29" t="inlineStr">
        <is>
          <t>2.3</t>
        </is>
      </c>
      <c r="B4134" s="29" t="inlineStr">
        <is>
          <t>93210</t>
        </is>
      </c>
      <c r="C4134" s="29" t="inlineStr">
        <is>
          <t>EXECUÇÃO DE REFEITÓRIO EM CANTEIRO DE OBRA EM CHAPA DE MADEIRA COMPENSADA, NÃO INCLUSO MOBILIÁRIO E EQUIPAMENTOS. AF_02/2016</t>
        </is>
      </c>
      <c r="D4134" s="30" t="inlineStr">
        <is>
          <t>M2</t>
        </is>
      </c>
      <c r="E4134" s="31" t="n">
        <v>14</v>
      </c>
      <c r="F4134" s="32" t="n">
        <v>0.0268</v>
      </c>
      <c r="G4134" s="32">
        <f>F4134*E4134</f>
        <v/>
      </c>
    </row>
    <row r="4135" ht="15" customHeight="1">
      <c r="A4135" s="1" t="n"/>
      <c r="B4135" s="1" t="n"/>
      <c r="C4135" s="1" t="n"/>
      <c r="D4135" s="1" t="n"/>
      <c r="E4135" s="1" t="n"/>
      <c r="F4135" s="33" t="inlineStr">
        <is>
          <t>TOTAL:</t>
        </is>
      </c>
      <c r="G4135" s="34" t="n">
        <v>0.3752</v>
      </c>
    </row>
    <row r="4136" ht="15" customHeight="1">
      <c r="A4136" s="27" t="inlineStr">
        <is>
          <t>[ Material ]</t>
        </is>
      </c>
      <c r="B4136" s="27" t="inlineStr">
        <is>
          <t>I1709</t>
        </is>
      </c>
      <c r="C4136" s="27" t="inlineStr">
        <is>
          <t>PORTA LISA DE CEDRO 0.90X2.10M</t>
        </is>
      </c>
      <c r="D4136" s="28" t="inlineStr">
        <is>
          <t>UN</t>
        </is>
      </c>
      <c r="E4136" s="1" t="n"/>
      <c r="F4136" s="1" t="n"/>
      <c r="G4136" s="1" t="n"/>
    </row>
    <row r="4137" ht="20.1" customHeight="1">
      <c r="A4137" s="29" t="inlineStr">
        <is>
          <t>6.23</t>
        </is>
      </c>
      <c r="B4137" s="29" t="inlineStr">
        <is>
          <t>CP ADAP. C1978</t>
        </is>
      </c>
      <c r="C4137" s="29" t="inlineStr">
        <is>
          <t>PORTA TIPO PARANÁ (0,90 x 2,10 m), C/ FERRAGENS</t>
        </is>
      </c>
      <c r="D4137" s="30" t="inlineStr">
        <is>
          <t>UN</t>
        </is>
      </c>
      <c r="E4137" s="31" t="n">
        <v>2</v>
      </c>
      <c r="F4137" s="32" t="n">
        <v>1</v>
      </c>
      <c r="G4137" s="32">
        <f>F4137*E4137</f>
        <v/>
      </c>
    </row>
    <row r="4138" ht="15" customHeight="1">
      <c r="A4138" s="1" t="n"/>
      <c r="B4138" s="1" t="n"/>
      <c r="C4138" s="1" t="n"/>
      <c r="D4138" s="1" t="n"/>
      <c r="E4138" s="1" t="n"/>
      <c r="F4138" s="33" t="inlineStr">
        <is>
          <t>TOTAL:</t>
        </is>
      </c>
      <c r="G4138" s="34" t="n">
        <v>2</v>
      </c>
    </row>
    <row r="4139" ht="15" customHeight="1">
      <c r="A4139" s="27" t="inlineStr">
        <is>
          <t>[ Material ]</t>
        </is>
      </c>
      <c r="B4139" s="27" t="inlineStr">
        <is>
          <t>I8273</t>
        </is>
      </c>
      <c r="C4139" s="27" t="inlineStr">
        <is>
          <t>PORTA PARANÁ (0,80 x 2,10 m)</t>
        </is>
      </c>
      <c r="D4139" s="28" t="inlineStr">
        <is>
          <t>UN</t>
        </is>
      </c>
      <c r="E4139" s="1" t="n"/>
      <c r="F4139" s="1" t="n"/>
      <c r="G4139" s="1" t="n"/>
    </row>
    <row r="4140" ht="15" customHeight="1">
      <c r="A4140" s="29" t="inlineStr">
        <is>
          <t>6.22</t>
        </is>
      </c>
      <c r="B4140" s="29" t="inlineStr">
        <is>
          <t>C4427</t>
        </is>
      </c>
      <c r="C4140" s="29" t="inlineStr">
        <is>
          <t>PORTA TIPO PARANÁ (0,80 x 2,10 m), C/ FERRAGENS</t>
        </is>
      </c>
      <c r="D4140" s="30" t="inlineStr">
        <is>
          <t>UN</t>
        </is>
      </c>
      <c r="E4140" s="31" t="n">
        <v>10</v>
      </c>
      <c r="F4140" s="32" t="n">
        <v>1</v>
      </c>
      <c r="G4140" s="32">
        <f>F4140*E4140</f>
        <v/>
      </c>
    </row>
    <row r="4141" ht="15" customHeight="1">
      <c r="A4141" s="1" t="n"/>
      <c r="B4141" s="1" t="n"/>
      <c r="C4141" s="1" t="n"/>
      <c r="D4141" s="1" t="n"/>
      <c r="E4141" s="1" t="n"/>
      <c r="F4141" s="33" t="inlineStr">
        <is>
          <t>TOTAL:</t>
        </is>
      </c>
      <c r="G4141" s="34" t="n">
        <v>10</v>
      </c>
    </row>
    <row r="4142" ht="15" customHeight="1">
      <c r="A4142" s="27" t="inlineStr">
        <is>
          <t>[ Material ]</t>
        </is>
      </c>
      <c r="B4142" s="27" t="inlineStr">
        <is>
          <t>00005065</t>
        </is>
      </c>
      <c r="C4142" s="27" t="inlineStr">
        <is>
          <t>PREGO DE ACO POLIDO COM CABECA 10 X 10 (7/8 X 17)</t>
        </is>
      </c>
      <c r="D4142" s="28" t="inlineStr">
        <is>
          <t>KG</t>
        </is>
      </c>
      <c r="E4142" s="1" t="n"/>
      <c r="F4142" s="1" t="n"/>
      <c r="G4142" s="1" t="n"/>
    </row>
    <row r="4143" ht="20.1" customHeight="1">
      <c r="A4143" s="29" t="inlineStr">
        <is>
          <t>2.1</t>
        </is>
      </c>
      <c r="B4143" s="29" t="inlineStr">
        <is>
          <t>103689</t>
        </is>
      </c>
      <c r="C4143" s="29" t="inlineStr">
        <is>
          <t>FORNECIMENTO E INSTALAÇÃO DE PLACA DE OBRA COM CHAPA GALVANIZADA E ESTRUTURA DE MADEIRA. AF_03/2022_PS</t>
        </is>
      </c>
      <c r="D4143" s="30" t="inlineStr">
        <is>
          <t>M2</t>
        </is>
      </c>
      <c r="E4143" s="31" t="n">
        <v>2.88</v>
      </c>
      <c r="F4143" s="32" t="n">
        <v>0.0113</v>
      </c>
      <c r="G4143" s="32">
        <f>F4143*E4143</f>
        <v/>
      </c>
    </row>
    <row r="4144" ht="15" customHeight="1">
      <c r="A4144" s="1" t="n"/>
      <c r="B4144" s="1" t="n"/>
      <c r="C4144" s="1" t="n"/>
      <c r="D4144" s="1" t="n"/>
      <c r="E4144" s="1" t="n"/>
      <c r="F4144" s="33" t="inlineStr">
        <is>
          <t>TOTAL:</t>
        </is>
      </c>
      <c r="G4144" s="34" t="n">
        <v>0.032544</v>
      </c>
    </row>
    <row r="4145" ht="15" customHeight="1">
      <c r="A4145" s="27" t="inlineStr">
        <is>
          <t>[ Material ]</t>
        </is>
      </c>
      <c r="B4145" s="27" t="inlineStr">
        <is>
          <t>00020247</t>
        </is>
      </c>
      <c r="C4145" s="27" t="inlineStr">
        <is>
          <t>PREGO DE ACO POLIDO COM CABECA 15 X 15 (1 1/4 X 13)</t>
        </is>
      </c>
      <c r="D4145" s="28" t="inlineStr">
        <is>
          <t>KG</t>
        </is>
      </c>
      <c r="E4145" s="1" t="n"/>
      <c r="F4145" s="1" t="n"/>
      <c r="G4145" s="1" t="n"/>
    </row>
    <row r="4146" ht="27.95" customHeight="1">
      <c r="A4146" s="29" t="inlineStr">
        <is>
          <t>2.3</t>
        </is>
      </c>
      <c r="B4146" s="29" t="inlineStr">
        <is>
          <t>93210</t>
        </is>
      </c>
      <c r="C4146" s="29" t="inlineStr">
        <is>
          <t>EXECUÇÃO DE REFEITÓRIO EM CANTEIRO DE OBRA EM CHAPA DE MADEIRA COMPENSADA, NÃO INCLUSO MOBILIÁRIO E EQUIPAMENTOS. AF_02/2016</t>
        </is>
      </c>
      <c r="D4146" s="30" t="inlineStr">
        <is>
          <t>M2</t>
        </is>
      </c>
      <c r="E4146" s="31" t="n">
        <v>14</v>
      </c>
      <c r="F4146" s="32" t="n">
        <v>0.000314447616</v>
      </c>
      <c r="G4146" s="32">
        <f>F4146*E4146</f>
        <v/>
      </c>
    </row>
    <row r="4147" ht="15" customHeight="1">
      <c r="A4147" s="1" t="n"/>
      <c r="B4147" s="1" t="n"/>
      <c r="C4147" s="1" t="n"/>
      <c r="D4147" s="1" t="n"/>
      <c r="E4147" s="1" t="n"/>
      <c r="F4147" s="33" t="inlineStr">
        <is>
          <t>TOTAL:</t>
        </is>
      </c>
      <c r="G4147" s="34" t="n">
        <v>0.004402266624</v>
      </c>
    </row>
    <row r="4148" ht="15" customHeight="1">
      <c r="A4148" s="27" t="inlineStr">
        <is>
          <t>[ Material ]</t>
        </is>
      </c>
      <c r="B4148" s="27" t="inlineStr">
        <is>
          <t>I05067S</t>
        </is>
      </c>
      <c r="C4148" s="27" t="inlineStr">
        <is>
          <t>Prego de aco polido com cabeca 16 x 24 (2 1/4 x 12)</t>
        </is>
      </c>
      <c r="D4148" s="28" t="inlineStr">
        <is>
          <t>kg</t>
        </is>
      </c>
      <c r="E4148" s="1" t="n"/>
      <c r="F4148" s="1" t="n"/>
      <c r="G4148" s="1" t="n"/>
    </row>
    <row r="4149" ht="15" customHeight="1">
      <c r="A4149" s="29" t="inlineStr">
        <is>
          <t>3.3.10</t>
        </is>
      </c>
      <c r="B4149" s="29" t="inlineStr">
        <is>
          <t>S08637</t>
        </is>
      </c>
      <c r="C4149" s="29" t="inlineStr">
        <is>
          <t>Chapim de concreto pré-moldado</t>
        </is>
      </c>
      <c r="D4149" s="30" t="inlineStr">
        <is>
          <t>m</t>
        </is>
      </c>
      <c r="E4149" s="31" t="n">
        <v>142</v>
      </c>
      <c r="F4149" s="32" t="n">
        <v>0.32</v>
      </c>
      <c r="G4149" s="32">
        <f>F4149*E4149</f>
        <v/>
      </c>
    </row>
    <row r="4150" ht="15" customHeight="1">
      <c r="A4150" s="1" t="n"/>
      <c r="B4150" s="1" t="n"/>
      <c r="C4150" s="1" t="n"/>
      <c r="D4150" s="1" t="n"/>
      <c r="E4150" s="1" t="n"/>
      <c r="F4150" s="33" t="inlineStr">
        <is>
          <t>TOTAL:</t>
        </is>
      </c>
      <c r="G4150" s="34" t="n">
        <v>45.44</v>
      </c>
    </row>
    <row r="4151" ht="15" customHeight="1">
      <c r="A4151" s="27" t="inlineStr">
        <is>
          <t>[ Material ]</t>
        </is>
      </c>
      <c r="B4151" s="27" t="inlineStr">
        <is>
          <t>00005068</t>
        </is>
      </c>
      <c r="C4151" s="27" t="inlineStr">
        <is>
          <t>PREGO DE ACO POLIDO COM CABECA 17 X 21 (2 X 11)</t>
        </is>
      </c>
      <c r="D4151" s="28" t="inlineStr">
        <is>
          <t>KG</t>
        </is>
      </c>
      <c r="E4151" s="1" t="n"/>
      <c r="F4151" s="1" t="n"/>
      <c r="G4151" s="1" t="n"/>
    </row>
    <row r="4152" ht="15" customHeight="1">
      <c r="A4152" s="29" t="inlineStr">
        <is>
          <t>3.3.10</t>
        </is>
      </c>
      <c r="B4152" s="29" t="inlineStr">
        <is>
          <t>S08637</t>
        </is>
      </c>
      <c r="C4152" s="29" t="inlineStr">
        <is>
          <t>Chapim de concreto pré-moldado</t>
        </is>
      </c>
      <c r="D4152" s="30" t="inlineStr">
        <is>
          <t>m</t>
        </is>
      </c>
      <c r="E4152" s="31" t="n">
        <v>142</v>
      </c>
      <c r="F4152" s="32" t="n">
        <v>0.008750000000000001</v>
      </c>
      <c r="G4152" s="32">
        <f>F4152*E4152</f>
        <v/>
      </c>
    </row>
    <row r="4153" ht="15" customHeight="1">
      <c r="A4153" s="29" t="inlineStr">
        <is>
          <t>3.5.5</t>
        </is>
      </c>
      <c r="B4153" s="29" t="inlineStr">
        <is>
          <t>S08637</t>
        </is>
      </c>
      <c r="C4153" s="29" t="inlineStr">
        <is>
          <t>Chapim de concreto pré-moldado</t>
        </is>
      </c>
      <c r="D4153" s="30" t="inlineStr">
        <is>
          <t>m</t>
        </is>
      </c>
      <c r="E4153" s="31" t="n">
        <v>71</v>
      </c>
      <c r="F4153" s="32" t="n">
        <v>0.008750000000000001</v>
      </c>
      <c r="G4153" s="32">
        <f>F4153*E4153</f>
        <v/>
      </c>
    </row>
    <row r="4154" ht="27.95" customHeight="1">
      <c r="A4154" s="29" t="inlineStr">
        <is>
          <t>4.2.6</t>
        </is>
      </c>
      <c r="B4154" s="29" t="inlineStr">
        <is>
          <t>92762</t>
        </is>
      </c>
      <c r="C4154" s="29" t="inlineStr">
        <is>
          <t>ARMAÇÃO DE PILAR OU VIGA DE ESTRUTURA CONVENCIONAL DE CONCRETO ARMADO UTILIZANDO AÇO CA-50 DE 10,0 MM - MONTAGEM. AF_06/2022</t>
        </is>
      </c>
      <c r="D4154" s="30" t="inlineStr">
        <is>
          <t>KG</t>
        </is>
      </c>
      <c r="E4154" s="31" t="n">
        <v>330.48</v>
      </c>
      <c r="F4154" s="32" t="n">
        <v>0.02184</v>
      </c>
      <c r="G4154" s="32">
        <f>F4154*E4154</f>
        <v/>
      </c>
    </row>
    <row r="4155" ht="15" customHeight="1">
      <c r="A4155" s="29" t="inlineStr">
        <is>
          <t>4.3.12</t>
        </is>
      </c>
      <c r="B4155" s="29" t="inlineStr">
        <is>
          <t>S08637</t>
        </is>
      </c>
      <c r="C4155" s="29" t="inlineStr">
        <is>
          <t>Chapim de concreto pré-moldado</t>
        </is>
      </c>
      <c r="D4155" s="30" t="inlineStr">
        <is>
          <t>m</t>
        </is>
      </c>
      <c r="E4155" s="31" t="n">
        <v>190</v>
      </c>
      <c r="F4155" s="32" t="n">
        <v>0.008750000000000001</v>
      </c>
      <c r="G4155" s="32">
        <f>F4155*E4155</f>
        <v/>
      </c>
    </row>
    <row r="4156" ht="27.95" customHeight="1">
      <c r="A4156" s="29" t="inlineStr">
        <is>
          <t>4.6.4</t>
        </is>
      </c>
      <c r="B4156" s="29" t="inlineStr">
        <is>
          <t>92762</t>
        </is>
      </c>
      <c r="C4156" s="29" t="inlineStr">
        <is>
          <t>MONTAGEM E DESMONTAGEM DE FÔRMA DE PILARES RETANGULARES E ESTRUTURAS SIMILARES, PÉ-DIREITO SIMPLES, EM CHAPA DE MADEIRA COMPENSADA PLASTIFICADA, 10 UTILIZAÇÕES. AF_09/2020</t>
        </is>
      </c>
      <c r="D4156" s="30" t="inlineStr">
        <is>
          <t>KG</t>
        </is>
      </c>
      <c r="E4156" s="31" t="n">
        <v>4</v>
      </c>
      <c r="F4156" s="32" t="n">
        <v>0.02184</v>
      </c>
      <c r="G4156" s="32">
        <f>F4156*E4156</f>
        <v/>
      </c>
    </row>
    <row r="4157" ht="27.95" customHeight="1">
      <c r="A4157" s="29" t="inlineStr">
        <is>
          <t>4.6.7</t>
        </is>
      </c>
      <c r="B4157" s="29" t="inlineStr">
        <is>
          <t>92455</t>
        </is>
      </c>
      <c r="C4157" s="29" t="inlineStr">
        <is>
          <t>MONTAGEM E DESMONTAGEM DE FÔRMA DE VIGA, ESCORAMENTO COM GARFO DE MADEIRA, PÉ-DIREITO SIMPLES, EM CHAPA DE MADEIRA RESINADA, 4 UTILIZAÇÕES. AF_09/2020</t>
        </is>
      </c>
      <c r="D4157" s="30" t="inlineStr">
        <is>
          <t>M2</t>
        </is>
      </c>
      <c r="E4157" s="31" t="n">
        <v>12</v>
      </c>
      <c r="F4157" s="32" t="n">
        <v>0.086574</v>
      </c>
      <c r="G4157" s="32">
        <f>F4157*E4157</f>
        <v/>
      </c>
    </row>
    <row r="4158" ht="27.95" customHeight="1">
      <c r="A4158" s="29" t="inlineStr">
        <is>
          <t>5.6</t>
        </is>
      </c>
      <c r="B4158" s="29" t="inlineStr">
        <is>
          <t>92762</t>
        </is>
      </c>
      <c r="C4158" s="29" t="inlineStr">
        <is>
          <t>ARMAÇÃO DE PILAR OU VIGA DE ESTRUTURA CONVENCIONAL DE CONCRETO ARMADO UTILIZANDO AÇO CA-50 DE 10,0 MM - MONTAGEM. AF_06/2022</t>
        </is>
      </c>
      <c r="D4158" s="30" t="inlineStr">
        <is>
          <t>KG</t>
        </is>
      </c>
      <c r="E4158" s="31" t="n">
        <v>426.35</v>
      </c>
      <c r="F4158" s="32" t="n">
        <v>0.02184</v>
      </c>
      <c r="G4158" s="32">
        <f>F4158*E4158</f>
        <v/>
      </c>
    </row>
    <row r="4159" ht="27.95" customHeight="1">
      <c r="A4159" s="29" t="inlineStr">
        <is>
          <t>5.8</t>
        </is>
      </c>
      <c r="B4159" s="29" t="inlineStr">
        <is>
          <t>92423</t>
        </is>
      </c>
      <c r="C4159" s="29" t="inlineStr">
        <is>
          <t>MONTAGEM E DESMONTAGEM DE FÔRMA DE PILARES RETANGULARES E ESTRUTURAS SIMILARES, PÉ-DIREITO SIMPLES, EM CHAPA DE MADEIRA COMPENSADA RESINADA, 6 UTILIZAÇÕES. AF_09/2020</t>
        </is>
      </c>
      <c r="D4159" s="30" t="inlineStr">
        <is>
          <t>M2</t>
        </is>
      </c>
      <c r="E4159" s="31" t="n">
        <v>72</v>
      </c>
      <c r="F4159" s="32" t="n">
        <v>0.039104</v>
      </c>
      <c r="G4159" s="32">
        <f>F4159*E4159</f>
        <v/>
      </c>
    </row>
    <row r="4160" ht="15" customHeight="1">
      <c r="A4160" s="29" t="inlineStr">
        <is>
          <t>5.14</t>
        </is>
      </c>
      <c r="B4160" s="29" t="inlineStr">
        <is>
          <t>S08637</t>
        </is>
      </c>
      <c r="C4160" s="29" t="inlineStr">
        <is>
          <t>Chapim de concreto pré-moldado</t>
        </is>
      </c>
      <c r="D4160" s="30" t="inlineStr">
        <is>
          <t>m</t>
        </is>
      </c>
      <c r="E4160" s="31" t="n">
        <v>110</v>
      </c>
      <c r="F4160" s="32" t="n">
        <v>0.008750000000000001</v>
      </c>
      <c r="G4160" s="32">
        <f>F4160*E4160</f>
        <v/>
      </c>
    </row>
    <row r="4161" ht="15" customHeight="1">
      <c r="A4161" s="1" t="n"/>
      <c r="B4161" s="1" t="n"/>
      <c r="C4161" s="1" t="n"/>
      <c r="D4161" s="1" t="n"/>
      <c r="E4161" s="1" t="n"/>
      <c r="F4161" s="33" t="inlineStr">
        <is>
          <t>TOTAL:</t>
        </is>
      </c>
      <c r="G4161" s="34" t="n">
        <v>24.9596532</v>
      </c>
    </row>
    <row r="4162" ht="15" customHeight="1">
      <c r="A4162" s="27" t="inlineStr">
        <is>
          <t>[ Material ]</t>
        </is>
      </c>
      <c r="B4162" s="27" t="inlineStr">
        <is>
          <t>00005069</t>
        </is>
      </c>
      <c r="C4162" s="27" t="inlineStr">
        <is>
          <t>PREGO DE ACO POLIDO COM CABECA 17 X 27 (2 1/2 X 11)</t>
        </is>
      </c>
      <c r="D4162" s="28" t="inlineStr">
        <is>
          <t>KG</t>
        </is>
      </c>
      <c r="E4162" s="1" t="n"/>
      <c r="F4162" s="1" t="n"/>
      <c r="G4162" s="1" t="n"/>
    </row>
    <row r="4163" ht="20.1" customHeight="1">
      <c r="A4163" s="29" t="inlineStr">
        <is>
          <t>2.1</t>
        </is>
      </c>
      <c r="B4163" s="29" t="inlineStr">
        <is>
          <t>103689</t>
        </is>
      </c>
      <c r="C4163" s="29" t="inlineStr">
        <is>
          <t>FORNECIMENTO E INSTALAÇÃO DE PLACA DE OBRA COM CHAPA GALVANIZADA E ESTRUTURA DE MADEIRA. AF_03/2022_PS</t>
        </is>
      </c>
      <c r="D4163" s="30" t="inlineStr">
        <is>
          <t>M2</t>
        </is>
      </c>
      <c r="E4163" s="31" t="n">
        <v>2.88</v>
      </c>
      <c r="F4163" s="32" t="n">
        <v>0.0132</v>
      </c>
      <c r="G4163" s="32">
        <f>F4163*E4163</f>
        <v/>
      </c>
    </row>
    <row r="4164" ht="27.95" customHeight="1">
      <c r="A4164" s="29" t="inlineStr">
        <is>
          <t>2.3</t>
        </is>
      </c>
      <c r="B4164" s="29" t="inlineStr">
        <is>
          <t>93210</t>
        </is>
      </c>
      <c r="C4164" s="29" t="inlineStr">
        <is>
          <t>EXECUÇÃO DE REFEITÓRIO EM CANTEIRO DE OBRA EM CHAPA DE MADEIRA COMPENSADA, NÃO INCLUSO MOBILIÁRIO E EQUIPAMENTOS. AF_02/2016</t>
        </is>
      </c>
      <c r="D4164" s="30" t="inlineStr">
        <is>
          <t>M2</t>
        </is>
      </c>
      <c r="E4164" s="31" t="n">
        <v>14</v>
      </c>
      <c r="F4164" s="32" t="n">
        <v>0.000335</v>
      </c>
      <c r="G4164" s="32">
        <f>F4164*E4164</f>
        <v/>
      </c>
    </row>
    <row r="4165" ht="15" customHeight="1">
      <c r="A4165" s="29" t="inlineStr">
        <is>
          <t>3.3.10</t>
        </is>
      </c>
      <c r="B4165" s="29" t="inlineStr">
        <is>
          <t>S08637</t>
        </is>
      </c>
      <c r="C4165" s="29" t="inlineStr">
        <is>
          <t>Chapim de concreto pré-moldado</t>
        </is>
      </c>
      <c r="D4165" s="30" t="inlineStr">
        <is>
          <t>m</t>
        </is>
      </c>
      <c r="E4165" s="31" t="n">
        <v>142</v>
      </c>
      <c r="F4165" s="32" t="n">
        <v>0.035</v>
      </c>
      <c r="G4165" s="32">
        <f>F4165*E4165</f>
        <v/>
      </c>
    </row>
    <row r="4166" ht="15" customHeight="1">
      <c r="A4166" s="29" t="inlineStr">
        <is>
          <t>3.5.5</t>
        </is>
      </c>
      <c r="B4166" s="29" t="inlineStr">
        <is>
          <t>S08637</t>
        </is>
      </c>
      <c r="C4166" s="29" t="inlineStr">
        <is>
          <t>Chapim de concreto pré-moldado</t>
        </is>
      </c>
      <c r="D4166" s="30" t="inlineStr">
        <is>
          <t>m</t>
        </is>
      </c>
      <c r="E4166" s="31" t="n">
        <v>71</v>
      </c>
      <c r="F4166" s="32" t="n">
        <v>0.035</v>
      </c>
      <c r="G4166" s="32">
        <f>F4166*E4166</f>
        <v/>
      </c>
    </row>
    <row r="4167" ht="15" customHeight="1">
      <c r="A4167" s="29" t="inlineStr">
        <is>
          <t>4.3.12</t>
        </is>
      </c>
      <c r="B4167" s="29" t="inlineStr">
        <is>
          <t>S08637</t>
        </is>
      </c>
      <c r="C4167" s="29" t="inlineStr">
        <is>
          <t>Chapim de concreto pré-moldado</t>
        </is>
      </c>
      <c r="D4167" s="30" t="inlineStr">
        <is>
          <t>m</t>
        </is>
      </c>
      <c r="E4167" s="31" t="n">
        <v>190</v>
      </c>
      <c r="F4167" s="32" t="n">
        <v>0.035</v>
      </c>
      <c r="G4167" s="32">
        <f>F4167*E4167</f>
        <v/>
      </c>
    </row>
    <row r="4168" ht="15" customHeight="1">
      <c r="A4168" s="29" t="inlineStr">
        <is>
          <t>5.14</t>
        </is>
      </c>
      <c r="B4168" s="29" t="inlineStr">
        <is>
          <t>S08637</t>
        </is>
      </c>
      <c r="C4168" s="29" t="inlineStr">
        <is>
          <t>Chapim de concreto pré-moldado</t>
        </is>
      </c>
      <c r="D4168" s="30" t="inlineStr">
        <is>
          <t>m</t>
        </is>
      </c>
      <c r="E4168" s="31" t="n">
        <v>110</v>
      </c>
      <c r="F4168" s="32" t="n">
        <v>0.035</v>
      </c>
      <c r="G4168" s="32">
        <f>F4168*E4168</f>
        <v/>
      </c>
    </row>
    <row r="4169" ht="15" customHeight="1">
      <c r="A4169" s="1" t="n"/>
      <c r="B4169" s="1" t="n"/>
      <c r="C4169" s="1" t="n"/>
      <c r="D4169" s="1" t="n"/>
      <c r="E4169" s="1" t="n"/>
      <c r="F4169" s="33" t="inlineStr">
        <is>
          <t>TOTAL:</t>
        </is>
      </c>
      <c r="G4169" s="34" t="n">
        <v>17.997706</v>
      </c>
    </row>
    <row r="4170" ht="15" customHeight="1">
      <c r="A4170" s="27" t="inlineStr">
        <is>
          <t>[ Material ]</t>
        </is>
      </c>
      <c r="B4170" s="27" t="inlineStr">
        <is>
          <t>00005061</t>
        </is>
      </c>
      <c r="C4170" s="27" t="inlineStr">
        <is>
          <t>PREGO DE ACO POLIDO COM CABECA 18 X 27 (2 1/2 X 10)</t>
        </is>
      </c>
      <c r="D4170" s="28" t="inlineStr">
        <is>
          <t>KG</t>
        </is>
      </c>
      <c r="E4170" s="1" t="n"/>
      <c r="F4170" s="1" t="n"/>
      <c r="G4170" s="1" t="n"/>
    </row>
    <row r="4171" ht="20.1" customHeight="1">
      <c r="A4171" s="29" t="inlineStr">
        <is>
          <t>2.2</t>
        </is>
      </c>
      <c r="B4171" s="29" t="inlineStr">
        <is>
          <t>93208</t>
        </is>
      </c>
      <c r="C4171" s="29" t="inlineStr">
        <is>
          <t>EXECUÇÃO DE ALMOXARIFADO EM CANTEIRO DE OBRA EM CHAPA DE MADEIRA COMPENSADA, INCLUSO PRATELEIRAS. AF_02/2016</t>
        </is>
      </c>
      <c r="D4171" s="30" t="inlineStr">
        <is>
          <t>M2</t>
        </is>
      </c>
      <c r="E4171" s="31" t="n">
        <v>30</v>
      </c>
      <c r="F4171" s="32" t="n">
        <v>0.12139585</v>
      </c>
      <c r="G4171" s="32">
        <f>F4171*E4171</f>
        <v/>
      </c>
    </row>
    <row r="4172" ht="27.95" customHeight="1">
      <c r="A4172" s="29" t="inlineStr">
        <is>
          <t>2.3</t>
        </is>
      </c>
      <c r="B4172" s="29" t="inlineStr">
        <is>
          <t>93210</t>
        </is>
      </c>
      <c r="C4172" s="29" t="inlineStr">
        <is>
          <t>EXECUÇÃO DE REFEITÓRIO EM CANTEIRO DE OBRA EM CHAPA DE MADEIRA COMPENSADA, NÃO INCLUSO MOBILIÁRIO E EQUIPAMENTOS. AF_02/2016</t>
        </is>
      </c>
      <c r="D4172" s="30" t="inlineStr">
        <is>
          <t>M2</t>
        </is>
      </c>
      <c r="E4172" s="31" t="n">
        <v>14</v>
      </c>
      <c r="F4172" s="32" t="n">
        <v>0.04627978</v>
      </c>
      <c r="G4172" s="32">
        <f>F4172*E4172</f>
        <v/>
      </c>
    </row>
    <row r="4173" ht="20.1" customHeight="1">
      <c r="A4173" s="29" t="inlineStr">
        <is>
          <t>2.5</t>
        </is>
      </c>
      <c r="B4173" s="29" t="inlineStr">
        <is>
          <t>CP ADAP. 002</t>
        </is>
      </c>
      <c r="C4173" s="29" t="inlineStr">
        <is>
          <t>INSTALAÇÕES PROVISÓRIAS DE ÁGUA</t>
        </is>
      </c>
      <c r="D4173" s="30" t="inlineStr">
        <is>
          <t>UN</t>
        </is>
      </c>
      <c r="E4173" s="31" t="n">
        <v>1</v>
      </c>
      <c r="F4173" s="32" t="n">
        <v>0.5</v>
      </c>
      <c r="G4173" s="32">
        <f>F4173*E4173</f>
        <v/>
      </c>
    </row>
    <row r="4174" ht="15" customHeight="1">
      <c r="A4174" s="1" t="n"/>
      <c r="B4174" s="1" t="n"/>
      <c r="C4174" s="1" t="n"/>
      <c r="D4174" s="1" t="n"/>
      <c r="E4174" s="1" t="n"/>
      <c r="F4174" s="33" t="inlineStr">
        <is>
          <t>TOTAL:</t>
        </is>
      </c>
      <c r="G4174" s="34" t="n">
        <v>4.78979242</v>
      </c>
    </row>
    <row r="4175" ht="15" customHeight="1">
      <c r="A4175" s="27" t="inlineStr">
        <is>
          <t>[ Material ]</t>
        </is>
      </c>
      <c r="B4175" s="27" t="inlineStr">
        <is>
          <t>00040568</t>
        </is>
      </c>
      <c r="C4175" s="27" t="inlineStr">
        <is>
          <t>PREGO DE ACO POLIDO COM CABECA 22 X 48 (4 1/4 X 5)</t>
        </is>
      </c>
      <c r="D4175" s="28" t="inlineStr">
        <is>
          <t>KG</t>
        </is>
      </c>
      <c r="E4175" s="1" t="n"/>
      <c r="F4175" s="1" t="n"/>
      <c r="G4175" s="1" t="n"/>
    </row>
    <row r="4176" ht="20.1" customHeight="1">
      <c r="A4176" s="29" t="inlineStr">
        <is>
          <t>2.2</t>
        </is>
      </c>
      <c r="B4176" s="29" t="inlineStr">
        <is>
          <t>93208</t>
        </is>
      </c>
      <c r="C4176" s="29" t="inlineStr">
        <is>
          <t>EXECUÇÃO DE ALMOXARIFADO EM CANTEIRO DE OBRA EM CHAPA DE MADEIRA COMPENSADA, INCLUSO PRATELEIRAS. AF_02/2016</t>
        </is>
      </c>
      <c r="D4176" s="30" t="inlineStr">
        <is>
          <t>M2</t>
        </is>
      </c>
      <c r="E4176" s="31" t="n">
        <v>30</v>
      </c>
      <c r="F4176" s="32" t="n">
        <v>0.043188</v>
      </c>
      <c r="G4176" s="32">
        <f>F4176*E4176</f>
        <v/>
      </c>
    </row>
    <row r="4177" ht="27.95" customHeight="1">
      <c r="A4177" s="29" t="inlineStr">
        <is>
          <t>2.3</t>
        </is>
      </c>
      <c r="B4177" s="29" t="inlineStr">
        <is>
          <t>93210</t>
        </is>
      </c>
      <c r="C4177" s="29" t="inlineStr">
        <is>
          <t>EXECUÇÃO DE REFEITÓRIO EM CANTEIRO DE OBRA EM CHAPA DE MADEIRA COMPENSADA, NÃO INCLUSO MOBILIÁRIO E EQUIPAMENTOS. AF_02/2016</t>
        </is>
      </c>
      <c r="D4177" s="30" t="inlineStr">
        <is>
          <t>M2</t>
        </is>
      </c>
      <c r="E4177" s="31" t="n">
        <v>14</v>
      </c>
      <c r="F4177" s="32" t="n">
        <v>0.04353</v>
      </c>
      <c r="G4177" s="32">
        <f>F4177*E4177</f>
        <v/>
      </c>
    </row>
    <row r="4178" ht="15" customHeight="1">
      <c r="A4178" s="1" t="n"/>
      <c r="B4178" s="1" t="n"/>
      <c r="C4178" s="1" t="n"/>
      <c r="D4178" s="1" t="n"/>
      <c r="E4178" s="1" t="n"/>
      <c r="F4178" s="33" t="inlineStr">
        <is>
          <t>TOTAL:</t>
        </is>
      </c>
      <c r="G4178" s="34" t="n">
        <v>1.90506</v>
      </c>
    </row>
    <row r="4179" ht="15" customHeight="1">
      <c r="A4179" s="27" t="inlineStr">
        <is>
          <t>[ Material ]</t>
        </is>
      </c>
      <c r="B4179" s="27" t="inlineStr">
        <is>
          <t>00040304</t>
        </is>
      </c>
      <c r="C4179" s="27" t="inlineStr">
        <is>
          <t>PREGO DE ACO POLIDO COM CABECA DUPLA 17 X 27 (2 1/2 X 11)</t>
        </is>
      </c>
      <c r="D4179" s="28" t="inlineStr">
        <is>
          <t>KG</t>
        </is>
      </c>
      <c r="E4179" s="1" t="n"/>
      <c r="F4179" s="1" t="n"/>
      <c r="G4179" s="1" t="n"/>
    </row>
    <row r="4180" ht="27.95" customHeight="1">
      <c r="A4180" s="29" t="inlineStr">
        <is>
          <t>4.2.6</t>
        </is>
      </c>
      <c r="B4180" s="29" t="inlineStr">
        <is>
          <t>92762</t>
        </is>
      </c>
      <c r="C4180" s="29" t="inlineStr">
        <is>
          <t>ARMAÇÃO DE PILAR OU VIGA DE ESTRUTURA CONVENCIONAL DE CONCRETO ARMADO UTILIZANDO AÇO CA-50 DE 10,0 MM - MONTAGEM. AF_06/2022</t>
        </is>
      </c>
      <c r="D4180" s="30" t="inlineStr">
        <is>
          <t>KG</t>
        </is>
      </c>
      <c r="E4180" s="31" t="n">
        <v>330.48</v>
      </c>
      <c r="F4180" s="32" t="n">
        <v>0.019</v>
      </c>
      <c r="G4180" s="32">
        <f>F4180*E4180</f>
        <v/>
      </c>
    </row>
    <row r="4181" ht="27.95" customHeight="1">
      <c r="A4181" s="29" t="inlineStr">
        <is>
          <t>4.6.4</t>
        </is>
      </c>
      <c r="B4181" s="29" t="inlineStr">
        <is>
          <t>92762</t>
        </is>
      </c>
      <c r="C4181" s="29" t="inlineStr">
        <is>
          <t>MONTAGEM E DESMONTAGEM DE FÔRMA DE PILARES RETANGULARES E ESTRUTURAS SIMILARES, PÉ-DIREITO SIMPLES, EM CHAPA DE MADEIRA COMPENSADA PLASTIFICADA, 10 UTILIZAÇÕES. AF_09/2020</t>
        </is>
      </c>
      <c r="D4181" s="30" t="inlineStr">
        <is>
          <t>KG</t>
        </is>
      </c>
      <c r="E4181" s="31" t="n">
        <v>4</v>
      </c>
      <c r="F4181" s="32" t="n">
        <v>0.019</v>
      </c>
      <c r="G4181" s="32">
        <f>F4181*E4181</f>
        <v/>
      </c>
    </row>
    <row r="4182" ht="27.95" customHeight="1">
      <c r="A4182" s="29" t="inlineStr">
        <is>
          <t>4.6.7</t>
        </is>
      </c>
      <c r="B4182" s="29" t="inlineStr">
        <is>
          <t>92455</t>
        </is>
      </c>
      <c r="C4182" s="29" t="inlineStr">
        <is>
          <t>MONTAGEM E DESMONTAGEM DE FÔRMA DE VIGA, ESCORAMENTO COM GARFO DE MADEIRA, PÉ-DIREITO SIMPLES, EM CHAPA DE MADEIRA RESINADA, 4 UTILIZAÇÕES. AF_09/2020</t>
        </is>
      </c>
      <c r="D4182" s="30" t="inlineStr">
        <is>
          <t>M2</t>
        </is>
      </c>
      <c r="E4182" s="31" t="n">
        <v>12</v>
      </c>
      <c r="F4182" s="32" t="n">
        <v>0.049</v>
      </c>
      <c r="G4182" s="32">
        <f>F4182*E4182</f>
        <v/>
      </c>
    </row>
    <row r="4183" ht="27.95" customHeight="1">
      <c r="A4183" s="29" t="inlineStr">
        <is>
          <t>5.6</t>
        </is>
      </c>
      <c r="B4183" s="29" t="inlineStr">
        <is>
          <t>92762</t>
        </is>
      </c>
      <c r="C4183" s="29" t="inlineStr">
        <is>
          <t>ARMAÇÃO DE PILAR OU VIGA DE ESTRUTURA CONVENCIONAL DE CONCRETO ARMADO UTILIZANDO AÇO CA-50 DE 10,0 MM - MONTAGEM. AF_06/2022</t>
        </is>
      </c>
      <c r="D4183" s="30" t="inlineStr">
        <is>
          <t>KG</t>
        </is>
      </c>
      <c r="E4183" s="31" t="n">
        <v>426.35</v>
      </c>
      <c r="F4183" s="32" t="n">
        <v>0.019</v>
      </c>
      <c r="G4183" s="32">
        <f>F4183*E4183</f>
        <v/>
      </c>
    </row>
    <row r="4184" ht="27.95" customHeight="1">
      <c r="A4184" s="29" t="inlineStr">
        <is>
          <t>5.8</t>
        </is>
      </c>
      <c r="B4184" s="29" t="inlineStr">
        <is>
          <t>92423</t>
        </is>
      </c>
      <c r="C4184" s="29" t="inlineStr">
        <is>
          <t>MONTAGEM E DESMONTAGEM DE FÔRMA DE PILARES RETANGULARES E ESTRUTURAS SIMILARES, PÉ-DIREITO SIMPLES, EM CHAPA DE MADEIRA COMPENSADA RESINADA, 6 UTILIZAÇÕES. AF_09/2020</t>
        </is>
      </c>
      <c r="D4184" s="30" t="inlineStr">
        <is>
          <t>M2</t>
        </is>
      </c>
      <c r="E4184" s="31" t="n">
        <v>72</v>
      </c>
      <c r="F4184" s="32" t="n">
        <v>0.019</v>
      </c>
      <c r="G4184" s="32">
        <f>F4184*E4184</f>
        <v/>
      </c>
    </row>
    <row r="4185" ht="15" customHeight="1">
      <c r="A4185" s="1" t="n"/>
      <c r="B4185" s="1" t="n"/>
      <c r="C4185" s="1" t="n"/>
      <c r="D4185" s="1" t="n"/>
      <c r="E4185" s="1" t="n"/>
      <c r="F4185" s="33" t="inlineStr">
        <is>
          <t>TOTAL:</t>
        </is>
      </c>
      <c r="G4185" s="34" t="n">
        <v>16.41177</v>
      </c>
    </row>
    <row r="4186" ht="15.95" customHeight="1">
      <c r="A4186" s="27" t="inlineStr">
        <is>
          <t>[ Material ]</t>
        </is>
      </c>
      <c r="B4186" s="27" t="inlineStr">
        <is>
          <t>00000511</t>
        </is>
      </c>
      <c r="C4186" s="27" t="inlineStr">
        <is>
          <t>PRIMER PARA MANTA ASFALTICA A BASE DE ASFALTO MODIFICADO DILUIDO EM SOLVENTE, APLICACAO A FRIO</t>
        </is>
      </c>
      <c r="D4186" s="28" t="inlineStr">
        <is>
          <t>L</t>
        </is>
      </c>
      <c r="E4186" s="1" t="n"/>
      <c r="F4186" s="1" t="n"/>
      <c r="G4186" s="1" t="n"/>
    </row>
    <row r="4187" ht="20.1" customHeight="1">
      <c r="A4187" s="29" t="inlineStr">
        <is>
          <t>3.5.4</t>
        </is>
      </c>
      <c r="B4187" s="29" t="inlineStr">
        <is>
          <t>CP ADAP. 50</t>
        </is>
      </c>
      <c r="C4187" s="29" t="inlineStr">
        <is>
          <t>IMPERMEABILIZAÇÃO COM MANTA ASFÁLTICA ALUMINIZADA, E=3MM TIPO II CLASSE B</t>
        </is>
      </c>
      <c r="D4187" s="30" t="inlineStr">
        <is>
          <t>M2</t>
        </is>
      </c>
      <c r="E4187" s="31" t="n">
        <v>262.7</v>
      </c>
      <c r="F4187" s="32" t="n">
        <v>0.615</v>
      </c>
      <c r="G4187" s="32">
        <f>F4187*E4187</f>
        <v/>
      </c>
    </row>
    <row r="4188" ht="20.1" customHeight="1">
      <c r="A4188" s="29" t="inlineStr">
        <is>
          <t>4.5.4</t>
        </is>
      </c>
      <c r="B4188" s="29" t="inlineStr">
        <is>
          <t>CP ADAP. 51</t>
        </is>
      </c>
      <c r="C4188" s="29" t="inlineStr">
        <is>
          <t>IMPERMEABILIZAÇÃO DE SUPERFÍCIE COM MANTA ASFÁLTICA, UMA CAMADA, INCLUSIVE APLICAÇÃO DE PRIMER ASFÁLTICO, E=4MM</t>
        </is>
      </c>
      <c r="D4188" s="30" t="inlineStr">
        <is>
          <t>M2</t>
        </is>
      </c>
      <c r="E4188" s="31" t="n">
        <v>275.91</v>
      </c>
      <c r="F4188" s="32" t="n">
        <v>0.615</v>
      </c>
      <c r="G4188" s="32">
        <f>F4188*E4188</f>
        <v/>
      </c>
    </row>
    <row r="4189" ht="20.1" customHeight="1">
      <c r="A4189" s="29" t="inlineStr">
        <is>
          <t>6.5</t>
        </is>
      </c>
      <c r="B4189" s="29" t="inlineStr">
        <is>
          <t>CP ADAP. 51</t>
        </is>
      </c>
      <c r="C4189" s="29" t="inlineStr">
        <is>
          <t>IMPERMEABILIZAÇÃO DE SUPERFÍCIE COM MANTA ASFÁLTICA, UMA CAMADA, INCLUSIVE APLICAÇÃO DE PRIMER ASFÁLTICO, E=4MM</t>
        </is>
      </c>
      <c r="D4189" s="30" t="inlineStr">
        <is>
          <t>M2</t>
        </is>
      </c>
      <c r="E4189" s="31" t="n">
        <v>178.5</v>
      </c>
      <c r="F4189" s="32" t="n">
        <v>0.615</v>
      </c>
      <c r="G4189" s="32">
        <f>F4189*E4189</f>
        <v/>
      </c>
    </row>
    <row r="4190" ht="15" customHeight="1">
      <c r="A4190" s="1" t="n"/>
      <c r="B4190" s="1" t="n"/>
      <c r="C4190" s="1" t="n"/>
      <c r="D4190" s="1" t="n"/>
      <c r="E4190" s="1" t="n"/>
      <c r="F4190" s="33" t="inlineStr">
        <is>
          <t>TOTAL:</t>
        </is>
      </c>
      <c r="G4190" s="34" t="n">
        <v>441.02265</v>
      </c>
    </row>
    <row r="4191" ht="15" customHeight="1">
      <c r="A4191" s="27" t="inlineStr">
        <is>
          <t>[ Material ]</t>
        </is>
      </c>
      <c r="B4191" s="27" t="inlineStr">
        <is>
          <t>SBC033022..</t>
        </is>
      </c>
      <c r="C4191" s="27" t="inlineStr">
        <is>
          <t>PROJETO - COMPLEMENTARES/PERSPECTIVAS DA OBRA</t>
        </is>
      </c>
      <c r="D4191" s="28" t="inlineStr">
        <is>
          <t>M2</t>
        </is>
      </c>
      <c r="E4191" s="1" t="n"/>
      <c r="F4191" s="1" t="n"/>
      <c r="G4191" s="1" t="n"/>
    </row>
    <row r="4192" ht="27.95" customHeight="1">
      <c r="A4192" s="29" t="inlineStr">
        <is>
          <t>1.8</t>
        </is>
      </c>
      <c r="B4192" s="29" t="inlineStr">
        <is>
          <t>CP ADAP - SUDECAP 62.24.14</t>
        </is>
      </c>
      <c r="C4192" s="29" t="inlineStr">
        <is>
          <t>RELATÓRIO TÉCNICO DE PLANEJAMENTO DE EXECUÇÃO DE OBRAS - MÉDIO PORTE</t>
        </is>
      </c>
      <c r="D4192" s="30" t="inlineStr">
        <is>
          <t>UN.</t>
        </is>
      </c>
      <c r="E4192" s="31" t="n">
        <v>1</v>
      </c>
      <c r="F4192" s="32" t="n">
        <v>250</v>
      </c>
      <c r="G4192" s="32">
        <f>F4192*E4192</f>
        <v/>
      </c>
    </row>
    <row r="4193" ht="15" customHeight="1">
      <c r="A4193" s="1" t="n"/>
      <c r="B4193" s="1" t="n"/>
      <c r="C4193" s="1" t="n"/>
      <c r="D4193" s="1" t="n"/>
      <c r="E4193" s="1" t="n"/>
      <c r="F4193" s="33" t="inlineStr">
        <is>
          <t>TOTAL:</t>
        </is>
      </c>
      <c r="G4193" s="34" t="n">
        <v>250</v>
      </c>
    </row>
    <row r="4194" ht="15" customHeight="1">
      <c r="A4194" s="27" t="inlineStr">
        <is>
          <t>[ Material ]</t>
        </is>
      </c>
      <c r="B4194" s="27" t="inlineStr">
        <is>
          <t>SBC004858</t>
        </is>
      </c>
      <c r="C4194" s="27" t="inlineStr">
        <is>
          <t>PROJETO DE CANTEIRO DE OBRAS PARA EDIFICAÇÃO</t>
        </is>
      </c>
      <c r="D4194" s="28" t="inlineStr">
        <is>
          <t>M2</t>
        </is>
      </c>
      <c r="E4194" s="1" t="n"/>
      <c r="F4194" s="1" t="n"/>
      <c r="G4194" s="1" t="n"/>
    </row>
    <row r="4195" ht="27.95" customHeight="1">
      <c r="A4195" s="29" t="inlineStr">
        <is>
          <t>1.8</t>
        </is>
      </c>
      <c r="B4195" s="29" t="inlineStr">
        <is>
          <t>CP ADAP - SUDECAP 62.24.14</t>
        </is>
      </c>
      <c r="C4195" s="29" t="inlineStr">
        <is>
          <t>RELATÓRIO TÉCNICO DE PLANEJAMENTO DE EXECUÇÃO DE OBRAS - MÉDIO PORTE</t>
        </is>
      </c>
      <c r="D4195" s="30" t="inlineStr">
        <is>
          <t>UN.</t>
        </is>
      </c>
      <c r="E4195" s="31" t="n">
        <v>1</v>
      </c>
      <c r="F4195" s="32" t="n">
        <v>67.98999999999999</v>
      </c>
      <c r="G4195" s="32">
        <f>F4195*E4195</f>
        <v/>
      </c>
    </row>
    <row r="4196" ht="15" customHeight="1">
      <c r="A4196" s="1" t="n"/>
      <c r="B4196" s="1" t="n"/>
      <c r="C4196" s="1" t="n"/>
      <c r="D4196" s="1" t="n"/>
      <c r="E4196" s="1" t="n"/>
      <c r="F4196" s="33" t="inlineStr">
        <is>
          <t>TOTAL:</t>
        </is>
      </c>
      <c r="G4196" s="34" t="n">
        <v>67.98999999999999</v>
      </c>
    </row>
    <row r="4197" ht="15" customHeight="1">
      <c r="A4197" s="27" t="inlineStr">
        <is>
          <t>[ Serviço ]</t>
        </is>
      </c>
      <c r="B4197" s="27" t="inlineStr">
        <is>
          <t>SBC008808</t>
        </is>
      </c>
      <c r="C4197" s="27" t="inlineStr">
        <is>
          <t>PROJETO INSTALACAO HIDRAULICA EM EDIFICACAO</t>
        </is>
      </c>
      <c r="D4197" s="28" t="inlineStr">
        <is>
          <t>M2</t>
        </is>
      </c>
      <c r="E4197" s="1" t="n"/>
      <c r="F4197" s="1" t="n"/>
      <c r="G4197" s="1" t="n"/>
    </row>
    <row r="4198" ht="15" customHeight="1">
      <c r="A4198" s="29" t="inlineStr">
        <is>
          <t>6.38</t>
        </is>
      </c>
      <c r="B4198" s="29" t="inlineStr">
        <is>
          <t>HID. 1</t>
        </is>
      </c>
      <c r="C4198" s="29" t="inlineStr">
        <is>
          <t>PROJETO HIDROSSANITÁRIO</t>
        </is>
      </c>
      <c r="D4198" s="30" t="inlineStr">
        <is>
          <t>UN</t>
        </is>
      </c>
      <c r="E4198" s="31" t="n">
        <v>1</v>
      </c>
      <c r="F4198" s="32" t="n">
        <v>123.31</v>
      </c>
      <c r="G4198" s="32">
        <f>F4198*E4198</f>
        <v/>
      </c>
    </row>
    <row r="4199" ht="15" customHeight="1">
      <c r="A4199" s="1" t="n"/>
      <c r="B4199" s="1" t="n"/>
      <c r="C4199" s="1" t="n"/>
      <c r="D4199" s="1" t="n"/>
      <c r="E4199" s="1" t="n"/>
      <c r="F4199" s="33" t="inlineStr">
        <is>
          <t>TOTAL:</t>
        </is>
      </c>
      <c r="G4199" s="34" t="n">
        <v>123.31</v>
      </c>
    </row>
    <row r="4200" ht="15" customHeight="1">
      <c r="A4200" s="27" t="inlineStr">
        <is>
          <t xml:space="preserve">[ Encargos </t>
        </is>
      </c>
      <c r="B4200" s="27" t="inlineStr">
        <is>
          <t>I10596</t>
        </is>
      </c>
      <c r="C4200" s="27" t="inlineStr">
        <is>
          <t>Protetor auricular</t>
        </is>
      </c>
      <c r="D4200" s="28" t="inlineStr">
        <is>
          <t>un</t>
        </is>
      </c>
      <c r="E4200" s="1" t="n"/>
      <c r="F4200" s="1" t="n"/>
      <c r="G4200" s="1" t="n"/>
    </row>
    <row r="4201" ht="15" customHeight="1">
      <c r="A4201" s="29" t="inlineStr">
        <is>
          <t>3.3.10</t>
        </is>
      </c>
      <c r="B4201" s="29" t="inlineStr">
        <is>
          <t>S08637</t>
        </is>
      </c>
      <c r="C4201" s="29" t="inlineStr">
        <is>
          <t>Chapim de concreto pré-moldado</t>
        </is>
      </c>
      <c r="D4201" s="30" t="inlineStr">
        <is>
          <t>m</t>
        </is>
      </c>
      <c r="E4201" s="31" t="n">
        <v>142</v>
      </c>
      <c r="F4201" s="32" t="n">
        <v>0.01224</v>
      </c>
      <c r="G4201" s="32">
        <f>F4201*E4201</f>
        <v/>
      </c>
    </row>
    <row r="4202" ht="20.1" customHeight="1">
      <c r="A4202" s="29" t="inlineStr">
        <is>
          <t>3.6.5</t>
        </is>
      </c>
      <c r="B4202" s="29" t="inlineStr">
        <is>
          <t>S09541</t>
        </is>
      </c>
      <c r="C4202" s="29" t="inlineStr">
        <is>
          <t>Fornecimento e instalação de exaustor eólico ref. LM-60 master turbo, da luftmaxi ou similar</t>
        </is>
      </c>
      <c r="D4202" s="30" t="inlineStr">
        <is>
          <t>un</t>
        </is>
      </c>
      <c r="E4202" s="31" t="n">
        <v>18</v>
      </c>
      <c r="F4202" s="32" t="n">
        <v>0.008999999999999999</v>
      </c>
      <c r="G4202" s="32">
        <f>F4202*E4202</f>
        <v/>
      </c>
    </row>
    <row r="4203" ht="27.95" customHeight="1">
      <c r="A4203" s="29" t="inlineStr">
        <is>
          <t>4.2.17</t>
        </is>
      </c>
      <c r="B4203" s="29" t="inlineStr">
        <is>
          <t>S02291</t>
        </is>
      </c>
      <c r="C4203" s="29" t="inlineStr">
        <is>
          <t>Pintura para interiores, sobre paredes ou tetos, com lixamento, aplicação de 01 demão de líquido selador, 02 demãos de massa corrida e 02 demãos de tinta pva latex convencional para interiores (Recomposição das paredes e lajes internas)</t>
        </is>
      </c>
      <c r="D4203" s="30" t="inlineStr">
        <is>
          <t>m2</t>
        </is>
      </c>
      <c r="E4203" s="31" t="n">
        <v>17.4</v>
      </c>
      <c r="F4203" s="32" t="n">
        <v>0.007425</v>
      </c>
      <c r="G4203" s="32">
        <f>F4203*E4203</f>
        <v/>
      </c>
    </row>
    <row r="4204" ht="15" customHeight="1">
      <c r="A4204" s="1" t="n"/>
      <c r="B4204" s="1" t="n"/>
      <c r="C4204" s="1" t="n"/>
      <c r="D4204" s="1" t="n"/>
      <c r="E4204" s="1" t="n"/>
      <c r="F4204" s="33" t="inlineStr">
        <is>
          <t>TOTAL:</t>
        </is>
      </c>
      <c r="G4204" s="34" t="n">
        <v>2.029275</v>
      </c>
    </row>
    <row r="4205" ht="15" customHeight="1">
      <c r="A4205" s="27" t="inlineStr">
        <is>
          <t xml:space="preserve">[ Encargos </t>
        </is>
      </c>
      <c r="B4205" s="27" t="inlineStr">
        <is>
          <t>I10599</t>
        </is>
      </c>
      <c r="C4205" s="27" t="inlineStr">
        <is>
          <t>Protetor solar fps 30 com 120ml</t>
        </is>
      </c>
      <c r="D4205" s="28" t="inlineStr">
        <is>
          <t>un</t>
        </is>
      </c>
      <c r="E4205" s="1" t="n"/>
      <c r="F4205" s="1" t="n"/>
      <c r="G4205" s="1" t="n"/>
    </row>
    <row r="4206" ht="15" customHeight="1">
      <c r="A4206" s="29" t="inlineStr">
        <is>
          <t>3.3.10</t>
        </is>
      </c>
      <c r="B4206" s="29" t="inlineStr">
        <is>
          <t>S08637</t>
        </is>
      </c>
      <c r="C4206" s="29" t="inlineStr">
        <is>
          <t>Chapim de concreto pré-moldado</t>
        </is>
      </c>
      <c r="D4206" s="30" t="inlineStr">
        <is>
          <t>m</t>
        </is>
      </c>
      <c r="E4206" s="31" t="n">
        <v>142</v>
      </c>
      <c r="F4206" s="32" t="n">
        <v>0.004896</v>
      </c>
      <c r="G4206" s="32">
        <f>F4206*E4206</f>
        <v/>
      </c>
    </row>
    <row r="4207" ht="20.1" customHeight="1">
      <c r="A4207" s="29" t="inlineStr">
        <is>
          <t>3.6.5</t>
        </is>
      </c>
      <c r="B4207" s="29" t="inlineStr">
        <is>
          <t>S09541</t>
        </is>
      </c>
      <c r="C4207" s="29" t="inlineStr">
        <is>
          <t>Fornecimento e instalação de exaustor eólico ref. LM-60 master turbo, da luftmaxi ou similar</t>
        </is>
      </c>
      <c r="D4207" s="30" t="inlineStr">
        <is>
          <t>un</t>
        </is>
      </c>
      <c r="E4207" s="31" t="n">
        <v>18</v>
      </c>
      <c r="F4207" s="32" t="n">
        <v>0.0036</v>
      </c>
      <c r="G4207" s="32">
        <f>F4207*E4207</f>
        <v/>
      </c>
    </row>
    <row r="4208" ht="27.95" customHeight="1">
      <c r="A4208" s="29" t="inlineStr">
        <is>
          <t>4.2.17</t>
        </is>
      </c>
      <c r="B4208" s="29" t="inlineStr">
        <is>
          <t>S02291</t>
        </is>
      </c>
      <c r="C4208" s="29" t="inlineStr">
        <is>
          <t>Pintura para interiores, sobre paredes ou tetos, com lixamento, aplicação de 01 demão de líquido selador, 02 demãos de massa corrida e 02 demãos de tinta pva latex convencional para interiores (Recomposição das paredes e lajes internas)</t>
        </is>
      </c>
      <c r="D4208" s="30" t="inlineStr">
        <is>
          <t>m2</t>
        </is>
      </c>
      <c r="E4208" s="31" t="n">
        <v>17.4</v>
      </c>
      <c r="F4208" s="32" t="n">
        <v>0.00297</v>
      </c>
      <c r="G4208" s="32">
        <f>F4208*E4208</f>
        <v/>
      </c>
    </row>
    <row r="4209" ht="15" customHeight="1">
      <c r="A4209" s="1" t="n"/>
      <c r="B4209" s="1" t="n"/>
      <c r="C4209" s="1" t="n"/>
      <c r="D4209" s="1" t="n"/>
      <c r="E4209" s="1" t="n"/>
      <c r="F4209" s="33" t="inlineStr">
        <is>
          <t>TOTAL:</t>
        </is>
      </c>
      <c r="G4209" s="34" t="n">
        <v>0.81171</v>
      </c>
    </row>
    <row r="4210" ht="15" customHeight="1">
      <c r="A4210" s="27" t="inlineStr">
        <is>
          <t xml:space="preserve">[ Encargos </t>
        </is>
      </c>
      <c r="B4210" s="27" t="inlineStr">
        <is>
          <t>I10790</t>
        </is>
      </c>
      <c r="C4210" s="27" t="inlineStr">
        <is>
          <t>Prumo de face</t>
        </is>
      </c>
      <c r="D4210" s="28" t="inlineStr">
        <is>
          <t>un</t>
        </is>
      </c>
      <c r="E4210" s="1" t="n"/>
      <c r="F4210" s="1" t="n"/>
      <c r="G4210" s="1" t="n"/>
    </row>
    <row r="4211" ht="20.1" customHeight="1">
      <c r="A4211" s="29" t="inlineStr">
        <is>
          <t>3.6.5</t>
        </is>
      </c>
      <c r="B4211" s="29" t="inlineStr">
        <is>
          <t>S09541</t>
        </is>
      </c>
      <c r="C4211" s="29" t="inlineStr">
        <is>
          <t>Fornecimento e instalação de exaustor eólico ref. LM-60 master turbo, da luftmaxi ou similar</t>
        </is>
      </c>
      <c r="D4211" s="30" t="inlineStr">
        <is>
          <t>un</t>
        </is>
      </c>
      <c r="E4211" s="31" t="n">
        <v>18</v>
      </c>
      <c r="F4211" s="32" t="n">
        <v>0.0001</v>
      </c>
      <c r="G4211" s="32">
        <f>F4211*E4211</f>
        <v/>
      </c>
    </row>
    <row r="4212" ht="15" customHeight="1">
      <c r="A4212" s="1" t="n"/>
      <c r="B4212" s="1" t="n"/>
      <c r="C4212" s="1" t="n"/>
      <c r="D4212" s="1" t="n"/>
      <c r="E4212" s="1" t="n"/>
      <c r="F4212" s="33" t="inlineStr">
        <is>
          <t>TOTAL:</t>
        </is>
      </c>
      <c r="G4212" s="34" t="n">
        <v>0.0018</v>
      </c>
    </row>
    <row r="4213" ht="15.95" customHeight="1">
      <c r="A4213" s="27" t="inlineStr">
        <is>
          <t>[ Material ]</t>
        </is>
      </c>
      <c r="B4213" s="27" t="inlineStr">
        <is>
          <t>00039795</t>
        </is>
      </c>
      <c r="C4213" s="27" t="inlineStr">
        <is>
          <t>QUADRO DE DISTRIBUICAO, SEM BARRAMENTO, EM PVC, DE EMBUTIR, PARA 6 DISJUNTORES NEMA OU 8 DISJUNTORES DIN</t>
        </is>
      </c>
      <c r="D4213" s="28" t="inlineStr">
        <is>
          <t>UN</t>
        </is>
      </c>
      <c r="E4213" s="1" t="n"/>
      <c r="F4213" s="1" t="n"/>
      <c r="G4213" s="1" t="n"/>
    </row>
    <row r="4214" ht="20.1" customHeight="1">
      <c r="A4214" s="29" t="inlineStr">
        <is>
          <t>2.2</t>
        </is>
      </c>
      <c r="B4214" s="29" t="inlineStr">
        <is>
          <t>93208</t>
        </is>
      </c>
      <c r="C4214" s="29" t="inlineStr">
        <is>
          <t>EXECUÇÃO DE ALMOXARIFADO EM CANTEIRO DE OBRA EM CHAPA DE MADEIRA COMPENSADA, INCLUSO PRATELEIRAS. AF_02/2016</t>
        </is>
      </c>
      <c r="D4214" s="30" t="inlineStr">
        <is>
          <t>M2</t>
        </is>
      </c>
      <c r="E4214" s="31" t="n">
        <v>30</v>
      </c>
      <c r="F4214" s="32" t="n">
        <v>0.0252</v>
      </c>
      <c r="G4214" s="32">
        <f>F4214*E4214</f>
        <v/>
      </c>
    </row>
    <row r="4215" ht="27.95" customHeight="1">
      <c r="A4215" s="29" t="inlineStr">
        <is>
          <t>2.3</t>
        </is>
      </c>
      <c r="B4215" s="29" t="inlineStr">
        <is>
          <t>93210</t>
        </is>
      </c>
      <c r="C4215" s="29" t="inlineStr">
        <is>
          <t>EXECUÇÃO DE REFEITÓRIO EM CANTEIRO DE OBRA EM CHAPA DE MADEIRA COMPENSADA, NÃO INCLUSO MOBILIÁRIO E EQUIPAMENTOS. AF_02/2016</t>
        </is>
      </c>
      <c r="D4215" s="30" t="inlineStr">
        <is>
          <t>M2</t>
        </is>
      </c>
      <c r="E4215" s="31" t="n">
        <v>14</v>
      </c>
      <c r="F4215" s="32" t="n">
        <v>0.0268</v>
      </c>
      <c r="G4215" s="32">
        <f>F4215*E4215</f>
        <v/>
      </c>
    </row>
    <row r="4216" ht="15" customHeight="1">
      <c r="A4216" s="1" t="n"/>
      <c r="B4216" s="1" t="n"/>
      <c r="C4216" s="1" t="n"/>
      <c r="D4216" s="1" t="n"/>
      <c r="E4216" s="1" t="n"/>
      <c r="F4216" s="33" t="inlineStr">
        <is>
          <t>TOTAL:</t>
        </is>
      </c>
      <c r="G4216" s="34" t="n">
        <v>1.1312</v>
      </c>
    </row>
    <row r="4217" ht="15" customHeight="1">
      <c r="A4217" s="27" t="inlineStr">
        <is>
          <t xml:space="preserve">[ Encargos </t>
        </is>
      </c>
      <c r="B4217" s="27" t="inlineStr">
        <is>
          <t>I10761</t>
        </is>
      </c>
      <c r="C4217" s="27" t="inlineStr">
        <is>
          <t>Refeição - café da manhã ( café com leite e dois pães com manteiga)</t>
        </is>
      </c>
      <c r="D4217" s="28" t="inlineStr">
        <is>
          <t>un</t>
        </is>
      </c>
      <c r="E4217" s="1" t="n"/>
      <c r="F4217" s="1" t="n"/>
      <c r="G4217" s="1" t="n"/>
    </row>
    <row r="4218" ht="15" customHeight="1">
      <c r="A4218" s="29" t="inlineStr">
        <is>
          <t>3.3.10</t>
        </is>
      </c>
      <c r="B4218" s="29" t="inlineStr">
        <is>
          <t>S08637</t>
        </is>
      </c>
      <c r="C4218" s="29" t="inlineStr">
        <is>
          <t>Chapim de concreto pré-moldado</t>
        </is>
      </c>
      <c r="D4218" s="30" t="inlineStr">
        <is>
          <t>m</t>
        </is>
      </c>
      <c r="E4218" s="31" t="n">
        <v>142</v>
      </c>
      <c r="F4218" s="32" t="n">
        <v>0.276896</v>
      </c>
      <c r="G4218" s="32">
        <f>F4218*E4218</f>
        <v/>
      </c>
    </row>
    <row r="4219" ht="20.1" customHeight="1">
      <c r="A4219" s="29" t="inlineStr">
        <is>
          <t>3.6.5</t>
        </is>
      </c>
      <c r="B4219" s="29" t="inlineStr">
        <is>
          <t>S09541</t>
        </is>
      </c>
      <c r="C4219" s="29" t="inlineStr">
        <is>
          <t>Fornecimento e instalação de exaustor eólico ref. LM-60 master turbo, da luftmaxi ou similar</t>
        </is>
      </c>
      <c r="D4219" s="30" t="inlineStr">
        <is>
          <t>un</t>
        </is>
      </c>
      <c r="E4219" s="31" t="n">
        <v>18</v>
      </c>
      <c r="F4219" s="32" t="n">
        <v>0.2036</v>
      </c>
      <c r="G4219" s="32">
        <f>F4219*E4219</f>
        <v/>
      </c>
    </row>
    <row r="4220" ht="27.95" customHeight="1">
      <c r="A4220" s="29" t="inlineStr">
        <is>
          <t>4.2.17</t>
        </is>
      </c>
      <c r="B4220" s="29" t="inlineStr">
        <is>
          <t>S02291</t>
        </is>
      </c>
      <c r="C4220" s="29" t="inlineStr">
        <is>
          <t>Pintura para interiores, sobre paredes ou tetos, com lixamento, aplicação de 01 demão de líquido selador, 02 demãos de massa corrida e 02 demãos de tinta pva latex convencional para interiores (Recomposição das paredes e lajes internas)</t>
        </is>
      </c>
      <c r="D4220" s="30" t="inlineStr">
        <is>
          <t>m2</t>
        </is>
      </c>
      <c r="E4220" s="31" t="n">
        <v>17.4</v>
      </c>
      <c r="F4220" s="32" t="n">
        <v>0.16797</v>
      </c>
      <c r="G4220" s="32">
        <f>F4220*E4220</f>
        <v/>
      </c>
    </row>
    <row r="4221" ht="15" customHeight="1">
      <c r="A4221" s="1" t="n"/>
      <c r="B4221" s="1" t="n"/>
      <c r="C4221" s="1" t="n"/>
      <c r="D4221" s="1" t="n"/>
      <c r="E4221" s="1" t="n"/>
      <c r="F4221" s="33" t="inlineStr">
        <is>
          <t>TOTAL:</t>
        </is>
      </c>
      <c r="G4221" s="34" t="n">
        <v>45.90671</v>
      </c>
    </row>
    <row r="4222" ht="15" customHeight="1">
      <c r="A4222" s="27" t="inlineStr">
        <is>
          <t>[ Material ]</t>
        </is>
      </c>
      <c r="B4222" s="27" t="inlineStr">
        <is>
          <t>00006028</t>
        </is>
      </c>
      <c r="C4222" s="27" t="inlineStr">
        <is>
          <t>REGISTRO GAVETA BRUTO EM LATAO FORJADO, BITOLA 2" (REF 1509)</t>
        </is>
      </c>
      <c r="D4222" s="28" t="inlineStr">
        <is>
          <t>UN</t>
        </is>
      </c>
      <c r="E4222" s="1" t="n"/>
      <c r="F4222" s="1" t="n"/>
      <c r="G4222" s="1" t="n"/>
    </row>
    <row r="4223" ht="20.1" customHeight="1">
      <c r="A4223" s="29" t="inlineStr">
        <is>
          <t>6.34</t>
        </is>
      </c>
      <c r="B4223" s="29" t="inlineStr">
        <is>
          <t>94498</t>
        </is>
      </c>
      <c r="C4223" s="29" t="inlineStr">
        <is>
          <t>REGISTRO DE GAVETA BRUTO, LATÃO, ROSCÁVEL, 2" - FORNECIMENTO E INSTALAÇÃO. AF_08/2021</t>
        </is>
      </c>
      <c r="D4223" s="30" t="inlineStr">
        <is>
          <t>UN</t>
        </is>
      </c>
      <c r="E4223" s="31" t="n">
        <v>2</v>
      </c>
      <c r="F4223" s="32" t="n">
        <v>1</v>
      </c>
      <c r="G4223" s="32">
        <f>F4223*E4223</f>
        <v/>
      </c>
    </row>
    <row r="4224" ht="15" customHeight="1">
      <c r="A4224" s="1" t="n"/>
      <c r="B4224" s="1" t="n"/>
      <c r="C4224" s="1" t="n"/>
      <c r="D4224" s="1" t="n"/>
      <c r="E4224" s="1" t="n"/>
      <c r="F4224" s="33" t="inlineStr">
        <is>
          <t>TOTAL:</t>
        </is>
      </c>
      <c r="G4224" s="34" t="n">
        <v>2</v>
      </c>
    </row>
    <row r="4225" ht="15" customHeight="1">
      <c r="A4225" s="27" t="inlineStr">
        <is>
          <t>[ Material ]</t>
        </is>
      </c>
      <c r="B4225" s="27" t="inlineStr">
        <is>
          <t>00006012</t>
        </is>
      </c>
      <c r="C4225" s="27" t="inlineStr">
        <is>
          <t>REGISTRO GAVETA BRUTO EM LATAO FORJADO, BITOLA 3" (REF 1509)</t>
        </is>
      </c>
      <c r="D4225" s="28" t="inlineStr">
        <is>
          <t>UN</t>
        </is>
      </c>
      <c r="E4225" s="1" t="n"/>
      <c r="F4225" s="1" t="n"/>
      <c r="G4225" s="1" t="n"/>
    </row>
    <row r="4226" ht="20.1" customHeight="1">
      <c r="A4226" s="29" t="inlineStr">
        <is>
          <t>6.35</t>
        </is>
      </c>
      <c r="B4226" s="29" t="inlineStr">
        <is>
          <t>94500</t>
        </is>
      </c>
      <c r="C4226" s="29" t="inlineStr">
        <is>
          <t>REGISTRO DE GAVETA BRUTO, LATÃO, ROSCÁVEL, 3" - FORNECIMENTO E INSTALAÇÃO. AF_08/2021</t>
        </is>
      </c>
      <c r="D4226" s="30" t="inlineStr">
        <is>
          <t>UN</t>
        </is>
      </c>
      <c r="E4226" s="31" t="n">
        <v>3</v>
      </c>
      <c r="F4226" s="32" t="n">
        <v>1</v>
      </c>
      <c r="G4226" s="32">
        <f>F4226*E4226</f>
        <v/>
      </c>
    </row>
    <row r="4227" ht="15" customHeight="1">
      <c r="A4227" s="1" t="n"/>
      <c r="B4227" s="1" t="n"/>
      <c r="C4227" s="1" t="n"/>
      <c r="D4227" s="1" t="n"/>
      <c r="E4227" s="1" t="n"/>
      <c r="F4227" s="33" t="inlineStr">
        <is>
          <t>TOTAL:</t>
        </is>
      </c>
      <c r="G4227" s="34" t="n">
        <v>3</v>
      </c>
    </row>
    <row r="4228" ht="15" customHeight="1">
      <c r="A4228" s="27" t="inlineStr">
        <is>
          <t>[ Material ]</t>
        </is>
      </c>
      <c r="B4228" s="27" t="inlineStr">
        <is>
          <t>00006027</t>
        </is>
      </c>
      <c r="C4228" s="27" t="inlineStr">
        <is>
          <t>REGISTRO GAVETA BRUTO EM LATAO FORJADO, BITOLA 4" (REF 1509)</t>
        </is>
      </c>
      <c r="D4228" s="28" t="inlineStr">
        <is>
          <t>UN</t>
        </is>
      </c>
      <c r="E4228" s="1" t="n"/>
      <c r="F4228" s="1" t="n"/>
      <c r="G4228" s="1" t="n"/>
    </row>
    <row r="4229" ht="20.1" customHeight="1">
      <c r="A4229" s="29" t="inlineStr">
        <is>
          <t>6.36</t>
        </is>
      </c>
      <c r="B4229" s="29" t="inlineStr">
        <is>
          <t>94501</t>
        </is>
      </c>
      <c r="C4229" s="29" t="inlineStr">
        <is>
          <t>REGISTRO DE GAVETA BRUTO, LATÃO, ROSCÁVEL, 4" - FORNECIMENTO E INSTALAÇÃO. AF_08/2021</t>
        </is>
      </c>
      <c r="D4229" s="30" t="inlineStr">
        <is>
          <t>UN</t>
        </is>
      </c>
      <c r="E4229" s="31" t="n">
        <v>2</v>
      </c>
      <c r="F4229" s="32" t="n">
        <v>1</v>
      </c>
      <c r="G4229" s="32">
        <f>F4229*E4229</f>
        <v/>
      </c>
    </row>
    <row r="4230" ht="15" customHeight="1">
      <c r="A4230" s="1" t="n"/>
      <c r="B4230" s="1" t="n"/>
      <c r="C4230" s="1" t="n"/>
      <c r="D4230" s="1" t="n"/>
      <c r="E4230" s="1" t="n"/>
      <c r="F4230" s="33" t="inlineStr">
        <is>
          <t>TOTAL:</t>
        </is>
      </c>
      <c r="G4230" s="34" t="n">
        <v>2</v>
      </c>
    </row>
    <row r="4231" ht="15.95" customHeight="1">
      <c r="A4231" s="27" t="inlineStr">
        <is>
          <t>[ Material ]</t>
        </is>
      </c>
      <c r="B4231" s="27" t="inlineStr">
        <is>
          <t>00006005</t>
        </is>
      </c>
      <c r="C4231" s="27" t="inlineStr">
        <is>
          <t>REGISTRO GAVETA COM ACABAMENTO E CANOPLA CROMADOS, SIMPLES, BITOLA 3/4" (REF 1509)</t>
        </is>
      </c>
      <c r="D4231" s="28" t="inlineStr">
        <is>
          <t>UN</t>
        </is>
      </c>
      <c r="E4231" s="1" t="n"/>
      <c r="F4231" s="1" t="n"/>
      <c r="G4231" s="1" t="n"/>
    </row>
    <row r="4232" ht="27.95" customHeight="1">
      <c r="A4232" s="29" t="inlineStr">
        <is>
          <t>6.33</t>
        </is>
      </c>
      <c r="B4232" s="29" t="inlineStr">
        <is>
          <t>89987</t>
        </is>
      </c>
      <c r="C4232" s="29" t="inlineStr">
        <is>
          <t>REGISTRO DE GAVETA BRUTO, LATÃO, ROSCÁVEL, 3/4", COM ACABAMENTO E CANOPLA CROMADOS - FORNECIMENTO E INSTALAÇÃO. AF_08/2021</t>
        </is>
      </c>
      <c r="D4232" s="30" t="inlineStr">
        <is>
          <t>UN</t>
        </is>
      </c>
      <c r="E4232" s="31" t="n">
        <v>12</v>
      </c>
      <c r="F4232" s="32" t="n">
        <v>1</v>
      </c>
      <c r="G4232" s="32">
        <f>F4232*E4232</f>
        <v/>
      </c>
    </row>
    <row r="4233" ht="15" customHeight="1">
      <c r="A4233" s="1" t="n"/>
      <c r="B4233" s="1" t="n"/>
      <c r="C4233" s="1" t="n"/>
      <c r="D4233" s="1" t="n"/>
      <c r="E4233" s="1" t="n"/>
      <c r="F4233" s="33" t="inlineStr">
        <is>
          <t>TOTAL:</t>
        </is>
      </c>
      <c r="G4233" s="34" t="n">
        <v>12</v>
      </c>
    </row>
    <row r="4234" ht="15" customHeight="1">
      <c r="A4234" s="27" t="inlineStr">
        <is>
          <t xml:space="preserve">[ Encargos </t>
        </is>
      </c>
      <c r="B4234" s="27" t="inlineStr">
        <is>
          <t>I10282</t>
        </is>
      </c>
      <c r="C4234" s="27" t="inlineStr">
        <is>
          <t>Regua de alumínio c/ 2,00m (para pedreiro)</t>
        </is>
      </c>
      <c r="D4234" s="28" t="inlineStr">
        <is>
          <t>un</t>
        </is>
      </c>
      <c r="E4234" s="1" t="n"/>
      <c r="F4234" s="1" t="n"/>
      <c r="G4234" s="1" t="n"/>
    </row>
    <row r="4235" ht="20.1" customHeight="1">
      <c r="A4235" s="29" t="inlineStr">
        <is>
          <t>3.6.5</t>
        </is>
      </c>
      <c r="B4235" s="29" t="inlineStr">
        <is>
          <t>S09541</t>
        </is>
      </c>
      <c r="C4235" s="29" t="inlineStr">
        <is>
          <t>Fornecimento e instalação de exaustor eólico ref. LM-60 master turbo, da luftmaxi ou similar</t>
        </is>
      </c>
      <c r="D4235" s="30" t="inlineStr">
        <is>
          <t>un</t>
        </is>
      </c>
      <c r="E4235" s="31" t="n">
        <v>18</v>
      </c>
      <c r="F4235" s="32" t="n">
        <v>0.0002</v>
      </c>
      <c r="G4235" s="32">
        <f>F4235*E4235</f>
        <v/>
      </c>
    </row>
    <row r="4236" ht="15" customHeight="1">
      <c r="A4236" s="1" t="n"/>
      <c r="B4236" s="1" t="n"/>
      <c r="C4236" s="1" t="n"/>
      <c r="D4236" s="1" t="n"/>
      <c r="E4236" s="1" t="n"/>
      <c r="F4236" s="33" t="inlineStr">
        <is>
          <t>TOTAL:</t>
        </is>
      </c>
      <c r="G4236" s="34" t="n">
        <v>0.0036</v>
      </c>
    </row>
    <row r="4237" ht="15" customHeight="1">
      <c r="A4237" s="27" t="inlineStr">
        <is>
          <t>[ Material ]</t>
        </is>
      </c>
      <c r="B4237" s="27" t="inlineStr">
        <is>
          <t>00034357</t>
        </is>
      </c>
      <c r="C4237" s="27" t="inlineStr">
        <is>
          <t>REJUNTE CIMENTICIO, QUALQUER COR</t>
        </is>
      </c>
      <c r="D4237" s="28" t="inlineStr">
        <is>
          <t>KG</t>
        </is>
      </c>
      <c r="E4237" s="1" t="n"/>
      <c r="F4237" s="1" t="n"/>
      <c r="G4237" s="1" t="n"/>
    </row>
    <row r="4238" ht="27.95" customHeight="1">
      <c r="A4238" s="29" t="inlineStr">
        <is>
          <t>6.8</t>
        </is>
      </c>
      <c r="B4238" s="29" t="inlineStr">
        <is>
          <t>87263</t>
        </is>
      </c>
      <c r="C4238" s="29" t="inlineStr">
        <is>
          <t>REVESTIMENTO CERÂMICO PARA PISO COM PLACAS TIPO PORCELANATO DE DIMENSÕES 60X60 CM APLICADA EM AMBIENTES DE ÁREA MAIOR QUE 10 M². AF_02/2023_PE</t>
        </is>
      </c>
      <c r="D4238" s="30" t="inlineStr">
        <is>
          <t>M2</t>
        </is>
      </c>
      <c r="E4238" s="31" t="n">
        <v>416.73</v>
      </c>
      <c r="F4238" s="32" t="n">
        <v>0.141</v>
      </c>
      <c r="G4238" s="32">
        <f>F4238*E4238</f>
        <v/>
      </c>
    </row>
    <row r="4239" ht="15" customHeight="1">
      <c r="A4239" s="1" t="n"/>
      <c r="B4239" s="1" t="n"/>
      <c r="C4239" s="1" t="n"/>
      <c r="D4239" s="1" t="n"/>
      <c r="E4239" s="1" t="n"/>
      <c r="F4239" s="33" t="inlineStr">
        <is>
          <t>TOTAL:</t>
        </is>
      </c>
      <c r="G4239" s="34" t="n">
        <v>58.75893</v>
      </c>
    </row>
    <row r="4240" ht="15" customHeight="1">
      <c r="A4240" s="27" t="inlineStr">
        <is>
          <t>[ Material ]</t>
        </is>
      </c>
      <c r="B4240" s="27" t="inlineStr">
        <is>
          <t>00037329</t>
        </is>
      </c>
      <c r="C4240" s="27" t="inlineStr">
        <is>
          <t>REJUNTE EPOXI, QUALQUER COR</t>
        </is>
      </c>
      <c r="D4240" s="28" t="inlineStr">
        <is>
          <t>KG</t>
        </is>
      </c>
      <c r="E4240" s="1" t="n"/>
      <c r="F4240" s="1" t="n"/>
      <c r="G4240" s="1" t="n"/>
    </row>
    <row r="4241" ht="27.95" customHeight="1">
      <c r="A4241" s="29" t="inlineStr">
        <is>
          <t>2.3</t>
        </is>
      </c>
      <c r="B4241" s="29" t="inlineStr">
        <is>
          <t>93210</t>
        </is>
      </c>
      <c r="C4241" s="29" t="inlineStr">
        <is>
          <t>EXECUÇÃO DE REFEITÓRIO EM CANTEIRO DE OBRA EM CHAPA DE MADEIRA COMPENSADA, NÃO INCLUSO MOBILIÁRIO E EQUIPAMENTOS. AF_02/2016</t>
        </is>
      </c>
      <c r="D4241" s="30" t="inlineStr">
        <is>
          <t>M2</t>
        </is>
      </c>
      <c r="E4241" s="31" t="n">
        <v>14</v>
      </c>
      <c r="F4241" s="32" t="n">
        <v>0.0033232</v>
      </c>
      <c r="G4241" s="32">
        <f>F4241*E4241</f>
        <v/>
      </c>
    </row>
    <row r="4242" ht="20.1" customHeight="1">
      <c r="A4242" s="29" t="inlineStr">
        <is>
          <t>3.3.9</t>
        </is>
      </c>
      <c r="B4242" s="29" t="inlineStr">
        <is>
          <t>CP ADAP. 018</t>
        </is>
      </c>
      <c r="C4242" s="29" t="inlineStr">
        <is>
          <t>REJUNTAMENTO P/CERÂMICA C/ EPOXI (PAREDE/PISO)</t>
        </is>
      </c>
      <c r="D4242" s="30" t="inlineStr">
        <is>
          <t>M2</t>
        </is>
      </c>
      <c r="E4242" s="31" t="n">
        <v>852</v>
      </c>
      <c r="F4242" s="32" t="n">
        <v>0.28</v>
      </c>
      <c r="G4242" s="32">
        <f>F4242*E4242</f>
        <v/>
      </c>
    </row>
    <row r="4243" ht="20.1" customHeight="1">
      <c r="A4243" s="29" t="inlineStr">
        <is>
          <t>4.3.9</t>
        </is>
      </c>
      <c r="B4243" s="29" t="inlineStr">
        <is>
          <t>CP ADAP. 018</t>
        </is>
      </c>
      <c r="C4243" s="29" t="inlineStr">
        <is>
          <t>REJUNTAMENTO P/CERÂMICA C/ EPOXI (PAREDE/PISO)</t>
        </is>
      </c>
      <c r="D4243" s="30" t="inlineStr">
        <is>
          <t>M2</t>
        </is>
      </c>
      <c r="E4243" s="31" t="n">
        <v>1721.67</v>
      </c>
      <c r="F4243" s="32" t="n">
        <v>0.28</v>
      </c>
      <c r="G4243" s="32">
        <f>F4243*E4243</f>
        <v/>
      </c>
    </row>
    <row r="4244" ht="20.1" customHeight="1">
      <c r="A4244" s="29" t="inlineStr">
        <is>
          <t>6.12</t>
        </is>
      </c>
      <c r="B4244" s="29" t="inlineStr">
        <is>
          <t>100878</t>
        </is>
      </c>
      <c r="C4244" s="29" t="inlineStr">
        <is>
          <t>VASO SANITÁRIO SIFONADO COM CAIXA ACOPLADA, LOUÇA BRANCA - PADRÃO ALTO - FORNECIMENTO E INSTALAÇÃO. AF_01/2020</t>
        </is>
      </c>
      <c r="D4244" s="30" t="inlineStr">
        <is>
          <t>UN</t>
        </is>
      </c>
      <c r="E4244" s="31" t="n">
        <v>33</v>
      </c>
      <c r="F4244" s="32" t="n">
        <v>0.0881</v>
      </c>
      <c r="G4244" s="32">
        <f>F4244*E4244</f>
        <v/>
      </c>
    </row>
    <row r="4245" ht="15" customHeight="1">
      <c r="A4245" s="1" t="n"/>
      <c r="B4245" s="1" t="n"/>
      <c r="C4245" s="1" t="n"/>
      <c r="D4245" s="1" t="n"/>
      <c r="E4245" s="1" t="n"/>
      <c r="F4245" s="33" t="inlineStr">
        <is>
          <t>TOTAL:</t>
        </is>
      </c>
      <c r="G4245" s="34" t="n">
        <v>723.5814248</v>
      </c>
    </row>
    <row r="4246" ht="15" customHeight="1">
      <c r="A4246" s="27" t="inlineStr">
        <is>
          <t>[ Material ]</t>
        </is>
      </c>
      <c r="B4246" s="27" t="inlineStr">
        <is>
          <t>INS-56422507</t>
        </is>
      </c>
      <c r="C4246" s="27" t="inlineStr">
        <is>
          <t>REMOÇÃO, ARMAZENAMENTO E REINSTALAÇÃO DE SPDA</t>
        </is>
      </c>
      <c r="D4246" s="28" t="inlineStr">
        <is>
          <t>UN</t>
        </is>
      </c>
      <c r="E4246" s="1" t="n"/>
      <c r="F4246" s="1" t="n"/>
      <c r="G4246" s="1" t="n"/>
    </row>
    <row r="4247" ht="20.1" customHeight="1">
      <c r="A4247" s="29" t="inlineStr">
        <is>
          <t>4.7.5</t>
        </is>
      </c>
      <c r="B4247" s="29" t="inlineStr">
        <is>
          <t>CP ADAP. 038</t>
        </is>
      </c>
      <c r="C4247" s="29" t="inlineStr">
        <is>
          <t>REMOÇÃO, ARMAZENAMENTO E REEINSTALAÇÃO DE SPDA COM EMISSÃO DE LAUDO</t>
        </is>
      </c>
      <c r="D4247" s="30" t="inlineStr">
        <is>
          <t>UN</t>
        </is>
      </c>
      <c r="E4247" s="31" t="n">
        <v>2</v>
      </c>
      <c r="F4247" s="32" t="n">
        <v>1</v>
      </c>
      <c r="G4247" s="32">
        <f>F4247*E4247</f>
        <v/>
      </c>
    </row>
    <row r="4248" ht="15" customHeight="1">
      <c r="A4248" s="1" t="n"/>
      <c r="B4248" s="1" t="n"/>
      <c r="C4248" s="1" t="n"/>
      <c r="D4248" s="1" t="n"/>
      <c r="E4248" s="1" t="n"/>
      <c r="F4248" s="33" t="inlineStr">
        <is>
          <t>TOTAL:</t>
        </is>
      </c>
      <c r="G4248" s="34" t="n">
        <v>2</v>
      </c>
    </row>
    <row r="4249" ht="32.1" customHeight="1">
      <c r="A4249" s="27" t="inlineStr">
        <is>
          <t xml:space="preserve">[ </t>
        </is>
      </c>
      <c r="B4249" s="27" t="inlineStr">
        <is>
          <t>00036531</t>
        </is>
      </c>
      <c r="C4249" s="27" t="inlineStr">
        <is>
          <t>RETROESCAVADEIRA SOBRE RODAS COM CARREGADEIRA, TRACAO 4 X 4, POTENCIA LIQUIDA 88 HP, PESO OPERACIONAL MINIMO DE 6674 KG, CAPACIDADE DA CARREGADEIRA DE 1,00 M3 E DA RETROESCAVADEIRA MINIMA DE 0,26 M3, PROFUNDIDADE DE ESCAVACAO MAXIMA DE 4,37 M</t>
        </is>
      </c>
      <c r="D4249" s="28" t="inlineStr">
        <is>
          <t>UN</t>
        </is>
      </c>
      <c r="E4249" s="1" t="n"/>
      <c r="F4249" s="1" t="n"/>
      <c r="G4249" s="1" t="n"/>
    </row>
    <row r="4250" ht="27.95" customHeight="1">
      <c r="A4250" s="29" t="inlineStr">
        <is>
          <t>2.3</t>
        </is>
      </c>
      <c r="B4250" s="29" t="inlineStr">
        <is>
          <t>93210</t>
        </is>
      </c>
      <c r="C4250" s="29" t="inlineStr">
        <is>
          <t>EXECUÇÃO DE REFEITÓRIO EM CANTEIRO DE OBRA EM CHAPA DE MADEIRA COMPENSADA, NÃO INCLUSO MOBILIÁRIO E EQUIPAMENTOS. AF_02/2016</t>
        </is>
      </c>
      <c r="D4250" s="30" t="inlineStr">
        <is>
          <t>M2</t>
        </is>
      </c>
      <c r="E4250" s="31" t="n">
        <v>14</v>
      </c>
      <c r="F4250" s="32" t="n">
        <v>1.8486104e-07</v>
      </c>
      <c r="G4250" s="32">
        <f>F4250*E4250</f>
        <v/>
      </c>
    </row>
    <row r="4251" ht="15" customHeight="1">
      <c r="A4251" s="1" t="n"/>
      <c r="B4251" s="1" t="n"/>
      <c r="C4251" s="1" t="n"/>
      <c r="D4251" s="1" t="n"/>
      <c r="E4251" s="1" t="n"/>
      <c r="F4251" s="33" t="inlineStr">
        <is>
          <t>TOTAL:</t>
        </is>
      </c>
      <c r="G4251" s="34" t="n">
        <v>2.58805456e-06</v>
      </c>
    </row>
    <row r="4252" ht="15" customHeight="1">
      <c r="A4252" s="27" t="inlineStr">
        <is>
          <t>[ Cotação ]</t>
        </is>
      </c>
      <c r="B4252" s="27" t="inlineStr">
        <is>
          <t>REV.1..</t>
        </is>
      </c>
      <c r="C4252" s="27" t="inlineStr">
        <is>
          <t>REVESTIMENTO AZUL DANÚBIO FOSCO 5x5cm</t>
        </is>
      </c>
      <c r="D4252" s="28" t="inlineStr">
        <is>
          <t>M2</t>
        </is>
      </c>
      <c r="E4252" s="1" t="n"/>
      <c r="F4252" s="1" t="n"/>
      <c r="G4252" s="1" t="n"/>
    </row>
    <row r="4253" ht="20.1" customHeight="1">
      <c r="A4253" s="29" t="inlineStr">
        <is>
          <t>3.3.7</t>
        </is>
      </c>
      <c r="B4253" s="29" t="inlineStr">
        <is>
          <t>CP ADAP. 036</t>
        </is>
      </c>
      <c r="C4253" s="29" t="inlineStr">
        <is>
          <t>REVESTIMENTO CERÂMICO 5 X 5, COR AZUL DANÚBIO FOSCO (GALPÃO DMA)</t>
        </is>
      </c>
      <c r="D4253" s="30" t="inlineStr">
        <is>
          <t>M2</t>
        </is>
      </c>
      <c r="E4253" s="31" t="n">
        <v>42.68</v>
      </c>
      <c r="F4253" s="32" t="n">
        <v>1.05</v>
      </c>
      <c r="G4253" s="32">
        <f>F4253*E4253</f>
        <v/>
      </c>
    </row>
    <row r="4254" ht="15" customHeight="1">
      <c r="A4254" s="1" t="n"/>
      <c r="B4254" s="1" t="n"/>
      <c r="C4254" s="1" t="n"/>
      <c r="D4254" s="1" t="n"/>
      <c r="E4254" s="1" t="n"/>
      <c r="F4254" s="33" t="inlineStr">
        <is>
          <t>TOTAL:</t>
        </is>
      </c>
      <c r="G4254" s="34" t="n">
        <v>44.814</v>
      </c>
    </row>
    <row r="4255" ht="15.95" customHeight="1">
      <c r="A4255" s="27" t="inlineStr">
        <is>
          <t>[ Material ]</t>
        </is>
      </c>
      <c r="B4255" s="27" t="inlineStr">
        <is>
          <t>COT0002</t>
        </is>
      </c>
      <c r="C4255" s="27" t="inlineStr">
        <is>
          <t>REVESTIMENTO CERÂMICO 10x10CM, COR AZUL ESCURO (Fachadas Norte/Sul/Leste/Oeste)</t>
        </is>
      </c>
      <c r="D4255" s="28" t="inlineStr">
        <is>
          <t>M2</t>
        </is>
      </c>
      <c r="E4255" s="1" t="n"/>
      <c r="F4255" s="1" t="n"/>
      <c r="G4255" s="1" t="n"/>
    </row>
    <row r="4256" ht="20.1" customHeight="1">
      <c r="A4256" s="29" t="inlineStr">
        <is>
          <t>4.3.6</t>
        </is>
      </c>
      <c r="B4256" s="29" t="inlineStr">
        <is>
          <t>CP ADAP. 027</t>
        </is>
      </c>
      <c r="C4256" s="29" t="inlineStr">
        <is>
          <t>REVESTIMENTO CERÂMICO 10x10CM, COR AZUL ESCURO (Fachadas Norte/Sul/Leste/Oeste)</t>
        </is>
      </c>
      <c r="D4256" s="30" t="inlineStr">
        <is>
          <t>M2</t>
        </is>
      </c>
      <c r="E4256" s="31" t="n">
        <v>1269.65</v>
      </c>
      <c r="F4256" s="32" t="n">
        <v>1.05</v>
      </c>
      <c r="G4256" s="32">
        <f>F4256*E4256</f>
        <v/>
      </c>
    </row>
    <row r="4257" ht="15" customHeight="1">
      <c r="A4257" s="1" t="n"/>
      <c r="B4257" s="1" t="n"/>
      <c r="C4257" s="1" t="n"/>
      <c r="D4257" s="1" t="n"/>
      <c r="E4257" s="1" t="n"/>
      <c r="F4257" s="33" t="inlineStr">
        <is>
          <t>TOTAL:</t>
        </is>
      </c>
      <c r="G4257" s="34" t="n">
        <v>1333.1325</v>
      </c>
    </row>
    <row r="4258" ht="15" customHeight="1">
      <c r="A4258" s="27" t="inlineStr">
        <is>
          <t>[ Material ]</t>
        </is>
      </c>
      <c r="B4258" s="27" t="inlineStr">
        <is>
          <t>COT0003</t>
        </is>
      </c>
      <c r="C4258" s="27" t="inlineStr">
        <is>
          <t>REVESTIMENTO CERÂMICO 10x10CM, COR BRANCA (Fachadas Norte/Sul)</t>
        </is>
      </c>
      <c r="D4258" s="28" t="inlineStr">
        <is>
          <t>M2</t>
        </is>
      </c>
      <c r="E4258" s="1" t="n"/>
      <c r="F4258" s="1" t="n"/>
      <c r="G4258" s="1" t="n"/>
    </row>
    <row r="4259" ht="20.1" customHeight="1">
      <c r="A4259" s="29" t="inlineStr">
        <is>
          <t>4.3.7</t>
        </is>
      </c>
      <c r="B4259" s="29" t="inlineStr">
        <is>
          <t>CP ADAP. 028</t>
        </is>
      </c>
      <c r="C4259" s="29" t="inlineStr">
        <is>
          <t>REVESTIMENTO CERÂMICO 10x10CM, COR BRANCA (Fachadas Norte/Sul)</t>
        </is>
      </c>
      <c r="D4259" s="30" t="inlineStr">
        <is>
          <t>M2</t>
        </is>
      </c>
      <c r="E4259" s="31" t="n">
        <v>168.7</v>
      </c>
      <c r="F4259" s="32" t="n">
        <v>1.05</v>
      </c>
      <c r="G4259" s="32">
        <f>F4259*E4259</f>
        <v/>
      </c>
    </row>
    <row r="4260" ht="15" customHeight="1">
      <c r="A4260" s="1" t="n"/>
      <c r="B4260" s="1" t="n"/>
      <c r="C4260" s="1" t="n"/>
      <c r="D4260" s="1" t="n"/>
      <c r="E4260" s="1" t="n"/>
      <c r="F4260" s="33" t="inlineStr">
        <is>
          <t>TOTAL:</t>
        </is>
      </c>
      <c r="G4260" s="34" t="n">
        <v>177.135</v>
      </c>
    </row>
    <row r="4261" ht="15.95" customHeight="1">
      <c r="A4261" s="27" t="inlineStr">
        <is>
          <t>[ Material ]</t>
        </is>
      </c>
      <c r="B4261" s="27" t="inlineStr">
        <is>
          <t>COT0004</t>
        </is>
      </c>
      <c r="C4261" s="27" t="inlineStr">
        <is>
          <t>REVESTIMENTO CERÂMICO 10x10CM, COR CINZA ESCURO (FACHADAS Norte/Sul/Leste/Oeste)</t>
        </is>
      </c>
      <c r="D4261" s="28" t="inlineStr">
        <is>
          <t>M2</t>
        </is>
      </c>
      <c r="E4261" s="1" t="n"/>
      <c r="F4261" s="1" t="n"/>
      <c r="G4261" s="1" t="n"/>
    </row>
    <row r="4262" ht="20.1" customHeight="1">
      <c r="A4262" s="29" t="inlineStr">
        <is>
          <t>4.3.8</t>
        </is>
      </c>
      <c r="B4262" s="29" t="inlineStr">
        <is>
          <t>CP ADAP. 029</t>
        </is>
      </c>
      <c r="C4262" s="29" t="inlineStr">
        <is>
          <t>REVESTIMENTO CERÂMICO 10x10CM, COR CINZA ESCURO (FACHADAS Norte/Sul/Leste/Oeste)</t>
        </is>
      </c>
      <c r="D4262" s="30" t="inlineStr">
        <is>
          <t>M2</t>
        </is>
      </c>
      <c r="E4262" s="31" t="n">
        <v>283.3</v>
      </c>
      <c r="F4262" s="32" t="n">
        <v>1.05</v>
      </c>
      <c r="G4262" s="32">
        <f>F4262*E4262</f>
        <v/>
      </c>
    </row>
    <row r="4263" ht="15" customHeight="1">
      <c r="A4263" s="1" t="n"/>
      <c r="B4263" s="1" t="n"/>
      <c r="C4263" s="1" t="n"/>
      <c r="D4263" s="1" t="n"/>
      <c r="E4263" s="1" t="n"/>
      <c r="F4263" s="33" t="inlineStr">
        <is>
          <t>TOTAL:</t>
        </is>
      </c>
      <c r="G4263" s="34" t="n">
        <v>297.465</v>
      </c>
    </row>
    <row r="4264" ht="15" customHeight="1">
      <c r="A4264" s="27" t="inlineStr">
        <is>
          <t>[ Material ]</t>
        </is>
      </c>
      <c r="B4264" s="27" t="inlineStr">
        <is>
          <t>REV.2</t>
        </is>
      </c>
      <c r="C4264" s="27" t="inlineStr">
        <is>
          <t>REVESTIMENTO PRETO BERLIN 5x5cm</t>
        </is>
      </c>
      <c r="D4264" s="28" t="inlineStr">
        <is>
          <t>M2</t>
        </is>
      </c>
      <c r="E4264" s="1" t="n"/>
      <c r="F4264" s="1" t="n"/>
      <c r="G4264" s="1" t="n"/>
    </row>
    <row r="4265" ht="20.1" customHeight="1">
      <c r="A4265" s="29" t="inlineStr">
        <is>
          <t>3.3.8</t>
        </is>
      </c>
      <c r="B4265" s="29" t="inlineStr">
        <is>
          <t>CP ADAP. 037</t>
        </is>
      </c>
      <c r="C4265" s="29" t="inlineStr">
        <is>
          <t>REVESTIMENTO CERÂMINO 5 X 5 CM, COR PRETO BERLIN (GALPÃO DMA)</t>
        </is>
      </c>
      <c r="D4265" s="30" t="inlineStr">
        <is>
          <t>M2</t>
        </is>
      </c>
      <c r="E4265" s="31" t="n">
        <v>2.09</v>
      </c>
      <c r="F4265" s="32" t="n">
        <v>1.05</v>
      </c>
      <c r="G4265" s="32">
        <f>F4265*E4265</f>
        <v/>
      </c>
    </row>
    <row r="4266" ht="15" customHeight="1">
      <c r="A4266" s="1" t="n"/>
      <c r="B4266" s="1" t="n"/>
      <c r="C4266" s="1" t="n"/>
      <c r="D4266" s="1" t="n"/>
      <c r="E4266" s="1" t="n"/>
      <c r="F4266" s="33" t="inlineStr">
        <is>
          <t>TOTAL:</t>
        </is>
      </c>
      <c r="G4266" s="34" t="n">
        <v>2.1945</v>
      </c>
    </row>
    <row r="4267" ht="15" customHeight="1">
      <c r="A4267" s="27" t="inlineStr">
        <is>
          <t xml:space="preserve">[ Encargos </t>
        </is>
      </c>
      <c r="B4267" s="27" t="inlineStr">
        <is>
          <t>I11250</t>
        </is>
      </c>
      <c r="C4267" s="27" t="inlineStr">
        <is>
          <t>Rolo lã de carneiro 20cm</t>
        </is>
      </c>
      <c r="D4267" s="28" t="inlineStr">
        <is>
          <t>un</t>
        </is>
      </c>
      <c r="E4267" s="1" t="n"/>
      <c r="F4267" s="1" t="n"/>
      <c r="G4267" s="1" t="n"/>
    </row>
    <row r="4268" ht="27.95" customHeight="1">
      <c r="A4268" s="29" t="inlineStr">
        <is>
          <t>4.2.17</t>
        </is>
      </c>
      <c r="B4268" s="29" t="inlineStr">
        <is>
          <t>S02291</t>
        </is>
      </c>
      <c r="C4268" s="29" t="inlineStr">
        <is>
          <t>Pintura para interiores, sobre paredes ou tetos, com lixamento, aplicação de 01 demão de líquido selador, 02 demãos de massa corrida e 02 demãos de tinta pva latex convencional para interiores (Recomposição das paredes e lajes internas)</t>
        </is>
      </c>
      <c r="D4268" s="30" t="inlineStr">
        <is>
          <t>m2</t>
        </is>
      </c>
      <c r="E4268" s="31" t="n">
        <v>17.4</v>
      </c>
      <c r="F4268" s="32" t="n">
        <v>0.00253</v>
      </c>
      <c r="G4268" s="32">
        <f>F4268*E4268</f>
        <v/>
      </c>
    </row>
    <row r="4269" ht="15" customHeight="1">
      <c r="A4269" s="1" t="n"/>
      <c r="B4269" s="1" t="n"/>
      <c r="C4269" s="1" t="n"/>
      <c r="D4269" s="1" t="n"/>
      <c r="E4269" s="1" t="n"/>
      <c r="F4269" s="33" t="inlineStr">
        <is>
          <t>TOTAL:</t>
        </is>
      </c>
      <c r="G4269" s="34" t="n">
        <v>0.044022</v>
      </c>
    </row>
    <row r="4270" ht="15.95" customHeight="1">
      <c r="A4270" s="27" t="inlineStr">
        <is>
          <t>[ Material ]</t>
        </is>
      </c>
      <c r="B4270" s="27" t="inlineStr">
        <is>
          <t>00004509</t>
        </is>
      </c>
      <c r="C4270" s="27" t="inlineStr">
        <is>
          <t>SARRAFO *2,5 X 10* CM EM PINUS, MISTA OU EQUIVALENTE DA REGIAO - BRUTA</t>
        </is>
      </c>
      <c r="D4270" s="28" t="inlineStr">
        <is>
          <t>M</t>
        </is>
      </c>
      <c r="E4270" s="1" t="n"/>
      <c r="F4270" s="1" t="n"/>
      <c r="G4270" s="1" t="n"/>
    </row>
    <row r="4271" ht="20.1" customHeight="1">
      <c r="A4271" s="29" t="inlineStr">
        <is>
          <t>2.1</t>
        </is>
      </c>
      <c r="B4271" s="29" t="inlineStr">
        <is>
          <t>103689</t>
        </is>
      </c>
      <c r="C4271" s="29" t="inlineStr">
        <is>
          <t>FORNECIMENTO E INSTALAÇÃO DE PLACA DE OBRA COM CHAPA GALVANIZADA E ESTRUTURA DE MADEIRA. AF_03/2022_PS</t>
        </is>
      </c>
      <c r="D4271" s="30" t="inlineStr">
        <is>
          <t>M2</t>
        </is>
      </c>
      <c r="E4271" s="31" t="n">
        <v>2.88</v>
      </c>
      <c r="F4271" s="32" t="n">
        <v>3.2083</v>
      </c>
      <c r="G4271" s="32">
        <f>F4271*E4271</f>
        <v/>
      </c>
    </row>
    <row r="4272" ht="15" customHeight="1">
      <c r="A4272" s="29" t="inlineStr">
        <is>
          <t>3.3.10</t>
        </is>
      </c>
      <c r="B4272" s="29" t="inlineStr">
        <is>
          <t>S08637</t>
        </is>
      </c>
      <c r="C4272" s="29" t="inlineStr">
        <is>
          <t>Chapim de concreto pré-moldado</t>
        </is>
      </c>
      <c r="D4272" s="30" t="inlineStr">
        <is>
          <t>m</t>
        </is>
      </c>
      <c r="E4272" s="31" t="n">
        <v>142</v>
      </c>
      <c r="F4272" s="32" t="n">
        <v>0.9527</v>
      </c>
      <c r="G4272" s="32">
        <f>F4272*E4272</f>
        <v/>
      </c>
    </row>
    <row r="4273" ht="15" customHeight="1">
      <c r="A4273" s="29" t="inlineStr">
        <is>
          <t>3.5.5</t>
        </is>
      </c>
      <c r="B4273" s="29" t="inlineStr">
        <is>
          <t>S08637</t>
        </is>
      </c>
      <c r="C4273" s="29" t="inlineStr">
        <is>
          <t>Chapim de concreto pré-moldado</t>
        </is>
      </c>
      <c r="D4273" s="30" t="inlineStr">
        <is>
          <t>m</t>
        </is>
      </c>
      <c r="E4273" s="31" t="n">
        <v>71</v>
      </c>
      <c r="F4273" s="32" t="n">
        <v>0.9527</v>
      </c>
      <c r="G4273" s="32">
        <f>F4273*E4273</f>
        <v/>
      </c>
    </row>
    <row r="4274" ht="15" customHeight="1">
      <c r="A4274" s="29" t="inlineStr">
        <is>
          <t>4.3.12</t>
        </is>
      </c>
      <c r="B4274" s="29" t="inlineStr">
        <is>
          <t>S08637</t>
        </is>
      </c>
      <c r="C4274" s="29" t="inlineStr">
        <is>
          <t>Chapim de concreto pré-moldado</t>
        </is>
      </c>
      <c r="D4274" s="30" t="inlineStr">
        <is>
          <t>m</t>
        </is>
      </c>
      <c r="E4274" s="31" t="n">
        <v>190</v>
      </c>
      <c r="F4274" s="32" t="n">
        <v>0.9527</v>
      </c>
      <c r="G4274" s="32">
        <f>F4274*E4274</f>
        <v/>
      </c>
    </row>
    <row r="4275" ht="15" customHeight="1">
      <c r="A4275" s="29" t="inlineStr">
        <is>
          <t>5.14</t>
        </is>
      </c>
      <c r="B4275" s="29" t="inlineStr">
        <is>
          <t>S08637</t>
        </is>
      </c>
      <c r="C4275" s="29" t="inlineStr">
        <is>
          <t>Chapim de concreto pré-moldado</t>
        </is>
      </c>
      <c r="D4275" s="30" t="inlineStr">
        <is>
          <t>m</t>
        </is>
      </c>
      <c r="E4275" s="31" t="n">
        <v>110</v>
      </c>
      <c r="F4275" s="32" t="n">
        <v>0.9527</v>
      </c>
      <c r="G4275" s="32">
        <f>F4275*E4275</f>
        <v/>
      </c>
    </row>
    <row r="4276" ht="15" customHeight="1">
      <c r="A4276" s="1" t="n"/>
      <c r="B4276" s="1" t="n"/>
      <c r="C4276" s="1" t="n"/>
      <c r="D4276" s="1" t="n"/>
      <c r="E4276" s="1" t="n"/>
      <c r="F4276" s="33" t="inlineStr">
        <is>
          <t>TOTAL:</t>
        </is>
      </c>
      <c r="G4276" s="34" t="n">
        <v>497.975004</v>
      </c>
    </row>
    <row r="4277" ht="15" customHeight="1">
      <c r="A4277" s="27" t="inlineStr">
        <is>
          <t>[ Material ]</t>
        </is>
      </c>
      <c r="B4277" s="27" t="inlineStr">
        <is>
          <t>I04509S</t>
        </is>
      </c>
      <c r="C4277" s="27" t="inlineStr">
        <is>
          <t>Sarrafo *2,5 x 10* cm em pinus, mista ou equivalente da regiao - bruta</t>
        </is>
      </c>
      <c r="D4277" s="28" t="inlineStr">
        <is>
          <t>m</t>
        </is>
      </c>
      <c r="E4277" s="1" t="n"/>
      <c r="F4277" s="1" t="n"/>
      <c r="G4277" s="1" t="n"/>
    </row>
    <row r="4278" ht="15" customHeight="1">
      <c r="A4278" s="29" t="inlineStr">
        <is>
          <t>3.3.10</t>
        </is>
      </c>
      <c r="B4278" s="29" t="inlineStr">
        <is>
          <t>S08637</t>
        </is>
      </c>
      <c r="C4278" s="29" t="inlineStr">
        <is>
          <t>Chapim de concreto pré-moldado</t>
        </is>
      </c>
      <c r="D4278" s="30" t="inlineStr">
        <is>
          <t>m</t>
        </is>
      </c>
      <c r="E4278" s="31" t="n">
        <v>142</v>
      </c>
      <c r="F4278" s="32" t="n">
        <v>0.96</v>
      </c>
      <c r="G4278" s="32">
        <f>F4278*E4278</f>
        <v/>
      </c>
    </row>
    <row r="4279" ht="15" customHeight="1">
      <c r="A4279" s="1" t="n"/>
      <c r="B4279" s="1" t="n"/>
      <c r="C4279" s="1" t="n"/>
      <c r="D4279" s="1" t="n"/>
      <c r="E4279" s="1" t="n"/>
      <c r="F4279" s="33" t="inlineStr">
        <is>
          <t>TOTAL:</t>
        </is>
      </c>
      <c r="G4279" s="34" t="n">
        <v>136.32</v>
      </c>
    </row>
    <row r="4280" ht="15.95" customHeight="1">
      <c r="A4280" s="27" t="inlineStr">
        <is>
          <t>[ Material ]</t>
        </is>
      </c>
      <c r="B4280" s="27" t="inlineStr">
        <is>
          <t>00004517</t>
        </is>
      </c>
      <c r="C4280" s="27" t="inlineStr">
        <is>
          <t>SARRAFO *2,5 X 7,5* CM EM PINUS, MISTA OU EQUIVALENTE DA REGIAO - BRUTA</t>
        </is>
      </c>
      <c r="D4280" s="28" t="inlineStr">
        <is>
          <t>M</t>
        </is>
      </c>
      <c r="E4280" s="1" t="n"/>
      <c r="F4280" s="1" t="n"/>
      <c r="G4280" s="1" t="n"/>
    </row>
    <row r="4281" ht="27.95" customHeight="1">
      <c r="A4281" s="29" t="inlineStr">
        <is>
          <t>2.3</t>
        </is>
      </c>
      <c r="B4281" s="29" t="inlineStr">
        <is>
          <t>93210</t>
        </is>
      </c>
      <c r="C4281" s="29" t="inlineStr">
        <is>
          <t>EXECUÇÃO DE REFEITÓRIO EM CANTEIRO DE OBRA EM CHAPA DE MADEIRA COMPENSADA, NÃO INCLUSO MOBILIÁRIO E EQUIPAMENTOS. AF_02/2016</t>
        </is>
      </c>
      <c r="D4281" s="30" t="inlineStr">
        <is>
          <t>M2</t>
        </is>
      </c>
      <c r="E4281" s="31" t="n">
        <v>14</v>
      </c>
      <c r="F4281" s="32" t="n">
        <v>0.009148705280000001</v>
      </c>
      <c r="G4281" s="32">
        <f>F4281*E4281</f>
        <v/>
      </c>
    </row>
    <row r="4282" ht="27.95" customHeight="1">
      <c r="A4282" s="29" t="inlineStr">
        <is>
          <t>4.2.6</t>
        </is>
      </c>
      <c r="B4282" s="29" t="inlineStr">
        <is>
          <t>92762</t>
        </is>
      </c>
      <c r="C4282" s="29" t="inlineStr">
        <is>
          <t>ARMAÇÃO DE PILAR OU VIGA DE ESTRUTURA CONVENCIONAL DE CONCRETO ARMADO UTILIZANDO AÇO CA-50 DE 10,0 MM - MONTAGEM. AF_06/2022</t>
        </is>
      </c>
      <c r="D4282" s="30" t="inlineStr">
        <is>
          <t>KG</t>
        </is>
      </c>
      <c r="E4282" s="31" t="n">
        <v>330.48</v>
      </c>
      <c r="F4282" s="32" t="n">
        <v>0.969885</v>
      </c>
      <c r="G4282" s="32">
        <f>F4282*E4282</f>
        <v/>
      </c>
    </row>
    <row r="4283" ht="27.95" customHeight="1">
      <c r="A4283" s="29" t="inlineStr">
        <is>
          <t>4.6.4</t>
        </is>
      </c>
      <c r="B4283" s="29" t="inlineStr">
        <is>
          <t>92762</t>
        </is>
      </c>
      <c r="C4283" s="29" t="inlineStr">
        <is>
          <t>MONTAGEM E DESMONTAGEM DE FÔRMA DE PILARES RETANGULARES E ESTRUTURAS SIMILARES, PÉ-DIREITO SIMPLES, EM CHAPA DE MADEIRA COMPENSADA PLASTIFICADA, 10 UTILIZAÇÕES. AF_09/2020</t>
        </is>
      </c>
      <c r="D4283" s="30" t="inlineStr">
        <is>
          <t>KG</t>
        </is>
      </c>
      <c r="E4283" s="31" t="n">
        <v>4</v>
      </c>
      <c r="F4283" s="32" t="n">
        <v>0.969885</v>
      </c>
      <c r="G4283" s="32">
        <f>F4283*E4283</f>
        <v/>
      </c>
    </row>
    <row r="4284" ht="27.95" customHeight="1">
      <c r="A4284" s="29" t="inlineStr">
        <is>
          <t>4.6.7</t>
        </is>
      </c>
      <c r="B4284" s="29" t="inlineStr">
        <is>
          <t>92455</t>
        </is>
      </c>
      <c r="C4284" s="29" t="inlineStr">
        <is>
          <t>MONTAGEM E DESMONTAGEM DE FÔRMA DE VIGA, ESCORAMENTO COM GARFO DE MADEIRA, PÉ-DIREITO SIMPLES, EM CHAPA DE MADEIRA RESINADA, 4 UTILIZAÇÕES. AF_09/2020</t>
        </is>
      </c>
      <c r="D4284" s="30" t="inlineStr">
        <is>
          <t>M2</t>
        </is>
      </c>
      <c r="E4284" s="31" t="n">
        <v>12</v>
      </c>
      <c r="F4284" s="32" t="n">
        <v>2.878128</v>
      </c>
      <c r="G4284" s="32">
        <f>F4284*E4284</f>
        <v/>
      </c>
    </row>
    <row r="4285" ht="27.95" customHeight="1">
      <c r="A4285" s="29" t="inlineStr">
        <is>
          <t>5.6</t>
        </is>
      </c>
      <c r="B4285" s="29" t="inlineStr">
        <is>
          <t>92762</t>
        </is>
      </c>
      <c r="C4285" s="29" t="inlineStr">
        <is>
          <t>ARMAÇÃO DE PILAR OU VIGA DE ESTRUTURA CONVENCIONAL DE CONCRETO ARMADO UTILIZANDO AÇO CA-50 DE 10,0 MM - MONTAGEM. AF_06/2022</t>
        </is>
      </c>
      <c r="D4285" s="30" t="inlineStr">
        <is>
          <t>KG</t>
        </is>
      </c>
      <c r="E4285" s="31" t="n">
        <v>426.35</v>
      </c>
      <c r="F4285" s="32" t="n">
        <v>0.969885</v>
      </c>
      <c r="G4285" s="32">
        <f>F4285*E4285</f>
        <v/>
      </c>
    </row>
    <row r="4286" ht="27.95" customHeight="1">
      <c r="A4286" s="29" t="inlineStr">
        <is>
          <t>5.8</t>
        </is>
      </c>
      <c r="B4286" s="29" t="inlineStr">
        <is>
          <t>92423</t>
        </is>
      </c>
      <c r="C4286" s="29" t="inlineStr">
        <is>
          <t>MONTAGEM E DESMONTAGEM DE FÔRMA DE PILARES RETANGULARES E ESTRUTURAS SIMILARES, PÉ-DIREITO SIMPLES, EM CHAPA DE MADEIRA COMPENSADA RESINADA, 6 UTILIZAÇÕES. AF_09/2020</t>
        </is>
      </c>
      <c r="D4286" s="30" t="inlineStr">
        <is>
          <t>M2</t>
        </is>
      </c>
      <c r="E4286" s="31" t="n">
        <v>72</v>
      </c>
      <c r="F4286" s="32" t="n">
        <v>1.736556</v>
      </c>
      <c r="G4286" s="32">
        <f>F4286*E4286</f>
        <v/>
      </c>
    </row>
    <row r="4287" ht="15" customHeight="1">
      <c r="A4287" s="1" t="n"/>
      <c r="B4287" s="1" t="n"/>
      <c r="C4287" s="1" t="n"/>
      <c r="D4287" s="1" t="n"/>
      <c r="E4287" s="1" t="n"/>
      <c r="F4287" s="33" t="inlineStr">
        <is>
          <t>TOTAL:</t>
        </is>
      </c>
      <c r="G4287" s="34" t="n">
        <v>897.61525442392</v>
      </c>
    </row>
    <row r="4288" ht="15" customHeight="1">
      <c r="A4288" s="27" t="inlineStr">
        <is>
          <t xml:space="preserve">[ Encargos </t>
        </is>
      </c>
      <c r="B4288" s="27" t="inlineStr">
        <is>
          <t>00037373</t>
        </is>
      </c>
      <c r="C4288" s="27" t="inlineStr">
        <is>
          <t>SEGURO - HORISTA (COLETADO CAIXA - ENCARGOS COMPLEMENTARES)</t>
        </is>
      </c>
      <c r="D4288" s="28" t="inlineStr">
        <is>
          <t>H</t>
        </is>
      </c>
      <c r="E4288" s="1" t="n"/>
      <c r="F4288" s="1" t="n"/>
      <c r="G4288" s="1" t="n"/>
    </row>
    <row r="4289" ht="15" customHeight="1">
      <c r="A4289" s="29" t="inlineStr">
        <is>
          <t>1.1</t>
        </is>
      </c>
      <c r="B4289" s="29" t="inlineStr">
        <is>
          <t>90778</t>
        </is>
      </c>
      <c r="C4289" s="29" t="inlineStr">
        <is>
          <t>ENGENHEIRO CIVIL DE OBRA PLENO COM ENCARGOS COMPLEMENTARES</t>
        </is>
      </c>
      <c r="D4289" s="30" t="inlineStr">
        <is>
          <t>H</t>
        </is>
      </c>
      <c r="E4289" s="31" t="n">
        <v>264</v>
      </c>
      <c r="F4289" s="32" t="n">
        <v>1</v>
      </c>
      <c r="G4289" s="32">
        <f>F4289*E4289</f>
        <v/>
      </c>
    </row>
    <row r="4290" ht="20.1" customHeight="1">
      <c r="A4290" s="29" t="inlineStr">
        <is>
          <t>1.3</t>
        </is>
      </c>
      <c r="B4290" s="29" t="inlineStr">
        <is>
          <t>100309</t>
        </is>
      </c>
      <c r="C4290" s="29" t="inlineStr">
        <is>
          <t>TÉCNICO EM SEGURANÇA DO TRABALHO COM ENCARGOS COMPLEMENTARES</t>
        </is>
      </c>
      <c r="D4290" s="30" t="inlineStr">
        <is>
          <t>H</t>
        </is>
      </c>
      <c r="E4290" s="31" t="n">
        <v>396</v>
      </c>
      <c r="F4290" s="32" t="n">
        <v>1</v>
      </c>
      <c r="G4290" s="32">
        <f>F4290*E4290</f>
        <v/>
      </c>
    </row>
    <row r="4291" ht="15" customHeight="1">
      <c r="A4291" s="29" t="inlineStr">
        <is>
          <t>1.4</t>
        </is>
      </c>
      <c r="B4291" s="29" t="inlineStr">
        <is>
          <t>88255</t>
        </is>
      </c>
      <c r="C4291" s="29" t="inlineStr">
        <is>
          <t>AUXILIAR TÉCNICO DE ENGENHARIA COM ENCARGOS COMPLEMENTARES</t>
        </is>
      </c>
      <c r="D4291" s="30" t="inlineStr">
        <is>
          <t>H</t>
        </is>
      </c>
      <c r="E4291" s="31" t="n">
        <v>396</v>
      </c>
      <c r="F4291" s="32" t="n">
        <v>1</v>
      </c>
      <c r="G4291" s="32">
        <f>F4291*E4291</f>
        <v/>
      </c>
    </row>
    <row r="4292" ht="27.95" customHeight="1">
      <c r="A4292" s="29" t="inlineStr">
        <is>
          <t>1.8</t>
        </is>
      </c>
      <c r="B4292" s="29" t="inlineStr">
        <is>
          <t>CP ADAP - SUDECAP 62.24.14</t>
        </is>
      </c>
      <c r="C4292" s="29" t="inlineStr">
        <is>
          <t>RELATÓRIO TÉCNICO DE PLANEJAMENTO DE EXECUÇÃO DE OBRAS - MÉDIO PORTE</t>
        </is>
      </c>
      <c r="D4292" s="30" t="inlineStr">
        <is>
          <t>UN.</t>
        </is>
      </c>
      <c r="E4292" s="31" t="n">
        <v>1</v>
      </c>
      <c r="F4292" s="32" t="n">
        <v>42</v>
      </c>
      <c r="G4292" s="32">
        <f>F4292*E4292</f>
        <v/>
      </c>
    </row>
    <row r="4293" ht="20.1" customHeight="1">
      <c r="A4293" s="29" t="inlineStr">
        <is>
          <t>2.1</t>
        </is>
      </c>
      <c r="B4293" s="29" t="inlineStr">
        <is>
          <t>103689</t>
        </is>
      </c>
      <c r="C4293" s="29" t="inlineStr">
        <is>
          <t>FORNECIMENTO E INSTALAÇÃO DE PLACA DE OBRA COM CHAPA GALVANIZADA E ESTRUTURA DE MADEIRA. AF_03/2022_PS</t>
        </is>
      </c>
      <c r="D4293" s="30" t="inlineStr">
        <is>
          <t>M2</t>
        </is>
      </c>
      <c r="E4293" s="31" t="n">
        <v>2.88</v>
      </c>
      <c r="F4293" s="32" t="n">
        <v>1.71795</v>
      </c>
      <c r="G4293" s="32">
        <f>F4293*E4293</f>
        <v/>
      </c>
    </row>
    <row r="4294" ht="20.1" customHeight="1">
      <c r="A4294" s="29" t="inlineStr">
        <is>
          <t>2.2</t>
        </is>
      </c>
      <c r="B4294" s="29" t="inlineStr">
        <is>
          <t>93208</t>
        </is>
      </c>
      <c r="C4294" s="29" t="inlineStr">
        <is>
          <t>EXECUÇÃO DE ALMOXARIFADO EM CANTEIRO DE OBRA EM CHAPA DE MADEIRA COMPENSADA, INCLUSO PRATELEIRAS. AF_02/2016</t>
        </is>
      </c>
      <c r="D4294" s="30" t="inlineStr">
        <is>
          <t>M2</t>
        </is>
      </c>
      <c r="E4294" s="31" t="n">
        <v>30</v>
      </c>
      <c r="F4294" s="32" t="n">
        <v>8.148531034568</v>
      </c>
      <c r="G4294" s="32">
        <f>F4294*E4294</f>
        <v/>
      </c>
    </row>
    <row r="4295" ht="27.95" customHeight="1">
      <c r="A4295" s="29" t="inlineStr">
        <is>
          <t>2.3</t>
        </is>
      </c>
      <c r="B4295" s="29" t="inlineStr">
        <is>
          <t>93210</t>
        </is>
      </c>
      <c r="C4295" s="29" t="inlineStr">
        <is>
          <t>EXECUÇÃO DE REFEITÓRIO EM CANTEIRO DE OBRA EM CHAPA DE MADEIRA COMPENSADA, NÃO INCLUSO MOBILIÁRIO E EQUIPAMENTOS. AF_02/2016</t>
        </is>
      </c>
      <c r="D4295" s="30" t="inlineStr">
        <is>
          <t>M2</t>
        </is>
      </c>
      <c r="E4295" s="31" t="n">
        <v>14</v>
      </c>
      <c r="F4295" s="32" t="n">
        <v>6.953003548953619</v>
      </c>
      <c r="G4295" s="32">
        <f>F4295*E4295</f>
        <v/>
      </c>
    </row>
    <row r="4296" ht="27.95" customHeight="1">
      <c r="A4296" s="29" t="inlineStr">
        <is>
          <t>2.4</t>
        </is>
      </c>
      <c r="B4296" s="29" t="inlineStr">
        <is>
          <t>101493</t>
        </is>
      </c>
      <c r="C4296" s="29" t="inlineStr">
        <is>
          <t>ENTRADA DE ENERGIA ELÉTRICA, AÉREA, MONOFÁSICA, COM CAIXA DE EMBUTIR, CABO DE 10 MM2 E DISJUNTOR DIN 50A (NÃO INCLUSO O POSTE DE CONCRETO). AF_07/2020_PS</t>
        </is>
      </c>
      <c r="D4296" s="30" t="inlineStr">
        <is>
          <t>UN</t>
        </is>
      </c>
      <c r="E4296" s="31" t="n">
        <v>1</v>
      </c>
      <c r="F4296" s="32" t="n">
        <v>16.03253</v>
      </c>
      <c r="G4296" s="32">
        <f>F4296*E4296</f>
        <v/>
      </c>
    </row>
    <row r="4297" ht="20.1" customHeight="1">
      <c r="A4297" s="29" t="inlineStr">
        <is>
          <t>2.5</t>
        </is>
      </c>
      <c r="B4297" s="29" t="inlineStr">
        <is>
          <t>CP ADAP. 002</t>
        </is>
      </c>
      <c r="C4297" s="29" t="inlineStr">
        <is>
          <t>INSTALAÇÕES PROVISÓRIAS DE ÁGUA</t>
        </is>
      </c>
      <c r="D4297" s="30" t="inlineStr">
        <is>
          <t>UN</t>
        </is>
      </c>
      <c r="E4297" s="31" t="n">
        <v>1</v>
      </c>
      <c r="F4297" s="32" t="n">
        <v>24.12</v>
      </c>
      <c r="G4297" s="32">
        <f>F4297*E4297</f>
        <v/>
      </c>
    </row>
    <row r="4298" ht="27.95" customHeight="1">
      <c r="A4298" s="29" t="inlineStr">
        <is>
          <t>3.1.2</t>
        </is>
      </c>
      <c r="B4298" s="29" t="inlineStr">
        <is>
          <t>97063</t>
        </is>
      </c>
      <c r="C4298" s="29" t="inlineStr">
        <is>
          <t>MONTAGEM E DESMONTAGEM DE ANDAIME MODULAR FACHADEIRO, COM PISO METÁLICO, PARA EDIFICAÇÕES COM MÚLTIPLOS PAVIMENTOS (EXCLUSIVE ANDAIME E LIMPEZA). AF_11/2017</t>
        </is>
      </c>
      <c r="D4298" s="30" t="inlineStr">
        <is>
          <t>M2</t>
        </is>
      </c>
      <c r="E4298" s="31" t="n">
        <v>889</v>
      </c>
      <c r="F4298" s="32" t="n">
        <v>0.76279414</v>
      </c>
      <c r="G4298" s="32">
        <f>F4298*E4298</f>
        <v/>
      </c>
    </row>
    <row r="4299" ht="15" customHeight="1">
      <c r="A4299" s="29" t="inlineStr">
        <is>
          <t>3.1.3</t>
        </is>
      </c>
      <c r="B4299" s="29" t="inlineStr">
        <is>
          <t>97062</t>
        </is>
      </c>
      <c r="C4299" s="29" t="inlineStr">
        <is>
          <t>COLOCAÇÃO DE TELA EM ANDAIME FACHADEIRO. AF_11/2017</t>
        </is>
      </c>
      <c r="D4299" s="30" t="inlineStr">
        <is>
          <t>M2</t>
        </is>
      </c>
      <c r="E4299" s="31" t="n">
        <v>889</v>
      </c>
      <c r="F4299" s="32" t="n">
        <v>0.133876</v>
      </c>
      <c r="G4299" s="32">
        <f>F4299*E4299</f>
        <v/>
      </c>
    </row>
    <row r="4300" ht="20.1" customHeight="1">
      <c r="A4300" s="29" t="inlineStr">
        <is>
          <t>3.1.4</t>
        </is>
      </c>
      <c r="B4300" s="29" t="inlineStr">
        <is>
          <t>CP ADAP. 017</t>
        </is>
      </c>
      <c r="C4300" s="29" t="inlineStr">
        <is>
          <t>SINALIZAÇÃO COM FITA FIXADA EM CONE PLÁSTICO, INCLUINDO CONE</t>
        </is>
      </c>
      <c r="D4300" s="30" t="inlineStr">
        <is>
          <t>M</t>
        </is>
      </c>
      <c r="E4300" s="31" t="n">
        <v>154.34</v>
      </c>
      <c r="F4300" s="32" t="n">
        <v>0.2472</v>
      </c>
      <c r="G4300" s="32">
        <f>F4300*E4300</f>
        <v/>
      </c>
    </row>
    <row r="4301" ht="20.1" customHeight="1">
      <c r="A4301" s="29" t="inlineStr">
        <is>
          <t>3.2.1</t>
        </is>
      </c>
      <c r="B4301" s="29" t="inlineStr">
        <is>
          <t>CP ADAP. 010</t>
        </is>
      </c>
      <c r="C4301" s="29" t="inlineStr">
        <is>
          <t>APICOAMENTO EM CONCRETO/PREPARO DA SUPERFÍCIE</t>
        </is>
      </c>
      <c r="D4301" s="30" t="inlineStr">
        <is>
          <t>M2</t>
        </is>
      </c>
      <c r="E4301" s="31" t="n">
        <v>95.05</v>
      </c>
      <c r="F4301" s="32" t="n">
        <v>2</v>
      </c>
      <c r="G4301" s="32">
        <f>F4301*E4301</f>
        <v/>
      </c>
    </row>
    <row r="4302" ht="20.1" customHeight="1">
      <c r="A4302" s="29" t="inlineStr">
        <is>
          <t>3.2.2</t>
        </is>
      </c>
      <c r="B4302" s="29" t="inlineStr">
        <is>
          <t>CP ADAP. 004</t>
        </is>
      </c>
      <c r="C4302" s="29" t="inlineStr">
        <is>
          <t>LIMPEZA DE SUPERFÍCIE C/ ESCOVA DE AÇO</t>
        </is>
      </c>
      <c r="D4302" s="30" t="inlineStr">
        <is>
          <t>M2</t>
        </is>
      </c>
      <c r="E4302" s="31" t="n">
        <v>95.05</v>
      </c>
      <c r="F4302" s="32" t="n">
        <v>0.4</v>
      </c>
      <c r="G4302" s="32">
        <f>F4302*E4302</f>
        <v/>
      </c>
    </row>
    <row r="4303" ht="20.1" customHeight="1">
      <c r="A4303" s="29" t="inlineStr">
        <is>
          <t>3.2.4</t>
        </is>
      </c>
      <c r="B4303" s="29" t="inlineStr">
        <is>
          <t>CP ADAP. 009</t>
        </is>
      </c>
      <c r="C4303" s="29" t="inlineStr">
        <is>
          <t>PINTURA PROTEÇÃO C/INIBIDOR MIGRATÓRIO CORROSÃO, 2 DEMÃOS - M2</t>
        </is>
      </c>
      <c r="D4303" s="30" t="inlineStr">
        <is>
          <t>M2</t>
        </is>
      </c>
      <c r="E4303" s="31" t="n">
        <v>95.05</v>
      </c>
      <c r="F4303" s="32" t="n">
        <v>0.6</v>
      </c>
      <c r="G4303" s="32">
        <f>F4303*E4303</f>
        <v/>
      </c>
    </row>
    <row r="4304" ht="20.1" customHeight="1">
      <c r="A4304" s="29" t="inlineStr">
        <is>
          <t>3.2.5</t>
        </is>
      </c>
      <c r="B4304" s="29" t="inlineStr">
        <is>
          <t>CP ADAP. 007</t>
        </is>
      </c>
      <c r="C4304" s="29" t="inlineStr">
        <is>
          <t>APLICAÇÃO DE ADESIVO ESTRUTURAL - KG</t>
        </is>
      </c>
      <c r="D4304" s="30" t="inlineStr">
        <is>
          <t>KG</t>
        </is>
      </c>
      <c r="E4304" s="31" t="n">
        <v>95.05</v>
      </c>
      <c r="F4304" s="32" t="n">
        <v>0.6</v>
      </c>
      <c r="G4304" s="32">
        <f>F4304*E4304</f>
        <v/>
      </c>
    </row>
    <row r="4305" ht="27.95" customHeight="1">
      <c r="A4305" s="29" t="inlineStr">
        <is>
          <t>3.2.6</t>
        </is>
      </c>
      <c r="B4305" s="29" t="inlineStr">
        <is>
          <t>92762.</t>
        </is>
      </c>
      <c r="C4305" s="29" t="inlineStr">
        <is>
          <t>ARMAÇÃO DE PILAR OU VIGA DE ESTRUTURA CONVENCIONAL DE CONCRETO ARMADO UTILIZANDO AÇO CA-50 DE 10,0 MM - MONTAGEM. AF_06/2022 (KG)</t>
        </is>
      </c>
      <c r="D4305" s="30" t="inlineStr">
        <is>
          <t>KG</t>
        </is>
      </c>
      <c r="E4305" s="31" t="n">
        <v>342.18</v>
      </c>
      <c r="F4305" s="32" t="n">
        <v>0.0558</v>
      </c>
      <c r="G4305" s="32">
        <f>F4305*E4305</f>
        <v/>
      </c>
    </row>
    <row r="4306" ht="20.1" customHeight="1">
      <c r="A4306" s="29" t="inlineStr">
        <is>
          <t>3.2.7</t>
        </is>
      </c>
      <c r="B4306" s="29" t="inlineStr">
        <is>
          <t>CP ADAP. 005</t>
        </is>
      </c>
      <c r="C4306" s="29" t="inlineStr">
        <is>
          <t>RECUPERAÇÃO CONCRETO COM ARGAMASSA POLIMÉRICA ESP.=25MM</t>
        </is>
      </c>
      <c r="D4306" s="30" t="inlineStr">
        <is>
          <t>M2</t>
        </is>
      </c>
      <c r="E4306" s="31" t="n">
        <v>95.05</v>
      </c>
      <c r="F4306" s="32" t="n">
        <v>5.5</v>
      </c>
      <c r="G4306" s="32">
        <f>F4306*E4306</f>
        <v/>
      </c>
    </row>
    <row r="4307" ht="27.95" customHeight="1">
      <c r="A4307" s="29" t="inlineStr">
        <is>
          <t>3.2.8</t>
        </is>
      </c>
      <c r="B4307" s="29" t="inlineStr">
        <is>
          <t>90439</t>
        </is>
      </c>
      <c r="C4307" s="29" t="inlineStr">
        <is>
          <t>FURO MECANIZADO EM CONCRETO, COM MARTELO DEMOLIDOR, PARA INSTALAÇÕES HIDRÁULICAS, DIÂMETROS MENORES OU IGUAIS A 40 MM. AF_09/2023</t>
        </is>
      </c>
      <c r="D4307" s="30" t="inlineStr">
        <is>
          <t>UN</t>
        </is>
      </c>
      <c r="E4307" s="31" t="n">
        <v>257.6</v>
      </c>
      <c r="F4307" s="32" t="n">
        <v>0.3763</v>
      </c>
      <c r="G4307" s="32">
        <f>F4307*E4307</f>
        <v/>
      </c>
    </row>
    <row r="4308" ht="20.1" customHeight="1">
      <c r="A4308" s="29" t="inlineStr">
        <is>
          <t>3.2.9</t>
        </is>
      </c>
      <c r="B4308" s="29" t="inlineStr">
        <is>
          <t>CP ADAP. 001</t>
        </is>
      </c>
      <c r="C4308" s="29" t="inlineStr">
        <is>
          <t>SELAGEM DE FISSURAS COM INJEÇÃO DE RESINA EPÓXI</t>
        </is>
      </c>
      <c r="D4308" s="30" t="inlineStr">
        <is>
          <t>KG</t>
        </is>
      </c>
      <c r="E4308" s="31" t="n">
        <v>21.25</v>
      </c>
      <c r="F4308" s="32" t="n">
        <v>6</v>
      </c>
      <c r="G4308" s="32">
        <f>F4308*E4308</f>
        <v/>
      </c>
    </row>
    <row r="4309" ht="20.1" customHeight="1">
      <c r="A4309" s="29" t="inlineStr">
        <is>
          <t>3.2.10</t>
        </is>
      </c>
      <c r="B4309" s="29" t="inlineStr">
        <is>
          <t>97625</t>
        </is>
      </c>
      <c r="C4309" s="29" t="inlineStr">
        <is>
          <t>DEMOLIÇÃO DE ALVENARIA PARA QUALQUER TIPO DE BLOCO, DE FORMA MECANIZADA, SEM REAPROVEITAMENTO. AF_09/2023</t>
        </is>
      </c>
      <c r="D4309" s="30" t="inlineStr">
        <is>
          <t>M3</t>
        </is>
      </c>
      <c r="E4309" s="31" t="n">
        <v>6.84</v>
      </c>
      <c r="F4309" s="32" t="n">
        <v>0.3794</v>
      </c>
      <c r="G4309" s="32">
        <f>F4309*E4309</f>
        <v/>
      </c>
    </row>
    <row r="4310" ht="27.95" customHeight="1">
      <c r="A4310" s="29" t="inlineStr">
        <is>
          <t>3.2.12</t>
        </is>
      </c>
      <c r="B4310" s="29" t="inlineStr">
        <is>
          <t>92921</t>
        </is>
      </c>
      <c r="C4310" s="29" t="inlineStr">
        <is>
          <t>ARMAÇÃO DE ESTRUTURAS DIVERSAS DE CONCRETO ARMADO, EXCETO VIGAS, PILARES, LAJES E FUNDAÇÕES, UTILIZANDO AÇO CA-50 DE 12,5 MM - MONTAGEM. AF_06/2022</t>
        </is>
      </c>
      <c r="D4310" s="30" t="inlineStr">
        <is>
          <t>KG</t>
        </is>
      </c>
      <c r="E4310" s="31" t="n">
        <v>131.82</v>
      </c>
      <c r="F4310" s="32" t="n">
        <v>0.0596</v>
      </c>
      <c r="G4310" s="32">
        <f>F4310*E4310</f>
        <v/>
      </c>
    </row>
    <row r="4311" ht="20.1" customHeight="1">
      <c r="A4311" s="29" t="inlineStr">
        <is>
          <t>3.3.1</t>
        </is>
      </c>
      <c r="B4311" s="29" t="inlineStr">
        <is>
          <t>97633</t>
        </is>
      </c>
      <c r="C4311" s="29" t="inlineStr">
        <is>
          <t>DEMOLIÇÃO DE REVESTIMENTO CERÂMICO, DE FORMA MANUAL, SEM REAPROVEITAMENTO. AF_09/2023</t>
        </is>
      </c>
      <c r="D4311" s="30" t="inlineStr">
        <is>
          <t>M2</t>
        </is>
      </c>
      <c r="E4311" s="31" t="n">
        <v>44.77</v>
      </c>
      <c r="F4311" s="32" t="n">
        <v>1.0041</v>
      </c>
      <c r="G4311" s="32">
        <f>F4311*E4311</f>
        <v/>
      </c>
    </row>
    <row r="4312" ht="20.1" customHeight="1">
      <c r="A4312" s="29" t="inlineStr">
        <is>
          <t>3.3.2</t>
        </is>
      </c>
      <c r="B4312" s="29" t="inlineStr">
        <is>
          <t>97631</t>
        </is>
      </c>
      <c r="C4312" s="29" t="inlineStr">
        <is>
          <t>DEMOLIÇÃO DE ARGAMASSAS, DE FORMA MANUAL, SEM REAPROVEITAMENTO. AF_09/2023</t>
        </is>
      </c>
      <c r="D4312" s="30" t="inlineStr">
        <is>
          <t>M2</t>
        </is>
      </c>
      <c r="E4312" s="31" t="n">
        <v>44.77</v>
      </c>
      <c r="F4312" s="32" t="n">
        <v>0.5023</v>
      </c>
      <c r="G4312" s="32">
        <f>F4312*E4312</f>
        <v/>
      </c>
    </row>
    <row r="4313" ht="27.95" customHeight="1">
      <c r="A4313" s="29" t="inlineStr">
        <is>
          <t>3.3.4</t>
        </is>
      </c>
      <c r="B4313" s="29" t="inlineStr">
        <is>
          <t>87894</t>
        </is>
      </c>
      <c r="C4313" s="29" t="inlineStr">
        <is>
          <t>CHAPISCO APLICADO EM ALVENARIA (SEM PRESENÇA DE VÃOS) E ESTRUTURAS DE CONCRETO DE FACHADA, COM COLHER DE PEDREIRO. ARGAMASSA TRAÇO 1:3 COM PREPARO EM BETONEIRA 400L. AF_10/2022</t>
        </is>
      </c>
      <c r="D4313" s="30" t="inlineStr">
        <is>
          <t>M2</t>
        </is>
      </c>
      <c r="E4313" s="31" t="n">
        <v>44.77</v>
      </c>
      <c r="F4313" s="32" t="n">
        <v>0.201884</v>
      </c>
      <c r="G4313" s="32">
        <f>F4313*E4313</f>
        <v/>
      </c>
    </row>
    <row r="4314" ht="36" customHeight="1">
      <c r="A4314" s="29" t="inlineStr">
        <is>
          <t>3.3.5</t>
        </is>
      </c>
      <c r="B4314" s="29" t="inlineStr">
        <is>
          <t>104237</t>
        </is>
      </c>
      <c r="C4314" s="29" t="inlineStr">
        <is>
          <t>EMBOÇO OU MASSA ÚNICA EM ARGAMASSA TRAÇO 1:2:8, PREPARO MECÂNICA COM BETONEIRA 400 L, APLICADA MANUALMENTE EM PANOS DE FACHADA SEM PRESENÇA DE VÃOS, ESPESSURA DE 35 MM, ACESSO POR ANDAIME. AF_08/2022</t>
        </is>
      </c>
      <c r="D4314" s="30" t="inlineStr">
        <is>
          <t>M2</t>
        </is>
      </c>
      <c r="E4314" s="31" t="n">
        <v>44.77</v>
      </c>
      <c r="F4314" s="32" t="n">
        <v>1.24085</v>
      </c>
      <c r="G4314" s="32">
        <f>F4314*E4314</f>
        <v/>
      </c>
    </row>
    <row r="4315" ht="20.1" customHeight="1">
      <c r="A4315" s="29" t="inlineStr">
        <is>
          <t>3.3.6</t>
        </is>
      </c>
      <c r="B4315" s="29" t="inlineStr">
        <is>
          <t>CP ADAP. 031</t>
        </is>
      </c>
      <c r="C4315" s="29" t="inlineStr">
        <is>
          <t>APLICAÇÃO DE JUNTA DE DILATAÇÃO ELÁSTICA PARA CONCRETO (FUGENBAND)</t>
        </is>
      </c>
      <c r="D4315" s="30" t="inlineStr">
        <is>
          <t>M</t>
        </is>
      </c>
      <c r="E4315" s="31" t="n">
        <v>234</v>
      </c>
      <c r="F4315" s="32" t="n">
        <v>0.834</v>
      </c>
      <c r="G4315" s="32">
        <f>F4315*E4315</f>
        <v/>
      </c>
    </row>
    <row r="4316" ht="20.1" customHeight="1">
      <c r="A4316" s="29" t="inlineStr">
        <is>
          <t>3.3.7</t>
        </is>
      </c>
      <c r="B4316" s="29" t="inlineStr">
        <is>
          <t>CP ADAP. 036</t>
        </is>
      </c>
      <c r="C4316" s="29" t="inlineStr">
        <is>
          <t>REVESTIMENTO CERÂMICO 5 X 5, COR AZUL DANÚBIO FOSCO (GALPÃO DMA)</t>
        </is>
      </c>
      <c r="D4316" s="30" t="inlineStr">
        <is>
          <t>M2</t>
        </is>
      </c>
      <c r="E4316" s="31" t="n">
        <v>42.68</v>
      </c>
      <c r="F4316" s="32" t="n">
        <v>1.734</v>
      </c>
      <c r="G4316" s="32">
        <f>F4316*E4316</f>
        <v/>
      </c>
    </row>
    <row r="4317" ht="20.1" customHeight="1">
      <c r="A4317" s="29" t="inlineStr">
        <is>
          <t>3.3.8</t>
        </is>
      </c>
      <c r="B4317" s="29" t="inlineStr">
        <is>
          <t>CP ADAP. 037</t>
        </is>
      </c>
      <c r="C4317" s="29" t="inlineStr">
        <is>
          <t>REVESTIMENTO CERÂMINO 5 X 5 CM, COR PRETO BERLIN (GALPÃO DMA)</t>
        </is>
      </c>
      <c r="D4317" s="30" t="inlineStr">
        <is>
          <t>M2</t>
        </is>
      </c>
      <c r="E4317" s="31" t="n">
        <v>2.09</v>
      </c>
      <c r="F4317" s="32" t="n">
        <v>1.734</v>
      </c>
      <c r="G4317" s="32">
        <f>F4317*E4317</f>
        <v/>
      </c>
    </row>
    <row r="4318" ht="20.1" customHeight="1">
      <c r="A4318" s="29" t="inlineStr">
        <is>
          <t>3.3.9</t>
        </is>
      </c>
      <c r="B4318" s="29" t="inlineStr">
        <is>
          <t>CP ADAP. 018</t>
        </is>
      </c>
      <c r="C4318" s="29" t="inlineStr">
        <is>
          <t>REJUNTAMENTO P/CERÂMICA C/ EPOXI (PAREDE/PISO)</t>
        </is>
      </c>
      <c r="D4318" s="30" t="inlineStr">
        <is>
          <t>M2</t>
        </is>
      </c>
      <c r="E4318" s="31" t="n">
        <v>852</v>
      </c>
      <c r="F4318" s="32" t="n">
        <v>0.46</v>
      </c>
      <c r="G4318" s="32">
        <f>F4318*E4318</f>
        <v/>
      </c>
    </row>
    <row r="4319" ht="15" customHeight="1">
      <c r="A4319" s="29" t="inlineStr">
        <is>
          <t>3.3.10</t>
        </is>
      </c>
      <c r="B4319" s="29" t="inlineStr">
        <is>
          <t>S08637</t>
        </is>
      </c>
      <c r="C4319" s="29" t="inlineStr">
        <is>
          <t>Chapim de concreto pré-moldado</t>
        </is>
      </c>
      <c r="D4319" s="30" t="inlineStr">
        <is>
          <t>m</t>
        </is>
      </c>
      <c r="E4319" s="31" t="n">
        <v>142</v>
      </c>
      <c r="F4319" s="32" t="n">
        <v>0.6335</v>
      </c>
      <c r="G4319" s="32">
        <f>F4319*E4319</f>
        <v/>
      </c>
    </row>
    <row r="4320" ht="15" customHeight="1">
      <c r="A4320" s="29" t="inlineStr">
        <is>
          <t>3.4.1</t>
        </is>
      </c>
      <c r="B4320" s="29" t="inlineStr">
        <is>
          <t>99814</t>
        </is>
      </c>
      <c r="C4320" s="29" t="inlineStr">
        <is>
          <t>LIMPEZA DE SUPERFÍCIE COM JATO DE ALTA PRESSÃO. AF_04/2019</t>
        </is>
      </c>
      <c r="D4320" s="30" t="inlineStr">
        <is>
          <t>M2</t>
        </is>
      </c>
      <c r="E4320" s="31" t="n">
        <v>161.22</v>
      </c>
      <c r="F4320" s="32" t="n">
        <v>0.089</v>
      </c>
      <c r="G4320" s="32">
        <f>F4320*E4320</f>
        <v/>
      </c>
    </row>
    <row r="4321" ht="20.1" customHeight="1">
      <c r="A4321" s="29" t="inlineStr">
        <is>
          <t>3.4.2</t>
        </is>
      </c>
      <c r="B4321" s="29" t="inlineStr">
        <is>
          <t>CP ADAP. 019</t>
        </is>
      </c>
      <c r="C4321" s="29" t="inlineStr">
        <is>
          <t>IMPERMEABILIZAÇÃO DE SUPERFÍCIE C/ CRISTALIZANTE , 2 DEMÃOS</t>
        </is>
      </c>
      <c r="D4321" s="30" t="inlineStr">
        <is>
          <t>M2</t>
        </is>
      </c>
      <c r="E4321" s="31" t="n">
        <v>161.22</v>
      </c>
      <c r="F4321" s="32" t="n">
        <v>1.436</v>
      </c>
      <c r="G4321" s="32">
        <f>F4321*E4321</f>
        <v/>
      </c>
    </row>
    <row r="4322" ht="15" customHeight="1">
      <c r="A4322" s="29" t="inlineStr">
        <is>
          <t>3.5.1</t>
        </is>
      </c>
      <c r="B4322" s="29" t="inlineStr">
        <is>
          <t>99814</t>
        </is>
      </c>
      <c r="C4322" s="29" t="inlineStr">
        <is>
          <t>LIMPEZA DE SUPERFÍCIE COM JATO DE ALTA PRESSÃO. AF_04/2019</t>
        </is>
      </c>
      <c r="D4322" s="30" t="inlineStr">
        <is>
          <t>M2</t>
        </is>
      </c>
      <c r="E4322" s="31" t="n">
        <v>262.7</v>
      </c>
      <c r="F4322" s="32" t="n">
        <v>0.089</v>
      </c>
      <c r="G4322" s="32">
        <f>F4322*E4322</f>
        <v/>
      </c>
    </row>
    <row r="4323" ht="15" customHeight="1">
      <c r="A4323" s="29" t="inlineStr">
        <is>
          <t>3.5.2</t>
        </is>
      </c>
      <c r="B4323" s="29" t="inlineStr">
        <is>
          <t>S07218</t>
        </is>
      </c>
      <c r="C4323" s="29" t="inlineStr">
        <is>
          <t>Remoção de impermeabilização com manta asfaltica</t>
        </is>
      </c>
      <c r="D4323" s="30" t="inlineStr">
        <is>
          <t>m2</t>
        </is>
      </c>
      <c r="E4323" s="31" t="n">
        <v>262.7</v>
      </c>
      <c r="F4323" s="32" t="n">
        <v>0.36</v>
      </c>
      <c r="G4323" s="32">
        <f>F4323*E4323</f>
        <v/>
      </c>
    </row>
    <row r="4324" ht="27.95" customHeight="1">
      <c r="A4324" s="29" t="inlineStr">
        <is>
          <t>3.5.3</t>
        </is>
      </c>
      <c r="B4324" s="29" t="inlineStr">
        <is>
          <t>87682</t>
        </is>
      </c>
      <c r="C4324" s="29" t="inlineStr">
        <is>
          <t>CONTRAPISO EM ARGAMASSA TRAÇO 1:4 (CIMENTO E AREIA), PREPARO MANUAL, APLICADO EM ÁREAS SECAS SOBRE LAJE, NÃO ADERIDO, ACABAMENTO NÃO REFORÇADO, ESPESSURA 4CM. AF_07/2021</t>
        </is>
      </c>
      <c r="D4324" s="30" t="inlineStr">
        <is>
          <t>M2</t>
        </is>
      </c>
      <c r="E4324" s="31" t="n">
        <v>142</v>
      </c>
      <c r="F4324" s="32" t="n">
        <v>0.95606</v>
      </c>
      <c r="G4324" s="32">
        <f>F4324*E4324</f>
        <v/>
      </c>
    </row>
    <row r="4325" ht="20.1" customHeight="1">
      <c r="A4325" s="29" t="inlineStr">
        <is>
          <t>3.5.4</t>
        </is>
      </c>
      <c r="B4325" s="29" t="inlineStr">
        <is>
          <t>CP ADAP. 50</t>
        </is>
      </c>
      <c r="C4325" s="29" t="inlineStr">
        <is>
          <t>IMPERMEABILIZAÇÃO COM MANTA ASFÁLTICA ALUMINIZADA, E=3MM TIPO II CLASSE B</t>
        </is>
      </c>
      <c r="D4325" s="30" t="inlineStr">
        <is>
          <t>M2</t>
        </is>
      </c>
      <c r="E4325" s="31" t="n">
        <v>262.7</v>
      </c>
      <c r="F4325" s="32" t="n">
        <v>1.14</v>
      </c>
      <c r="G4325" s="32">
        <f>F4325*E4325</f>
        <v/>
      </c>
    </row>
    <row r="4326" ht="15" customHeight="1">
      <c r="A4326" s="29" t="inlineStr">
        <is>
          <t>3.5.5</t>
        </is>
      </c>
      <c r="B4326" s="29" t="inlineStr">
        <is>
          <t>S08637</t>
        </is>
      </c>
      <c r="C4326" s="29" t="inlineStr">
        <is>
          <t>Chapim de concreto pré-moldado</t>
        </is>
      </c>
      <c r="D4326" s="30" t="inlineStr">
        <is>
          <t>m</t>
        </is>
      </c>
      <c r="E4326" s="31" t="n">
        <v>71</v>
      </c>
      <c r="F4326" s="32" t="n">
        <v>0.6335</v>
      </c>
      <c r="G4326" s="32">
        <f>F4326*E4326</f>
        <v/>
      </c>
    </row>
    <row r="4327" ht="20.1" customHeight="1">
      <c r="A4327" s="29" t="inlineStr">
        <is>
          <t>3.6.1</t>
        </is>
      </c>
      <c r="B4327" s="29" t="inlineStr">
        <is>
          <t>97647</t>
        </is>
      </c>
      <c r="C4327" s="29" t="inlineStr">
        <is>
          <t>REMOÇÃO DE TELHAS DE FIBROCIMENTO METÁLICA E CERÂMICA, DE FORMA MANUAL, SEM REAPROVEITAMENTO. AF_09/2023</t>
        </is>
      </c>
      <c r="D4327" s="30" t="inlineStr">
        <is>
          <t>M2</t>
        </is>
      </c>
      <c r="E4327" s="31" t="n">
        <v>1217</v>
      </c>
      <c r="F4327" s="32" t="n">
        <v>0.1561</v>
      </c>
      <c r="G4327" s="32">
        <f>F4327*E4327</f>
        <v/>
      </c>
    </row>
    <row r="4328" ht="20.1" customHeight="1">
      <c r="A4328" s="29" t="inlineStr">
        <is>
          <t>3.6.2</t>
        </is>
      </c>
      <c r="B4328" s="29" t="inlineStr">
        <is>
          <t>CP ADAP. 064</t>
        </is>
      </c>
      <c r="C4328" s="29" t="inlineStr">
        <is>
          <t>TELHAMENTO COM TELHA TERMO ACÚSTICA EM ALUMÍNIO ONDULADA COM 30MM DE PREENCHIMENTO / POLIURETANO RÍGIDO</t>
        </is>
      </c>
      <c r="D4328" s="30" t="inlineStr">
        <is>
          <t>M2</t>
        </is>
      </c>
      <c r="E4328" s="31" t="n">
        <v>856.28</v>
      </c>
      <c r="F4328" s="32" t="n">
        <v>0.1201</v>
      </c>
      <c r="G4328" s="32">
        <f>F4328*E4328</f>
        <v/>
      </c>
    </row>
    <row r="4329" ht="20.1" customHeight="1">
      <c r="A4329" s="29" t="inlineStr">
        <is>
          <t>3.6.4</t>
        </is>
      </c>
      <c r="B4329" s="29" t="inlineStr">
        <is>
          <t>CP ADAP. 054</t>
        </is>
      </c>
      <c r="C4329" s="29" t="inlineStr">
        <is>
          <t>RUFO EM CHAPA DE AÇO GALVANIZADO NÚMERO 24, CORTE DE 50 CM, INCLUSO TRANSPORTE VERTICAL</t>
        </is>
      </c>
      <c r="D4329" s="30" t="inlineStr">
        <is>
          <t>M</t>
        </is>
      </c>
      <c r="E4329" s="31" t="n">
        <v>57</v>
      </c>
      <c r="F4329" s="32" t="n">
        <v>0.3505</v>
      </c>
      <c r="G4329" s="32">
        <f>F4329*E4329</f>
        <v/>
      </c>
    </row>
    <row r="4330" ht="27.95" customHeight="1">
      <c r="A4330" s="29" t="inlineStr">
        <is>
          <t>4.1.2</t>
        </is>
      </c>
      <c r="B4330" s="29" t="inlineStr">
        <is>
          <t>97063</t>
        </is>
      </c>
      <c r="C4330" s="29" t="inlineStr">
        <is>
          <t>MONTAGEM E DESMONTAGEM DE ANDAIME MODULAR FACHADEIRO, COM PISO METÁLICO, PARA EDIFICAÇÕES COM MÚLTIPLOS PAVIMENTOS (EXCLUSIVE ANDAIME E LIMPEZA). AF_11/2017</t>
        </is>
      </c>
      <c r="D4330" s="30" t="inlineStr">
        <is>
          <t>M2</t>
        </is>
      </c>
      <c r="E4330" s="31" t="n">
        <v>1600.8</v>
      </c>
      <c r="F4330" s="32" t="n">
        <v>0.76279414</v>
      </c>
      <c r="G4330" s="32">
        <f>F4330*E4330</f>
        <v/>
      </c>
    </row>
    <row r="4331" ht="15" customHeight="1">
      <c r="A4331" s="29" t="inlineStr">
        <is>
          <t>4.1.3</t>
        </is>
      </c>
      <c r="B4331" s="29" t="inlineStr">
        <is>
          <t>97062</t>
        </is>
      </c>
      <c r="C4331" s="29" t="inlineStr">
        <is>
          <t>COLOCAÇÃO DE TELA EM ANDAIME FACHADEIRO. AF_11/2017</t>
        </is>
      </c>
      <c r="D4331" s="30" t="inlineStr">
        <is>
          <t>M2</t>
        </is>
      </c>
      <c r="E4331" s="31" t="n">
        <v>1600.8</v>
      </c>
      <c r="F4331" s="32" t="n">
        <v>0.133876</v>
      </c>
      <c r="G4331" s="32">
        <f>F4331*E4331</f>
        <v/>
      </c>
    </row>
    <row r="4332" ht="20.1" customHeight="1">
      <c r="A4332" s="29" t="inlineStr">
        <is>
          <t>4.1.4</t>
        </is>
      </c>
      <c r="B4332" s="29" t="inlineStr">
        <is>
          <t>CP ADAP. 017</t>
        </is>
      </c>
      <c r="C4332" s="29" t="inlineStr">
        <is>
          <t>SINALIZAÇÃO COM FITA FIXADA EM CONE PLÁSTICO, INCLUINDO CONE</t>
        </is>
      </c>
      <c r="D4332" s="30" t="inlineStr">
        <is>
          <t>M</t>
        </is>
      </c>
      <c r="E4332" s="31" t="n">
        <v>124.19</v>
      </c>
      <c r="F4332" s="32" t="n">
        <v>0.2472</v>
      </c>
      <c r="G4332" s="32">
        <f>F4332*E4332</f>
        <v/>
      </c>
    </row>
    <row r="4333" ht="20.1" customHeight="1">
      <c r="A4333" s="29" t="inlineStr">
        <is>
          <t>4.2.1</t>
        </is>
      </c>
      <c r="B4333" s="29" t="inlineStr">
        <is>
          <t>CP ADAP. 010</t>
        </is>
      </c>
      <c r="C4333" s="29" t="inlineStr">
        <is>
          <t>APICOAMENTO EM CONCRETO/PREPARO DA SUPERFÍCIE</t>
        </is>
      </c>
      <c r="D4333" s="30" t="inlineStr">
        <is>
          <t>M2</t>
        </is>
      </c>
      <c r="E4333" s="31" t="n">
        <v>91.8</v>
      </c>
      <c r="F4333" s="32" t="n">
        <v>2</v>
      </c>
      <c r="G4333" s="32">
        <f>F4333*E4333</f>
        <v/>
      </c>
    </row>
    <row r="4334" ht="20.1" customHeight="1">
      <c r="A4334" s="29" t="inlineStr">
        <is>
          <t>4.2.2</t>
        </is>
      </c>
      <c r="B4334" s="29" t="inlineStr">
        <is>
          <t>CP ADAP. 004</t>
        </is>
      </c>
      <c r="C4334" s="29" t="inlineStr">
        <is>
          <t>LIMPEZA DE SUPERFÍCIE C/ ESCOVA DE AÇO</t>
        </is>
      </c>
      <c r="D4334" s="30" t="inlineStr">
        <is>
          <t>M2</t>
        </is>
      </c>
      <c r="E4334" s="31" t="n">
        <v>91.8</v>
      </c>
      <c r="F4334" s="32" t="n">
        <v>0.4</v>
      </c>
      <c r="G4334" s="32">
        <f>F4334*E4334</f>
        <v/>
      </c>
    </row>
    <row r="4335" ht="15" customHeight="1">
      <c r="A4335" s="29" t="inlineStr">
        <is>
          <t>4.2.3</t>
        </is>
      </c>
      <c r="B4335" s="29" t="inlineStr">
        <is>
          <t>99814</t>
        </is>
      </c>
      <c r="C4335" s="29" t="inlineStr">
        <is>
          <t>LIMPEZA DE SUPERFÍCIE COM JATO DE ALTA PRESSÃO. AF_04/2019</t>
        </is>
      </c>
      <c r="D4335" s="30" t="inlineStr">
        <is>
          <t>M2</t>
        </is>
      </c>
      <c r="E4335" s="31" t="n">
        <v>91.8</v>
      </c>
      <c r="F4335" s="32" t="n">
        <v>0.089</v>
      </c>
      <c r="G4335" s="32">
        <f>F4335*E4335</f>
        <v/>
      </c>
    </row>
    <row r="4336" ht="20.1" customHeight="1">
      <c r="A4336" s="29" t="inlineStr">
        <is>
          <t>4.2.4</t>
        </is>
      </c>
      <c r="B4336" s="29" t="inlineStr">
        <is>
          <t>CP ADAP. 009</t>
        </is>
      </c>
      <c r="C4336" s="29" t="inlineStr">
        <is>
          <t>PINTURA PROTEÇÃO C/INIBIDOR MIGRATÓRIO CORROSÃO, 2 DEMÃOS - M2</t>
        </is>
      </c>
      <c r="D4336" s="30" t="inlineStr">
        <is>
          <t>M2</t>
        </is>
      </c>
      <c r="E4336" s="31" t="n">
        <v>91.8</v>
      </c>
      <c r="F4336" s="32" t="n">
        <v>0.6</v>
      </c>
      <c r="G4336" s="32">
        <f>F4336*E4336</f>
        <v/>
      </c>
    </row>
    <row r="4337" ht="20.1" customHeight="1">
      <c r="A4337" s="29" t="inlineStr">
        <is>
          <t>4.2.5</t>
        </is>
      </c>
      <c r="B4337" s="29" t="inlineStr">
        <is>
          <t>CP ADAP. 007</t>
        </is>
      </c>
      <c r="C4337" s="29" t="inlineStr">
        <is>
          <t>APLICAÇÃO DE ADESIVO ESTRUTURAL - KG</t>
        </is>
      </c>
      <c r="D4337" s="30" t="inlineStr">
        <is>
          <t>KG</t>
        </is>
      </c>
      <c r="E4337" s="31" t="n">
        <v>91.8</v>
      </c>
      <c r="F4337" s="32" t="n">
        <v>0.6</v>
      </c>
      <c r="G4337" s="32">
        <f>F4337*E4337</f>
        <v/>
      </c>
    </row>
    <row r="4338" ht="27.95" customHeight="1">
      <c r="A4338" s="29" t="inlineStr">
        <is>
          <t>4.2.6</t>
        </is>
      </c>
      <c r="B4338" s="29" t="inlineStr">
        <is>
          <t>92762</t>
        </is>
      </c>
      <c r="C4338" s="29" t="inlineStr">
        <is>
          <t>ARMAÇÃO DE PILAR OU VIGA DE ESTRUTURA CONVENCIONAL DE CONCRETO ARMADO UTILIZANDO AÇO CA-50 DE 10,0 MM - MONTAGEM. AF_06/2022</t>
        </is>
      </c>
      <c r="D4338" s="30" t="inlineStr">
        <is>
          <t>KG</t>
        </is>
      </c>
      <c r="E4338" s="31" t="n">
        <v>330.48</v>
      </c>
      <c r="F4338" s="32" t="n">
        <v>0.96554</v>
      </c>
      <c r="G4338" s="32">
        <f>F4338*E4338</f>
        <v/>
      </c>
    </row>
    <row r="4339" ht="20.1" customHeight="1">
      <c r="A4339" s="29" t="inlineStr">
        <is>
          <t>4.2.7</t>
        </is>
      </c>
      <c r="B4339" s="29" t="inlineStr">
        <is>
          <t>CP ADAP. 005</t>
        </is>
      </c>
      <c r="C4339" s="29" t="inlineStr">
        <is>
          <t>RECUPERAÇÃO CONCRETO COM ARGAMASSA POLIMÉRICA ESP.=25MM</t>
        </is>
      </c>
      <c r="D4339" s="30" t="inlineStr">
        <is>
          <t>M2</t>
        </is>
      </c>
      <c r="E4339" s="31" t="n">
        <v>91.8</v>
      </c>
      <c r="F4339" s="32" t="n">
        <v>5.5</v>
      </c>
      <c r="G4339" s="32">
        <f>F4339*E4339</f>
        <v/>
      </c>
    </row>
    <row r="4340" ht="27.95" customHeight="1">
      <c r="A4340" s="29" t="inlineStr">
        <is>
          <t>4.2.8</t>
        </is>
      </c>
      <c r="B4340" s="29" t="inlineStr">
        <is>
          <t>90439</t>
        </is>
      </c>
      <c r="C4340" s="29" t="inlineStr">
        <is>
          <t>FURO MECANIZADO EM CONCRETO, COM MARTELO DEMOLIDOR, PARA INSTALAÇÕES HIDRÁULICAS, DIÂMETROS MENORES OU IGUAIS A 40 MM. AF_09/2023</t>
        </is>
      </c>
      <c r="D4340" s="30" t="inlineStr">
        <is>
          <t>UN</t>
        </is>
      </c>
      <c r="E4340" s="31" t="n">
        <v>365.33</v>
      </c>
      <c r="F4340" s="32" t="n">
        <v>0.3763</v>
      </c>
      <c r="G4340" s="32">
        <f>F4340*E4340</f>
        <v/>
      </c>
    </row>
    <row r="4341" ht="20.1" customHeight="1">
      <c r="A4341" s="29" t="inlineStr">
        <is>
          <t>4.2.9</t>
        </is>
      </c>
      <c r="B4341" s="29" t="inlineStr">
        <is>
          <t>CP ADAP. 001</t>
        </is>
      </c>
      <c r="C4341" s="29" t="inlineStr">
        <is>
          <t>SELAGEM DE FISSURAS COM INJEÇÃO DE RESINA EPÓXI</t>
        </is>
      </c>
      <c r="D4341" s="30" t="inlineStr">
        <is>
          <t>KG</t>
        </is>
      </c>
      <c r="E4341" s="31" t="n">
        <v>30.14</v>
      </c>
      <c r="F4341" s="32" t="n">
        <v>6</v>
      </c>
      <c r="G4341" s="32">
        <f>F4341*E4341</f>
        <v/>
      </c>
    </row>
    <row r="4342" ht="20.1" customHeight="1">
      <c r="A4342" s="29" t="inlineStr">
        <is>
          <t>4.2.10</t>
        </is>
      </c>
      <c r="B4342" s="29" t="inlineStr">
        <is>
          <t>97625</t>
        </is>
      </c>
      <c r="C4342" s="29" t="inlineStr">
        <is>
          <t>DEMOLIÇÃO DE ALVENARIA PARA QUALQUER TIPO DE BLOCO, DE FORMA MECANIZADA, SEM REAPROVEITAMENTO. AF_09/2023</t>
        </is>
      </c>
      <c r="D4342" s="30" t="inlineStr">
        <is>
          <t>M3</t>
        </is>
      </c>
      <c r="E4342" s="31" t="n">
        <v>1.8</v>
      </c>
      <c r="F4342" s="32" t="n">
        <v>0.3794</v>
      </c>
      <c r="G4342" s="32">
        <f>F4342*E4342</f>
        <v/>
      </c>
    </row>
    <row r="4343" ht="27.95" customHeight="1">
      <c r="A4343" s="29" t="inlineStr">
        <is>
          <t>4.2.12</t>
        </is>
      </c>
      <c r="B4343" s="29" t="inlineStr">
        <is>
          <t>92921</t>
        </is>
      </c>
      <c r="C4343" s="29" t="inlineStr">
        <is>
          <t>ARMAÇÃO DE ESTRUTURAS DIVERSAS DE CONCRETO ARMADO, EXCETO VIGAS, PILARES, LAJES E FUNDAÇÕES, UTILIZANDO AÇO CA-50 DE 12,5 MM - MONTAGEM. AF_06/2022</t>
        </is>
      </c>
      <c r="D4343" s="30" t="inlineStr">
        <is>
          <t>KG</t>
        </is>
      </c>
      <c r="E4343" s="31" t="n">
        <v>34.67</v>
      </c>
      <c r="F4343" s="32" t="n">
        <v>0.0596</v>
      </c>
      <c r="G4343" s="32">
        <f>F4343*E4343</f>
        <v/>
      </c>
    </row>
    <row r="4344" ht="27.95" customHeight="1">
      <c r="A4344" s="29" t="inlineStr">
        <is>
          <t>4.2.13</t>
        </is>
      </c>
      <c r="B4344" s="29" t="inlineStr">
        <is>
          <t>103337</t>
        </is>
      </c>
      <c r="C4344" s="29" t="inlineStr">
        <is>
          <t>ALVENARIA DE VEDAÇÃO DE BLOCOS VAZADOS DE CONCRETO APARENTE DE 9X19X39 CM (ESPESSURA 9 CM) E ARGAMASSA DE ASSENTAMENTO COM PREPARO MANUAL. AF_12/2021</t>
        </is>
      </c>
      <c r="D4344" s="30" t="inlineStr">
        <is>
          <t>M2</t>
        </is>
      </c>
      <c r="E4344" s="31" t="n">
        <v>9</v>
      </c>
      <c r="F4344" s="32" t="n">
        <v>1.52157</v>
      </c>
      <c r="G4344" s="32">
        <f>F4344*E4344</f>
        <v/>
      </c>
    </row>
    <row r="4345" ht="20.1" customHeight="1">
      <c r="A4345" s="29" t="inlineStr">
        <is>
          <t>4.2.14</t>
        </is>
      </c>
      <c r="B4345" s="29" t="inlineStr">
        <is>
          <t>CP ADAP. 014</t>
        </is>
      </c>
      <c r="C4345" s="29" t="inlineStr">
        <is>
          <t>FIBRA DE CARBONO PARA REFORCO ESTRUTURAL -VIGAS</t>
        </is>
      </c>
      <c r="D4345" s="30" t="inlineStr">
        <is>
          <t>M2</t>
        </is>
      </c>
      <c r="E4345" s="31" t="n">
        <v>1.36</v>
      </c>
      <c r="F4345" s="32" t="n">
        <v>6.443</v>
      </c>
      <c r="G4345" s="32">
        <f>F4345*E4345</f>
        <v/>
      </c>
    </row>
    <row r="4346" ht="20.1" customHeight="1">
      <c r="A4346" s="29" t="inlineStr">
        <is>
          <t>4.2.15</t>
        </is>
      </c>
      <c r="B4346" s="29" t="inlineStr">
        <is>
          <t>87878</t>
        </is>
      </c>
      <c r="C4346" s="29" t="inlineStr">
        <is>
          <t>CHAPISCO APLICADO EM ALVENARIAS E ESTRUTURAS DE CONCRETO INTERNAS (Recomposição das paredes e lajes internas)</t>
        </is>
      </c>
      <c r="D4346" s="30" t="inlineStr">
        <is>
          <t>M2</t>
        </is>
      </c>
      <c r="E4346" s="31" t="n">
        <v>17.4</v>
      </c>
      <c r="F4346" s="32" t="n">
        <v>0.134374</v>
      </c>
      <c r="G4346" s="32">
        <f>F4346*E4346</f>
        <v/>
      </c>
    </row>
    <row r="4347" ht="20.1" customHeight="1">
      <c r="A4347" s="29" t="inlineStr">
        <is>
          <t>4.2.16</t>
        </is>
      </c>
      <c r="B4347" s="29" t="inlineStr">
        <is>
          <t>C3408</t>
        </is>
      </c>
      <c r="C4347" s="29" t="inlineStr">
        <is>
          <t>REBOCO C/ ARGAMASSA DE CIMENTO E AREIA S/ PENEIRAR, TRAÇO 1:3 (Recomposição das paredes e lajes internas)</t>
        </is>
      </c>
      <c r="D4347" s="30" t="inlineStr">
        <is>
          <t>M2</t>
        </is>
      </c>
      <c r="E4347" s="31" t="n">
        <v>17.4</v>
      </c>
      <c r="F4347" s="32" t="n">
        <v>1.2</v>
      </c>
      <c r="G4347" s="32">
        <f>F4347*E4347</f>
        <v/>
      </c>
    </row>
    <row r="4348" ht="20.1" customHeight="1">
      <c r="A4348" s="29" t="inlineStr">
        <is>
          <t>4.3.1</t>
        </is>
      </c>
      <c r="B4348" s="29" t="inlineStr">
        <is>
          <t>97633</t>
        </is>
      </c>
      <c r="C4348" s="29" t="inlineStr">
        <is>
          <t>DEMOLIÇÃO DE REVESTIMENTO CERÂMICO, DE FORMA MANUAL, SEM REAPROVEITAMENTO. AF_09/2023</t>
        </is>
      </c>
      <c r="D4348" s="30" t="inlineStr">
        <is>
          <t>M2</t>
        </is>
      </c>
      <c r="E4348" s="31" t="n">
        <v>1721.67</v>
      </c>
      <c r="F4348" s="32" t="n">
        <v>1.0041</v>
      </c>
      <c r="G4348" s="32">
        <f>F4348*E4348</f>
        <v/>
      </c>
    </row>
    <row r="4349" ht="20.1" customHeight="1">
      <c r="A4349" s="29" t="inlineStr">
        <is>
          <t>4.3.2</t>
        </is>
      </c>
      <c r="B4349" s="29" t="inlineStr">
        <is>
          <t>97631</t>
        </is>
      </c>
      <c r="C4349" s="29" t="inlineStr">
        <is>
          <t>DEMOLIÇÃO DE ARGAMASSAS, DE FORMA MANUAL, SEM REAPROVEITAMENTO. AF_09/2023</t>
        </is>
      </c>
      <c r="D4349" s="30" t="inlineStr">
        <is>
          <t>M2</t>
        </is>
      </c>
      <c r="E4349" s="31" t="n">
        <v>1721.67</v>
      </c>
      <c r="F4349" s="32" t="n">
        <v>0.5023</v>
      </c>
      <c r="G4349" s="32">
        <f>F4349*E4349</f>
        <v/>
      </c>
    </row>
    <row r="4350" ht="27.95" customHeight="1">
      <c r="A4350" s="29" t="inlineStr">
        <is>
          <t>4.3.4</t>
        </is>
      </c>
      <c r="B4350" s="29" t="inlineStr">
        <is>
          <t>87894</t>
        </is>
      </c>
      <c r="C4350" s="29" t="inlineStr">
        <is>
          <t>CHAPISCO APLICADO EM ALVENARIA (SEM PRESENÇA DE VÃOS) E ESTRUTURAS DE CONCRETO DE FACHADA, COM COLHER DE PEDREIRO. ARGAMASSA TRAÇO 1:3 COM PREPARO EM BETONEIRA 400L. AF_10/2022</t>
        </is>
      </c>
      <c r="D4350" s="30" t="inlineStr">
        <is>
          <t>M2</t>
        </is>
      </c>
      <c r="E4350" s="31" t="n">
        <v>1721.67</v>
      </c>
      <c r="F4350" s="32" t="n">
        <v>0.201884</v>
      </c>
      <c r="G4350" s="32">
        <f>F4350*E4350</f>
        <v/>
      </c>
    </row>
    <row r="4351" ht="36" customHeight="1">
      <c r="A4351" s="29" t="inlineStr">
        <is>
          <t>4.3.5</t>
        </is>
      </c>
      <c r="B4351" s="29" t="inlineStr">
        <is>
          <t>104237</t>
        </is>
      </c>
      <c r="C4351" s="29" t="inlineStr">
        <is>
          <t>EMBOÇO OU MASSA ÚNICA EM ARGAMASSA TRAÇO 1:2:8, PREPARO MECÂNICA COM BETONEIRA 400 L, APLICADA MANUALMENTE EM PANOS DE FACHADA SEM PRESENÇA DE VÃOS, ESPESSURA DE 35 MM, ACESSO POR ANDAIME. AF_08/2022</t>
        </is>
      </c>
      <c r="D4351" s="30" t="inlineStr">
        <is>
          <t>M2</t>
        </is>
      </c>
      <c r="E4351" s="31" t="n">
        <v>1721.67</v>
      </c>
      <c r="F4351" s="32" t="n">
        <v>1.24085</v>
      </c>
      <c r="G4351" s="32">
        <f>F4351*E4351</f>
        <v/>
      </c>
    </row>
    <row r="4352" ht="20.1" customHeight="1">
      <c r="A4352" s="29" t="inlineStr">
        <is>
          <t>4.3.6</t>
        </is>
      </c>
      <c r="B4352" s="29" t="inlineStr">
        <is>
          <t>CP ADAP. 027</t>
        </is>
      </c>
      <c r="C4352" s="29" t="inlineStr">
        <is>
          <t>REVESTIMENTO CERÂMICO 10x10CM, COR AZUL ESCURO (Fachadas Norte/Sul/Leste/Oeste)</t>
        </is>
      </c>
      <c r="D4352" s="30" t="inlineStr">
        <is>
          <t>M2</t>
        </is>
      </c>
      <c r="E4352" s="31" t="n">
        <v>1269.65</v>
      </c>
      <c r="F4352" s="32" t="n">
        <v>1.734</v>
      </c>
      <c r="G4352" s="32">
        <f>F4352*E4352</f>
        <v/>
      </c>
    </row>
    <row r="4353" ht="20.1" customHeight="1">
      <c r="A4353" s="29" t="inlineStr">
        <is>
          <t>4.3.7</t>
        </is>
      </c>
      <c r="B4353" s="29" t="inlineStr">
        <is>
          <t>CP ADAP. 028</t>
        </is>
      </c>
      <c r="C4353" s="29" t="inlineStr">
        <is>
          <t>REVESTIMENTO CERÂMICO 10x10CM, COR BRANCA (Fachadas Norte/Sul)</t>
        </is>
      </c>
      <c r="D4353" s="30" t="inlineStr">
        <is>
          <t>M2</t>
        </is>
      </c>
      <c r="E4353" s="31" t="n">
        <v>168.7</v>
      </c>
      <c r="F4353" s="32" t="n">
        <v>1.734</v>
      </c>
      <c r="G4353" s="32">
        <f>F4353*E4353</f>
        <v/>
      </c>
    </row>
    <row r="4354" ht="20.1" customHeight="1">
      <c r="A4354" s="29" t="inlineStr">
        <is>
          <t>4.3.8</t>
        </is>
      </c>
      <c r="B4354" s="29" t="inlineStr">
        <is>
          <t>CP ADAP. 029</t>
        </is>
      </c>
      <c r="C4354" s="29" t="inlineStr">
        <is>
          <t>REVESTIMENTO CERÂMICO 10x10CM, COR CINZA ESCURO (FACHADAS Norte/Sul/Leste/Oeste)</t>
        </is>
      </c>
      <c r="D4354" s="30" t="inlineStr">
        <is>
          <t>M2</t>
        </is>
      </c>
      <c r="E4354" s="31" t="n">
        <v>283.3</v>
      </c>
      <c r="F4354" s="32" t="n">
        <v>1.734</v>
      </c>
      <c r="G4354" s="32">
        <f>F4354*E4354</f>
        <v/>
      </c>
    </row>
    <row r="4355" ht="20.1" customHeight="1">
      <c r="A4355" s="29" t="inlineStr">
        <is>
          <t>4.3.9</t>
        </is>
      </c>
      <c r="B4355" s="29" t="inlineStr">
        <is>
          <t>CP ADAP. 018</t>
        </is>
      </c>
      <c r="C4355" s="29" t="inlineStr">
        <is>
          <t>REJUNTAMENTO P/CERÂMICA C/ EPOXI (PAREDE/PISO)</t>
        </is>
      </c>
      <c r="D4355" s="30" t="inlineStr">
        <is>
          <t>M2</t>
        </is>
      </c>
      <c r="E4355" s="31" t="n">
        <v>1721.67</v>
      </c>
      <c r="F4355" s="32" t="n">
        <v>0.46</v>
      </c>
      <c r="G4355" s="32">
        <f>F4355*E4355</f>
        <v/>
      </c>
    </row>
    <row r="4356" ht="20.1" customHeight="1">
      <c r="A4356" s="29" t="inlineStr">
        <is>
          <t>4.3.10</t>
        </is>
      </c>
      <c r="B4356" s="29" t="inlineStr">
        <is>
          <t>88485</t>
        </is>
      </c>
      <c r="C4356" s="29" t="inlineStr">
        <is>
          <t>FUNDO SELADOR ACRÍLICO, APLICAÇÃO MANUAL EM PAREDE, UMA DEMÃO. AF_04/2023</t>
        </is>
      </c>
      <c r="D4356" s="30" t="inlineStr">
        <is>
          <t>M2</t>
        </is>
      </c>
      <c r="E4356" s="31" t="n">
        <v>58.29</v>
      </c>
      <c r="F4356" s="32" t="n">
        <v>0.0888</v>
      </c>
      <c r="G4356" s="32">
        <f>F4356*E4356</f>
        <v/>
      </c>
    </row>
    <row r="4357" ht="20.1" customHeight="1">
      <c r="A4357" s="29" t="inlineStr">
        <is>
          <t>4.3.11</t>
        </is>
      </c>
      <c r="B4357" s="29" t="inlineStr">
        <is>
          <t>88423</t>
        </is>
      </c>
      <c r="C4357" s="29" t="inlineStr">
        <is>
          <t>APLICAÇÃO MANUAL DE PINTURA COM TINTA TEXTURIZADA ACRÍLICA EM PAREDES EXTERNAS DE CASAS, UMA COR. AF_06/2014</t>
        </is>
      </c>
      <c r="D4357" s="30" t="inlineStr">
        <is>
          <t>M2</t>
        </is>
      </c>
      <c r="E4357" s="31" t="n">
        <v>58.29</v>
      </c>
      <c r="F4357" s="32" t="n">
        <v>0.22</v>
      </c>
      <c r="G4357" s="32">
        <f>F4357*E4357</f>
        <v/>
      </c>
    </row>
    <row r="4358" ht="15" customHeight="1">
      <c r="A4358" s="29" t="inlineStr">
        <is>
          <t>4.3.12</t>
        </is>
      </c>
      <c r="B4358" s="29" t="inlineStr">
        <is>
          <t>S08637</t>
        </is>
      </c>
      <c r="C4358" s="29" t="inlineStr">
        <is>
          <t>Chapim de concreto pré-moldado</t>
        </is>
      </c>
      <c r="D4358" s="30" t="inlineStr">
        <is>
          <t>m</t>
        </is>
      </c>
      <c r="E4358" s="31" t="n">
        <v>190</v>
      </c>
      <c r="F4358" s="32" t="n">
        <v>0.6335</v>
      </c>
      <c r="G4358" s="32">
        <f>F4358*E4358</f>
        <v/>
      </c>
    </row>
    <row r="4359" ht="20.1" customHeight="1">
      <c r="A4359" s="29" t="inlineStr">
        <is>
          <t>4.3.13</t>
        </is>
      </c>
      <c r="B4359" s="29" t="inlineStr">
        <is>
          <t>CP ADAP. 022</t>
        </is>
      </c>
      <c r="C4359" s="29" t="inlineStr">
        <is>
          <t>REMOÇÃO DE BRISES DE VIDRO E ESTRUTURA PORTANTE</t>
        </is>
      </c>
      <c r="D4359" s="30" t="inlineStr">
        <is>
          <t>M2</t>
        </is>
      </c>
      <c r="E4359" s="31" t="n">
        <v>340</v>
      </c>
      <c r="F4359" s="32" t="n">
        <v>0.6</v>
      </c>
      <c r="G4359" s="32">
        <f>F4359*E4359</f>
        <v/>
      </c>
    </row>
    <row r="4360" ht="20.1" customHeight="1">
      <c r="A4360" s="29" t="inlineStr">
        <is>
          <t>4.3.14</t>
        </is>
      </c>
      <c r="B4360" s="29" t="inlineStr">
        <is>
          <t>CP ADAP. 023</t>
        </is>
      </c>
      <c r="C4360" s="29" t="inlineStr">
        <is>
          <t>FORNECIMENTO E INSTALAÇÃO DE BRISES EM PVC E MONTANTES EM ALUMÍNIO</t>
        </is>
      </c>
      <c r="D4360" s="30" t="inlineStr">
        <is>
          <t>M2</t>
        </is>
      </c>
      <c r="E4360" s="31" t="n">
        <v>340</v>
      </c>
      <c r="F4360" s="32" t="n">
        <v>0.9</v>
      </c>
      <c r="G4360" s="32">
        <f>F4360*E4360</f>
        <v/>
      </c>
    </row>
    <row r="4361" ht="15" customHeight="1">
      <c r="A4361" s="29" t="inlineStr">
        <is>
          <t>4.4.1</t>
        </is>
      </c>
      <c r="B4361" s="29" t="inlineStr">
        <is>
          <t>99814</t>
        </is>
      </c>
      <c r="C4361" s="29" t="inlineStr">
        <is>
          <t>LIMPEZA DE SUPERFÍCIE COM JATO DE ALTA PRESSÃO. AF_04/2019</t>
        </is>
      </c>
      <c r="D4361" s="30" t="inlineStr">
        <is>
          <t>M2</t>
        </is>
      </c>
      <c r="E4361" s="31" t="n">
        <v>408</v>
      </c>
      <c r="F4361" s="32" t="n">
        <v>0.089</v>
      </c>
      <c r="G4361" s="32">
        <f>F4361*E4361</f>
        <v/>
      </c>
    </row>
    <row r="4362" ht="36" customHeight="1">
      <c r="A4362" s="29" t="inlineStr">
        <is>
          <t>4.4.2</t>
        </is>
      </c>
      <c r="B4362" s="29" t="inlineStr">
        <is>
          <t>87630</t>
        </is>
      </c>
      <c r="C4362" s="29" t="inlineStr">
        <is>
          <t>CONTRAPISO EM ARGAMASSA TRAÇO 1:4 (CIMENTO E AREIA), PREPARO MECÂNICO COM BETONEIRA 400 L, APLICADO EM ÁREAS SECAS SOBRE LAJE, ADERIDO, ACABAMENTO NÃO REFORÇADO, ESPESSURA 3CM. AF_07/2021</t>
        </is>
      </c>
      <c r="D4362" s="30" t="inlineStr">
        <is>
          <t>M2</t>
        </is>
      </c>
      <c r="E4362" s="31" t="n">
        <v>408</v>
      </c>
      <c r="F4362" s="32" t="n">
        <v>0.577035</v>
      </c>
      <c r="G4362" s="32">
        <f>F4362*E4362</f>
        <v/>
      </c>
    </row>
    <row r="4363" ht="20.1" customHeight="1">
      <c r="A4363" s="29" t="inlineStr">
        <is>
          <t>4.4.3</t>
        </is>
      </c>
      <c r="B4363" s="29" t="inlineStr">
        <is>
          <t>CP ADAP. 020</t>
        </is>
      </c>
      <c r="C4363" s="29" t="inlineStr">
        <is>
          <t>IMPERMEABILIZAÇÃO COM REVESTIMENTO MINERAL MONOCOMPONENTE (ARGAMASSA POLIMÉRICA)</t>
        </is>
      </c>
      <c r="D4363" s="30" t="inlineStr">
        <is>
          <t>M2</t>
        </is>
      </c>
      <c r="E4363" s="31" t="n">
        <v>408</v>
      </c>
      <c r="F4363" s="32" t="n">
        <v>0.572</v>
      </c>
      <c r="G4363" s="32">
        <f>F4363*E4363</f>
        <v/>
      </c>
    </row>
    <row r="4364" ht="20.1" customHeight="1">
      <c r="A4364" s="29" t="inlineStr">
        <is>
          <t>4.5.1</t>
        </is>
      </c>
      <c r="B4364" s="29" t="inlineStr">
        <is>
          <t>CP ADAP. 011</t>
        </is>
      </c>
      <c r="C4364" s="29" t="inlineStr">
        <is>
          <t>DEMOLIÇÃO DE PISO CIMENTADO SOBRE LASTRO DE CONCRETO</t>
        </is>
      </c>
      <c r="D4364" s="30" t="inlineStr">
        <is>
          <t>M2</t>
        </is>
      </c>
      <c r="E4364" s="31" t="n">
        <v>229.45</v>
      </c>
      <c r="F4364" s="32" t="n">
        <v>1.43</v>
      </c>
      <c r="G4364" s="32">
        <f>F4364*E4364</f>
        <v/>
      </c>
    </row>
    <row r="4365" ht="20.1" customHeight="1">
      <c r="A4365" s="29" t="inlineStr">
        <is>
          <t>4.5.2</t>
        </is>
      </c>
      <c r="B4365" s="29" t="inlineStr">
        <is>
          <t>97631</t>
        </is>
      </c>
      <c r="C4365" s="29" t="inlineStr">
        <is>
          <t>DEMOLIÇÃO DE ARGAMASSAS, DE FORMA MANUAL, SEM REAPROVEITAMENTO. AF_09/2023</t>
        </is>
      </c>
      <c r="D4365" s="30" t="inlineStr">
        <is>
          <t>M2</t>
        </is>
      </c>
      <c r="E4365" s="31" t="n">
        <v>46.46</v>
      </c>
      <c r="F4365" s="32" t="n">
        <v>0.5023</v>
      </c>
      <c r="G4365" s="32">
        <f>F4365*E4365</f>
        <v/>
      </c>
    </row>
    <row r="4366" ht="36" customHeight="1">
      <c r="A4366" s="29" t="inlineStr">
        <is>
          <t>4.5.3</t>
        </is>
      </c>
      <c r="B4366" s="29" t="inlineStr">
        <is>
          <t>87630</t>
        </is>
      </c>
      <c r="C4366" s="29" t="inlineStr">
        <is>
          <t>CONTRAPISO EM ARGAMASSA TRAÇO 1:4 (CIMENTO E AREIA), PREPARO MECÂNICO COM BETONEIRA 400 L, APLICADO EM ÁREAS SECAS SOBRE LAJE, ADERIDO, ACABAMENTO NÃO REFORÇADO, ESPESSURA 3CM. AF_07/2021</t>
        </is>
      </c>
      <c r="D4366" s="30" t="inlineStr">
        <is>
          <t>M2</t>
        </is>
      </c>
      <c r="E4366" s="31" t="n">
        <v>229.45</v>
      </c>
      <c r="F4366" s="32" t="n">
        <v>0.577035</v>
      </c>
      <c r="G4366" s="32">
        <f>F4366*E4366</f>
        <v/>
      </c>
    </row>
    <row r="4367" ht="20.1" customHeight="1">
      <c r="A4367" s="29" t="inlineStr">
        <is>
          <t>4.5.4</t>
        </is>
      </c>
      <c r="B4367" s="29" t="inlineStr">
        <is>
          <t>CP ADAP. 51</t>
        </is>
      </c>
      <c r="C4367" s="29" t="inlineStr">
        <is>
          <t>IMPERMEABILIZAÇÃO DE SUPERFÍCIE COM MANTA ASFÁLTICA, UMA CAMADA, INCLUSIVE APLICAÇÃO DE PRIMER ASFÁLTICO, E=4MM</t>
        </is>
      </c>
      <c r="D4367" s="30" t="inlineStr">
        <is>
          <t>M2</t>
        </is>
      </c>
      <c r="E4367" s="31" t="n">
        <v>275.91</v>
      </c>
      <c r="F4367" s="32" t="n">
        <v>1.14</v>
      </c>
      <c r="G4367" s="32">
        <f>F4367*E4367</f>
        <v/>
      </c>
    </row>
    <row r="4368" ht="20.1" customHeight="1">
      <c r="A4368" s="29" t="inlineStr">
        <is>
          <t>4.5.5</t>
        </is>
      </c>
      <c r="B4368" s="29" t="inlineStr">
        <is>
          <t>98567</t>
        </is>
      </c>
      <c r="C4368" s="29" t="inlineStr">
        <is>
          <t>PROTEÇÃO MECÂNICA DE SUPERFICIE HORIZONTAL COM ARGAMASSA DE CIMENTO E AREIA, TRAÇO 1:3, E=4CM. AF_09/2023</t>
        </is>
      </c>
      <c r="D4368" s="30" t="inlineStr">
        <is>
          <t>M2</t>
        </is>
      </c>
      <c r="E4368" s="31" t="n">
        <v>229.45</v>
      </c>
      <c r="F4368" s="32" t="n">
        <v>1.6501</v>
      </c>
      <c r="G4368" s="32">
        <f>F4368*E4368</f>
        <v/>
      </c>
    </row>
    <row r="4369" ht="20.1" customHeight="1">
      <c r="A4369" s="29" t="inlineStr">
        <is>
          <t>4.5.6</t>
        </is>
      </c>
      <c r="B4369" s="29" t="inlineStr">
        <is>
          <t>98564</t>
        </is>
      </c>
      <c r="C4369" s="29" t="inlineStr">
        <is>
          <t>PROTEÇÃO MECÂNICA DE SUPERFÍCIE VERTICAL COM ARGAMASSA DE CIMENTO E AREIA, TRAÇO 1:3, E=2CM. AF_09/2023</t>
        </is>
      </c>
      <c r="D4369" s="30" t="inlineStr">
        <is>
          <t>M2</t>
        </is>
      </c>
      <c r="E4369" s="31" t="n">
        <v>46.46</v>
      </c>
      <c r="F4369" s="32" t="n">
        <v>0.9228499999999999</v>
      </c>
      <c r="G4369" s="32">
        <f>F4369*E4369</f>
        <v/>
      </c>
    </row>
    <row r="4370" ht="20.1" customHeight="1">
      <c r="A4370" s="29" t="inlineStr">
        <is>
          <t>4.6.1</t>
        </is>
      </c>
      <c r="B4370" s="29" t="inlineStr">
        <is>
          <t>97625</t>
        </is>
      </c>
      <c r="C4370" s="29" t="inlineStr">
        <is>
          <t>DEMOLIÇÃO DE ALVENARIA PARA QUALQUER TIPO DE BLOCO, DE FORMA MECANIZADA, SEM REAPROVEITAMENTO. AF_09/2023</t>
        </is>
      </c>
      <c r="D4370" s="30" t="inlineStr">
        <is>
          <t>M3</t>
        </is>
      </c>
      <c r="E4370" s="31" t="n">
        <v>5</v>
      </c>
      <c r="F4370" s="32" t="n">
        <v>0.3794</v>
      </c>
      <c r="G4370" s="32">
        <f>F4370*E4370</f>
        <v/>
      </c>
    </row>
    <row r="4371" ht="20.1" customHeight="1">
      <c r="A4371" s="29" t="inlineStr">
        <is>
          <t>4.6.2</t>
        </is>
      </c>
      <c r="B4371" s="29" t="inlineStr">
        <is>
          <t>97626</t>
        </is>
      </c>
      <c r="C4371" s="29" t="inlineStr">
        <is>
          <t>DEMOLIÇÃO DE PILARES E VIGAS EM CONCRETO ARMADO, DE FORMA MANUAL, SEM REAPROVEITAMENTO. AF_09/2023</t>
        </is>
      </c>
      <c r="D4371" s="30" t="inlineStr">
        <is>
          <t>M3</t>
        </is>
      </c>
      <c r="E4371" s="31" t="n">
        <v>0.25</v>
      </c>
      <c r="F4371" s="32" t="n">
        <v>25.6222</v>
      </c>
      <c r="G4371" s="32">
        <f>F4371*E4371</f>
        <v/>
      </c>
    </row>
    <row r="4372" ht="27.95" customHeight="1">
      <c r="A4372" s="29" t="inlineStr">
        <is>
          <t>4.6.3</t>
        </is>
      </c>
      <c r="B4372" s="29" t="inlineStr">
        <is>
          <t>92762.</t>
        </is>
      </c>
      <c r="C4372" s="29" t="inlineStr">
        <is>
          <t>ARMAÇÃO DE PILAR OU VIGA DE ESTRUTURA CONVENCIONAL DE CONCRETO ARMADO UTILIZANDO AÇO CA-50 DE 10,0 MM - MONTAGEM. AF_06/2022 (KG)</t>
        </is>
      </c>
      <c r="D4372" s="30" t="inlineStr">
        <is>
          <t>KG</t>
        </is>
      </c>
      <c r="E4372" s="31" t="n">
        <v>4</v>
      </c>
      <c r="F4372" s="32" t="n">
        <v>0.0558</v>
      </c>
      <c r="G4372" s="32">
        <f>F4372*E4372</f>
        <v/>
      </c>
    </row>
    <row r="4373" ht="27.95" customHeight="1">
      <c r="A4373" s="29" t="inlineStr">
        <is>
          <t>4.6.4</t>
        </is>
      </c>
      <c r="B4373" s="29" t="inlineStr">
        <is>
          <t>92762</t>
        </is>
      </c>
      <c r="C4373" s="29" t="inlineStr">
        <is>
          <t>MONTAGEM E DESMONTAGEM DE FÔRMA DE PILARES RETANGULARES E ESTRUTURAS SIMILARES, PÉ-DIREITO SIMPLES, EM CHAPA DE MADEIRA COMPENSADA PLASTIFICADA, 10 UTILIZAÇÕES. AF_09/2020</t>
        </is>
      </c>
      <c r="D4373" s="30" t="inlineStr">
        <is>
          <t>KG</t>
        </is>
      </c>
      <c r="E4373" s="31" t="n">
        <v>4</v>
      </c>
      <c r="F4373" s="32" t="n">
        <v>0.96554</v>
      </c>
      <c r="G4373" s="32">
        <f>F4373*E4373</f>
        <v/>
      </c>
    </row>
    <row r="4374" ht="20.1" customHeight="1">
      <c r="A4374" s="29" t="inlineStr">
        <is>
          <t>4.6.5</t>
        </is>
      </c>
      <c r="B4374" s="29" t="inlineStr">
        <is>
          <t>103669</t>
        </is>
      </c>
      <c r="C4374" s="29" t="inlineStr">
        <is>
          <t>CONCRETAGEM DE PILARES, FCK = 25 MPA, COM USO DE BALDES - LANÇAMENTO, ADENSAMENTO E ACABAMENTO. AF_02/2022</t>
        </is>
      </c>
      <c r="D4374" s="30" t="inlineStr">
        <is>
          <t>M3</t>
        </is>
      </c>
      <c r="E4374" s="31" t="n">
        <v>0.25</v>
      </c>
      <c r="F4374" s="32" t="n">
        <v>12.295</v>
      </c>
      <c r="G4374" s="32">
        <f>F4374*E4374</f>
        <v/>
      </c>
    </row>
    <row r="4375" ht="27.95" customHeight="1">
      <c r="A4375" s="29" t="inlineStr">
        <is>
          <t>4.6.6</t>
        </is>
      </c>
      <c r="B4375" s="29" t="inlineStr">
        <is>
          <t>103356</t>
        </is>
      </c>
      <c r="C4375" s="29" t="inlineStr">
        <is>
          <t>ALVENARIA DE VEDAÇÃO DE BLOCOS CERÂMICOS FURADOS NA HORIZONTAL DE 9X19X29 CM (ESPESSURA 9 CM) E ARGAMASSA DE ASSENTAMENTO COM PREPARO EM BETONEIRA. AF_12/2021</t>
        </is>
      </c>
      <c r="D4375" s="30" t="inlineStr">
        <is>
          <t>M2</t>
        </is>
      </c>
      <c r="E4375" s="31" t="n">
        <v>25</v>
      </c>
      <c r="F4375" s="32" t="n">
        <v>1.18965</v>
      </c>
      <c r="G4375" s="32">
        <f>F4375*E4375</f>
        <v/>
      </c>
    </row>
    <row r="4376" ht="27.95" customHeight="1">
      <c r="A4376" s="29" t="inlineStr">
        <is>
          <t>4.6.7</t>
        </is>
      </c>
      <c r="B4376" s="29" t="inlineStr">
        <is>
          <t>92455</t>
        </is>
      </c>
      <c r="C4376" s="29" t="inlineStr">
        <is>
          <t>MONTAGEM E DESMONTAGEM DE FÔRMA DE VIGA, ESCORAMENTO COM GARFO DE MADEIRA, PÉ-DIREITO SIMPLES, EM CHAPA DE MADEIRA RESINADA, 4 UTILIZAÇÕES. AF_09/2020</t>
        </is>
      </c>
      <c r="D4376" s="30" t="inlineStr">
        <is>
          <t>M2</t>
        </is>
      </c>
      <c r="E4376" s="31" t="n">
        <v>12</v>
      </c>
      <c r="F4376" s="32" t="n">
        <v>2.193625</v>
      </c>
      <c r="G4376" s="32">
        <f>F4376*E4376</f>
        <v/>
      </c>
    </row>
    <row r="4377" ht="27.95" customHeight="1">
      <c r="A4377" s="29" t="inlineStr">
        <is>
          <t>4.6.8</t>
        </is>
      </c>
      <c r="B4377" s="29" t="inlineStr">
        <is>
          <t>103683</t>
        </is>
      </c>
      <c r="C4377" s="29" t="inlineStr">
        <is>
          <t>CONCRETAGEM DE VIGAS E LAJES, FCK=25 MPA, PARA QUALQUER TIPO DE LAJE COM BALDES EM EDIFICAÇÃO DE MULTIPAVIMENTOS ATÉ 04 ANDARES - LANÇAMENTO, ADENSAMENTO E ACABAMENTO. AF_02/2022</t>
        </is>
      </c>
      <c r="D4377" s="30" t="inlineStr">
        <is>
          <t>M3</t>
        </is>
      </c>
      <c r="E4377" s="31" t="n">
        <v>0.5600000000000001</v>
      </c>
      <c r="F4377" s="32" t="n">
        <v>25.217</v>
      </c>
      <c r="G4377" s="32">
        <f>F4377*E4377</f>
        <v/>
      </c>
    </row>
    <row r="4378" ht="27.95" customHeight="1">
      <c r="A4378" s="29" t="inlineStr">
        <is>
          <t>4.6.9</t>
        </is>
      </c>
      <c r="B4378" s="29" t="inlineStr">
        <is>
          <t>87894</t>
        </is>
      </c>
      <c r="C4378" s="29" t="inlineStr">
        <is>
          <t>CHAPISCO APLICADO EM ALVENARIA (SEM PRESENÇA DE VÃOS) E ESTRUTURAS DE CONCRETO DE FACHADA, COM COLHER DE PEDREIRO. ARGAMASSA TRAÇO 1:3 COM PREPARO EM BETONEIRA 400L. AF_10/2022</t>
        </is>
      </c>
      <c r="D4378" s="30" t="inlineStr">
        <is>
          <t>M2</t>
        </is>
      </c>
      <c r="E4378" s="31" t="n">
        <v>25</v>
      </c>
      <c r="F4378" s="32" t="n">
        <v>0.201884</v>
      </c>
      <c r="G4378" s="32">
        <f>F4378*E4378</f>
        <v/>
      </c>
    </row>
    <row r="4379" ht="36" customHeight="1">
      <c r="A4379" s="29" t="inlineStr">
        <is>
          <t>4.6.10</t>
        </is>
      </c>
      <c r="B4379" s="29" t="inlineStr">
        <is>
          <t>104237</t>
        </is>
      </c>
      <c r="C4379" s="29" t="inlineStr">
        <is>
          <t>EMBOÇO OU MASSA ÚNICA EM ARGAMASSA TRAÇO 1:2:8, PREPARO MECÂNICA COM BETONEIRA 400 L, APLICADA MANUALMENTE EM PANOS DE FACHADA SEM PRESENÇA DE VÃOS, ESPESSURA DE 35 MM, ACESSO POR ANDAIME. AF_08/2022</t>
        </is>
      </c>
      <c r="D4379" s="30" t="inlineStr">
        <is>
          <t>M2</t>
        </is>
      </c>
      <c r="E4379" s="31" t="n">
        <v>25</v>
      </c>
      <c r="F4379" s="32" t="n">
        <v>1.24085</v>
      </c>
      <c r="G4379" s="32">
        <f>F4379*E4379</f>
        <v/>
      </c>
    </row>
    <row r="4380" ht="20.1" customHeight="1">
      <c r="A4380" s="29" t="inlineStr">
        <is>
          <t>4.6.11</t>
        </is>
      </c>
      <c r="B4380" s="29" t="inlineStr">
        <is>
          <t>88415</t>
        </is>
      </c>
      <c r="C4380" s="29" t="inlineStr">
        <is>
          <t>APLICAÇÃO MANUAL DE FUNDO SELADOR ACRÍLICO EM PAREDES EXTERNAS DE CASAS. AF_06/2014</t>
        </is>
      </c>
      <c r="D4380" s="30" t="inlineStr">
        <is>
          <t>M2</t>
        </is>
      </c>
      <c r="E4380" s="31" t="n">
        <v>168</v>
      </c>
      <c r="F4380" s="32" t="n">
        <v>0.068</v>
      </c>
      <c r="G4380" s="32">
        <f>F4380*E4380</f>
        <v/>
      </c>
    </row>
    <row r="4381" ht="20.1" customHeight="1">
      <c r="A4381" s="29" t="inlineStr">
        <is>
          <t>4.6.12</t>
        </is>
      </c>
      <c r="B4381" s="29" t="inlineStr">
        <is>
          <t>88423</t>
        </is>
      </c>
      <c r="C4381" s="29" t="inlineStr">
        <is>
          <t>APLICAÇÃO MANUAL DE PINTURA COM TINTA TEXTURIZADA ACRÍLICA EM PAREDES EXTERNAS DE CASAS, UMA COR. AF_06/2014</t>
        </is>
      </c>
      <c r="D4381" s="30" t="inlineStr">
        <is>
          <t>M2</t>
        </is>
      </c>
      <c r="E4381" s="31" t="n">
        <v>168</v>
      </c>
      <c r="F4381" s="32" t="n">
        <v>0.22</v>
      </c>
      <c r="G4381" s="32">
        <f>F4381*E4381</f>
        <v/>
      </c>
    </row>
    <row r="4382" ht="27.95" customHeight="1">
      <c r="A4382" s="29" t="inlineStr">
        <is>
          <t>4.7.1</t>
        </is>
      </c>
      <c r="B4382" s="29" t="inlineStr">
        <is>
          <t>97649</t>
        </is>
      </c>
      <c r="C4382" s="29" t="inlineStr">
        <is>
          <t>REMOÇÃO DE TELHAS DE FIBROCIMENTO, METÁLICA E CERÂMICA, DE FORMA MECANIZADA, COM USO DE GUINDASTE, SEM REAPROVEITAMENTO. AF_09/2023</t>
        </is>
      </c>
      <c r="D4382" s="30" t="inlineStr">
        <is>
          <t>M2</t>
        </is>
      </c>
      <c r="E4382" s="31" t="n">
        <v>459</v>
      </c>
      <c r="F4382" s="32" t="n">
        <v>0.1691</v>
      </c>
      <c r="G4382" s="32">
        <f>F4382*E4382</f>
        <v/>
      </c>
    </row>
    <row r="4383" ht="20.1" customHeight="1">
      <c r="A4383" s="29" t="inlineStr">
        <is>
          <t>4.7.2</t>
        </is>
      </c>
      <c r="B4383" s="29" t="inlineStr">
        <is>
          <t>CP ADAP. 064</t>
        </is>
      </c>
      <c r="C4383" s="29" t="inlineStr">
        <is>
          <t>TELHAMENTO COM TELHA TERMO ACÚSTICA EM ALUMÍNIO ONDULADA COM 30MM DE PREENCHIMENTO / POLIURETANO RÍGIDO</t>
        </is>
      </c>
      <c r="D4383" s="30" t="inlineStr">
        <is>
          <t>M2</t>
        </is>
      </c>
      <c r="E4383" s="31" t="n">
        <v>459</v>
      </c>
      <c r="F4383" s="32" t="n">
        <v>0.1201</v>
      </c>
      <c r="G4383" s="32">
        <f>F4383*E4383</f>
        <v/>
      </c>
    </row>
    <row r="4384" ht="20.1" customHeight="1">
      <c r="A4384" s="29" t="inlineStr">
        <is>
          <t>4.7.3</t>
        </is>
      </c>
      <c r="B4384" s="29" t="inlineStr">
        <is>
          <t>CP ADAP. 054</t>
        </is>
      </c>
      <c r="C4384" s="29" t="inlineStr">
        <is>
          <t>RUFO EM CHAPA DE AÇO GALVANIZADO NÚMERO 24, CORTE DE 50 CM, INCLUSO TRANSPORTE VERTICAL</t>
        </is>
      </c>
      <c r="D4384" s="30" t="inlineStr">
        <is>
          <t>M</t>
        </is>
      </c>
      <c r="E4384" s="31" t="n">
        <v>34</v>
      </c>
      <c r="F4384" s="32" t="n">
        <v>0.3505</v>
      </c>
      <c r="G4384" s="32">
        <f>F4384*E4384</f>
        <v/>
      </c>
    </row>
    <row r="4385" ht="20.1" customHeight="1">
      <c r="A4385" s="29" t="inlineStr">
        <is>
          <t>4.7.4</t>
        </is>
      </c>
      <c r="B4385" s="29" t="inlineStr">
        <is>
          <t>CP ADAP. 055</t>
        </is>
      </c>
      <c r="C4385" s="29" t="inlineStr">
        <is>
          <t>CUMEEIRA EM CHAPA DE AÇO GALVANIZADO NÚMERO 24, CORTE DE 100 CM, INCLUSO TRANSPORTE VERTICAL</t>
        </is>
      </c>
      <c r="D4385" s="30" t="inlineStr">
        <is>
          <t>M</t>
        </is>
      </c>
      <c r="E4385" s="31" t="n">
        <v>30</v>
      </c>
      <c r="F4385" s="32" t="n">
        <v>0.3505</v>
      </c>
      <c r="G4385" s="32">
        <f>F4385*E4385</f>
        <v/>
      </c>
    </row>
    <row r="4386" ht="20.1" customHeight="1">
      <c r="A4386" s="29" t="inlineStr">
        <is>
          <t>4.7.5</t>
        </is>
      </c>
      <c r="B4386" s="29" t="inlineStr">
        <is>
          <t>CP ADAP. 038</t>
        </is>
      </c>
      <c r="C4386" s="29" t="inlineStr">
        <is>
          <t>REMOÇÃO, ARMAZENAMENTO E REEINSTALAÇÃO DE SPDA COM EMISSÃO DE LAUDO</t>
        </is>
      </c>
      <c r="D4386" s="30" t="inlineStr">
        <is>
          <t>UN</t>
        </is>
      </c>
      <c r="E4386" s="31" t="n">
        <v>2</v>
      </c>
      <c r="F4386" s="32" t="n">
        <v>0.907533</v>
      </c>
      <c r="G4386" s="32">
        <f>F4386*E4386</f>
        <v/>
      </c>
    </row>
    <row r="4387" ht="20.1" customHeight="1">
      <c r="A4387" s="29" t="inlineStr">
        <is>
          <t>5.1</t>
        </is>
      </c>
      <c r="B4387" s="29" t="inlineStr">
        <is>
          <t>97625</t>
        </is>
      </c>
      <c r="C4387" s="29" t="inlineStr">
        <is>
          <t>DEMOLIÇÃO DE ALVENARIA PARA QUALQUER TIPO DE BLOCO, DE FORMA MECANIZADA, SEM REAPROVEITAMENTO. AF_09/2023</t>
        </is>
      </c>
      <c r="D4387" s="30" t="inlineStr">
        <is>
          <t>M3</t>
        </is>
      </c>
      <c r="E4387" s="31" t="n">
        <v>39.6</v>
      </c>
      <c r="F4387" s="32" t="n">
        <v>0.3794</v>
      </c>
      <c r="G4387" s="32">
        <f>F4387*E4387</f>
        <v/>
      </c>
    </row>
    <row r="4388" ht="20.1" customHeight="1">
      <c r="A4388" s="29" t="inlineStr">
        <is>
          <t>5.3</t>
        </is>
      </c>
      <c r="B4388" s="29" t="inlineStr">
        <is>
          <t>96527</t>
        </is>
      </c>
      <c r="C4388" s="29" t="inlineStr">
        <is>
          <t>ESCAVAÇÃO MANUAL DE VALA PARA VIGA BALDRAME (INCLUINDO ESCAVAÇÃO PARA COLOCAÇÃO DE FÔRMAS). AF_06/2017</t>
        </is>
      </c>
      <c r="D4388" s="30" t="inlineStr">
        <is>
          <t>M3</t>
        </is>
      </c>
      <c r="E4388" s="31" t="n">
        <v>9.9</v>
      </c>
      <c r="F4388" s="32" t="n">
        <v>5.597</v>
      </c>
      <c r="G4388" s="32">
        <f>F4388*E4388</f>
        <v/>
      </c>
    </row>
    <row r="4389" ht="20.1" customHeight="1">
      <c r="A4389" s="29" t="inlineStr">
        <is>
          <t>5.4</t>
        </is>
      </c>
      <c r="B4389" s="29" t="inlineStr">
        <is>
          <t>CP-95467-90315369</t>
        </is>
      </c>
      <c r="C4389" s="29" t="inlineStr">
        <is>
          <t>EMBASAMENTO C/PEDRA ARGAMASSADA UTILIZANDO ARG.CIM/AREIA 1:6 (M3)</t>
        </is>
      </c>
      <c r="D4389" s="30" t="inlineStr">
        <is>
          <t>M3</t>
        </is>
      </c>
      <c r="E4389" s="31" t="n">
        <v>9.9</v>
      </c>
      <c r="F4389" s="32" t="n">
        <v>13.392</v>
      </c>
      <c r="G4389" s="32">
        <f>F4389*E4389</f>
        <v/>
      </c>
    </row>
    <row r="4390" ht="20.1" customHeight="1">
      <c r="A4390" s="29" t="inlineStr">
        <is>
          <t>5.5</t>
        </is>
      </c>
      <c r="B4390" s="29" t="inlineStr">
        <is>
          <t>93358</t>
        </is>
      </c>
      <c r="C4390" s="29" t="inlineStr">
        <is>
          <t>ESCAVAÇÃO MANUAL DE VALA COM PROFUNDIDADE MENOR OU IGUAL A 1,30 M. AF_02/2021</t>
        </is>
      </c>
      <c r="D4390" s="30" t="inlineStr">
        <is>
          <t>M3</t>
        </is>
      </c>
      <c r="E4390" s="31" t="n">
        <v>9.07</v>
      </c>
      <c r="F4390" s="32" t="n">
        <v>3.956</v>
      </c>
      <c r="G4390" s="32">
        <f>F4390*E4390</f>
        <v/>
      </c>
    </row>
    <row r="4391" ht="27.95" customHeight="1">
      <c r="A4391" s="29" t="inlineStr">
        <is>
          <t>5.6</t>
        </is>
      </c>
      <c r="B4391" s="29" t="inlineStr">
        <is>
          <t>92762</t>
        </is>
      </c>
      <c r="C4391" s="29" t="inlineStr">
        <is>
          <t>ARMAÇÃO DE PILAR OU VIGA DE ESTRUTURA CONVENCIONAL DE CONCRETO ARMADO UTILIZANDO AÇO CA-50 DE 10,0 MM - MONTAGEM. AF_06/2022</t>
        </is>
      </c>
      <c r="D4391" s="30" t="inlineStr">
        <is>
          <t>KG</t>
        </is>
      </c>
      <c r="E4391" s="31" t="n">
        <v>426.35</v>
      </c>
      <c r="F4391" s="32" t="n">
        <v>0.96554</v>
      </c>
      <c r="G4391" s="32">
        <f>F4391*E4391</f>
        <v/>
      </c>
    </row>
    <row r="4392" ht="20.1" customHeight="1">
      <c r="A4392" s="29" t="inlineStr">
        <is>
          <t>5.7</t>
        </is>
      </c>
      <c r="B4392" s="29" t="inlineStr">
        <is>
          <t>92767</t>
        </is>
      </c>
      <c r="C4392" s="29" t="inlineStr">
        <is>
          <t>ARMAÇÃO DE PILAR DE ESTRUTURA CONVENCIONAL DE CONCRETO ARMADO UTILIZANDO AÇO CA-60 DE 4,2 MM - MONTAGEM. AF_06/2022</t>
        </is>
      </c>
      <c r="D4392" s="30" t="inlineStr">
        <is>
          <t>KG</t>
        </is>
      </c>
      <c r="E4392" s="31" t="n">
        <v>60.82</v>
      </c>
      <c r="F4392" s="32" t="n">
        <v>0.2312</v>
      </c>
      <c r="G4392" s="32">
        <f>F4392*E4392</f>
        <v/>
      </c>
    </row>
    <row r="4393" ht="27.95" customHeight="1">
      <c r="A4393" s="29" t="inlineStr">
        <is>
          <t>5.8</t>
        </is>
      </c>
      <c r="B4393" s="29" t="inlineStr">
        <is>
          <t>92423</t>
        </is>
      </c>
      <c r="C4393" s="29" t="inlineStr">
        <is>
          <t>MONTAGEM E DESMONTAGEM DE FÔRMA DE PILARES RETANGULARES E ESTRUTURAS SIMILARES, PÉ-DIREITO SIMPLES, EM CHAPA DE MADEIRA COMPENSADA RESINADA, 6 UTILIZAÇÕES. AF_09/2020</t>
        </is>
      </c>
      <c r="D4393" s="30" t="inlineStr">
        <is>
          <t>M2</t>
        </is>
      </c>
      <c r="E4393" s="31" t="n">
        <v>72</v>
      </c>
      <c r="F4393" s="32" t="n">
        <v>1.218624</v>
      </c>
      <c r="G4393" s="32">
        <f>F4393*E4393</f>
        <v/>
      </c>
    </row>
    <row r="4394" ht="20.1" customHeight="1">
      <c r="A4394" s="29" t="inlineStr">
        <is>
          <t>5.10</t>
        </is>
      </c>
      <c r="B4394" s="29" t="inlineStr">
        <is>
          <t>103669</t>
        </is>
      </c>
      <c r="C4394" s="29" t="inlineStr">
        <is>
          <t>CONCRETAGEM DE PILARES, FCK = 25 MPA, COM USO DE BALDES - LANÇAMENTO, ADENSAMENTO E ACABAMENTO. AF_02/2022</t>
        </is>
      </c>
      <c r="D4394" s="30" t="inlineStr">
        <is>
          <t>M3</t>
        </is>
      </c>
      <c r="E4394" s="31" t="n">
        <v>3.38</v>
      </c>
      <c r="F4394" s="32" t="n">
        <v>12.295</v>
      </c>
      <c r="G4394" s="32">
        <f>F4394*E4394</f>
        <v/>
      </c>
    </row>
    <row r="4395" ht="20.1" customHeight="1">
      <c r="A4395" s="29" t="inlineStr">
        <is>
          <t>5.11</t>
        </is>
      </c>
      <c r="B4395" s="29" t="inlineStr">
        <is>
          <t>96556</t>
        </is>
      </c>
      <c r="C4395" s="29" t="inlineStr">
        <is>
          <t>CONCRETAGEM DE SAPATAS, FCK 30 MPA, COM USO DE JERICA ? LANÇAMENTO, ADENSAMENTO E ACABAMENTO. AF_06/2017</t>
        </is>
      </c>
      <c r="D4395" s="30" t="inlineStr">
        <is>
          <t>M3</t>
        </is>
      </c>
      <c r="E4395" s="31" t="n">
        <v>3.89</v>
      </c>
      <c r="F4395" s="32" t="n">
        <v>11.885795</v>
      </c>
      <c r="G4395" s="32">
        <f>F4395*E4395</f>
        <v/>
      </c>
    </row>
    <row r="4396" ht="20.1" customHeight="1">
      <c r="A4396" s="29" t="inlineStr">
        <is>
          <t>5.12</t>
        </is>
      </c>
      <c r="B4396" s="29" t="inlineStr">
        <is>
          <t>93205</t>
        </is>
      </c>
      <c r="C4396" s="29" t="inlineStr">
        <is>
          <t>CINTA DE AMARRAÇÃO DE ALVENARIA MOLDADA IN LOCO COM UTILIZAÇÃO DE BLOCOS CANALETA. AF_03/2016</t>
        </is>
      </c>
      <c r="D4396" s="30" t="inlineStr">
        <is>
          <t>M</t>
        </is>
      </c>
      <c r="E4396" s="31" t="n">
        <v>220</v>
      </c>
      <c r="F4396" s="32" t="n">
        <v>0.44744754</v>
      </c>
      <c r="G4396" s="32">
        <f>F4396*E4396</f>
        <v/>
      </c>
    </row>
    <row r="4397" ht="27.95" customHeight="1">
      <c r="A4397" s="29" t="inlineStr">
        <is>
          <t>5.13</t>
        </is>
      </c>
      <c r="B4397" s="29" t="inlineStr">
        <is>
          <t>89470</t>
        </is>
      </c>
      <c r="C4397" s="29" t="inlineStr">
        <is>
          <t>ALVENARIA DE BLOCOS DE CONCRETO ESTRUTURAL 14X19X39 CM (ESPESSURA 14 CM), FBK = 4,5 MPA, UTILIZANDO COLHER DE PEDREIRO. AF_10/2022</t>
        </is>
      </c>
      <c r="D4397" s="30" t="inlineStr">
        <is>
          <t>M2</t>
        </is>
      </c>
      <c r="E4397" s="31" t="n">
        <v>242</v>
      </c>
      <c r="F4397" s="32" t="n">
        <v>1.311568</v>
      </c>
      <c r="G4397" s="32">
        <f>F4397*E4397</f>
        <v/>
      </c>
    </row>
    <row r="4398" ht="15" customHeight="1">
      <c r="A4398" s="29" t="inlineStr">
        <is>
          <t>5.14</t>
        </is>
      </c>
      <c r="B4398" s="29" t="inlineStr">
        <is>
          <t>S08637</t>
        </is>
      </c>
      <c r="C4398" s="29" t="inlineStr">
        <is>
          <t>Chapim de concreto pré-moldado</t>
        </is>
      </c>
      <c r="D4398" s="30" t="inlineStr">
        <is>
          <t>m</t>
        </is>
      </c>
      <c r="E4398" s="31" t="n">
        <v>110</v>
      </c>
      <c r="F4398" s="32" t="n">
        <v>0.6335</v>
      </c>
      <c r="G4398" s="32">
        <f>F4398*E4398</f>
        <v/>
      </c>
    </row>
    <row r="4399" ht="20.1" customHeight="1">
      <c r="A4399" s="29" t="inlineStr">
        <is>
          <t>5.15</t>
        </is>
      </c>
      <c r="B4399" s="29" t="inlineStr">
        <is>
          <t>CP ADAP. 024</t>
        </is>
      </c>
      <c r="C4399" s="29" t="inlineStr">
        <is>
          <t>REMOÇÃO / RECOMPOSIÇÃO DE CERCA ELÉTRICA</t>
        </is>
      </c>
      <c r="D4399" s="30" t="inlineStr">
        <is>
          <t>M</t>
        </is>
      </c>
      <c r="E4399" s="31" t="n">
        <v>110</v>
      </c>
      <c r="F4399" s="32" t="n">
        <v>1.935</v>
      </c>
      <c r="G4399" s="32">
        <f>F4399*E4399</f>
        <v/>
      </c>
    </row>
    <row r="4400" ht="20.1" customHeight="1">
      <c r="A4400" s="29" t="inlineStr">
        <is>
          <t>6.1</t>
        </is>
      </c>
      <c r="B4400" s="29" t="inlineStr">
        <is>
          <t>97633</t>
        </is>
      </c>
      <c r="C4400" s="29" t="inlineStr">
        <is>
          <t>DEMOLIÇÃO DE REVESTIMENTO CERÂMICO, DE FORMA MANUAL, SEM REAPROVEITAMENTO. AF_09/2023</t>
        </is>
      </c>
      <c r="D4400" s="30" t="inlineStr">
        <is>
          <t>M2</t>
        </is>
      </c>
      <c r="E4400" s="31" t="n">
        <v>416.73</v>
      </c>
      <c r="F4400" s="32" t="n">
        <v>1.0041</v>
      </c>
      <c r="G4400" s="32">
        <f>F4400*E4400</f>
        <v/>
      </c>
    </row>
    <row r="4401" ht="20.1" customHeight="1">
      <c r="A4401" s="29" t="inlineStr">
        <is>
          <t>6.2</t>
        </is>
      </c>
      <c r="B4401" s="29" t="inlineStr">
        <is>
          <t>CP ADAP. 025</t>
        </is>
      </c>
      <c r="C4401" s="29" t="inlineStr">
        <is>
          <t>REMOÇÃO DE DIVISÓRIA DE GRANITO</t>
        </is>
      </c>
      <c r="D4401" s="30" t="inlineStr">
        <is>
          <t>M2</t>
        </is>
      </c>
      <c r="E4401" s="31" t="n">
        <v>106.02</v>
      </c>
      <c r="F4401" s="32" t="n">
        <v>0.77</v>
      </c>
      <c r="G4401" s="32">
        <f>F4401*E4401</f>
        <v/>
      </c>
    </row>
    <row r="4402" ht="20.1" customHeight="1">
      <c r="A4402" s="29" t="inlineStr">
        <is>
          <t>6.3</t>
        </is>
      </c>
      <c r="B4402" s="29" t="inlineStr">
        <is>
          <t>CP ADAP. 011</t>
        </is>
      </c>
      <c r="C4402" s="29" t="inlineStr">
        <is>
          <t>DEMOLIÇÃO DE PISO CIMENTADO SOBRE LASTRO DE CONCRETO</t>
        </is>
      </c>
      <c r="D4402" s="30" t="inlineStr">
        <is>
          <t>M2</t>
        </is>
      </c>
      <c r="E4402" s="31" t="n">
        <v>123.31</v>
      </c>
      <c r="F4402" s="32" t="n">
        <v>1.43</v>
      </c>
      <c r="G4402" s="32">
        <f>F4402*E4402</f>
        <v/>
      </c>
    </row>
    <row r="4403" ht="36" customHeight="1">
      <c r="A4403" s="29" t="inlineStr">
        <is>
          <t>6.4</t>
        </is>
      </c>
      <c r="B4403" s="29" t="inlineStr">
        <is>
          <t>87630</t>
        </is>
      </c>
      <c r="C4403" s="29" t="inlineStr">
        <is>
          <t>CONTRAPISO EM ARGAMASSA TRAÇO 1:4 (CIMENTO E AREIA), PREPARO MECÂNICO COM BETONEIRA 400 L, APLICADO EM ÁREAS SECAS SOBRE LAJE, ADERIDO, ACABAMENTO NÃO REFORÇADO, ESPESSURA 3CM. AF_07/2021</t>
        </is>
      </c>
      <c r="D4403" s="30" t="inlineStr">
        <is>
          <t>M2</t>
        </is>
      </c>
      <c r="E4403" s="31" t="n">
        <v>123.31</v>
      </c>
      <c r="F4403" s="32" t="n">
        <v>0.577035</v>
      </c>
      <c r="G4403" s="32">
        <f>F4403*E4403</f>
        <v/>
      </c>
    </row>
    <row r="4404" ht="20.1" customHeight="1">
      <c r="A4404" s="29" t="inlineStr">
        <is>
          <t>6.5</t>
        </is>
      </c>
      <c r="B4404" s="29" t="inlineStr">
        <is>
          <t>CP ADAP. 51</t>
        </is>
      </c>
      <c r="C4404" s="29" t="inlineStr">
        <is>
          <t>IMPERMEABILIZAÇÃO DE SUPERFÍCIE COM MANTA ASFÁLTICA, UMA CAMADA, INCLUSIVE APLICAÇÃO DE PRIMER ASFÁLTICO, E=4MM</t>
        </is>
      </c>
      <c r="D4404" s="30" t="inlineStr">
        <is>
          <t>M2</t>
        </is>
      </c>
      <c r="E4404" s="31" t="n">
        <v>178.5</v>
      </c>
      <c r="F4404" s="32" t="n">
        <v>1.14</v>
      </c>
      <c r="G4404" s="32">
        <f>F4404*E4404</f>
        <v/>
      </c>
    </row>
    <row r="4405" ht="20.1" customHeight="1">
      <c r="A4405" s="29" t="inlineStr">
        <is>
          <t>6.6</t>
        </is>
      </c>
      <c r="B4405" s="29" t="inlineStr">
        <is>
          <t>98565</t>
        </is>
      </c>
      <c r="C4405" s="29" t="inlineStr">
        <is>
          <t>PROTEÇÃO MECÂNICA DE SUPERFICIE HORIZONTAL COM ARGAMASSA DE CIMENTO E AREIA, TRAÇO 1:3, E=3CM. AF_09/2023</t>
        </is>
      </c>
      <c r="D4405" s="30" t="inlineStr">
        <is>
          <t>M2</t>
        </is>
      </c>
      <c r="E4405" s="31" t="n">
        <v>123.31</v>
      </c>
      <c r="F4405" s="32" t="n">
        <v>1.25475</v>
      </c>
      <c r="G4405" s="32">
        <f>F4405*E4405</f>
        <v/>
      </c>
    </row>
    <row r="4406" ht="20.1" customHeight="1">
      <c r="A4406" s="29" t="inlineStr">
        <is>
          <t>6.7</t>
        </is>
      </c>
      <c r="B4406" s="29" t="inlineStr">
        <is>
          <t>98564</t>
        </is>
      </c>
      <c r="C4406" s="29" t="inlineStr">
        <is>
          <t>PROTEÇÃO MECÂNICA DE SUPERFÍCIE VERTICAL COM ARGAMASSA DE CIMENTO E AREIA, TRAÇO 1:3, E=2CM. AF_09/2023</t>
        </is>
      </c>
      <c r="D4406" s="30" t="inlineStr">
        <is>
          <t>M2</t>
        </is>
      </c>
      <c r="E4406" s="31" t="n">
        <v>55.18</v>
      </c>
      <c r="F4406" s="32" t="n">
        <v>0.9228499999999999</v>
      </c>
      <c r="G4406" s="32">
        <f>F4406*E4406</f>
        <v/>
      </c>
    </row>
    <row r="4407" ht="27.95" customHeight="1">
      <c r="A4407" s="29" t="inlineStr">
        <is>
          <t>6.8</t>
        </is>
      </c>
      <c r="B4407" s="29" t="inlineStr">
        <is>
          <t>87263</t>
        </is>
      </c>
      <c r="C4407" s="29" t="inlineStr">
        <is>
          <t>REVESTIMENTO CERÂMICO PARA PISO COM PLACAS TIPO PORCELANATO DE DIMENSÕES 60X60 CM APLICADA EM AMBIENTES DE ÁREA MAIOR QUE 10 M². AF_02/2023_PE</t>
        </is>
      </c>
      <c r="D4407" s="30" t="inlineStr">
        <is>
          <t>M2</t>
        </is>
      </c>
      <c r="E4407" s="31" t="n">
        <v>416.73</v>
      </c>
      <c r="F4407" s="32" t="n">
        <v>0.6877</v>
      </c>
      <c r="G4407" s="32">
        <f>F4407*E4407</f>
        <v/>
      </c>
    </row>
    <row r="4408" ht="20.1" customHeight="1">
      <c r="A4408" s="29" t="inlineStr">
        <is>
          <t>6.9</t>
        </is>
      </c>
      <c r="B4408" s="29" t="inlineStr">
        <is>
          <t>99806</t>
        </is>
      </c>
      <c r="C4408" s="29" t="inlineStr">
        <is>
          <t>LIMPEZA DE REVESTIMENTO CERÂMICO EM PAREDE COM PANO ÚMIDO AF_04/2019</t>
        </is>
      </c>
      <c r="D4408" s="30" t="inlineStr">
        <is>
          <t>M2</t>
        </is>
      </c>
      <c r="E4408" s="31" t="n">
        <v>416.73</v>
      </c>
      <c r="F4408" s="32" t="n">
        <v>0.04</v>
      </c>
      <c r="G4408" s="32">
        <f>F4408*E4408</f>
        <v/>
      </c>
    </row>
    <row r="4409" ht="20.1" customHeight="1">
      <c r="A4409" s="29" t="inlineStr">
        <is>
          <t>6.10</t>
        </is>
      </c>
      <c r="B4409" s="29" t="inlineStr">
        <is>
          <t>97640</t>
        </is>
      </c>
      <c r="C4409" s="29" t="inlineStr">
        <is>
          <t>REMOÇÃO DE FORROS DE DRYWALL, PVC E FIBROMINERAL, DE FORMA MANUAL, SEM REAPROVEITAMENTO. AF_09/2023</t>
        </is>
      </c>
      <c r="D4409" s="30" t="inlineStr">
        <is>
          <t>M2</t>
        </is>
      </c>
      <c r="E4409" s="31" t="n">
        <v>123.31</v>
      </c>
      <c r="F4409" s="32" t="n">
        <v>0.0876</v>
      </c>
      <c r="G4409" s="32">
        <f>F4409*E4409</f>
        <v/>
      </c>
    </row>
    <row r="4410" ht="15" customHeight="1">
      <c r="A4410" s="29" t="inlineStr">
        <is>
          <t>6.11</t>
        </is>
      </c>
      <c r="B4410" s="29" t="inlineStr">
        <is>
          <t>120412</t>
        </is>
      </c>
      <c r="C4410" s="29" t="inlineStr">
        <is>
          <t>FORRO MODULAR DE PVC MAGIORE 625 x 1250mm VIPAL</t>
        </is>
      </c>
      <c r="D4410" s="30" t="inlineStr">
        <is>
          <t>M2</t>
        </is>
      </c>
      <c r="E4410" s="31" t="n">
        <v>123.31</v>
      </c>
      <c r="F4410" s="32" t="n">
        <v>1.2</v>
      </c>
      <c r="G4410" s="32">
        <f>F4410*E4410</f>
        <v/>
      </c>
    </row>
    <row r="4411" ht="20.1" customHeight="1">
      <c r="A4411" s="29" t="inlineStr">
        <is>
          <t>6.12</t>
        </is>
      </c>
      <c r="B4411" s="29" t="inlineStr">
        <is>
          <t>100878</t>
        </is>
      </c>
      <c r="C4411" s="29" t="inlineStr">
        <is>
          <t>VASO SANITÁRIO SIFONADO COM CAIXA ACOPLADA, LOUÇA BRANCA - PADRÃO ALTO - FORNECIMENTO E INSTALAÇÃO. AF_01/2020</t>
        </is>
      </c>
      <c r="D4411" s="30" t="inlineStr">
        <is>
          <t>UN</t>
        </is>
      </c>
      <c r="E4411" s="31" t="n">
        <v>33</v>
      </c>
      <c r="F4411" s="32" t="n">
        <v>1.9184</v>
      </c>
      <c r="G4411" s="32">
        <f>F4411*E4411</f>
        <v/>
      </c>
    </row>
    <row r="4412" ht="20.1" customHeight="1">
      <c r="A4412" s="29" t="inlineStr">
        <is>
          <t>6.13</t>
        </is>
      </c>
      <c r="B4412" s="29" t="inlineStr">
        <is>
          <t>100849</t>
        </is>
      </c>
      <c r="C4412" s="29" t="inlineStr">
        <is>
          <t>ASSENTO SANITÁRIO CONVENCIONAL - FORNECIMENTO E INSTALACAO. AF_01/2020</t>
        </is>
      </c>
      <c r="D4412" s="30" t="inlineStr">
        <is>
          <t>UN</t>
        </is>
      </c>
      <c r="E4412" s="31" t="n">
        <v>33</v>
      </c>
      <c r="F4412" s="32" t="n">
        <v>0.202</v>
      </c>
      <c r="G4412" s="32">
        <f>F4412*E4412</f>
        <v/>
      </c>
    </row>
    <row r="4413" ht="20.1" customHeight="1">
      <c r="A4413" s="29" t="inlineStr">
        <is>
          <t>6.14</t>
        </is>
      </c>
      <c r="B4413" s="29" t="inlineStr">
        <is>
          <t>86887</t>
        </is>
      </c>
      <c r="C4413" s="29" t="inlineStr">
        <is>
          <t>ENGATE FLEXÍVEL EM INOX, 1/2 X 40CM - FORNECIMENTO E INSTALAÇÃO. AF_01/2020</t>
        </is>
      </c>
      <c r="D4413" s="30" t="inlineStr">
        <is>
          <t>UN</t>
        </is>
      </c>
      <c r="E4413" s="31" t="n">
        <v>33</v>
      </c>
      <c r="F4413" s="32" t="n">
        <v>0.2006</v>
      </c>
      <c r="G4413" s="32">
        <f>F4413*E4413</f>
        <v/>
      </c>
    </row>
    <row r="4414" ht="27.95" customHeight="1">
      <c r="A4414" s="29" t="inlineStr">
        <is>
          <t>6.15</t>
        </is>
      </c>
      <c r="B4414" s="29" t="inlineStr">
        <is>
          <t>86938</t>
        </is>
      </c>
      <c r="C4414" s="29" t="inlineStr">
        <is>
          <t>CUBA DE EMBUTIR OVAL EM LOUÇA BRANCA, 35 X 50CM OU EQUIVALENTE, INCLUSO VÁLVULA E SIFÃO TIPO GARRAFA EM METAL CROMADO - FORNECIMENTO E INSTALAÇÃO. AF_01/2020</t>
        </is>
      </c>
      <c r="D4414" s="30" t="inlineStr">
        <is>
          <t>UN</t>
        </is>
      </c>
      <c r="E4414" s="31" t="n">
        <v>30</v>
      </c>
      <c r="F4414" s="32" t="n">
        <v>1.7007</v>
      </c>
      <c r="G4414" s="32">
        <f>F4414*E4414</f>
        <v/>
      </c>
    </row>
    <row r="4415" ht="20.1" customHeight="1">
      <c r="A4415" s="29" t="inlineStr">
        <is>
          <t>6.16</t>
        </is>
      </c>
      <c r="B4415" s="29" t="inlineStr">
        <is>
          <t>100853</t>
        </is>
      </c>
      <c r="C4415" s="29" t="inlineStr">
        <is>
          <t>TORNEIRA CROMADA DE MESA PARA LAVATORIO, TIPO MONOCOMANDO. AF_01/2020</t>
        </is>
      </c>
      <c r="D4415" s="30" t="inlineStr">
        <is>
          <t>UN</t>
        </is>
      </c>
      <c r="E4415" s="31" t="n">
        <v>30</v>
      </c>
      <c r="F4415" s="32" t="n">
        <v>0.6089</v>
      </c>
      <c r="G4415" s="32">
        <f>F4415*E4415</f>
        <v/>
      </c>
    </row>
    <row r="4416" ht="20.1" customHeight="1">
      <c r="A4416" s="29" t="inlineStr">
        <is>
          <t>6.17</t>
        </is>
      </c>
      <c r="B4416" s="29" t="inlineStr">
        <is>
          <t>86887</t>
        </is>
      </c>
      <c r="C4416" s="29" t="inlineStr">
        <is>
          <t>ENGATE FLEXÍVEL EM INOX, 1/2 X 40CM - FORNECIMENTO E INSTALAÇÃO. AF_01/2020</t>
        </is>
      </c>
      <c r="D4416" s="30" t="inlineStr">
        <is>
          <t>UN</t>
        </is>
      </c>
      <c r="E4416" s="31" t="n">
        <v>30</v>
      </c>
      <c r="F4416" s="32" t="n">
        <v>0.2006</v>
      </c>
      <c r="G4416" s="32">
        <f>F4416*E4416</f>
        <v/>
      </c>
    </row>
    <row r="4417" ht="20.1" customHeight="1">
      <c r="A4417" s="29" t="inlineStr">
        <is>
          <t>6.18</t>
        </is>
      </c>
      <c r="B4417" s="29" t="inlineStr">
        <is>
          <t>100858</t>
        </is>
      </c>
      <c r="C4417" s="29" t="inlineStr">
        <is>
          <t>MICTÓRIO SIFONADO LOUÇA BRANCA - PADRÃO MÉDIO - FORNECIMENTO E INSTALAÇÃO. AF_01/2020</t>
        </is>
      </c>
      <c r="D4417" s="30" t="inlineStr">
        <is>
          <t>UN</t>
        </is>
      </c>
      <c r="E4417" s="31" t="n">
        <v>11</v>
      </c>
      <c r="F4417" s="32" t="n">
        <v>1.3269</v>
      </c>
      <c r="G4417" s="32">
        <f>F4417*E4417</f>
        <v/>
      </c>
    </row>
    <row r="4418" ht="20.1" customHeight="1">
      <c r="A4418" s="29" t="inlineStr">
        <is>
          <t>6.19</t>
        </is>
      </c>
      <c r="B4418" s="29" t="inlineStr">
        <is>
          <t>CP ADAP. 059</t>
        </is>
      </c>
      <c r="C4418" s="29" t="inlineStr">
        <is>
          <t>Divisória em granito branco Itaúnas, polido dos 2 lados</t>
        </is>
      </c>
      <c r="D4418" s="30" t="inlineStr">
        <is>
          <t>M2</t>
        </is>
      </c>
      <c r="E4418" s="31" t="n">
        <v>106.02</v>
      </c>
      <c r="F4418" s="32" t="n">
        <v>0.6349</v>
      </c>
      <c r="G4418" s="32">
        <f>F4418*E4418</f>
        <v/>
      </c>
    </row>
    <row r="4419" ht="20.1" customHeight="1">
      <c r="A4419" s="29" t="inlineStr">
        <is>
          <t>6.20</t>
        </is>
      </c>
      <c r="B4419" s="29" t="inlineStr">
        <is>
          <t>CP ADAP. 060</t>
        </is>
      </c>
      <c r="C4419" s="29" t="inlineStr">
        <is>
          <t>Bancada em granito branco Itaúnas</t>
        </is>
      </c>
      <c r="D4419" s="30" t="inlineStr">
        <is>
          <t>M2</t>
        </is>
      </c>
      <c r="E4419" s="31" t="n">
        <v>20.66</v>
      </c>
      <c r="F4419" s="32" t="n">
        <v>0.6349</v>
      </c>
      <c r="G4419" s="32">
        <f>F4419*E4419</f>
        <v/>
      </c>
    </row>
    <row r="4420" ht="20.1" customHeight="1">
      <c r="A4420" s="29" t="inlineStr">
        <is>
          <t>6.21</t>
        </is>
      </c>
      <c r="B4420" s="29" t="inlineStr">
        <is>
          <t>91338</t>
        </is>
      </c>
      <c r="C4420" s="29" t="inlineStr">
        <is>
          <t>PORTA DE ALUMÍNIO DE ABRIR COM LAMBRI, COM GUARNIÇÃO, FIXAÇÃO COM PARAFUSOS - FORNECIMENTO E INSTALAÇÃO. AF_12/2019</t>
        </is>
      </c>
      <c r="D4420" s="30" t="inlineStr">
        <is>
          <t>M2</t>
        </is>
      </c>
      <c r="E4420" s="31" t="n">
        <v>29.92</v>
      </c>
      <c r="F4420" s="32" t="n">
        <v>0.5342</v>
      </c>
      <c r="G4420" s="32">
        <f>F4420*E4420</f>
        <v/>
      </c>
    </row>
    <row r="4421" ht="15" customHeight="1">
      <c r="A4421" s="29" t="inlineStr">
        <is>
          <t>6.22</t>
        </is>
      </c>
      <c r="B4421" s="29" t="inlineStr">
        <is>
          <t>C4427</t>
        </is>
      </c>
      <c r="C4421" s="29" t="inlineStr">
        <is>
          <t>PORTA TIPO PARANÁ (0,80 x 2,10 m), C/ FERRAGENS</t>
        </is>
      </c>
      <c r="D4421" s="30" t="inlineStr">
        <is>
          <t>UN</t>
        </is>
      </c>
      <c r="E4421" s="31" t="n">
        <v>10</v>
      </c>
      <c r="F4421" s="32" t="n">
        <v>5.1</v>
      </c>
      <c r="G4421" s="32">
        <f>F4421*E4421</f>
        <v/>
      </c>
    </row>
    <row r="4422" ht="20.1" customHeight="1">
      <c r="A4422" s="29" t="inlineStr">
        <is>
          <t>6.23</t>
        </is>
      </c>
      <c r="B4422" s="29" t="inlineStr">
        <is>
          <t>CP ADAP. C1978</t>
        </is>
      </c>
      <c r="C4422" s="29" t="inlineStr">
        <is>
          <t>PORTA TIPO PARANÁ (0,90 x 2,10 m), C/ FERRAGENS</t>
        </is>
      </c>
      <c r="D4422" s="30" t="inlineStr">
        <is>
          <t>UN</t>
        </is>
      </c>
      <c r="E4422" s="31" t="n">
        <v>2</v>
      </c>
      <c r="F4422" s="32" t="n">
        <v>7.5</v>
      </c>
      <c r="G4422" s="32">
        <f>F4422*E4422</f>
        <v/>
      </c>
    </row>
    <row r="4423" ht="15" customHeight="1">
      <c r="A4423" s="29" t="inlineStr">
        <is>
          <t>6.24</t>
        </is>
      </c>
      <c r="B4423" s="29" t="inlineStr">
        <is>
          <t>C2216</t>
        </is>
      </c>
      <c r="C4423" s="29" t="inlineStr">
        <is>
          <t>REVESTIMENTO C/LAMINADO MELAMÍNICO COLADO</t>
        </is>
      </c>
      <c r="D4423" s="30" t="inlineStr">
        <is>
          <t>M2</t>
        </is>
      </c>
      <c r="E4423" s="31" t="n">
        <v>45.45</v>
      </c>
      <c r="F4423" s="32" t="n">
        <v>0.36</v>
      </c>
      <c r="G4423" s="32">
        <f>F4423*E4423</f>
        <v/>
      </c>
    </row>
    <row r="4424" ht="20.1" customHeight="1">
      <c r="A4424" s="29" t="inlineStr">
        <is>
          <t>6.25</t>
        </is>
      </c>
      <c r="B4424" s="29" t="inlineStr">
        <is>
          <t>S09465</t>
        </is>
      </c>
      <c r="C4424" s="29" t="inlineStr">
        <is>
          <t>Luminária tipo plafon (sobrepor), quadrada, 24x24cm, em aluminio pintado na cor branca, c/difusor em vidro, Aladin ou similar</t>
        </is>
      </c>
      <c r="D4424" s="30" t="inlineStr">
        <is>
          <t>un</t>
        </is>
      </c>
      <c r="E4424" s="31" t="n">
        <v>47</v>
      </c>
      <c r="F4424" s="32" t="n">
        <v>1</v>
      </c>
      <c r="G4424" s="32">
        <f>F4424*E4424</f>
        <v/>
      </c>
    </row>
    <row r="4425" ht="15" customHeight="1">
      <c r="A4425" s="29" t="inlineStr">
        <is>
          <t>6.26</t>
        </is>
      </c>
      <c r="B4425" s="29" t="inlineStr">
        <is>
          <t>C3513</t>
        </is>
      </c>
      <c r="C4425" s="29" t="inlineStr">
        <is>
          <t>CHUVEIRO CROMADO C/ ARTICULAÇÃO</t>
        </is>
      </c>
      <c r="D4425" s="30" t="inlineStr">
        <is>
          <t>UN</t>
        </is>
      </c>
      <c r="E4425" s="31" t="n">
        <v>1</v>
      </c>
      <c r="F4425" s="32" t="n">
        <v>5.5</v>
      </c>
      <c r="G4425" s="32">
        <f>F4425*E4425</f>
        <v/>
      </c>
    </row>
    <row r="4426" ht="15" customHeight="1">
      <c r="A4426" s="29" t="inlineStr">
        <is>
          <t>6.27</t>
        </is>
      </c>
      <c r="B4426" s="29" t="inlineStr">
        <is>
          <t>S09718</t>
        </is>
      </c>
      <c r="C4426" s="29" t="inlineStr">
        <is>
          <t>Espelho de cristal 4mm com moldura de alumínio</t>
        </is>
      </c>
      <c r="D4426" s="30" t="inlineStr">
        <is>
          <t>m2</t>
        </is>
      </c>
      <c r="E4426" s="31" t="n">
        <v>29.8</v>
      </c>
      <c r="F4426" s="32" t="n">
        <v>0.6</v>
      </c>
      <c r="G4426" s="32">
        <f>F4426*E4426</f>
        <v/>
      </c>
    </row>
    <row r="4427" ht="20.1" customHeight="1">
      <c r="A4427" s="29" t="inlineStr">
        <is>
          <t>6.28</t>
        </is>
      </c>
      <c r="B4427" s="29" t="inlineStr">
        <is>
          <t>CP ADAP. 063</t>
        </is>
      </c>
      <c r="C4427" s="29" t="inlineStr">
        <is>
          <t>Grelha p/ralo em inox, fornecimento e instalação</t>
        </is>
      </c>
      <c r="D4427" s="30" t="inlineStr">
        <is>
          <t>UN</t>
        </is>
      </c>
      <c r="E4427" s="31" t="n">
        <v>17</v>
      </c>
      <c r="F4427" s="32" t="n">
        <v>0.15</v>
      </c>
      <c r="G4427" s="32">
        <f>F4427*E4427</f>
        <v/>
      </c>
    </row>
    <row r="4428" ht="15" customHeight="1">
      <c r="A4428" s="29" t="inlineStr">
        <is>
          <t>6.29</t>
        </is>
      </c>
      <c r="B4428" s="29" t="inlineStr">
        <is>
          <t>S04286</t>
        </is>
      </c>
      <c r="C4428" s="29" t="inlineStr">
        <is>
          <t>Dispenser para sabonete líquido</t>
        </is>
      </c>
      <c r="D4428" s="30" t="inlineStr">
        <is>
          <t>un</t>
        </is>
      </c>
      <c r="E4428" s="31" t="n">
        <v>12</v>
      </c>
      <c r="F4428" s="32" t="n">
        <v>0.15</v>
      </c>
      <c r="G4428" s="32">
        <f>F4428*E4428</f>
        <v/>
      </c>
    </row>
    <row r="4429" ht="15" customHeight="1">
      <c r="A4429" s="29" t="inlineStr">
        <is>
          <t>6.30</t>
        </is>
      </c>
      <c r="B4429" s="29" t="inlineStr">
        <is>
          <t>S04287</t>
        </is>
      </c>
      <c r="C4429" s="29" t="inlineStr">
        <is>
          <t>Dispenser para toalha interfolhada</t>
        </is>
      </c>
      <c r="D4429" s="30" t="inlineStr">
        <is>
          <t>un</t>
        </is>
      </c>
      <c r="E4429" s="31" t="n">
        <v>12</v>
      </c>
      <c r="F4429" s="32" t="n">
        <v>0.15</v>
      </c>
      <c r="G4429" s="32">
        <f>F4429*E4429</f>
        <v/>
      </c>
    </row>
    <row r="4430" ht="15" customHeight="1">
      <c r="A4430" s="29" t="inlineStr">
        <is>
          <t>6.31</t>
        </is>
      </c>
      <c r="B4430" s="29" t="inlineStr">
        <is>
          <t>S12511</t>
        </is>
      </c>
      <c r="C4430" s="29" t="inlineStr">
        <is>
          <t>Dispenser, em plástico, para papel higiênico em rolo</t>
        </is>
      </c>
      <c r="D4430" s="30" t="inlineStr">
        <is>
          <t>un</t>
        </is>
      </c>
      <c r="E4430" s="31" t="n">
        <v>33</v>
      </c>
      <c r="F4430" s="32" t="n">
        <v>0.15</v>
      </c>
      <c r="G4430" s="32">
        <f>F4430*E4430</f>
        <v/>
      </c>
    </row>
    <row r="4431" ht="15" customHeight="1">
      <c r="A4431" s="29" t="inlineStr">
        <is>
          <t>6.32</t>
        </is>
      </c>
      <c r="B4431" s="29" t="inlineStr">
        <is>
          <t>SBC190183</t>
        </is>
      </c>
      <c r="C4431" s="29" t="inlineStr">
        <is>
          <t>DUCHA HIGIENICA ACQUA JET 2195 AQUARIUS FABRIMAR CR Data 08/2024</t>
        </is>
      </c>
      <c r="D4431" s="30" t="inlineStr">
        <is>
          <t>un</t>
        </is>
      </c>
      <c r="E4431" s="31" t="n">
        <v>33</v>
      </c>
      <c r="F4431" s="32" t="n">
        <v>1.276</v>
      </c>
      <c r="G4431" s="32">
        <f>F4431*E4431</f>
        <v/>
      </c>
    </row>
    <row r="4432" ht="27.95" customHeight="1">
      <c r="A4432" s="29" t="inlineStr">
        <is>
          <t>6.33</t>
        </is>
      </c>
      <c r="B4432" s="29" t="inlineStr">
        <is>
          <t>89987</t>
        </is>
      </c>
      <c r="C4432" s="29" t="inlineStr">
        <is>
          <t>REGISTRO DE GAVETA BRUTO, LATÃO, ROSCÁVEL, 3/4", COM ACABAMENTO E CANOPLA CROMADOS - FORNECIMENTO E INSTALAÇÃO. AF_08/2021</t>
        </is>
      </c>
      <c r="D4432" s="30" t="inlineStr">
        <is>
          <t>UN</t>
        </is>
      </c>
      <c r="E4432" s="31" t="n">
        <v>12</v>
      </c>
      <c r="F4432" s="32" t="n">
        <v>0.4424</v>
      </c>
      <c r="G4432" s="32">
        <f>F4432*E4432</f>
        <v/>
      </c>
    </row>
    <row r="4433" ht="20.1" customHeight="1">
      <c r="A4433" s="29" t="inlineStr">
        <is>
          <t>6.34</t>
        </is>
      </c>
      <c r="B4433" s="29" t="inlineStr">
        <is>
          <t>94498</t>
        </is>
      </c>
      <c r="C4433" s="29" t="inlineStr">
        <is>
          <t>REGISTRO DE GAVETA BRUTO, LATÃO, ROSCÁVEL, 2" - FORNECIMENTO E INSTALAÇÃO. AF_08/2021</t>
        </is>
      </c>
      <c r="D4433" s="30" t="inlineStr">
        <is>
          <t>UN</t>
        </is>
      </c>
      <c r="E4433" s="31" t="n">
        <v>2</v>
      </c>
      <c r="F4433" s="32" t="n">
        <v>0.6796</v>
      </c>
      <c r="G4433" s="32">
        <f>F4433*E4433</f>
        <v/>
      </c>
    </row>
    <row r="4434" ht="20.1" customHeight="1">
      <c r="A4434" s="29" t="inlineStr">
        <is>
          <t>6.35</t>
        </is>
      </c>
      <c r="B4434" s="29" t="inlineStr">
        <is>
          <t>94500</t>
        </is>
      </c>
      <c r="C4434" s="29" t="inlineStr">
        <is>
          <t>REGISTRO DE GAVETA BRUTO, LATÃO, ROSCÁVEL, 3" - FORNECIMENTO E INSTALAÇÃO. AF_08/2021</t>
        </is>
      </c>
      <c r="D4434" s="30" t="inlineStr">
        <is>
          <t>UN</t>
        </is>
      </c>
      <c r="E4434" s="31" t="n">
        <v>3</v>
      </c>
      <c r="F4434" s="32" t="n">
        <v>1.139</v>
      </c>
      <c r="G4434" s="32">
        <f>F4434*E4434</f>
        <v/>
      </c>
    </row>
    <row r="4435" ht="20.1" customHeight="1">
      <c r="A4435" s="29" t="inlineStr">
        <is>
          <t>6.36</t>
        </is>
      </c>
      <c r="B4435" s="29" t="inlineStr">
        <is>
          <t>94501</t>
        </is>
      </c>
      <c r="C4435" s="29" t="inlineStr">
        <is>
          <t>REGISTRO DE GAVETA BRUTO, LATÃO, ROSCÁVEL, 4" - FORNECIMENTO E INSTALAÇÃO. AF_08/2021</t>
        </is>
      </c>
      <c r="D4435" s="30" t="inlineStr">
        <is>
          <t>UN</t>
        </is>
      </c>
      <c r="E4435" s="31" t="n">
        <v>2</v>
      </c>
      <c r="F4435" s="32" t="n">
        <v>1.445</v>
      </c>
      <c r="G4435" s="32">
        <f>F4435*E4435</f>
        <v/>
      </c>
    </row>
    <row r="4436" ht="15" customHeight="1">
      <c r="A4436" s="29" t="inlineStr">
        <is>
          <t>6.37</t>
        </is>
      </c>
      <c r="B4436" s="29" t="inlineStr">
        <is>
          <t>S07755</t>
        </is>
      </c>
      <c r="C4436" s="29" t="inlineStr">
        <is>
          <t>Painel para shaft de 1,00 x 0,65 sem visita e com acessórios</t>
        </is>
      </c>
      <c r="D4436" s="30" t="inlineStr">
        <is>
          <t>un</t>
        </is>
      </c>
      <c r="E4436" s="31" t="n">
        <v>34.72</v>
      </c>
      <c r="F4436" s="32" t="n">
        <v>1</v>
      </c>
      <c r="G4436" s="32">
        <f>F4436*E4436</f>
        <v/>
      </c>
    </row>
    <row r="4437" ht="15" customHeight="1">
      <c r="A4437" s="29" t="inlineStr">
        <is>
          <t>6.38</t>
        </is>
      </c>
      <c r="B4437" s="29" t="inlineStr">
        <is>
          <t>HID. 1</t>
        </is>
      </c>
      <c r="C4437" s="29" t="inlineStr">
        <is>
          <t>PROJETO HIDROSSANITÁRIO</t>
        </is>
      </c>
      <c r="D4437" s="30" t="inlineStr">
        <is>
          <t>UN</t>
        </is>
      </c>
      <c r="E4437" s="31" t="n">
        <v>1</v>
      </c>
      <c r="F4437" s="32" t="n">
        <v>37.4</v>
      </c>
      <c r="G4437" s="32">
        <f>F4437*E4437</f>
        <v/>
      </c>
    </row>
    <row r="4438" ht="15" customHeight="1">
      <c r="A4438" s="29" t="inlineStr">
        <is>
          <t>7.1</t>
        </is>
      </c>
      <c r="B4438" s="29" t="inlineStr">
        <is>
          <t>PROJ. 01</t>
        </is>
      </c>
      <c r="C4438" s="29" t="inlineStr">
        <is>
          <t>PROJETO EXECUTIVO COMPLETO</t>
        </is>
      </c>
      <c r="D4438" s="30" t="inlineStr">
        <is>
          <t>UN</t>
        </is>
      </c>
      <c r="E4438" s="31" t="n">
        <v>1</v>
      </c>
      <c r="F4438" s="32" t="n">
        <v>126.4</v>
      </c>
      <c r="G4438" s="32">
        <f>F4438*E4438</f>
        <v/>
      </c>
    </row>
    <row r="4439" ht="20.1" customHeight="1">
      <c r="A4439" s="29" t="inlineStr">
        <is>
          <t>7.2</t>
        </is>
      </c>
      <c r="B4439" s="29" t="inlineStr">
        <is>
          <t>PROJ. 02</t>
        </is>
      </c>
      <c r="C4439" s="29" t="inlineStr">
        <is>
          <t>AS BUILT - ATUALIZAÇÃO DO PROJETO EXECUTIVO CONFORME CONSTRUÍDO</t>
        </is>
      </c>
      <c r="D4439" s="30" t="inlineStr">
        <is>
          <t>UN</t>
        </is>
      </c>
      <c r="E4439" s="31" t="n">
        <v>1</v>
      </c>
      <c r="F4439" s="32" t="n">
        <v>81.2</v>
      </c>
      <c r="G4439" s="32">
        <f>F4439*E4439</f>
        <v/>
      </c>
    </row>
    <row r="4440" ht="27.95" customHeight="1">
      <c r="A4440" s="29" t="inlineStr">
        <is>
          <t>7.3</t>
        </is>
      </c>
      <c r="B4440" s="29" t="inlineStr">
        <is>
          <t>100982</t>
        </is>
      </c>
      <c r="C4440" s="29" t="inlineStr">
        <is>
          <t>CARGA, MANOBRA E DESCARGA DE ENTULHO EM CAMINHÃO BASCULANTE 10 M³ - CARGA COM ESCAVADEIRA HIDRÁULICA (CAÇAMBA DE 0,80 M³ / 111 HP) E DESCARGA LIVRE (UNIDADE: M3). AF_07/2020</t>
        </is>
      </c>
      <c r="D4440" s="30" t="inlineStr">
        <is>
          <t>M3</t>
        </is>
      </c>
      <c r="E4440" s="31" t="n">
        <v>355.22</v>
      </c>
      <c r="F4440" s="32" t="n">
        <v>0.0524</v>
      </c>
      <c r="G4440" s="32">
        <f>F4440*E4440</f>
        <v/>
      </c>
    </row>
    <row r="4441" ht="15" customHeight="1">
      <c r="A4441" s="29" t="inlineStr">
        <is>
          <t>7.4</t>
        </is>
      </c>
      <c r="B4441" s="29" t="inlineStr">
        <is>
          <t>00009537</t>
        </is>
      </c>
      <c r="C4441" s="29" t="inlineStr">
        <is>
          <t>LIMPEZA FINAL DA OBRA</t>
        </is>
      </c>
      <c r="D4441" s="30" t="inlineStr">
        <is>
          <t>M2</t>
        </is>
      </c>
      <c r="E4441" s="31" t="n">
        <v>2211</v>
      </c>
      <c r="F4441" s="32" t="n">
        <v>0.14</v>
      </c>
      <c r="G4441" s="32">
        <f>F4441*E4441</f>
        <v/>
      </c>
    </row>
    <row r="4442" ht="15" customHeight="1">
      <c r="A4442" s="1" t="n"/>
      <c r="B4442" s="1" t="n"/>
      <c r="C4442" s="1" t="n"/>
      <c r="D4442" s="1" t="n"/>
      <c r="E4442" s="1" t="n"/>
      <c r="F4442" s="33" t="inlineStr">
        <is>
          <t>TOTAL:</t>
        </is>
      </c>
      <c r="G4442" s="34" t="n">
        <v>24280.26487450439</v>
      </c>
    </row>
    <row r="4443" ht="15.95" customHeight="1">
      <c r="A4443" s="27" t="inlineStr">
        <is>
          <t xml:space="preserve">[ Encargos </t>
        </is>
      </c>
      <c r="B4443" s="27" t="inlineStr">
        <is>
          <t>00040864</t>
        </is>
      </c>
      <c r="C4443" s="27" t="inlineStr">
        <is>
          <t>SEGURO - MENSALISTA (COLETADO CAIXA - ENCARGOS COMPLEMENTARES)</t>
        </is>
      </c>
      <c r="D4443" s="28" t="inlineStr">
        <is>
          <t>MES</t>
        </is>
      </c>
      <c r="E4443" s="1" t="n"/>
      <c r="F4443" s="1" t="n"/>
      <c r="G4443" s="1" t="n"/>
    </row>
    <row r="4444" ht="15" customHeight="1">
      <c r="A4444" s="29" t="inlineStr">
        <is>
          <t>1.2</t>
        </is>
      </c>
      <c r="B4444" s="29" t="inlineStr">
        <is>
          <t>93572</t>
        </is>
      </c>
      <c r="C4444" s="29" t="inlineStr">
        <is>
          <t>ENCARREGADO GERAL DE OBRAS COM ENCARGOS COMPLEMENTARES</t>
        </is>
      </c>
      <c r="D4444" s="30" t="inlineStr">
        <is>
          <t>MES</t>
        </is>
      </c>
      <c r="E4444" s="31" t="n">
        <v>12</v>
      </c>
      <c r="F4444" s="32" t="n">
        <v>1</v>
      </c>
      <c r="G4444" s="32">
        <f>F4444*E4444</f>
        <v/>
      </c>
    </row>
    <row r="4445" ht="15" customHeight="1">
      <c r="A4445" s="1" t="n"/>
      <c r="B4445" s="1" t="n"/>
      <c r="C4445" s="1" t="n"/>
      <c r="D4445" s="1" t="n"/>
      <c r="E4445" s="1" t="n"/>
      <c r="F4445" s="33" t="inlineStr">
        <is>
          <t>TOTAL:</t>
        </is>
      </c>
      <c r="G4445" s="34" t="n">
        <v>12</v>
      </c>
    </row>
    <row r="4446" ht="15" customHeight="1">
      <c r="A4446" s="27" t="inlineStr">
        <is>
          <t xml:space="preserve">[ Encargos </t>
        </is>
      </c>
      <c r="B4446" s="27" t="inlineStr">
        <is>
          <t>I10362</t>
        </is>
      </c>
      <c r="C4446" s="27" t="inlineStr">
        <is>
          <t>Seguro de vida e acidente em grupo</t>
        </is>
      </c>
      <c r="D4446" s="28" t="inlineStr">
        <is>
          <t>un</t>
        </is>
      </c>
      <c r="E4446" s="1" t="n"/>
      <c r="F4446" s="1" t="n"/>
      <c r="G4446" s="1" t="n"/>
    </row>
    <row r="4447" ht="15" customHeight="1">
      <c r="A4447" s="29" t="inlineStr">
        <is>
          <t>3.3.10</t>
        </is>
      </c>
      <c r="B4447" s="29" t="inlineStr">
        <is>
          <t>S08637</t>
        </is>
      </c>
      <c r="C4447" s="29" t="inlineStr">
        <is>
          <t>Chapim de concreto pré-moldado</t>
        </is>
      </c>
      <c r="D4447" s="30" t="inlineStr">
        <is>
          <t>m</t>
        </is>
      </c>
      <c r="E4447" s="31" t="n">
        <v>142</v>
      </c>
      <c r="F4447" s="32" t="n">
        <v>0.01224</v>
      </c>
      <c r="G4447" s="32">
        <f>F4447*E4447</f>
        <v/>
      </c>
    </row>
    <row r="4448" ht="20.1" customHeight="1">
      <c r="A4448" s="29" t="inlineStr">
        <is>
          <t>3.6.5</t>
        </is>
      </c>
      <c r="B4448" s="29" t="inlineStr">
        <is>
          <t>S09541</t>
        </is>
      </c>
      <c r="C4448" s="29" t="inlineStr">
        <is>
          <t>Fornecimento e instalação de exaustor eólico ref. LM-60 master turbo, da luftmaxi ou similar</t>
        </is>
      </c>
      <c r="D4448" s="30" t="inlineStr">
        <is>
          <t>un</t>
        </is>
      </c>
      <c r="E4448" s="31" t="n">
        <v>18</v>
      </c>
      <c r="F4448" s="32" t="n">
        <v>0.008999999999999999</v>
      </c>
      <c r="G4448" s="32">
        <f>F4448*E4448</f>
        <v/>
      </c>
    </row>
    <row r="4449" ht="27.95" customHeight="1">
      <c r="A4449" s="29" t="inlineStr">
        <is>
          <t>4.2.17</t>
        </is>
      </c>
      <c r="B4449" s="29" t="inlineStr">
        <is>
          <t>S02291</t>
        </is>
      </c>
      <c r="C4449" s="29" t="inlineStr">
        <is>
          <t>Pintura para interiores, sobre paredes ou tetos, com lixamento, aplicação de 01 demão de líquido selador, 02 demãos de massa corrida e 02 demãos de tinta pva latex convencional para interiores (Recomposição das paredes e lajes internas)</t>
        </is>
      </c>
      <c r="D4449" s="30" t="inlineStr">
        <is>
          <t>m2</t>
        </is>
      </c>
      <c r="E4449" s="31" t="n">
        <v>17.4</v>
      </c>
      <c r="F4449" s="32" t="n">
        <v>0.007425</v>
      </c>
      <c r="G4449" s="32">
        <f>F4449*E4449</f>
        <v/>
      </c>
    </row>
    <row r="4450" ht="15" customHeight="1">
      <c r="A4450" s="1" t="n"/>
      <c r="B4450" s="1" t="n"/>
      <c r="C4450" s="1" t="n"/>
      <c r="D4450" s="1" t="n"/>
      <c r="E4450" s="1" t="n"/>
      <c r="F4450" s="33" t="inlineStr">
        <is>
          <t>TOTAL:</t>
        </is>
      </c>
      <c r="G4450" s="34" t="n">
        <v>2.029275</v>
      </c>
    </row>
    <row r="4451" ht="15" customHeight="1">
      <c r="A4451" s="27" t="inlineStr">
        <is>
          <t>[ Material ]</t>
        </is>
      </c>
      <c r="B4451" s="27" t="inlineStr">
        <is>
          <t>00006085</t>
        </is>
      </c>
      <c r="C4451" s="27" t="inlineStr">
        <is>
          <t>SELADOR ACRILICO OPACO PREMIUM INTERIOR/EXTERIOR</t>
        </is>
      </c>
      <c r="D4451" s="28" t="inlineStr">
        <is>
          <t>L</t>
        </is>
      </c>
      <c r="E4451" s="1" t="n"/>
      <c r="F4451" s="1" t="n"/>
      <c r="G4451" s="1" t="n"/>
    </row>
    <row r="4452" ht="20.1" customHeight="1">
      <c r="A4452" s="29" t="inlineStr">
        <is>
          <t>4.3.10</t>
        </is>
      </c>
      <c r="B4452" s="29" t="inlineStr">
        <is>
          <t>88485</t>
        </is>
      </c>
      <c r="C4452" s="29" t="inlineStr">
        <is>
          <t>FUNDO SELADOR ACRÍLICO, APLICAÇÃO MANUAL EM PAREDE, UMA DEMÃO. AF_04/2023</t>
        </is>
      </c>
      <c r="D4452" s="30" t="inlineStr">
        <is>
          <t>M2</t>
        </is>
      </c>
      <c r="E4452" s="31" t="n">
        <v>58.29</v>
      </c>
      <c r="F4452" s="32" t="n">
        <v>0.1666</v>
      </c>
      <c r="G4452" s="32">
        <f>F4452*E4452</f>
        <v/>
      </c>
    </row>
    <row r="4453" ht="20.1" customHeight="1">
      <c r="A4453" s="29" t="inlineStr">
        <is>
          <t>4.6.11</t>
        </is>
      </c>
      <c r="B4453" s="29" t="inlineStr">
        <is>
          <t>88415</t>
        </is>
      </c>
      <c r="C4453" s="29" t="inlineStr">
        <is>
          <t>APLICAÇÃO MANUAL DE FUNDO SELADOR ACRÍLICO EM PAREDES EXTERNAS DE CASAS. AF_06/2014</t>
        </is>
      </c>
      <c r="D4453" s="30" t="inlineStr">
        <is>
          <t>M2</t>
        </is>
      </c>
      <c r="E4453" s="31" t="n">
        <v>168</v>
      </c>
      <c r="F4453" s="32" t="n">
        <v>0.16</v>
      </c>
      <c r="G4453" s="32">
        <f>F4453*E4453</f>
        <v/>
      </c>
    </row>
    <row r="4454" ht="15" customHeight="1">
      <c r="A4454" s="1" t="n"/>
      <c r="B4454" s="1" t="n"/>
      <c r="C4454" s="1" t="n"/>
      <c r="D4454" s="1" t="n"/>
      <c r="E4454" s="1" t="n"/>
      <c r="F4454" s="33" t="inlineStr">
        <is>
          <t>TOTAL:</t>
        </is>
      </c>
      <c r="G4454" s="34" t="n">
        <v>36.591114</v>
      </c>
    </row>
    <row r="4455" ht="15.95" customHeight="1">
      <c r="A4455" s="27" t="inlineStr">
        <is>
          <t>[ Material ]</t>
        </is>
      </c>
      <c r="B4455" s="27" t="inlineStr">
        <is>
          <t>00000142</t>
        </is>
      </c>
      <c r="C4455" s="27" t="inlineStr">
        <is>
          <t>SELANTE ELASTICO MONOCOMPONENTE A BASE DE POLIURETANO (PU) PARA JUNTAS DIVERSAS</t>
        </is>
      </c>
      <c r="D4455" s="28" t="inlineStr">
        <is>
          <t>310ML</t>
        </is>
      </c>
      <c r="E4455" s="1" t="n"/>
      <c r="F4455" s="1" t="n"/>
      <c r="G4455" s="1" t="n"/>
    </row>
    <row r="4456" ht="20.1" customHeight="1">
      <c r="A4456" s="29" t="inlineStr">
        <is>
          <t>2.2</t>
        </is>
      </c>
      <c r="B4456" s="29" t="inlineStr">
        <is>
          <t>93208</t>
        </is>
      </c>
      <c r="C4456" s="29" t="inlineStr">
        <is>
          <t>EXECUÇÃO DE ALMOXARIFADO EM CANTEIRO DE OBRA EM CHAPA DE MADEIRA COMPENSADA, INCLUSO PRATELEIRAS. AF_02/2016</t>
        </is>
      </c>
      <c r="D4456" s="30" t="inlineStr">
        <is>
          <t>M2</t>
        </is>
      </c>
      <c r="E4456" s="31" t="n">
        <v>30</v>
      </c>
      <c r="F4456" s="32" t="n">
        <v>0.05597586</v>
      </c>
      <c r="G4456" s="32">
        <f>F4456*E4456</f>
        <v/>
      </c>
    </row>
    <row r="4457" ht="20.1" customHeight="1">
      <c r="A4457" s="29" t="inlineStr">
        <is>
          <t>3.6.4</t>
        </is>
      </c>
      <c r="B4457" s="29" t="inlineStr">
        <is>
          <t>CP ADAP. 054</t>
        </is>
      </c>
      <c r="C4457" s="29" t="inlineStr">
        <is>
          <t>RUFO EM CHAPA DE AÇO GALVANIZADO NÚMERO 24, CORTE DE 50 CM, INCLUSO TRANSPORTE VERTICAL</t>
        </is>
      </c>
      <c r="D4457" s="30" t="inlineStr">
        <is>
          <t>M</t>
        </is>
      </c>
      <c r="E4457" s="31" t="n">
        <v>57</v>
      </c>
      <c r="F4457" s="32" t="n">
        <v>0.198</v>
      </c>
      <c r="G4457" s="32">
        <f>F4457*E4457</f>
        <v/>
      </c>
    </row>
    <row r="4458" ht="20.1" customHeight="1">
      <c r="A4458" s="29" t="inlineStr">
        <is>
          <t>4.7.3</t>
        </is>
      </c>
      <c r="B4458" s="29" t="inlineStr">
        <is>
          <t>CP ADAP. 054</t>
        </is>
      </c>
      <c r="C4458" s="29" t="inlineStr">
        <is>
          <t>RUFO EM CHAPA DE AÇO GALVANIZADO NÚMERO 24, CORTE DE 50 CM, INCLUSO TRANSPORTE VERTICAL</t>
        </is>
      </c>
      <c r="D4458" s="30" t="inlineStr">
        <is>
          <t>M</t>
        </is>
      </c>
      <c r="E4458" s="31" t="n">
        <v>34</v>
      </c>
      <c r="F4458" s="32" t="n">
        <v>0.198</v>
      </c>
      <c r="G4458" s="32">
        <f>F4458*E4458</f>
        <v/>
      </c>
    </row>
    <row r="4459" ht="20.1" customHeight="1">
      <c r="A4459" s="29" t="inlineStr">
        <is>
          <t>4.7.4</t>
        </is>
      </c>
      <c r="B4459" s="29" t="inlineStr">
        <is>
          <t>CP ADAP. 055</t>
        </is>
      </c>
      <c r="C4459" s="29" t="inlineStr">
        <is>
          <t>CUMEEIRA EM CHAPA DE AÇO GALVANIZADO NÚMERO 24, CORTE DE 100 CM, INCLUSO TRANSPORTE VERTICAL</t>
        </is>
      </c>
      <c r="D4459" s="30" t="inlineStr">
        <is>
          <t>M</t>
        </is>
      </c>
      <c r="E4459" s="31" t="n">
        <v>30</v>
      </c>
      <c r="F4459" s="32" t="n">
        <v>0.198</v>
      </c>
      <c r="G4459" s="32">
        <f>F4459*E4459</f>
        <v/>
      </c>
    </row>
    <row r="4460" ht="20.1" customHeight="1">
      <c r="A4460" s="29" t="inlineStr">
        <is>
          <t>6.21</t>
        </is>
      </c>
      <c r="B4460" s="29" t="inlineStr">
        <is>
          <t>91338</t>
        </is>
      </c>
      <c r="C4460" s="29" t="inlineStr">
        <is>
          <t>PORTA DE ALUMÍNIO DE ABRIR COM LAMBRI, COM GUARNIÇÃO, FIXAÇÃO COM PARAFUSOS - FORNECIMENTO E INSTALAÇÃO. AF_12/2019</t>
        </is>
      </c>
      <c r="D4460" s="30" t="inlineStr">
        <is>
          <t>M2</t>
        </is>
      </c>
      <c r="E4460" s="31" t="n">
        <v>29.92</v>
      </c>
      <c r="F4460" s="32" t="n">
        <v>0.8829</v>
      </c>
      <c r="G4460" s="32">
        <f>F4460*E4460</f>
        <v/>
      </c>
    </row>
    <row r="4461" ht="15" customHeight="1">
      <c r="A4461" s="1" t="n"/>
      <c r="B4461" s="1" t="n"/>
      <c r="C4461" s="1" t="n"/>
      <c r="D4461" s="1" t="n"/>
      <c r="E4461" s="1" t="n"/>
      <c r="F4461" s="33" t="inlineStr">
        <is>
          <t>TOTAL:</t>
        </is>
      </c>
      <c r="G4461" s="34" t="n">
        <v>52.0536438</v>
      </c>
    </row>
    <row r="4462" ht="15.95" customHeight="1">
      <c r="A4462" s="27" t="inlineStr">
        <is>
          <t xml:space="preserve">[ </t>
        </is>
      </c>
      <c r="B4462" s="27" t="inlineStr">
        <is>
          <t>00014618</t>
        </is>
      </c>
      <c r="C4462" s="27" t="inlineStr">
        <is>
          <t>SERRA CIRCULAR DE BANCADA COM MOTOR ELETRICO, POTENCIA DE *1600* W, PARA DISCO DE DIAMETRO DE 10" (250 MM)</t>
        </is>
      </c>
      <c r="D4462" s="28" t="inlineStr">
        <is>
          <t>UN</t>
        </is>
      </c>
      <c r="E4462" s="1" t="n"/>
      <c r="F4462" s="1" t="n"/>
      <c r="G4462" s="1" t="n"/>
    </row>
    <row r="4463" ht="20.1" customHeight="1">
      <c r="A4463" s="29" t="inlineStr">
        <is>
          <t>2.2</t>
        </is>
      </c>
      <c r="B4463" s="29" t="inlineStr">
        <is>
          <t>93208</t>
        </is>
      </c>
      <c r="C4463" s="29" t="inlineStr">
        <is>
          <t>EXECUÇÃO DE ALMOXARIFADO EM CANTEIRO DE OBRA EM CHAPA DE MADEIRA COMPENSADA, INCLUSO PRATELEIRAS. AF_02/2016</t>
        </is>
      </c>
      <c r="D4463" s="30" t="inlineStr">
        <is>
          <t>M2</t>
        </is>
      </c>
      <c r="E4463" s="31" t="n">
        <v>30</v>
      </c>
      <c r="F4463" s="32" t="n">
        <v>1.6435111632e-05</v>
      </c>
      <c r="G4463" s="32">
        <f>F4463*E4463</f>
        <v/>
      </c>
    </row>
    <row r="4464" ht="27.95" customHeight="1">
      <c r="A4464" s="29" t="inlineStr">
        <is>
          <t>2.3</t>
        </is>
      </c>
      <c r="B4464" s="29" t="inlineStr">
        <is>
          <t>93210</t>
        </is>
      </c>
      <c r="C4464" s="29" t="inlineStr">
        <is>
          <t>EXECUÇÃO DE REFEITÓRIO EM CANTEIRO DE OBRA EM CHAPA DE MADEIRA COMPENSADA, NÃO INCLUSO MOBILIÁRIO E EQUIPAMENTOS. AF_02/2016</t>
        </is>
      </c>
      <c r="D4464" s="30" t="inlineStr">
        <is>
          <t>M2</t>
        </is>
      </c>
      <c r="E4464" s="31" t="n">
        <v>14</v>
      </c>
      <c r="F4464" s="32" t="n">
        <v>6.4177548480512e-06</v>
      </c>
      <c r="G4464" s="32">
        <f>F4464*E4464</f>
        <v/>
      </c>
    </row>
    <row r="4465" ht="27.95" customHeight="1">
      <c r="A4465" s="29" t="inlineStr">
        <is>
          <t>4.2.6</t>
        </is>
      </c>
      <c r="B4465" s="29" t="inlineStr">
        <is>
          <t>92762</t>
        </is>
      </c>
      <c r="C4465" s="29" t="inlineStr">
        <is>
          <t>ARMAÇÃO DE PILAR OU VIGA DE ESTRUTURA CONVENCIONAL DE CONCRETO ARMADO UTILIZANDO AÇO CA-50 DE 10,0 MM - MONTAGEM. AF_06/2022</t>
        </is>
      </c>
      <c r="D4465" s="30" t="inlineStr">
        <is>
          <t>KG</t>
        </is>
      </c>
      <c r="E4465" s="31" t="n">
        <v>330.48</v>
      </c>
      <c r="F4465" s="32" t="n">
        <v>3.229002e-06</v>
      </c>
      <c r="G4465" s="32">
        <f>F4465*E4465</f>
        <v/>
      </c>
    </row>
    <row r="4466" ht="27.95" customHeight="1">
      <c r="A4466" s="29" t="inlineStr">
        <is>
          <t>4.6.4</t>
        </is>
      </c>
      <c r="B4466" s="29" t="inlineStr">
        <is>
          <t>92762</t>
        </is>
      </c>
      <c r="C4466" s="29" t="inlineStr">
        <is>
          <t>MONTAGEM E DESMONTAGEM DE FÔRMA DE PILARES RETANGULARES E ESTRUTURAS SIMILARES, PÉ-DIREITO SIMPLES, EM CHAPA DE MADEIRA COMPENSADA PLASTIFICADA, 10 UTILIZAÇÕES. AF_09/2020</t>
        </is>
      </c>
      <c r="D4466" s="30" t="inlineStr">
        <is>
          <t>KG</t>
        </is>
      </c>
      <c r="E4466" s="31" t="n">
        <v>4</v>
      </c>
      <c r="F4466" s="32" t="n">
        <v>3.229002e-06</v>
      </c>
      <c r="G4466" s="32">
        <f>F4466*E4466</f>
        <v/>
      </c>
    </row>
    <row r="4467" ht="27.95" customHeight="1">
      <c r="A4467" s="29" t="inlineStr">
        <is>
          <t>4.6.7</t>
        </is>
      </c>
      <c r="B4467" s="29" t="inlineStr">
        <is>
          <t>92455</t>
        </is>
      </c>
      <c r="C4467" s="29" t="inlineStr">
        <is>
          <t>MONTAGEM E DESMONTAGEM DE FÔRMA DE VIGA, ESCORAMENTO COM GARFO DE MADEIRA, PÉ-DIREITO SIMPLES, EM CHAPA DE MADEIRA RESINADA, 4 UTILIZAÇÕES. AF_09/2020</t>
        </is>
      </c>
      <c r="D4467" s="30" t="inlineStr">
        <is>
          <t>M2</t>
        </is>
      </c>
      <c r="E4467" s="31" t="n">
        <v>12</v>
      </c>
      <c r="F4467" s="32" t="n">
        <v>2.97587944e-05</v>
      </c>
      <c r="G4467" s="32">
        <f>F4467*E4467</f>
        <v/>
      </c>
    </row>
    <row r="4468" ht="27.95" customHeight="1">
      <c r="A4468" s="29" t="inlineStr">
        <is>
          <t>5.6</t>
        </is>
      </c>
      <c r="B4468" s="29" t="inlineStr">
        <is>
          <t>92762</t>
        </is>
      </c>
      <c r="C4468" s="29" t="inlineStr">
        <is>
          <t>ARMAÇÃO DE PILAR OU VIGA DE ESTRUTURA CONVENCIONAL DE CONCRETO ARMADO UTILIZANDO AÇO CA-50 DE 10,0 MM - MONTAGEM. AF_06/2022</t>
        </is>
      </c>
      <c r="D4468" s="30" t="inlineStr">
        <is>
          <t>KG</t>
        </is>
      </c>
      <c r="E4468" s="31" t="n">
        <v>426.35</v>
      </c>
      <c r="F4468" s="32" t="n">
        <v>3.229002e-06</v>
      </c>
      <c r="G4468" s="32">
        <f>F4468*E4468</f>
        <v/>
      </c>
    </row>
    <row r="4469" ht="27.95" customHeight="1">
      <c r="A4469" s="29" t="inlineStr">
        <is>
          <t>5.8</t>
        </is>
      </c>
      <c r="B4469" s="29" t="inlineStr">
        <is>
          <t>92423</t>
        </is>
      </c>
      <c r="C4469" s="29" t="inlineStr">
        <is>
          <t>MONTAGEM E DESMONTAGEM DE FÔRMA DE PILARES RETANGULARES E ESTRUTURAS SIMILARES, PÉ-DIREITO SIMPLES, EM CHAPA DE MADEIRA COMPENSADA RESINADA, 6 UTILIZAÇÕES. AF_09/2020</t>
        </is>
      </c>
      <c r="D4469" s="30" t="inlineStr">
        <is>
          <t>M2</t>
        </is>
      </c>
      <c r="E4469" s="31" t="n">
        <v>72</v>
      </c>
      <c r="F4469" s="32" t="n">
        <v>5.7814512e-06</v>
      </c>
      <c r="G4469" s="32">
        <f>F4469*E4469</f>
        <v/>
      </c>
    </row>
    <row r="4470" ht="15" customHeight="1">
      <c r="A4470" s="1" t="n"/>
      <c r="B4470" s="1" t="n"/>
      <c r="C4470" s="1" t="n"/>
      <c r="D4470" s="1" t="n"/>
      <c r="E4470" s="1" t="n"/>
      <c r="F4470" s="33" t="inlineStr">
        <is>
          <t>TOTAL:</t>
        </is>
      </c>
      <c r="G4470" s="34" t="n">
        <v>0.003812993527692717</v>
      </c>
    </row>
    <row r="4471" ht="15" customHeight="1">
      <c r="A4471" s="27" t="inlineStr">
        <is>
          <t xml:space="preserve">[ Encargos </t>
        </is>
      </c>
      <c r="B4471" s="27" t="inlineStr">
        <is>
          <t>I11249</t>
        </is>
      </c>
      <c r="C4471" s="27" t="inlineStr">
        <is>
          <t>Serra circular eletrica portatil</t>
        </is>
      </c>
      <c r="D4471" s="28" t="inlineStr">
        <is>
          <t>un</t>
        </is>
      </c>
      <c r="E4471" s="1" t="n"/>
      <c r="F4471" s="1" t="n"/>
      <c r="G4471" s="1" t="n"/>
    </row>
    <row r="4472" ht="15" customHeight="1">
      <c r="A4472" s="29" t="inlineStr">
        <is>
          <t>3.3.10</t>
        </is>
      </c>
      <c r="B4472" s="29" t="inlineStr">
        <is>
          <t>S08637</t>
        </is>
      </c>
      <c r="C4472" s="29" t="inlineStr">
        <is>
          <t>Chapim de concreto pré-moldado</t>
        </is>
      </c>
      <c r="D4472" s="30" t="inlineStr">
        <is>
          <t>m</t>
        </is>
      </c>
      <c r="E4472" s="31" t="n">
        <v>142</v>
      </c>
      <c r="F4472" s="32" t="n">
        <v>0.000136</v>
      </c>
      <c r="G4472" s="32">
        <f>F4472*E4472</f>
        <v/>
      </c>
    </row>
    <row r="4473" ht="15" customHeight="1">
      <c r="A4473" s="1" t="n"/>
      <c r="B4473" s="1" t="n"/>
      <c r="C4473" s="1" t="n"/>
      <c r="D4473" s="1" t="n"/>
      <c r="E4473" s="1" t="n"/>
      <c r="F4473" s="33" t="inlineStr">
        <is>
          <t>TOTAL:</t>
        </is>
      </c>
      <c r="G4473" s="34" t="n">
        <v>0.019312</v>
      </c>
    </row>
    <row r="4474" ht="15" customHeight="1">
      <c r="A4474" s="27" t="inlineStr">
        <is>
          <t xml:space="preserve">[ Encargos </t>
        </is>
      </c>
      <c r="B4474" s="27" t="inlineStr">
        <is>
          <t>I11247</t>
        </is>
      </c>
      <c r="C4474" s="27" t="inlineStr">
        <is>
          <t>Serra mármore</t>
        </is>
      </c>
      <c r="D4474" s="28" t="inlineStr">
        <is>
          <t>un</t>
        </is>
      </c>
      <c r="E4474" s="1" t="n"/>
      <c r="F4474" s="1" t="n"/>
      <c r="G4474" s="1" t="n"/>
    </row>
    <row r="4475" ht="20.1" customHeight="1">
      <c r="A4475" s="29" t="inlineStr">
        <is>
          <t>3.6.5</t>
        </is>
      </c>
      <c r="B4475" s="29" t="inlineStr">
        <is>
          <t>S09541</t>
        </is>
      </c>
      <c r="C4475" s="29" t="inlineStr">
        <is>
          <t>Fornecimento e instalação de exaustor eólico ref. LM-60 master turbo, da luftmaxi ou similar</t>
        </is>
      </c>
      <c r="D4475" s="30" t="inlineStr">
        <is>
          <t>un</t>
        </is>
      </c>
      <c r="E4475" s="31" t="n">
        <v>18</v>
      </c>
      <c r="F4475" s="32" t="n">
        <v>0.0001</v>
      </c>
      <c r="G4475" s="32">
        <f>F4475*E4475</f>
        <v/>
      </c>
    </row>
    <row r="4476" ht="15" customHeight="1">
      <c r="A4476" s="1" t="n"/>
      <c r="B4476" s="1" t="n"/>
      <c r="C4476" s="1" t="n"/>
      <c r="D4476" s="1" t="n"/>
      <c r="E4476" s="1" t="n"/>
      <c r="F4476" s="33" t="inlineStr">
        <is>
          <t>TOTAL:</t>
        </is>
      </c>
      <c r="G4476" s="34" t="n">
        <v>0.0018</v>
      </c>
    </row>
    <row r="4477" ht="15" customHeight="1">
      <c r="A4477" s="27" t="inlineStr">
        <is>
          <t xml:space="preserve">[ Encargos </t>
        </is>
      </c>
      <c r="B4477" s="27" t="inlineStr">
        <is>
          <t>I10577</t>
        </is>
      </c>
      <c r="C4477" s="27" t="inlineStr">
        <is>
          <t>Serrote 40cm</t>
        </is>
      </c>
      <c r="D4477" s="28" t="inlineStr">
        <is>
          <t>un</t>
        </is>
      </c>
      <c r="E4477" s="1" t="n"/>
      <c r="F4477" s="1" t="n"/>
      <c r="G4477" s="1" t="n"/>
    </row>
    <row r="4478" ht="15" customHeight="1">
      <c r="A4478" s="29" t="inlineStr">
        <is>
          <t>3.3.10</t>
        </is>
      </c>
      <c r="B4478" s="29" t="inlineStr">
        <is>
          <t>S08637</t>
        </is>
      </c>
      <c r="C4478" s="29" t="inlineStr">
        <is>
          <t>Chapim de concreto pré-moldado</t>
        </is>
      </c>
      <c r="D4478" s="30" t="inlineStr">
        <is>
          <t>m</t>
        </is>
      </c>
      <c r="E4478" s="31" t="n">
        <v>142</v>
      </c>
      <c r="F4478" s="32" t="n">
        <v>0.000136</v>
      </c>
      <c r="G4478" s="32">
        <f>F4478*E4478</f>
        <v/>
      </c>
    </row>
    <row r="4479" ht="15" customHeight="1">
      <c r="A4479" s="1" t="n"/>
      <c r="B4479" s="1" t="n"/>
      <c r="C4479" s="1" t="n"/>
      <c r="D4479" s="1" t="n"/>
      <c r="E4479" s="1" t="n"/>
      <c r="F4479" s="33" t="inlineStr">
        <is>
          <t>TOTAL:</t>
        </is>
      </c>
      <c r="G4479" s="34" t="n">
        <v>0.019312</v>
      </c>
    </row>
    <row r="4480" ht="15.95" customHeight="1">
      <c r="A4480" s="27" t="inlineStr">
        <is>
          <t xml:space="preserve">[ Mão de Obra </t>
        </is>
      </c>
      <c r="B4480" s="27" t="inlineStr">
        <is>
          <t>PE.88316..HE</t>
        </is>
      </c>
      <c r="C4480" s="27" t="inlineStr">
        <is>
          <t>SERVENTE COM ENCARGOS COMPLEMENTARES HORÁRIO EXTRAORDINÁRIO 50%</t>
        </is>
      </c>
      <c r="D4480" s="28" t="inlineStr">
        <is>
          <t>H</t>
        </is>
      </c>
      <c r="E4480" s="1" t="n"/>
      <c r="F4480" s="1" t="n"/>
      <c r="G4480" s="1" t="n"/>
    </row>
    <row r="4481" ht="20.1" customHeight="1">
      <c r="A4481" s="29" t="inlineStr">
        <is>
          <t>3.2.3</t>
        </is>
      </c>
      <c r="B4481" s="29" t="inlineStr">
        <is>
          <t>PE.EST.99814.</t>
        </is>
      </c>
      <c r="C4481" s="29" t="inlineStr">
        <is>
          <t>LIMPEZA DE SUPERFÍCIE COM JATO DE ALTA PRESSÃO, EM HORÁRIO EXTRAORDINÁRIO_50%.</t>
        </is>
      </c>
      <c r="D4481" s="30" t="inlineStr">
        <is>
          <t>m²</t>
        </is>
      </c>
      <c r="E4481" s="31" t="n">
        <v>95.05</v>
      </c>
      <c r="F4481" s="32" t="n">
        <v>0.089</v>
      </c>
      <c r="G4481" s="32">
        <f>F4481*E4481</f>
        <v/>
      </c>
    </row>
    <row r="4482" ht="20.1" customHeight="1">
      <c r="A4482" s="29" t="inlineStr">
        <is>
          <t>3.3.3</t>
        </is>
      </c>
      <c r="B4482" s="29" t="inlineStr">
        <is>
          <t>PE.EST.99814.</t>
        </is>
      </c>
      <c r="C4482" s="29" t="inlineStr">
        <is>
          <t>LIMPEZA DE SUPERFÍCIE COM JATO DE ALTA PRESSÃO, EM HORÁRIO EXTRAORDINÁRIO_50%.</t>
        </is>
      </c>
      <c r="D4482" s="30" t="inlineStr">
        <is>
          <t>m²</t>
        </is>
      </c>
      <c r="E4482" s="31" t="n">
        <v>852</v>
      </c>
      <c r="F4482" s="32" t="n">
        <v>0.089</v>
      </c>
      <c r="G4482" s="32">
        <f>F4482*E4482</f>
        <v/>
      </c>
    </row>
    <row r="4483" ht="20.1" customHeight="1">
      <c r="A4483" s="29" t="inlineStr">
        <is>
          <t>4.3.3</t>
        </is>
      </c>
      <c r="B4483" s="29" t="inlineStr">
        <is>
          <t>PE.EST.99814.</t>
        </is>
      </c>
      <c r="C4483" s="29" t="inlineStr">
        <is>
          <t>LIMPEZA DE SUPERFÍCIE COM JATO DE ALTA PRESSÃO, EM HORÁRIO EXTRAORDINÁRIO_50%.</t>
        </is>
      </c>
      <c r="D4483" s="30" t="inlineStr">
        <is>
          <t>m²</t>
        </is>
      </c>
      <c r="E4483" s="31" t="n">
        <v>1721.67</v>
      </c>
      <c r="F4483" s="32" t="n">
        <v>0.089</v>
      </c>
      <c r="G4483" s="32">
        <f>F4483*E4483</f>
        <v/>
      </c>
    </row>
    <row r="4484" ht="20.1" customHeight="1">
      <c r="A4484" s="29" t="inlineStr">
        <is>
          <t>5.2</t>
        </is>
      </c>
      <c r="B4484" s="29" t="inlineStr">
        <is>
          <t>97626SINAPI_ HE50%_1</t>
        </is>
      </c>
      <c r="C4484" s="29" t="inlineStr">
        <is>
          <t>DEMOLIÇÃO DE PILARES E VIGAS CONCRETO ARMADO, DE FORMA MANUAL, SEM REAPROVEITAMENTO_HORÁRIO EXTRAORDINÁRIO 50%.</t>
        </is>
      </c>
      <c r="D4484" s="30" t="inlineStr">
        <is>
          <t>m³</t>
        </is>
      </c>
      <c r="E4484" s="31" t="n">
        <v>3.89</v>
      </c>
      <c r="F4484" s="32" t="n">
        <v>15.9693</v>
      </c>
      <c r="G4484" s="32">
        <f>F4484*E4484</f>
        <v/>
      </c>
    </row>
    <row r="4485" ht="15" customHeight="1">
      <c r="A4485" s="1" t="n"/>
      <c r="B4485" s="1" t="n"/>
      <c r="C4485" s="1" t="n"/>
      <c r="D4485" s="1" t="n"/>
      <c r="E4485" s="1" t="n"/>
      <c r="F4485" s="33" t="inlineStr">
        <is>
          <t>TOTAL:</t>
        </is>
      </c>
      <c r="G4485" s="34" t="n">
        <v>299.636657</v>
      </c>
    </row>
    <row r="4486" ht="15" customHeight="1">
      <c r="A4486" s="27" t="inlineStr">
        <is>
          <t xml:space="preserve">[ Mão de Obra </t>
        </is>
      </c>
      <c r="B4486" s="27" t="inlineStr">
        <is>
          <t>00006111</t>
        </is>
      </c>
      <c r="C4486" s="27" t="inlineStr">
        <is>
          <t>SERVENTE DE OBRAS (HORISTA)</t>
        </is>
      </c>
      <c r="D4486" s="28" t="inlineStr">
        <is>
          <t>H</t>
        </is>
      </c>
      <c r="E4486" s="1" t="n"/>
      <c r="F4486" s="1" t="n"/>
      <c r="G4486" s="1" t="n"/>
    </row>
    <row r="4487" ht="20.1" customHeight="1">
      <c r="A4487" s="29" t="inlineStr">
        <is>
          <t>2.1</t>
        </is>
      </c>
      <c r="B4487" s="29" t="inlineStr">
        <is>
          <t>103689</t>
        </is>
      </c>
      <c r="C4487" s="29" t="inlineStr">
        <is>
          <t>FORNECIMENTO E INSTALAÇÃO DE PLACA DE OBRA COM CHAPA GALVANIZADA E ESTRUTURA DE MADEIRA. AF_03/2022_PS</t>
        </is>
      </c>
      <c r="D4487" s="30" t="inlineStr">
        <is>
          <t>M2</t>
        </is>
      </c>
      <c r="E4487" s="31" t="n">
        <v>2.88</v>
      </c>
      <c r="F4487" s="32" t="n">
        <v>1.145916212</v>
      </c>
      <c r="G4487" s="32">
        <f>F4487*E4487</f>
        <v/>
      </c>
    </row>
    <row r="4488" ht="20.1" customHeight="1">
      <c r="A4488" s="29" t="inlineStr">
        <is>
          <t>2.2</t>
        </is>
      </c>
      <c r="B4488" s="29" t="inlineStr">
        <is>
          <t>93208</t>
        </is>
      </c>
      <c r="C4488" s="29" t="inlineStr">
        <is>
          <t>EXECUÇÃO DE ALMOXARIFADO EM CANTEIRO DE OBRA EM CHAPA DE MADEIRA COMPENSADA, INCLUSO PRATELEIRAS. AF_02/2016</t>
        </is>
      </c>
      <c r="D4488" s="30" t="inlineStr">
        <is>
          <t>M2</t>
        </is>
      </c>
      <c r="E4488" s="31" t="n">
        <v>30</v>
      </c>
      <c r="F4488" s="32" t="n">
        <v>1.232791616754167</v>
      </c>
      <c r="G4488" s="32">
        <f>F4488*E4488</f>
        <v/>
      </c>
    </row>
    <row r="4489" ht="27.95" customHeight="1">
      <c r="A4489" s="29" t="inlineStr">
        <is>
          <t>2.3</t>
        </is>
      </c>
      <c r="B4489" s="29" t="inlineStr">
        <is>
          <t>93210</t>
        </is>
      </c>
      <c r="C4489" s="29" t="inlineStr">
        <is>
          <t>EXECUÇÃO DE REFEITÓRIO EM CANTEIRO DE OBRA EM CHAPA DE MADEIRA COMPENSADA, NÃO INCLUSO MOBILIÁRIO E EQUIPAMENTOS. AF_02/2016</t>
        </is>
      </c>
      <c r="D4489" s="30" t="inlineStr">
        <is>
          <t>M2</t>
        </is>
      </c>
      <c r="E4489" s="31" t="n">
        <v>14</v>
      </c>
      <c r="F4489" s="32" t="n">
        <v>1.1799880108321</v>
      </c>
      <c r="G4489" s="32">
        <f>F4489*E4489</f>
        <v/>
      </c>
    </row>
    <row r="4490" ht="27.95" customHeight="1">
      <c r="A4490" s="29" t="inlineStr">
        <is>
          <t>2.4</t>
        </is>
      </c>
      <c r="B4490" s="29" t="inlineStr">
        <is>
          <t>101493</t>
        </is>
      </c>
      <c r="C4490" s="29" t="inlineStr">
        <is>
          <t>ENTRADA DE ENERGIA ELÉTRICA, AÉREA, MONOFÁSICA, COM CAIXA DE EMBUTIR, CABO DE 10 MM2 E DISJUNTOR DIN 50A (NÃO INCLUSO O POSTE DE CONCRETO). AF_07/2020_PS</t>
        </is>
      </c>
      <c r="D4490" s="30" t="inlineStr">
        <is>
          <t>UN</t>
        </is>
      </c>
      <c r="E4490" s="31" t="n">
        <v>1</v>
      </c>
      <c r="F4490" s="32" t="n">
        <v>0.0920338928</v>
      </c>
      <c r="G4490" s="32">
        <f>F4490*E4490</f>
        <v/>
      </c>
    </row>
    <row r="4491" ht="20.1" customHeight="1">
      <c r="A4491" s="29" t="inlineStr">
        <is>
          <t>2.5</t>
        </is>
      </c>
      <c r="B4491" s="29" t="inlineStr">
        <is>
          <t>CP ADAP. 002</t>
        </is>
      </c>
      <c r="C4491" s="29" t="inlineStr">
        <is>
          <t>INSTALAÇÕES PROVISÓRIAS DE ÁGUA</t>
        </is>
      </c>
      <c r="D4491" s="30" t="inlineStr">
        <is>
          <t>UN</t>
        </is>
      </c>
      <c r="E4491" s="31" t="n">
        <v>1</v>
      </c>
      <c r="F4491" s="32" t="n">
        <v>8.3182904</v>
      </c>
      <c r="G4491" s="32">
        <f>F4491*E4491</f>
        <v/>
      </c>
    </row>
    <row r="4492" ht="27.95" customHeight="1">
      <c r="A4492" s="29" t="inlineStr">
        <is>
          <t>3.1.2</t>
        </is>
      </c>
      <c r="B4492" s="29" t="inlineStr">
        <is>
          <t>97063</t>
        </is>
      </c>
      <c r="C4492" s="29" t="inlineStr">
        <is>
          <t>MONTAGEM E DESMONTAGEM DE ANDAIME MODULAR FACHADEIRO, COM PISO METÁLICO, PARA EDIFICAÇÕES COM MÚLTIPLOS PAVIMENTOS (EXCLUSIVE ANDAIME E LIMPEZA). AF_11/2017</t>
        </is>
      </c>
      <c r="D4492" s="30" t="inlineStr">
        <is>
          <t>M2</t>
        </is>
      </c>
      <c r="E4492" s="31" t="n">
        <v>889</v>
      </c>
      <c r="F4492" s="32" t="n">
        <v>0.2132782408988</v>
      </c>
      <c r="G4492" s="32">
        <f>F4492*E4492</f>
        <v/>
      </c>
    </row>
    <row r="4493" ht="20.1" customHeight="1">
      <c r="A4493" s="29" t="inlineStr">
        <is>
          <t>3.2.1</t>
        </is>
      </c>
      <c r="B4493" s="29" t="inlineStr">
        <is>
          <t>CP ADAP. 010</t>
        </is>
      </c>
      <c r="C4493" s="29" t="inlineStr">
        <is>
          <t>APICOAMENTO EM CONCRETO/PREPARO DA SUPERFÍCIE</t>
        </is>
      </c>
      <c r="D4493" s="30" t="inlineStr">
        <is>
          <t>M2</t>
        </is>
      </c>
      <c r="E4493" s="31" t="n">
        <v>95.05</v>
      </c>
      <c r="F4493" s="32" t="n">
        <v>2.04884</v>
      </c>
      <c r="G4493" s="32">
        <f>F4493*E4493</f>
        <v/>
      </c>
    </row>
    <row r="4494" ht="20.1" customHeight="1">
      <c r="A4494" s="29" t="inlineStr">
        <is>
          <t>3.2.2</t>
        </is>
      </c>
      <c r="B4494" s="29" t="inlineStr">
        <is>
          <t>CP ADAP. 004</t>
        </is>
      </c>
      <c r="C4494" s="29" t="inlineStr">
        <is>
          <t>LIMPEZA DE SUPERFÍCIE C/ ESCOVA DE AÇO</t>
        </is>
      </c>
      <c r="D4494" s="30" t="inlineStr">
        <is>
          <t>M2</t>
        </is>
      </c>
      <c r="E4494" s="31" t="n">
        <v>95.05</v>
      </c>
      <c r="F4494" s="32" t="n">
        <v>0.409768</v>
      </c>
      <c r="G4494" s="32">
        <f>F4494*E4494</f>
        <v/>
      </c>
    </row>
    <row r="4495" ht="20.1" customHeight="1">
      <c r="A4495" s="29" t="inlineStr">
        <is>
          <t>3.2.4</t>
        </is>
      </c>
      <c r="B4495" s="29" t="inlineStr">
        <is>
          <t>CP ADAP. 009</t>
        </is>
      </c>
      <c r="C4495" s="29" t="inlineStr">
        <is>
          <t>PINTURA PROTEÇÃO C/INIBIDOR MIGRATÓRIO CORROSÃO, 2 DEMÃOS - M2</t>
        </is>
      </c>
      <c r="D4495" s="30" t="inlineStr">
        <is>
          <t>M2</t>
        </is>
      </c>
      <c r="E4495" s="31" t="n">
        <v>95.05</v>
      </c>
      <c r="F4495" s="32" t="n">
        <v>0.204884</v>
      </c>
      <c r="G4495" s="32">
        <f>F4495*E4495</f>
        <v/>
      </c>
    </row>
    <row r="4496" ht="20.1" customHeight="1">
      <c r="A4496" s="29" t="inlineStr">
        <is>
          <t>3.2.5</t>
        </is>
      </c>
      <c r="B4496" s="29" t="inlineStr">
        <is>
          <t>CP ADAP. 007</t>
        </is>
      </c>
      <c r="C4496" s="29" t="inlineStr">
        <is>
          <t>APLICAÇÃO DE ADESIVO ESTRUTURAL - KG</t>
        </is>
      </c>
      <c r="D4496" s="30" t="inlineStr">
        <is>
          <t>KG</t>
        </is>
      </c>
      <c r="E4496" s="31" t="n">
        <v>95.05</v>
      </c>
      <c r="F4496" s="32" t="n">
        <v>0.204884</v>
      </c>
      <c r="G4496" s="32">
        <f>F4496*E4496</f>
        <v/>
      </c>
    </row>
    <row r="4497" ht="20.1" customHeight="1">
      <c r="A4497" s="29" t="inlineStr">
        <is>
          <t>3.2.7</t>
        </is>
      </c>
      <c r="B4497" s="29" t="inlineStr">
        <is>
          <t>CP ADAP. 005</t>
        </is>
      </c>
      <c r="C4497" s="29" t="inlineStr">
        <is>
          <t>RECUPERAÇÃO CONCRETO COM ARGAMASSA POLIMÉRICA ESP.=25MM</t>
        </is>
      </c>
      <c r="D4497" s="30" t="inlineStr">
        <is>
          <t>M2</t>
        </is>
      </c>
      <c r="E4497" s="31" t="n">
        <v>95.05</v>
      </c>
      <c r="F4497" s="32" t="n">
        <v>4.09768</v>
      </c>
      <c r="G4497" s="32">
        <f>F4497*E4497</f>
        <v/>
      </c>
    </row>
    <row r="4498" ht="20.1" customHeight="1">
      <c r="A4498" s="29" t="inlineStr">
        <is>
          <t>3.2.9</t>
        </is>
      </c>
      <c r="B4498" s="29" t="inlineStr">
        <is>
          <t>CP ADAP. 001</t>
        </is>
      </c>
      <c r="C4498" s="29" t="inlineStr">
        <is>
          <t>SELAGEM DE FISSURAS COM INJEÇÃO DE RESINA EPÓXI</t>
        </is>
      </c>
      <c r="D4498" s="30" t="inlineStr">
        <is>
          <t>KG</t>
        </is>
      </c>
      <c r="E4498" s="31" t="n">
        <v>21.25</v>
      </c>
      <c r="F4498" s="32" t="n">
        <v>5.1221</v>
      </c>
      <c r="G4498" s="32">
        <f>F4498*E4498</f>
        <v/>
      </c>
    </row>
    <row r="4499" ht="20.1" customHeight="1">
      <c r="A4499" s="29" t="inlineStr">
        <is>
          <t>3.3.1</t>
        </is>
      </c>
      <c r="B4499" s="29" t="inlineStr">
        <is>
          <t>97633</t>
        </is>
      </c>
      <c r="C4499" s="29" t="inlineStr">
        <is>
          <t>DEMOLIÇÃO DE REVESTIMENTO CERÂMICO, DE FORMA MANUAL, SEM REAPROVEITAMENTO. AF_09/2023</t>
        </is>
      </c>
      <c r="D4499" s="30" t="inlineStr">
        <is>
          <t>M2</t>
        </is>
      </c>
      <c r="E4499" s="31" t="n">
        <v>44.77</v>
      </c>
      <c r="F4499" s="32" t="n">
        <v>0.79290108</v>
      </c>
      <c r="G4499" s="32">
        <f>F4499*E4499</f>
        <v/>
      </c>
    </row>
    <row r="4500" ht="20.1" customHeight="1">
      <c r="A4500" s="29" t="inlineStr">
        <is>
          <t>3.3.2</t>
        </is>
      </c>
      <c r="B4500" s="29" t="inlineStr">
        <is>
          <t>97631</t>
        </is>
      </c>
      <c r="C4500" s="29" t="inlineStr">
        <is>
          <t>DEMOLIÇÃO DE ARGAMASSAS, DE FORMA MANUAL, SEM REAPROVEITAMENTO. AF_09/2023</t>
        </is>
      </c>
      <c r="D4500" s="30" t="inlineStr">
        <is>
          <t>M2</t>
        </is>
      </c>
      <c r="E4500" s="31" t="n">
        <v>44.77</v>
      </c>
      <c r="F4500" s="32" t="n">
        <v>0.396655424</v>
      </c>
      <c r="G4500" s="32">
        <f>F4500*E4500</f>
        <v/>
      </c>
    </row>
    <row r="4501" ht="27.95" customHeight="1">
      <c r="A4501" s="29" t="inlineStr">
        <is>
          <t>3.3.4</t>
        </is>
      </c>
      <c r="B4501" s="29" t="inlineStr">
        <is>
          <t>87894</t>
        </is>
      </c>
      <c r="C4501" s="29" t="inlineStr">
        <is>
          <t>CHAPISCO APLICADO EM ALVENARIA (SEM PRESENÇA DE VÃOS) E ESTRUTURAS DE CONCRETO DE FACHADA, COM COLHER DE PEDREIRO. ARGAMASSA TRAÇO 1:3 COM PREPARO EM BETONEIRA 400L. AF_10/2022</t>
        </is>
      </c>
      <c r="D4501" s="30" t="inlineStr">
        <is>
          <t>M2</t>
        </is>
      </c>
      <c r="E4501" s="31" t="n">
        <v>44.77</v>
      </c>
      <c r="F4501" s="32" t="n">
        <v>0.04763553</v>
      </c>
      <c r="G4501" s="32">
        <f>F4501*E4501</f>
        <v/>
      </c>
    </row>
    <row r="4502" ht="36" customHeight="1">
      <c r="A4502" s="29" t="inlineStr">
        <is>
          <t>3.3.5</t>
        </is>
      </c>
      <c r="B4502" s="29" t="inlineStr">
        <is>
          <t>104237</t>
        </is>
      </c>
      <c r="C4502" s="29" t="inlineStr">
        <is>
          <t>EMBOÇO OU MASSA ÚNICA EM ARGAMASSA TRAÇO 1:2:8, PREPARO MECÂNICA COM BETONEIRA 400 L, APLICADA MANUALMENTE EM PANOS DE FACHADA SEM PRESENÇA DE VÃOS, ESPESSURA DE 35 MM, ACESSO POR ANDAIME. AF_08/2022</t>
        </is>
      </c>
      <c r="D4502" s="30" t="inlineStr">
        <is>
          <t>M2</t>
        </is>
      </c>
      <c r="E4502" s="31" t="n">
        <v>44.77</v>
      </c>
      <c r="F4502" s="32" t="n">
        <v>0.54499144</v>
      </c>
      <c r="G4502" s="32">
        <f>F4502*E4502</f>
        <v/>
      </c>
    </row>
    <row r="4503" ht="20.1" customHeight="1">
      <c r="A4503" s="29" t="inlineStr">
        <is>
          <t>3.3.6</t>
        </is>
      </c>
      <c r="B4503" s="29" t="inlineStr">
        <is>
          <t>CP ADAP. 031</t>
        </is>
      </c>
      <c r="C4503" s="29" t="inlineStr">
        <is>
          <t>APLICAÇÃO DE JUNTA DE DILATAÇÃO ELÁSTICA PARA CONCRETO (FUGENBAND)</t>
        </is>
      </c>
      <c r="D4503" s="30" t="inlineStr">
        <is>
          <t>M</t>
        </is>
      </c>
      <c r="E4503" s="31" t="n">
        <v>234</v>
      </c>
      <c r="F4503" s="32" t="n">
        <v>0.42718314</v>
      </c>
      <c r="G4503" s="32">
        <f>F4503*E4503</f>
        <v/>
      </c>
    </row>
    <row r="4504" ht="20.1" customHeight="1">
      <c r="A4504" s="29" t="inlineStr">
        <is>
          <t>3.3.7</t>
        </is>
      </c>
      <c r="B4504" s="29" t="inlineStr">
        <is>
          <t>CP ADAP. 036</t>
        </is>
      </c>
      <c r="C4504" s="29" t="inlineStr">
        <is>
          <t>REVESTIMENTO CERÂMICO 5 X 5, COR AZUL DANÚBIO FOSCO (GALPÃO DMA)</t>
        </is>
      </c>
      <c r="D4504" s="30" t="inlineStr">
        <is>
          <t>M2</t>
        </is>
      </c>
      <c r="E4504" s="31" t="n">
        <v>42.68</v>
      </c>
      <c r="F4504" s="32" t="n">
        <v>0.59211476</v>
      </c>
      <c r="G4504" s="32">
        <f>F4504*E4504</f>
        <v/>
      </c>
    </row>
    <row r="4505" ht="20.1" customHeight="1">
      <c r="A4505" s="29" t="inlineStr">
        <is>
          <t>3.3.8</t>
        </is>
      </c>
      <c r="B4505" s="29" t="inlineStr">
        <is>
          <t>CP ADAP. 037</t>
        </is>
      </c>
      <c r="C4505" s="29" t="inlineStr">
        <is>
          <t>REVESTIMENTO CERÂMINO 5 X 5 CM, COR PRETO BERLIN (GALPÃO DMA)</t>
        </is>
      </c>
      <c r="D4505" s="30" t="inlineStr">
        <is>
          <t>M2</t>
        </is>
      </c>
      <c r="E4505" s="31" t="n">
        <v>2.09</v>
      </c>
      <c r="F4505" s="32" t="n">
        <v>0.59211476</v>
      </c>
      <c r="G4505" s="32">
        <f>F4505*E4505</f>
        <v/>
      </c>
    </row>
    <row r="4506" ht="20.1" customHeight="1">
      <c r="A4506" s="29" t="inlineStr">
        <is>
          <t>3.3.9</t>
        </is>
      </c>
      <c r="B4506" s="29" t="inlineStr">
        <is>
          <t>CP ADAP. 018</t>
        </is>
      </c>
      <c r="C4506" s="29" t="inlineStr">
        <is>
          <t>REJUNTAMENTO P/CERÂMICA C/ EPOXI (PAREDE/PISO)</t>
        </is>
      </c>
      <c r="D4506" s="30" t="inlineStr">
        <is>
          <t>M2</t>
        </is>
      </c>
      <c r="E4506" s="31" t="n">
        <v>852</v>
      </c>
      <c r="F4506" s="32" t="n">
        <v>0.2356166</v>
      </c>
      <c r="G4506" s="32">
        <f>F4506*E4506</f>
        <v/>
      </c>
    </row>
    <row r="4507" ht="15" customHeight="1">
      <c r="A4507" s="29" t="inlineStr">
        <is>
          <t>3.3.10</t>
        </is>
      </c>
      <c r="B4507" s="29" t="inlineStr">
        <is>
          <t>S08637</t>
        </is>
      </c>
      <c r="C4507" s="29" t="inlineStr">
        <is>
          <t>Chapim de concreto pré-moldado</t>
        </is>
      </c>
      <c r="D4507" s="30" t="inlineStr">
        <is>
          <t>m</t>
        </is>
      </c>
      <c r="E4507" s="31" t="n">
        <v>142</v>
      </c>
      <c r="F4507" s="32" t="n">
        <v>0.152587359</v>
      </c>
      <c r="G4507" s="32">
        <f>F4507*E4507</f>
        <v/>
      </c>
    </row>
    <row r="4508" ht="15" customHeight="1">
      <c r="A4508" s="29" t="inlineStr">
        <is>
          <t>3.4.1</t>
        </is>
      </c>
      <c r="B4508" s="29" t="inlineStr">
        <is>
          <t>99814</t>
        </is>
      </c>
      <c r="C4508" s="29" t="inlineStr">
        <is>
          <t>LIMPEZA DE SUPERFÍCIE COM JATO DE ALTA PRESSÃO. AF_04/2019</t>
        </is>
      </c>
      <c r="D4508" s="30" t="inlineStr">
        <is>
          <t>M2</t>
        </is>
      </c>
      <c r="E4508" s="31" t="n">
        <v>161.22</v>
      </c>
      <c r="F4508" s="32" t="n">
        <v>0.09117338</v>
      </c>
      <c r="G4508" s="32">
        <f>F4508*E4508</f>
        <v/>
      </c>
    </row>
    <row r="4509" ht="15" customHeight="1">
      <c r="A4509" s="29" t="inlineStr">
        <is>
          <t>3.5.1</t>
        </is>
      </c>
      <c r="B4509" s="29" t="inlineStr">
        <is>
          <t>99814</t>
        </is>
      </c>
      <c r="C4509" s="29" t="inlineStr">
        <is>
          <t>LIMPEZA DE SUPERFÍCIE COM JATO DE ALTA PRESSÃO. AF_04/2019</t>
        </is>
      </c>
      <c r="D4509" s="30" t="inlineStr">
        <is>
          <t>M2</t>
        </is>
      </c>
      <c r="E4509" s="31" t="n">
        <v>262.7</v>
      </c>
      <c r="F4509" s="32" t="n">
        <v>0.09117338</v>
      </c>
      <c r="G4509" s="32">
        <f>F4509*E4509</f>
        <v/>
      </c>
    </row>
    <row r="4510" ht="15" customHeight="1">
      <c r="A4510" s="29" t="inlineStr">
        <is>
          <t>3.5.2</t>
        </is>
      </c>
      <c r="B4510" s="29" t="inlineStr">
        <is>
          <t>S07218</t>
        </is>
      </c>
      <c r="C4510" s="29" t="inlineStr">
        <is>
          <t>Remoção de impermeabilização com manta asfaltica</t>
        </is>
      </c>
      <c r="D4510" s="30" t="inlineStr">
        <is>
          <t>m2</t>
        </is>
      </c>
      <c r="E4510" s="31" t="n">
        <v>262.7</v>
      </c>
      <c r="F4510" s="32" t="n">
        <v>0.2663492</v>
      </c>
      <c r="G4510" s="32">
        <f>F4510*E4510</f>
        <v/>
      </c>
    </row>
    <row r="4511" ht="27.95" customHeight="1">
      <c r="A4511" s="29" t="inlineStr">
        <is>
          <t>3.5.3</t>
        </is>
      </c>
      <c r="B4511" s="29" t="inlineStr">
        <is>
          <t>87682</t>
        </is>
      </c>
      <c r="C4511" s="29" t="inlineStr">
        <is>
          <t>CONTRAPISO EM ARGAMASSA TRAÇO 1:4 (CIMENTO E AREIA), PREPARO MANUAL, APLICADO EM ÁREAS SECAS SOBRE LAJE, NÃO ADERIDO, ACABAMENTO NÃO REFORÇADO, ESPESSURA 4CM. AF_07/2021</t>
        </is>
      </c>
      <c r="D4511" s="30" t="inlineStr">
        <is>
          <t>M2</t>
        </is>
      </c>
      <c r="E4511" s="31" t="n">
        <v>142</v>
      </c>
      <c r="F4511" s="32" t="n">
        <v>0.7253508252</v>
      </c>
      <c r="G4511" s="32">
        <f>F4511*E4511</f>
        <v/>
      </c>
    </row>
    <row r="4512" ht="15" customHeight="1">
      <c r="A4512" s="29" t="inlineStr">
        <is>
          <t>3.5.5</t>
        </is>
      </c>
      <c r="B4512" s="29" t="inlineStr">
        <is>
          <t>S08637</t>
        </is>
      </c>
      <c r="C4512" s="29" t="inlineStr">
        <is>
          <t>Chapim de concreto pré-moldado</t>
        </is>
      </c>
      <c r="D4512" s="30" t="inlineStr">
        <is>
          <t>m</t>
        </is>
      </c>
      <c r="E4512" s="31" t="n">
        <v>71</v>
      </c>
      <c r="F4512" s="32" t="n">
        <v>0.152587359</v>
      </c>
      <c r="G4512" s="32">
        <f>F4512*E4512</f>
        <v/>
      </c>
    </row>
    <row r="4513" ht="20.1" customHeight="1">
      <c r="A4513" s="29" t="inlineStr">
        <is>
          <t>3.6.1</t>
        </is>
      </c>
      <c r="B4513" s="29" t="inlineStr">
        <is>
          <t>97647</t>
        </is>
      </c>
      <c r="C4513" s="29" t="inlineStr">
        <is>
          <t>REMOÇÃO DE TELHAS DE FIBROCIMENTO METÁLICA E CERÂMICA, DE FORMA MANUAL, SEM REAPROVEITAMENTO. AF_09/2023</t>
        </is>
      </c>
      <c r="D4513" s="30" t="inlineStr">
        <is>
          <t>M2</t>
        </is>
      </c>
      <c r="E4513" s="31" t="n">
        <v>1217</v>
      </c>
      <c r="F4513" s="32" t="n">
        <v>0.118115626</v>
      </c>
      <c r="G4513" s="32">
        <f>F4513*E4513</f>
        <v/>
      </c>
    </row>
    <row r="4514" ht="20.1" customHeight="1">
      <c r="A4514" s="29" t="inlineStr">
        <is>
          <t>3.6.2</t>
        </is>
      </c>
      <c r="B4514" s="29" t="inlineStr">
        <is>
          <t>CP ADAP. 064</t>
        </is>
      </c>
      <c r="C4514" s="29" t="inlineStr">
        <is>
          <t>TELHAMENTO COM TELHA TERMO ACÚSTICA EM ALUMÍNIO ONDULADA COM 30MM DE PREENCHIMENTO / POLIURETANO RÍGIDO</t>
        </is>
      </c>
      <c r="D4514" s="30" t="inlineStr">
        <is>
          <t>M2</t>
        </is>
      </c>
      <c r="E4514" s="31" t="n">
        <v>856.28</v>
      </c>
      <c r="F4514" s="32" t="n">
        <v>0.06351403999999999</v>
      </c>
      <c r="G4514" s="32">
        <f>F4514*E4514</f>
        <v/>
      </c>
    </row>
    <row r="4515" ht="20.1" customHeight="1">
      <c r="A4515" s="29" t="inlineStr">
        <is>
          <t>3.6.4</t>
        </is>
      </c>
      <c r="B4515" s="29" t="inlineStr">
        <is>
          <t>CP ADAP. 054</t>
        </is>
      </c>
      <c r="C4515" s="29" t="inlineStr">
        <is>
          <t>RUFO EM CHAPA DE AÇO GALVANIZADO NÚMERO 24, CORTE DE 50 CM, INCLUSO TRANSPORTE VERTICAL</t>
        </is>
      </c>
      <c r="D4515" s="30" t="inlineStr">
        <is>
          <t>M</t>
        </is>
      </c>
      <c r="E4515" s="31" t="n">
        <v>57</v>
      </c>
      <c r="F4515" s="32" t="n">
        <v>0.21205494</v>
      </c>
      <c r="G4515" s="32">
        <f>F4515*E4515</f>
        <v/>
      </c>
    </row>
    <row r="4516" ht="27.95" customHeight="1">
      <c r="A4516" s="29" t="inlineStr">
        <is>
          <t>4.1.2</t>
        </is>
      </c>
      <c r="B4516" s="29" t="inlineStr">
        <is>
          <t>97063</t>
        </is>
      </c>
      <c r="C4516" s="29" t="inlineStr">
        <is>
          <t>MONTAGEM E DESMONTAGEM DE ANDAIME MODULAR FACHADEIRO, COM PISO METÁLICO, PARA EDIFICAÇÕES COM MÚLTIPLOS PAVIMENTOS (EXCLUSIVE ANDAIME E LIMPEZA). AF_11/2017</t>
        </is>
      </c>
      <c r="D4516" s="30" t="inlineStr">
        <is>
          <t>M2</t>
        </is>
      </c>
      <c r="E4516" s="31" t="n">
        <v>1600.8</v>
      </c>
      <c r="F4516" s="32" t="n">
        <v>0.2132782408988</v>
      </c>
      <c r="G4516" s="32">
        <f>F4516*E4516</f>
        <v/>
      </c>
    </row>
    <row r="4517" ht="20.1" customHeight="1">
      <c r="A4517" s="29" t="inlineStr">
        <is>
          <t>4.2.1</t>
        </is>
      </c>
      <c r="B4517" s="29" t="inlineStr">
        <is>
          <t>CP ADAP. 010</t>
        </is>
      </c>
      <c r="C4517" s="29" t="inlineStr">
        <is>
          <t>APICOAMENTO EM CONCRETO/PREPARO DA SUPERFÍCIE</t>
        </is>
      </c>
      <c r="D4517" s="30" t="inlineStr">
        <is>
          <t>M2</t>
        </is>
      </c>
      <c r="E4517" s="31" t="n">
        <v>91.8</v>
      </c>
      <c r="F4517" s="32" t="n">
        <v>2.04884</v>
      </c>
      <c r="G4517" s="32">
        <f>F4517*E4517</f>
        <v/>
      </c>
    </row>
    <row r="4518" ht="20.1" customHeight="1">
      <c r="A4518" s="29" t="inlineStr">
        <is>
          <t>4.2.2</t>
        </is>
      </c>
      <c r="B4518" s="29" t="inlineStr">
        <is>
          <t>CP ADAP. 004</t>
        </is>
      </c>
      <c r="C4518" s="29" t="inlineStr">
        <is>
          <t>LIMPEZA DE SUPERFÍCIE C/ ESCOVA DE AÇO</t>
        </is>
      </c>
      <c r="D4518" s="30" t="inlineStr">
        <is>
          <t>M2</t>
        </is>
      </c>
      <c r="E4518" s="31" t="n">
        <v>91.8</v>
      </c>
      <c r="F4518" s="32" t="n">
        <v>0.409768</v>
      </c>
      <c r="G4518" s="32">
        <f>F4518*E4518</f>
        <v/>
      </c>
    </row>
    <row r="4519" ht="15" customHeight="1">
      <c r="A4519" s="29" t="inlineStr">
        <is>
          <t>4.2.3</t>
        </is>
      </c>
      <c r="B4519" s="29" t="inlineStr">
        <is>
          <t>99814</t>
        </is>
      </c>
      <c r="C4519" s="29" t="inlineStr">
        <is>
          <t>LIMPEZA DE SUPERFÍCIE COM JATO DE ALTA PRESSÃO. AF_04/2019</t>
        </is>
      </c>
      <c r="D4519" s="30" t="inlineStr">
        <is>
          <t>M2</t>
        </is>
      </c>
      <c r="E4519" s="31" t="n">
        <v>91.8</v>
      </c>
      <c r="F4519" s="32" t="n">
        <v>0.09117338</v>
      </c>
      <c r="G4519" s="32">
        <f>F4519*E4519</f>
        <v/>
      </c>
    </row>
    <row r="4520" ht="20.1" customHeight="1">
      <c r="A4520" s="29" t="inlineStr">
        <is>
          <t>4.2.4</t>
        </is>
      </c>
      <c r="B4520" s="29" t="inlineStr">
        <is>
          <t>CP ADAP. 009</t>
        </is>
      </c>
      <c r="C4520" s="29" t="inlineStr">
        <is>
          <t>PINTURA PROTEÇÃO C/INIBIDOR MIGRATÓRIO CORROSÃO, 2 DEMÃOS - M2</t>
        </is>
      </c>
      <c r="D4520" s="30" t="inlineStr">
        <is>
          <t>M2</t>
        </is>
      </c>
      <c r="E4520" s="31" t="n">
        <v>91.8</v>
      </c>
      <c r="F4520" s="32" t="n">
        <v>0.204884</v>
      </c>
      <c r="G4520" s="32">
        <f>F4520*E4520</f>
        <v/>
      </c>
    </row>
    <row r="4521" ht="20.1" customHeight="1">
      <c r="A4521" s="29" t="inlineStr">
        <is>
          <t>4.2.5</t>
        </is>
      </c>
      <c r="B4521" s="29" t="inlineStr">
        <is>
          <t>CP ADAP. 007</t>
        </is>
      </c>
      <c r="C4521" s="29" t="inlineStr">
        <is>
          <t>APLICAÇÃO DE ADESIVO ESTRUTURAL - KG</t>
        </is>
      </c>
      <c r="D4521" s="30" t="inlineStr">
        <is>
          <t>KG</t>
        </is>
      </c>
      <c r="E4521" s="31" t="n">
        <v>91.8</v>
      </c>
      <c r="F4521" s="32" t="n">
        <v>0.204884</v>
      </c>
      <c r="G4521" s="32">
        <f>F4521*E4521</f>
        <v/>
      </c>
    </row>
    <row r="4522" ht="20.1" customHeight="1">
      <c r="A4522" s="29" t="inlineStr">
        <is>
          <t>4.2.7</t>
        </is>
      </c>
      <c r="B4522" s="29" t="inlineStr">
        <is>
          <t>CP ADAP. 005</t>
        </is>
      </c>
      <c r="C4522" s="29" t="inlineStr">
        <is>
          <t>RECUPERAÇÃO CONCRETO COM ARGAMASSA POLIMÉRICA ESP.=25MM</t>
        </is>
      </c>
      <c r="D4522" s="30" t="inlineStr">
        <is>
          <t>M2</t>
        </is>
      </c>
      <c r="E4522" s="31" t="n">
        <v>91.8</v>
      </c>
      <c r="F4522" s="32" t="n">
        <v>4.09768</v>
      </c>
      <c r="G4522" s="32">
        <f>F4522*E4522</f>
        <v/>
      </c>
    </row>
    <row r="4523" ht="20.1" customHeight="1">
      <c r="A4523" s="29" t="inlineStr">
        <is>
          <t>4.2.9</t>
        </is>
      </c>
      <c r="B4523" s="29" t="inlineStr">
        <is>
          <t>CP ADAP. 001</t>
        </is>
      </c>
      <c r="C4523" s="29" t="inlineStr">
        <is>
          <t>SELAGEM DE FISSURAS COM INJEÇÃO DE RESINA EPÓXI</t>
        </is>
      </c>
      <c r="D4523" s="30" t="inlineStr">
        <is>
          <t>KG</t>
        </is>
      </c>
      <c r="E4523" s="31" t="n">
        <v>30.14</v>
      </c>
      <c r="F4523" s="32" t="n">
        <v>5.1221</v>
      </c>
      <c r="G4523" s="32">
        <f>F4523*E4523</f>
        <v/>
      </c>
    </row>
    <row r="4524" ht="27.95" customHeight="1">
      <c r="A4524" s="29" t="inlineStr">
        <is>
          <t>4.2.13</t>
        </is>
      </c>
      <c r="B4524" s="29" t="inlineStr">
        <is>
          <t>103337</t>
        </is>
      </c>
      <c r="C4524" s="29" t="inlineStr">
        <is>
          <t>ALVENARIA DE VEDAÇÃO DE BLOCOS VAZADOS DE CONCRETO APARENTE DE 9X19X39 CM (ESPESSURA 9 CM) E ARGAMASSA DE ASSENTAMENTO COM PREPARO MANUAL. AF_12/2021</t>
        </is>
      </c>
      <c r="D4524" s="30" t="inlineStr">
        <is>
          <t>M2</t>
        </is>
      </c>
      <c r="E4524" s="31" t="n">
        <v>9</v>
      </c>
      <c r="F4524" s="32" t="n">
        <v>0.5855277394</v>
      </c>
      <c r="G4524" s="32">
        <f>F4524*E4524</f>
        <v/>
      </c>
    </row>
    <row r="4525" ht="20.1" customHeight="1">
      <c r="A4525" s="29" t="inlineStr">
        <is>
          <t>4.2.14</t>
        </is>
      </c>
      <c r="B4525" s="29" t="inlineStr">
        <is>
          <t>CP ADAP. 014</t>
        </is>
      </c>
      <c r="C4525" s="29" t="inlineStr">
        <is>
          <t>FIBRA DE CARBONO PARA REFORCO ESTRUTURAL -VIGAS</t>
        </is>
      </c>
      <c r="D4525" s="30" t="inlineStr">
        <is>
          <t>M2</t>
        </is>
      </c>
      <c r="E4525" s="31" t="n">
        <v>1.36</v>
      </c>
      <c r="F4525" s="32" t="n">
        <v>3.37956158</v>
      </c>
      <c r="G4525" s="32">
        <f>F4525*E4525</f>
        <v/>
      </c>
    </row>
    <row r="4526" ht="20.1" customHeight="1">
      <c r="A4526" s="29" t="inlineStr">
        <is>
          <t>4.2.15</t>
        </is>
      </c>
      <c r="B4526" s="29" t="inlineStr">
        <is>
          <t>87878</t>
        </is>
      </c>
      <c r="C4526" s="29" t="inlineStr">
        <is>
          <t>CHAPISCO APLICADO EM ALVENARIAS E ESTRUTURAS DE CONCRETO INTERNAS (Recomposição das paredes e lajes internas)</t>
        </is>
      </c>
      <c r="D4526" s="30" t="inlineStr">
        <is>
          <t>M2</t>
        </is>
      </c>
      <c r="E4526" s="31" t="n">
        <v>17.4</v>
      </c>
      <c r="F4526" s="32" t="n">
        <v>0.06789241108000001</v>
      </c>
      <c r="G4526" s="32">
        <f>F4526*E4526</f>
        <v/>
      </c>
    </row>
    <row r="4527" ht="20.1" customHeight="1">
      <c r="A4527" s="29" t="inlineStr">
        <is>
          <t>4.2.16</t>
        </is>
      </c>
      <c r="B4527" s="29" t="inlineStr">
        <is>
          <t>C3408</t>
        </is>
      </c>
      <c r="C4527" s="29" t="inlineStr">
        <is>
          <t>REBOCO C/ ARGAMASSA DE CIMENTO E AREIA S/ PENEIRAR, TRAÇO 1:3 (Recomposição das paredes e lajes internas)</t>
        </is>
      </c>
      <c r="D4527" s="30" t="inlineStr">
        <is>
          <t>M2</t>
        </is>
      </c>
      <c r="E4527" s="31" t="n">
        <v>17.4</v>
      </c>
      <c r="F4527" s="32" t="n">
        <v>0.614652</v>
      </c>
      <c r="G4527" s="32">
        <f>F4527*E4527</f>
        <v/>
      </c>
    </row>
    <row r="4528" ht="20.1" customHeight="1">
      <c r="A4528" s="29" t="inlineStr">
        <is>
          <t>4.3.1</t>
        </is>
      </c>
      <c r="B4528" s="29" t="inlineStr">
        <is>
          <t>97633</t>
        </is>
      </c>
      <c r="C4528" s="29" t="inlineStr">
        <is>
          <t>DEMOLIÇÃO DE REVESTIMENTO CERÂMICO, DE FORMA MANUAL, SEM REAPROVEITAMENTO. AF_09/2023</t>
        </is>
      </c>
      <c r="D4528" s="30" t="inlineStr">
        <is>
          <t>M2</t>
        </is>
      </c>
      <c r="E4528" s="31" t="n">
        <v>1721.67</v>
      </c>
      <c r="F4528" s="32" t="n">
        <v>0.79290108</v>
      </c>
      <c r="G4528" s="32">
        <f>F4528*E4528</f>
        <v/>
      </c>
    </row>
    <row r="4529" ht="20.1" customHeight="1">
      <c r="A4529" s="29" t="inlineStr">
        <is>
          <t>4.3.2</t>
        </is>
      </c>
      <c r="B4529" s="29" t="inlineStr">
        <is>
          <t>97631</t>
        </is>
      </c>
      <c r="C4529" s="29" t="inlineStr">
        <is>
          <t>DEMOLIÇÃO DE ARGAMASSAS, DE FORMA MANUAL, SEM REAPROVEITAMENTO. AF_09/2023</t>
        </is>
      </c>
      <c r="D4529" s="30" t="inlineStr">
        <is>
          <t>M2</t>
        </is>
      </c>
      <c r="E4529" s="31" t="n">
        <v>1721.67</v>
      </c>
      <c r="F4529" s="32" t="n">
        <v>0.396655424</v>
      </c>
      <c r="G4529" s="32">
        <f>F4529*E4529</f>
        <v/>
      </c>
    </row>
    <row r="4530" ht="27.95" customHeight="1">
      <c r="A4530" s="29" t="inlineStr">
        <is>
          <t>4.3.4</t>
        </is>
      </c>
      <c r="B4530" s="29" t="inlineStr">
        <is>
          <t>87894</t>
        </is>
      </c>
      <c r="C4530" s="29" t="inlineStr">
        <is>
          <t>CHAPISCO APLICADO EM ALVENARIA (SEM PRESENÇA DE VÃOS) E ESTRUTURAS DE CONCRETO DE FACHADA, COM COLHER DE PEDREIRO. ARGAMASSA TRAÇO 1:3 COM PREPARO EM BETONEIRA 400L. AF_10/2022</t>
        </is>
      </c>
      <c r="D4530" s="30" t="inlineStr">
        <is>
          <t>M2</t>
        </is>
      </c>
      <c r="E4530" s="31" t="n">
        <v>1721.67</v>
      </c>
      <c r="F4530" s="32" t="n">
        <v>0.04763553</v>
      </c>
      <c r="G4530" s="32">
        <f>F4530*E4530</f>
        <v/>
      </c>
    </row>
    <row r="4531" ht="36" customHeight="1">
      <c r="A4531" s="29" t="inlineStr">
        <is>
          <t>4.3.5</t>
        </is>
      </c>
      <c r="B4531" s="29" t="inlineStr">
        <is>
          <t>104237</t>
        </is>
      </c>
      <c r="C4531" s="29" t="inlineStr">
        <is>
          <t>EMBOÇO OU MASSA ÚNICA EM ARGAMASSA TRAÇO 1:2:8, PREPARO MECÂNICA COM BETONEIRA 400 L, APLICADA MANUALMENTE EM PANOS DE FACHADA SEM PRESENÇA DE VÃOS, ESPESSURA DE 35 MM, ACESSO POR ANDAIME. AF_08/2022</t>
        </is>
      </c>
      <c r="D4531" s="30" t="inlineStr">
        <is>
          <t>M2</t>
        </is>
      </c>
      <c r="E4531" s="31" t="n">
        <v>1721.67</v>
      </c>
      <c r="F4531" s="32" t="n">
        <v>0.54499144</v>
      </c>
      <c r="G4531" s="32">
        <f>F4531*E4531</f>
        <v/>
      </c>
    </row>
    <row r="4532" ht="20.1" customHeight="1">
      <c r="A4532" s="29" t="inlineStr">
        <is>
          <t>4.3.6</t>
        </is>
      </c>
      <c r="B4532" s="29" t="inlineStr">
        <is>
          <t>CP ADAP. 027</t>
        </is>
      </c>
      <c r="C4532" s="29" t="inlineStr">
        <is>
          <t>REVESTIMENTO CERÂMICO 10x10CM, COR AZUL ESCURO (Fachadas Norte/Sul/Leste/Oeste)</t>
        </is>
      </c>
      <c r="D4532" s="30" t="inlineStr">
        <is>
          <t>M2</t>
        </is>
      </c>
      <c r="E4532" s="31" t="n">
        <v>1269.65</v>
      </c>
      <c r="F4532" s="32" t="n">
        <v>0.59211476</v>
      </c>
      <c r="G4532" s="32">
        <f>F4532*E4532</f>
        <v/>
      </c>
    </row>
    <row r="4533" ht="20.1" customHeight="1">
      <c r="A4533" s="29" t="inlineStr">
        <is>
          <t>4.3.7</t>
        </is>
      </c>
      <c r="B4533" s="29" t="inlineStr">
        <is>
          <t>CP ADAP. 028</t>
        </is>
      </c>
      <c r="C4533" s="29" t="inlineStr">
        <is>
          <t>REVESTIMENTO CERÂMICO 10x10CM, COR BRANCA (Fachadas Norte/Sul)</t>
        </is>
      </c>
      <c r="D4533" s="30" t="inlineStr">
        <is>
          <t>M2</t>
        </is>
      </c>
      <c r="E4533" s="31" t="n">
        <v>168.7</v>
      </c>
      <c r="F4533" s="32" t="n">
        <v>0.59211476</v>
      </c>
      <c r="G4533" s="32">
        <f>F4533*E4533</f>
        <v/>
      </c>
    </row>
    <row r="4534" ht="20.1" customHeight="1">
      <c r="A4534" s="29" t="inlineStr">
        <is>
          <t>4.3.8</t>
        </is>
      </c>
      <c r="B4534" s="29" t="inlineStr">
        <is>
          <t>CP ADAP. 029</t>
        </is>
      </c>
      <c r="C4534" s="29" t="inlineStr">
        <is>
          <t>REVESTIMENTO CERÂMICO 10x10CM, COR CINZA ESCURO (FACHADAS Norte/Sul/Leste/Oeste)</t>
        </is>
      </c>
      <c r="D4534" s="30" t="inlineStr">
        <is>
          <t>M2</t>
        </is>
      </c>
      <c r="E4534" s="31" t="n">
        <v>283.3</v>
      </c>
      <c r="F4534" s="32" t="n">
        <v>0.59211476</v>
      </c>
      <c r="G4534" s="32">
        <f>F4534*E4534</f>
        <v/>
      </c>
    </row>
    <row r="4535" ht="20.1" customHeight="1">
      <c r="A4535" s="29" t="inlineStr">
        <is>
          <t>4.3.9</t>
        </is>
      </c>
      <c r="B4535" s="29" t="inlineStr">
        <is>
          <t>CP ADAP. 018</t>
        </is>
      </c>
      <c r="C4535" s="29" t="inlineStr">
        <is>
          <t>REJUNTAMENTO P/CERÂMICA C/ EPOXI (PAREDE/PISO)</t>
        </is>
      </c>
      <c r="D4535" s="30" t="inlineStr">
        <is>
          <t>M2</t>
        </is>
      </c>
      <c r="E4535" s="31" t="n">
        <v>1721.67</v>
      </c>
      <c r="F4535" s="32" t="n">
        <v>0.2356166</v>
      </c>
      <c r="G4535" s="32">
        <f>F4535*E4535</f>
        <v/>
      </c>
    </row>
    <row r="4536" ht="20.1" customHeight="1">
      <c r="A4536" s="29" t="inlineStr">
        <is>
          <t>4.3.10</t>
        </is>
      </c>
      <c r="B4536" s="29" t="inlineStr">
        <is>
          <t>88485</t>
        </is>
      </c>
      <c r="C4536" s="29" t="inlineStr">
        <is>
          <t>FUNDO SELADOR ACRÍLICO, APLICAÇÃO MANUAL EM PAREDE, UMA DEMÃO. AF_04/2023</t>
        </is>
      </c>
      <c r="D4536" s="30" t="inlineStr">
        <is>
          <t>M2</t>
        </is>
      </c>
      <c r="E4536" s="31" t="n">
        <v>58.29</v>
      </c>
      <c r="F4536" s="32" t="n">
        <v>0.022742124</v>
      </c>
      <c r="G4536" s="32">
        <f>F4536*E4536</f>
        <v/>
      </c>
    </row>
    <row r="4537" ht="20.1" customHeight="1">
      <c r="A4537" s="29" t="inlineStr">
        <is>
          <t>4.3.11</t>
        </is>
      </c>
      <c r="B4537" s="29" t="inlineStr">
        <is>
          <t>88423</t>
        </is>
      </c>
      <c r="C4537" s="29" t="inlineStr">
        <is>
          <t>APLICAÇÃO MANUAL DE PINTURA COM TINTA TEXTURIZADA ACRÍLICA EM PAREDES EXTERNAS DE CASAS, UMA COR. AF_06/2014</t>
        </is>
      </c>
      <c r="D4537" s="30" t="inlineStr">
        <is>
          <t>M2</t>
        </is>
      </c>
      <c r="E4537" s="31" t="n">
        <v>58.29</v>
      </c>
      <c r="F4537" s="32" t="n">
        <v>0.04507448</v>
      </c>
      <c r="G4537" s="32">
        <f>F4537*E4537</f>
        <v/>
      </c>
    </row>
    <row r="4538" ht="15" customHeight="1">
      <c r="A4538" s="29" t="inlineStr">
        <is>
          <t>4.3.12</t>
        </is>
      </c>
      <c r="B4538" s="29" t="inlineStr">
        <is>
          <t>S08637</t>
        </is>
      </c>
      <c r="C4538" s="29" t="inlineStr">
        <is>
          <t>Chapim de concreto pré-moldado</t>
        </is>
      </c>
      <c r="D4538" s="30" t="inlineStr">
        <is>
          <t>m</t>
        </is>
      </c>
      <c r="E4538" s="31" t="n">
        <v>190</v>
      </c>
      <c r="F4538" s="32" t="n">
        <v>0.152587359</v>
      </c>
      <c r="G4538" s="32">
        <f>F4538*E4538</f>
        <v/>
      </c>
    </row>
    <row r="4539" ht="15" customHeight="1">
      <c r="A4539" s="29" t="inlineStr">
        <is>
          <t>4.4.1</t>
        </is>
      </c>
      <c r="B4539" s="29" t="inlineStr">
        <is>
          <t>99814</t>
        </is>
      </c>
      <c r="C4539" s="29" t="inlineStr">
        <is>
          <t>LIMPEZA DE SUPERFÍCIE COM JATO DE ALTA PRESSÃO. AF_04/2019</t>
        </is>
      </c>
      <c r="D4539" s="30" t="inlineStr">
        <is>
          <t>M2</t>
        </is>
      </c>
      <c r="E4539" s="31" t="n">
        <v>408</v>
      </c>
      <c r="F4539" s="32" t="n">
        <v>0.09117338</v>
      </c>
      <c r="G4539" s="32">
        <f>F4539*E4539</f>
        <v/>
      </c>
    </row>
    <row r="4540" ht="36" customHeight="1">
      <c r="A4540" s="29" t="inlineStr">
        <is>
          <t>4.4.2</t>
        </is>
      </c>
      <c r="B4540" s="29" t="inlineStr">
        <is>
          <t>87630</t>
        </is>
      </c>
      <c r="C4540" s="29" t="inlineStr">
        <is>
          <t>CONTRAPISO EM ARGAMASSA TRAÇO 1:4 (CIMENTO E AREIA), PREPARO MECÂNICO COM BETONEIRA 400 L, APLICADO EM ÁREAS SECAS SOBRE LAJE, ADERIDO, ACABAMENTO NÃO REFORÇADO, ESPESSURA 3CM. AF_07/2021</t>
        </is>
      </c>
      <c r="D4540" s="30" t="inlineStr">
        <is>
          <t>M2</t>
        </is>
      </c>
      <c r="E4540" s="31" t="n">
        <v>408</v>
      </c>
      <c r="F4540" s="32" t="n">
        <v>0.12600366</v>
      </c>
      <c r="G4540" s="32">
        <f>F4540*E4540</f>
        <v/>
      </c>
    </row>
    <row r="4541" ht="20.1" customHeight="1">
      <c r="A4541" s="29" t="inlineStr">
        <is>
          <t>4.5.1</t>
        </is>
      </c>
      <c r="B4541" s="29" t="inlineStr">
        <is>
          <t>CP ADAP. 011</t>
        </is>
      </c>
      <c r="C4541" s="29" t="inlineStr">
        <is>
          <t>DEMOLIÇÃO DE PISO CIMENTADO SOBRE LASTRO DE CONCRETO</t>
        </is>
      </c>
      <c r="D4541" s="30" t="inlineStr">
        <is>
          <t>M2</t>
        </is>
      </c>
      <c r="E4541" s="31" t="n">
        <v>229.45</v>
      </c>
      <c r="F4541" s="32" t="n">
        <v>1.331746</v>
      </c>
      <c r="G4541" s="32">
        <f>F4541*E4541</f>
        <v/>
      </c>
    </row>
    <row r="4542" ht="20.1" customHeight="1">
      <c r="A4542" s="29" t="inlineStr">
        <is>
          <t>4.5.2</t>
        </is>
      </c>
      <c r="B4542" s="29" t="inlineStr">
        <is>
          <t>97631</t>
        </is>
      </c>
      <c r="C4542" s="29" t="inlineStr">
        <is>
          <t>DEMOLIÇÃO DE ARGAMASSAS, DE FORMA MANUAL, SEM REAPROVEITAMENTO. AF_09/2023</t>
        </is>
      </c>
      <c r="D4542" s="30" t="inlineStr">
        <is>
          <t>M2</t>
        </is>
      </c>
      <c r="E4542" s="31" t="n">
        <v>46.46</v>
      </c>
      <c r="F4542" s="32" t="n">
        <v>0.396655424</v>
      </c>
      <c r="G4542" s="32">
        <f>F4542*E4542</f>
        <v/>
      </c>
    </row>
    <row r="4543" ht="36" customHeight="1">
      <c r="A4543" s="29" t="inlineStr">
        <is>
          <t>4.5.3</t>
        </is>
      </c>
      <c r="B4543" s="29" t="inlineStr">
        <is>
          <t>87630</t>
        </is>
      </c>
      <c r="C4543" s="29" t="inlineStr">
        <is>
          <t>CONTRAPISO EM ARGAMASSA TRAÇO 1:4 (CIMENTO E AREIA), PREPARO MECÂNICO COM BETONEIRA 400 L, APLICADO EM ÁREAS SECAS SOBRE LAJE, ADERIDO, ACABAMENTO NÃO REFORÇADO, ESPESSURA 3CM. AF_07/2021</t>
        </is>
      </c>
      <c r="D4543" s="30" t="inlineStr">
        <is>
          <t>M2</t>
        </is>
      </c>
      <c r="E4543" s="31" t="n">
        <v>229.45</v>
      </c>
      <c r="F4543" s="32" t="n">
        <v>0.12600366</v>
      </c>
      <c r="G4543" s="32">
        <f>F4543*E4543</f>
        <v/>
      </c>
    </row>
    <row r="4544" ht="20.1" customHeight="1">
      <c r="A4544" s="29" t="inlineStr">
        <is>
          <t>4.5.5</t>
        </is>
      </c>
      <c r="B4544" s="29" t="inlineStr">
        <is>
          <t>98567</t>
        </is>
      </c>
      <c r="C4544" s="29" t="inlineStr">
        <is>
          <t>PROTEÇÃO MECÂNICA DE SUPERFICIE HORIZONTAL COM ARGAMASSA DE CIMENTO E AREIA, TRAÇO 1:3, E=4CM. AF_09/2023</t>
        </is>
      </c>
      <c r="D4544" s="30" t="inlineStr">
        <is>
          <t>M2</t>
        </is>
      </c>
      <c r="E4544" s="31" t="n">
        <v>229.45</v>
      </c>
      <c r="F4544" s="32" t="n">
        <v>0.739528798</v>
      </c>
      <c r="G4544" s="32">
        <f>F4544*E4544</f>
        <v/>
      </c>
    </row>
    <row r="4545" ht="20.1" customHeight="1">
      <c r="A4545" s="29" t="inlineStr">
        <is>
          <t>4.5.6</t>
        </is>
      </c>
      <c r="B4545" s="29" t="inlineStr">
        <is>
          <t>98564</t>
        </is>
      </c>
      <c r="C4545" s="29" t="inlineStr">
        <is>
          <t>PROTEÇÃO MECÂNICA DE SUPERFÍCIE VERTICAL COM ARGAMASSA DE CIMENTO E AREIA, TRAÇO 1:3, E=2CM. AF_09/2023</t>
        </is>
      </c>
      <c r="D4545" s="30" t="inlineStr">
        <is>
          <t>M2</t>
        </is>
      </c>
      <c r="E4545" s="31" t="n">
        <v>46.46</v>
      </c>
      <c r="F4545" s="32" t="n">
        <v>0.417399929</v>
      </c>
      <c r="G4545" s="32">
        <f>F4545*E4545</f>
        <v/>
      </c>
    </row>
    <row r="4546" ht="20.1" customHeight="1">
      <c r="A4546" s="29" t="inlineStr">
        <is>
          <t>4.6.2</t>
        </is>
      </c>
      <c r="B4546" s="29" t="inlineStr">
        <is>
          <t>97626</t>
        </is>
      </c>
      <c r="C4546" s="29" t="inlineStr">
        <is>
          <t>DEMOLIÇÃO DE PILARES E VIGAS EM CONCRETO ARMADO, DE FORMA MANUAL, SEM REAPROVEITAMENTO. AF_09/2023</t>
        </is>
      </c>
      <c r="D4546" s="30" t="inlineStr">
        <is>
          <t>M3</t>
        </is>
      </c>
      <c r="E4546" s="31" t="n">
        <v>0.25</v>
      </c>
      <c r="F4546" s="32" t="n">
        <v>22.602393112</v>
      </c>
      <c r="G4546" s="32">
        <f>F4546*E4546</f>
        <v/>
      </c>
    </row>
    <row r="4547" ht="20.1" customHeight="1">
      <c r="A4547" s="29" t="inlineStr">
        <is>
          <t>4.6.5</t>
        </is>
      </c>
      <c r="B4547" s="29" t="inlineStr">
        <is>
          <t>103669</t>
        </is>
      </c>
      <c r="C4547" s="29" t="inlineStr">
        <is>
          <t>CONCRETAGEM DE PILARES, FCK = 25 MPA, COM USO DE BALDES - LANÇAMENTO, ADENSAMENTO E ACABAMENTO. AF_02/2022</t>
        </is>
      </c>
      <c r="D4547" s="30" t="inlineStr">
        <is>
          <t>M3</t>
        </is>
      </c>
      <c r="E4547" s="31" t="n">
        <v>0.25</v>
      </c>
      <c r="F4547" s="32" t="n">
        <v>7.55714634</v>
      </c>
      <c r="G4547" s="32">
        <f>F4547*E4547</f>
        <v/>
      </c>
    </row>
    <row r="4548" ht="27.95" customHeight="1">
      <c r="A4548" s="29" t="inlineStr">
        <is>
          <t>4.6.6</t>
        </is>
      </c>
      <c r="B4548" s="29" t="inlineStr">
        <is>
          <t>103356</t>
        </is>
      </c>
      <c r="C4548" s="29" t="inlineStr">
        <is>
          <t>ALVENARIA DE VEDAÇÃO DE BLOCOS CERÂMICOS FURADOS NA HORIZONTAL DE 9X19X29 CM (ESPESSURA 9 CM) E ARGAMASSA DE ASSENTAMENTO COM PREPARO EM BETONEIRA. AF_12/2021</t>
        </is>
      </c>
      <c r="D4548" s="30" t="inlineStr">
        <is>
          <t>M2</t>
        </is>
      </c>
      <c r="E4548" s="31" t="n">
        <v>25</v>
      </c>
      <c r="F4548" s="32" t="n">
        <v>0.3944017</v>
      </c>
      <c r="G4548" s="32">
        <f>F4548*E4548</f>
        <v/>
      </c>
    </row>
    <row r="4549" ht="27.95" customHeight="1">
      <c r="A4549" s="29" t="inlineStr">
        <is>
          <t>4.6.8</t>
        </is>
      </c>
      <c r="B4549" s="29" t="inlineStr">
        <is>
          <t>103683</t>
        </is>
      </c>
      <c r="C4549" s="29" t="inlineStr">
        <is>
          <t>CONCRETAGEM DE VIGAS E LAJES, FCK=25 MPA, PARA QUALQUER TIPO DE LAJE COM BALDES EM EDIFICAÇÃO DE MULTIPAVIMENTOS ATÉ 04 ANDARES - LANÇAMENTO, ADENSAMENTO E ACABAMENTO. AF_02/2022</t>
        </is>
      </c>
      <c r="D4549" s="30" t="inlineStr">
        <is>
          <t>M3</t>
        </is>
      </c>
      <c r="E4549" s="31" t="n">
        <v>0.5600000000000001</v>
      </c>
      <c r="F4549" s="32" t="n">
        <v>16.46652708</v>
      </c>
      <c r="G4549" s="32">
        <f>F4549*E4549</f>
        <v/>
      </c>
    </row>
    <row r="4550" ht="27.95" customHeight="1">
      <c r="A4550" s="29" t="inlineStr">
        <is>
          <t>4.6.9</t>
        </is>
      </c>
      <c r="B4550" s="29" t="inlineStr">
        <is>
          <t>87894</t>
        </is>
      </c>
      <c r="C4550" s="29" t="inlineStr">
        <is>
          <t>CHAPISCO APLICADO EM ALVENARIA (SEM PRESENÇA DE VÃOS) E ESTRUTURAS DE CONCRETO DE FACHADA, COM COLHER DE PEDREIRO. ARGAMASSA TRAÇO 1:3 COM PREPARO EM BETONEIRA 400L. AF_10/2022</t>
        </is>
      </c>
      <c r="D4550" s="30" t="inlineStr">
        <is>
          <t>M2</t>
        </is>
      </c>
      <c r="E4550" s="31" t="n">
        <v>25</v>
      </c>
      <c r="F4550" s="32" t="n">
        <v>0.04763553</v>
      </c>
      <c r="G4550" s="32">
        <f>F4550*E4550</f>
        <v/>
      </c>
    </row>
    <row r="4551" ht="36" customHeight="1">
      <c r="A4551" s="29" t="inlineStr">
        <is>
          <t>4.6.10</t>
        </is>
      </c>
      <c r="B4551" s="29" t="inlineStr">
        <is>
          <t>104237</t>
        </is>
      </c>
      <c r="C4551" s="29" t="inlineStr">
        <is>
          <t>EMBOÇO OU MASSA ÚNICA EM ARGAMASSA TRAÇO 1:2:8, PREPARO MECÂNICA COM BETONEIRA 400 L, APLICADA MANUALMENTE EM PANOS DE FACHADA SEM PRESENÇA DE VÃOS, ESPESSURA DE 35 MM, ACESSO POR ANDAIME. AF_08/2022</t>
        </is>
      </c>
      <c r="D4551" s="30" t="inlineStr">
        <is>
          <t>M2</t>
        </is>
      </c>
      <c r="E4551" s="31" t="n">
        <v>25</v>
      </c>
      <c r="F4551" s="32" t="n">
        <v>0.54499144</v>
      </c>
      <c r="G4551" s="32">
        <f>F4551*E4551</f>
        <v/>
      </c>
    </row>
    <row r="4552" ht="20.1" customHeight="1">
      <c r="A4552" s="29" t="inlineStr">
        <is>
          <t>4.6.11</t>
        </is>
      </c>
      <c r="B4552" s="29" t="inlineStr">
        <is>
          <t>88415</t>
        </is>
      </c>
      <c r="C4552" s="29" t="inlineStr">
        <is>
          <t>APLICAÇÃO MANUAL DE FUNDO SELADOR ACRÍLICO EM PAREDES EXTERNAS DE CASAS. AF_06/2014</t>
        </is>
      </c>
      <c r="D4552" s="30" t="inlineStr">
        <is>
          <t>M2</t>
        </is>
      </c>
      <c r="E4552" s="31" t="n">
        <v>168</v>
      </c>
      <c r="F4552" s="32" t="n">
        <v>0.01434188</v>
      </c>
      <c r="G4552" s="32">
        <f>F4552*E4552</f>
        <v/>
      </c>
    </row>
    <row r="4553" ht="20.1" customHeight="1">
      <c r="A4553" s="29" t="inlineStr">
        <is>
          <t>4.6.12</t>
        </is>
      </c>
      <c r="B4553" s="29" t="inlineStr">
        <is>
          <t>88423</t>
        </is>
      </c>
      <c r="C4553" s="29" t="inlineStr">
        <is>
          <t>APLICAÇÃO MANUAL DE PINTURA COM TINTA TEXTURIZADA ACRÍLICA EM PAREDES EXTERNAS DE CASAS, UMA COR. AF_06/2014</t>
        </is>
      </c>
      <c r="D4553" s="30" t="inlineStr">
        <is>
          <t>M2</t>
        </is>
      </c>
      <c r="E4553" s="31" t="n">
        <v>168</v>
      </c>
      <c r="F4553" s="32" t="n">
        <v>0.04507448</v>
      </c>
      <c r="G4553" s="32">
        <f>F4553*E4553</f>
        <v/>
      </c>
    </row>
    <row r="4554" ht="27.95" customHeight="1">
      <c r="A4554" s="29" t="inlineStr">
        <is>
          <t>4.7.1</t>
        </is>
      </c>
      <c r="B4554" s="29" t="inlineStr">
        <is>
          <t>97649</t>
        </is>
      </c>
      <c r="C4554" s="29" t="inlineStr">
        <is>
          <t>REMOÇÃO DE TELHAS DE FIBROCIMENTO, METÁLICA E CERÂMICA, DE FORMA MECANIZADA, COM USO DE GUINDASTE, SEM REAPROVEITAMENTO. AF_09/2023</t>
        </is>
      </c>
      <c r="D4554" s="30" t="inlineStr">
        <is>
          <t>M2</t>
        </is>
      </c>
      <c r="E4554" s="31" t="n">
        <v>459</v>
      </c>
      <c r="F4554" s="32" t="n">
        <v>0.125184124</v>
      </c>
      <c r="G4554" s="32">
        <f>F4554*E4554</f>
        <v/>
      </c>
    </row>
    <row r="4555" ht="20.1" customHeight="1">
      <c r="A4555" s="29" t="inlineStr">
        <is>
          <t>4.7.2</t>
        </is>
      </c>
      <c r="B4555" s="29" t="inlineStr">
        <is>
          <t>CP ADAP. 064</t>
        </is>
      </c>
      <c r="C4555" s="29" t="inlineStr">
        <is>
          <t>TELHAMENTO COM TELHA TERMO ACÚSTICA EM ALUMÍNIO ONDULADA COM 30MM DE PREENCHIMENTO / POLIURETANO RÍGIDO</t>
        </is>
      </c>
      <c r="D4555" s="30" t="inlineStr">
        <is>
          <t>M2</t>
        </is>
      </c>
      <c r="E4555" s="31" t="n">
        <v>459</v>
      </c>
      <c r="F4555" s="32" t="n">
        <v>0.06351403999999999</v>
      </c>
      <c r="G4555" s="32">
        <f>F4555*E4555</f>
        <v/>
      </c>
    </row>
    <row r="4556" ht="20.1" customHeight="1">
      <c r="A4556" s="29" t="inlineStr">
        <is>
          <t>4.7.3</t>
        </is>
      </c>
      <c r="B4556" s="29" t="inlineStr">
        <is>
          <t>CP ADAP. 054</t>
        </is>
      </c>
      <c r="C4556" s="29" t="inlineStr">
        <is>
          <t>RUFO EM CHAPA DE AÇO GALVANIZADO NÚMERO 24, CORTE DE 50 CM, INCLUSO TRANSPORTE VERTICAL</t>
        </is>
      </c>
      <c r="D4556" s="30" t="inlineStr">
        <is>
          <t>M</t>
        </is>
      </c>
      <c r="E4556" s="31" t="n">
        <v>34</v>
      </c>
      <c r="F4556" s="32" t="n">
        <v>0.21205494</v>
      </c>
      <c r="G4556" s="32">
        <f>F4556*E4556</f>
        <v/>
      </c>
    </row>
    <row r="4557" ht="20.1" customHeight="1">
      <c r="A4557" s="29" t="inlineStr">
        <is>
          <t>4.7.4</t>
        </is>
      </c>
      <c r="B4557" s="29" t="inlineStr">
        <is>
          <t>CP ADAP. 055</t>
        </is>
      </c>
      <c r="C4557" s="29" t="inlineStr">
        <is>
          <t>CUMEEIRA EM CHAPA DE AÇO GALVANIZADO NÚMERO 24, CORTE DE 100 CM, INCLUSO TRANSPORTE VERTICAL</t>
        </is>
      </c>
      <c r="D4557" s="30" t="inlineStr">
        <is>
          <t>M</t>
        </is>
      </c>
      <c r="E4557" s="31" t="n">
        <v>30</v>
      </c>
      <c r="F4557" s="32" t="n">
        <v>0.21205494</v>
      </c>
      <c r="G4557" s="32">
        <f>F4557*E4557</f>
        <v/>
      </c>
    </row>
    <row r="4558" ht="20.1" customHeight="1">
      <c r="A4558" s="29" t="inlineStr">
        <is>
          <t>4.7.5</t>
        </is>
      </c>
      <c r="B4558" s="29" t="inlineStr">
        <is>
          <t>CP ADAP. 038</t>
        </is>
      </c>
      <c r="C4558" s="29" t="inlineStr">
        <is>
          <t>REMOÇÃO, ARMAZENAMENTO E REEINSTALAÇÃO DE SPDA COM EMISSÃO DE LAUDO</t>
        </is>
      </c>
      <c r="D4558" s="30" t="inlineStr">
        <is>
          <t>UN</t>
        </is>
      </c>
      <c r="E4558" s="31" t="n">
        <v>2</v>
      </c>
      <c r="F4558" s="32" t="n">
        <v>0.089739192</v>
      </c>
      <c r="G4558" s="32">
        <f>F4558*E4558</f>
        <v/>
      </c>
    </row>
    <row r="4559" ht="20.1" customHeight="1">
      <c r="A4559" s="29" t="inlineStr">
        <is>
          <t>5.3</t>
        </is>
      </c>
      <c r="B4559" s="29" t="inlineStr">
        <is>
          <t>96527</t>
        </is>
      </c>
      <c r="C4559" s="29" t="inlineStr">
        <is>
          <t>ESCAVAÇÃO MANUAL DE VALA PARA VIGA BALDRAME (INCLUINDO ESCAVAÇÃO PARA COLOCAÇÃO DE FÔRMAS). AF_06/2017</t>
        </is>
      </c>
      <c r="D4559" s="30" t="inlineStr">
        <is>
          <t>M3</t>
        </is>
      </c>
      <c r="E4559" s="31" t="n">
        <v>9.9</v>
      </c>
      <c r="F4559" s="32" t="n">
        <v>4.23904996</v>
      </c>
      <c r="G4559" s="32">
        <f>F4559*E4559</f>
        <v/>
      </c>
    </row>
    <row r="4560" ht="20.1" customHeight="1">
      <c r="A4560" s="29" t="inlineStr">
        <is>
          <t>5.4</t>
        </is>
      </c>
      <c r="B4560" s="29" t="inlineStr">
        <is>
          <t>CP-95467-90315369</t>
        </is>
      </c>
      <c r="C4560" s="29" t="inlineStr">
        <is>
          <t>EMBASAMENTO C/PEDRA ARGAMASSADA UTILIZANDO ARG.CIM/AREIA 1:6 (M3)</t>
        </is>
      </c>
      <c r="D4560" s="30" t="inlineStr">
        <is>
          <t>M3</t>
        </is>
      </c>
      <c r="E4560" s="31" t="n">
        <v>9.9</v>
      </c>
      <c r="F4560" s="32" t="n">
        <v>6.14652</v>
      </c>
      <c r="G4560" s="32">
        <f>F4560*E4560</f>
        <v/>
      </c>
    </row>
    <row r="4561" ht="20.1" customHeight="1">
      <c r="A4561" s="29" t="inlineStr">
        <is>
          <t>5.5</t>
        </is>
      </c>
      <c r="B4561" s="29" t="inlineStr">
        <is>
          <t>93358</t>
        </is>
      </c>
      <c r="C4561" s="29" t="inlineStr">
        <is>
          <t>ESCAVAÇÃO MANUAL DE VALA COM PROFUNDIDADE MENOR OU IGUAL A 1,30 M. AF_02/2021</t>
        </is>
      </c>
      <c r="D4561" s="30" t="inlineStr">
        <is>
          <t>M3</t>
        </is>
      </c>
      <c r="E4561" s="31" t="n">
        <v>9.07</v>
      </c>
      <c r="F4561" s="32" t="n">
        <v>4.05260552</v>
      </c>
      <c r="G4561" s="32">
        <f>F4561*E4561</f>
        <v/>
      </c>
    </row>
    <row r="4562" ht="20.1" customHeight="1">
      <c r="A4562" s="29" t="inlineStr">
        <is>
          <t>5.10</t>
        </is>
      </c>
      <c r="B4562" s="29" t="inlineStr">
        <is>
          <t>103669</t>
        </is>
      </c>
      <c r="C4562" s="29" t="inlineStr">
        <is>
          <t>CONCRETAGEM DE PILARES, FCK = 25 MPA, COM USO DE BALDES - LANÇAMENTO, ADENSAMENTO E ACABAMENTO. AF_02/2022</t>
        </is>
      </c>
      <c r="D4562" s="30" t="inlineStr">
        <is>
          <t>M3</t>
        </is>
      </c>
      <c r="E4562" s="31" t="n">
        <v>3.38</v>
      </c>
      <c r="F4562" s="32" t="n">
        <v>7.55714634</v>
      </c>
      <c r="G4562" s="32">
        <f>F4562*E4562</f>
        <v/>
      </c>
    </row>
    <row r="4563" ht="20.1" customHeight="1">
      <c r="A4563" s="29" t="inlineStr">
        <is>
          <t>5.11</t>
        </is>
      </c>
      <c r="B4563" s="29" t="inlineStr">
        <is>
          <t>96556</t>
        </is>
      </c>
      <c r="C4563" s="29" t="inlineStr">
        <is>
          <t>CONCRETAGEM DE SAPATAS, FCK 30 MPA, COM USO DE JERICA ? LANÇAMENTO, ADENSAMENTO E ACABAMENTO. AF_06/2017</t>
        </is>
      </c>
      <c r="D4563" s="30" t="inlineStr">
        <is>
          <t>M3</t>
        </is>
      </c>
      <c r="E4563" s="31" t="n">
        <v>3.89</v>
      </c>
      <c r="F4563" s="32" t="n">
        <v>5.6894186739</v>
      </c>
      <c r="G4563" s="32">
        <f>F4563*E4563</f>
        <v/>
      </c>
    </row>
    <row r="4564" ht="20.1" customHeight="1">
      <c r="A4564" s="29" t="inlineStr">
        <is>
          <t>5.12</t>
        </is>
      </c>
      <c r="B4564" s="29" t="inlineStr">
        <is>
          <t>93205</t>
        </is>
      </c>
      <c r="C4564" s="29" t="inlineStr">
        <is>
          <t>CINTA DE AMARRAÇÃO DE ALVENARIA MOLDADA IN LOCO COM UTILIZAÇÃO DE BLOCOS CANALETA. AF_03/2016</t>
        </is>
      </c>
      <c r="D4564" s="30" t="inlineStr">
        <is>
          <t>M</t>
        </is>
      </c>
      <c r="E4564" s="31" t="n">
        <v>220</v>
      </c>
      <c r="F4564" s="32" t="n">
        <v>0.1599804752096</v>
      </c>
      <c r="G4564" s="32">
        <f>F4564*E4564</f>
        <v/>
      </c>
    </row>
    <row r="4565" ht="27.95" customHeight="1">
      <c r="A4565" s="29" t="inlineStr">
        <is>
          <t>5.13</t>
        </is>
      </c>
      <c r="B4565" s="29" t="inlineStr">
        <is>
          <t>89470</t>
        </is>
      </c>
      <c r="C4565" s="29" t="inlineStr">
        <is>
          <t>ALVENARIA DE BLOCOS DE CONCRETO ESTRUTURAL 14X19X39 CM (ESPESSURA 14 CM), FBK = 4,5 MPA, UTILIZANDO COLHER DE PEDREIRO. AF_10/2022</t>
        </is>
      </c>
      <c r="D4565" s="30" t="inlineStr">
        <is>
          <t>M2</t>
        </is>
      </c>
      <c r="E4565" s="31" t="n">
        <v>242</v>
      </c>
      <c r="F4565" s="32" t="n">
        <v>0.6351404</v>
      </c>
      <c r="G4565" s="32">
        <f>F4565*E4565</f>
        <v/>
      </c>
    </row>
    <row r="4566" ht="15" customHeight="1">
      <c r="A4566" s="29" t="inlineStr">
        <is>
          <t>5.14</t>
        </is>
      </c>
      <c r="B4566" s="29" t="inlineStr">
        <is>
          <t>S08637</t>
        </is>
      </c>
      <c r="C4566" s="29" t="inlineStr">
        <is>
          <t>Chapim de concreto pré-moldado</t>
        </is>
      </c>
      <c r="D4566" s="30" t="inlineStr">
        <is>
          <t>m</t>
        </is>
      </c>
      <c r="E4566" s="31" t="n">
        <v>110</v>
      </c>
      <c r="F4566" s="32" t="n">
        <v>0.152587359</v>
      </c>
      <c r="G4566" s="32">
        <f>F4566*E4566</f>
        <v/>
      </c>
    </row>
    <row r="4567" ht="20.1" customHeight="1">
      <c r="A4567" s="29" t="inlineStr">
        <is>
          <t>5.15</t>
        </is>
      </c>
      <c r="B4567" s="29" t="inlineStr">
        <is>
          <t>CP ADAP. 024</t>
        </is>
      </c>
      <c r="C4567" s="29" t="inlineStr">
        <is>
          <t>REMOÇÃO / RECOMPOSIÇÃO DE CERCA ELÉTRICA</t>
        </is>
      </c>
      <c r="D4567" s="30" t="inlineStr">
        <is>
          <t>M</t>
        </is>
      </c>
      <c r="E4567" s="31" t="n">
        <v>110</v>
      </c>
      <c r="F4567" s="32" t="n">
        <v>0.9475884999999999</v>
      </c>
      <c r="G4567" s="32">
        <f>F4567*E4567</f>
        <v/>
      </c>
    </row>
    <row r="4568" ht="20.1" customHeight="1">
      <c r="A4568" s="29" t="inlineStr">
        <is>
          <t>6.1</t>
        </is>
      </c>
      <c r="B4568" s="29" t="inlineStr">
        <is>
          <t>97633</t>
        </is>
      </c>
      <c r="C4568" s="29" t="inlineStr">
        <is>
          <t>DEMOLIÇÃO DE REVESTIMENTO CERÂMICO, DE FORMA MANUAL, SEM REAPROVEITAMENTO. AF_09/2023</t>
        </is>
      </c>
      <c r="D4568" s="30" t="inlineStr">
        <is>
          <t>M2</t>
        </is>
      </c>
      <c r="E4568" s="31" t="n">
        <v>416.73</v>
      </c>
      <c r="F4568" s="32" t="n">
        <v>0.79290108</v>
      </c>
      <c r="G4568" s="32">
        <f>F4568*E4568</f>
        <v/>
      </c>
    </row>
    <row r="4569" ht="20.1" customHeight="1">
      <c r="A4569" s="29" t="inlineStr">
        <is>
          <t>6.2</t>
        </is>
      </c>
      <c r="B4569" s="29" t="inlineStr">
        <is>
          <t>CP ADAP. 025</t>
        </is>
      </c>
      <c r="C4569" s="29" t="inlineStr">
        <is>
          <t>REMOÇÃO DE DIVISÓRIA DE GRANITO</t>
        </is>
      </c>
      <c r="D4569" s="30" t="inlineStr">
        <is>
          <t>M2</t>
        </is>
      </c>
      <c r="E4569" s="31" t="n">
        <v>106.02</v>
      </c>
      <c r="F4569" s="32" t="n">
        <v>0.717094</v>
      </c>
      <c r="G4569" s="32">
        <f>F4569*E4569</f>
        <v/>
      </c>
    </row>
    <row r="4570" ht="20.1" customHeight="1">
      <c r="A4570" s="29" t="inlineStr">
        <is>
          <t>6.3</t>
        </is>
      </c>
      <c r="B4570" s="29" t="inlineStr">
        <is>
          <t>CP ADAP. 011</t>
        </is>
      </c>
      <c r="C4570" s="29" t="inlineStr">
        <is>
          <t>DEMOLIÇÃO DE PISO CIMENTADO SOBRE LASTRO DE CONCRETO</t>
        </is>
      </c>
      <c r="D4570" s="30" t="inlineStr">
        <is>
          <t>M2</t>
        </is>
      </c>
      <c r="E4570" s="31" t="n">
        <v>123.31</v>
      </c>
      <c r="F4570" s="32" t="n">
        <v>1.331746</v>
      </c>
      <c r="G4570" s="32">
        <f>F4570*E4570</f>
        <v/>
      </c>
    </row>
    <row r="4571" ht="36" customHeight="1">
      <c r="A4571" s="29" t="inlineStr">
        <is>
          <t>6.4</t>
        </is>
      </c>
      <c r="B4571" s="29" t="inlineStr">
        <is>
          <t>87630</t>
        </is>
      </c>
      <c r="C4571" s="29" t="inlineStr">
        <is>
          <t>CONTRAPISO EM ARGAMASSA TRAÇO 1:4 (CIMENTO E AREIA), PREPARO MECÂNICO COM BETONEIRA 400 L, APLICADO EM ÁREAS SECAS SOBRE LAJE, ADERIDO, ACABAMENTO NÃO REFORÇADO, ESPESSURA 3CM. AF_07/2021</t>
        </is>
      </c>
      <c r="D4571" s="30" t="inlineStr">
        <is>
          <t>M2</t>
        </is>
      </c>
      <c r="E4571" s="31" t="n">
        <v>123.31</v>
      </c>
      <c r="F4571" s="32" t="n">
        <v>0.12600366</v>
      </c>
      <c r="G4571" s="32">
        <f>F4571*E4571</f>
        <v/>
      </c>
    </row>
    <row r="4572" ht="20.1" customHeight="1">
      <c r="A4572" s="29" t="inlineStr">
        <is>
          <t>6.6</t>
        </is>
      </c>
      <c r="B4572" s="29" t="inlineStr">
        <is>
          <t>98565</t>
        </is>
      </c>
      <c r="C4572" s="29" t="inlineStr">
        <is>
          <t>PROTEÇÃO MECÂNICA DE SUPERFICIE HORIZONTAL COM ARGAMASSA DE CIMENTO E AREIA, TRAÇO 1:3, E=3CM. AF_09/2023</t>
        </is>
      </c>
      <c r="D4572" s="30" t="inlineStr">
        <is>
          <t>M2</t>
        </is>
      </c>
      <c r="E4572" s="31" t="n">
        <v>123.31</v>
      </c>
      <c r="F4572" s="32" t="n">
        <v>0.577311891</v>
      </c>
      <c r="G4572" s="32">
        <f>F4572*E4572</f>
        <v/>
      </c>
    </row>
    <row r="4573" ht="20.1" customHeight="1">
      <c r="A4573" s="29" t="inlineStr">
        <is>
          <t>6.7</t>
        </is>
      </c>
      <c r="B4573" s="29" t="inlineStr">
        <is>
          <t>98564</t>
        </is>
      </c>
      <c r="C4573" s="29" t="inlineStr">
        <is>
          <t>PROTEÇÃO MECÂNICA DE SUPERFÍCIE VERTICAL COM ARGAMASSA DE CIMENTO E AREIA, TRAÇO 1:3, E=2CM. AF_09/2023</t>
        </is>
      </c>
      <c r="D4573" s="30" t="inlineStr">
        <is>
          <t>M2</t>
        </is>
      </c>
      <c r="E4573" s="31" t="n">
        <v>55.18</v>
      </c>
      <c r="F4573" s="32" t="n">
        <v>0.417399929</v>
      </c>
      <c r="G4573" s="32">
        <f>F4573*E4573</f>
        <v/>
      </c>
    </row>
    <row r="4574" ht="27.95" customHeight="1">
      <c r="A4574" s="29" t="inlineStr">
        <is>
          <t>6.8</t>
        </is>
      </c>
      <c r="B4574" s="29" t="inlineStr">
        <is>
          <t>87263</t>
        </is>
      </c>
      <c r="C4574" s="29" t="inlineStr">
        <is>
          <t>REVESTIMENTO CERÂMICO PARA PISO COM PLACAS TIPO PORCELANATO DE DIMENSÕES 60X60 CM APLICADA EM AMBIENTES DE ÁREA MAIOR QUE 10 M². AF_02/2023_PE</t>
        </is>
      </c>
      <c r="D4574" s="30" t="inlineStr">
        <is>
          <t>M2</t>
        </is>
      </c>
      <c r="E4574" s="31" t="n">
        <v>416.73</v>
      </c>
      <c r="F4574" s="32" t="n">
        <v>0.171487908</v>
      </c>
      <c r="G4574" s="32">
        <f>F4574*E4574</f>
        <v/>
      </c>
    </row>
    <row r="4575" ht="20.1" customHeight="1">
      <c r="A4575" s="29" t="inlineStr">
        <is>
          <t>6.9</t>
        </is>
      </c>
      <c r="B4575" s="29" t="inlineStr">
        <is>
          <t>99806</t>
        </is>
      </c>
      <c r="C4575" s="29" t="inlineStr">
        <is>
          <t>LIMPEZA DE REVESTIMENTO CERÂMICO EM PAREDE COM PANO ÚMIDO AF_04/2019</t>
        </is>
      </c>
      <c r="D4575" s="30" t="inlineStr">
        <is>
          <t>M2</t>
        </is>
      </c>
      <c r="E4575" s="31" t="n">
        <v>416.73</v>
      </c>
      <c r="F4575" s="32" t="n">
        <v>0.0409768</v>
      </c>
      <c r="G4575" s="32">
        <f>F4575*E4575</f>
        <v/>
      </c>
    </row>
    <row r="4576" ht="20.1" customHeight="1">
      <c r="A4576" s="29" t="inlineStr">
        <is>
          <t>6.10</t>
        </is>
      </c>
      <c r="B4576" s="29" t="inlineStr">
        <is>
          <t>97640</t>
        </is>
      </c>
      <c r="C4576" s="29" t="inlineStr">
        <is>
          <t>REMOÇÃO DE FORROS DE DRYWALL, PVC E FIBROMINERAL, DE FORMA MANUAL, SEM REAPROVEITAMENTO. AF_09/2023</t>
        </is>
      </c>
      <c r="D4576" s="30" t="inlineStr">
        <is>
          <t>M2</t>
        </is>
      </c>
      <c r="E4576" s="31" t="n">
        <v>123.31</v>
      </c>
      <c r="F4576" s="32" t="n">
        <v>0.06627997400000001</v>
      </c>
      <c r="G4576" s="32">
        <f>F4576*E4576</f>
        <v/>
      </c>
    </row>
    <row r="4577" ht="20.1" customHeight="1">
      <c r="A4577" s="29" t="inlineStr">
        <is>
          <t>6.12</t>
        </is>
      </c>
      <c r="B4577" s="29" t="inlineStr">
        <is>
          <t>100878</t>
        </is>
      </c>
      <c r="C4577" s="29" t="inlineStr">
        <is>
          <t>VASO SANITÁRIO SIFONADO COM CAIXA ACOPLADA, LOUÇA BRANCA - PADRÃO ALTO - FORNECIMENTO E INSTALAÇÃO. AF_01/2020</t>
        </is>
      </c>
      <c r="D4577" s="30" t="inlineStr">
        <is>
          <t>UN</t>
        </is>
      </c>
      <c r="E4577" s="31" t="n">
        <v>33</v>
      </c>
      <c r="F4577" s="32" t="n">
        <v>0.621105846</v>
      </c>
      <c r="G4577" s="32">
        <f>F4577*E4577</f>
        <v/>
      </c>
    </row>
    <row r="4578" ht="20.1" customHeight="1">
      <c r="A4578" s="29" t="inlineStr">
        <is>
          <t>6.13</t>
        </is>
      </c>
      <c r="B4578" s="29" t="inlineStr">
        <is>
          <t>100849</t>
        </is>
      </c>
      <c r="C4578" s="29" t="inlineStr">
        <is>
          <t>ASSENTO SANITÁRIO CONVENCIONAL - FORNECIMENTO E INSTALACAO. AF_01/2020</t>
        </is>
      </c>
      <c r="D4578" s="30" t="inlineStr">
        <is>
          <t>UN</t>
        </is>
      </c>
      <c r="E4578" s="31" t="n">
        <v>33</v>
      </c>
      <c r="F4578" s="32" t="n">
        <v>0.049581928</v>
      </c>
      <c r="G4578" s="32">
        <f>F4578*E4578</f>
        <v/>
      </c>
    </row>
    <row r="4579" ht="20.1" customHeight="1">
      <c r="A4579" s="29" t="inlineStr">
        <is>
          <t>6.14</t>
        </is>
      </c>
      <c r="B4579" s="29" t="inlineStr">
        <is>
          <t>86887</t>
        </is>
      </c>
      <c r="C4579" s="29" t="inlineStr">
        <is>
          <t>ENGATE FLEXÍVEL EM INOX, 1/2 X 40CM - FORNECIMENTO E INSTALAÇÃO. AF_01/2020</t>
        </is>
      </c>
      <c r="D4579" s="30" t="inlineStr">
        <is>
          <t>UN</t>
        </is>
      </c>
      <c r="E4579" s="31" t="n">
        <v>33</v>
      </c>
      <c r="F4579" s="32" t="n">
        <v>0.049274602</v>
      </c>
      <c r="G4579" s="32">
        <f>F4579*E4579</f>
        <v/>
      </c>
    </row>
    <row r="4580" ht="27.95" customHeight="1">
      <c r="A4580" s="29" t="inlineStr">
        <is>
          <t>6.15</t>
        </is>
      </c>
      <c r="B4580" s="29" t="inlineStr">
        <is>
          <t>86938</t>
        </is>
      </c>
      <c r="C4580" s="29" t="inlineStr">
        <is>
          <t>CUBA DE EMBUTIR OVAL EM LOUÇA BRANCA, 35 X 50CM OU EQUIVALENTE, INCLUSO VÁLVULA E SIFÃO TIPO GARRAFA EM METAL CROMADO - FORNECIMENTO E INSTALAÇÃO. AF_01/2020</t>
        </is>
      </c>
      <c r="D4580" s="30" t="inlineStr">
        <is>
          <t>UN</t>
        </is>
      </c>
      <c r="E4580" s="31" t="n">
        <v>30</v>
      </c>
      <c r="F4580" s="32" t="n">
        <v>0.41745115</v>
      </c>
      <c r="G4580" s="32">
        <f>F4580*E4580</f>
        <v/>
      </c>
    </row>
    <row r="4581" ht="20.1" customHeight="1">
      <c r="A4581" s="29" t="inlineStr">
        <is>
          <t>6.16</t>
        </is>
      </c>
      <c r="B4581" s="29" t="inlineStr">
        <is>
          <t>100853</t>
        </is>
      </c>
      <c r="C4581" s="29" t="inlineStr">
        <is>
          <t>TORNEIRA CROMADA DE MESA PARA LAVATORIO, TIPO MONOCOMANDO. AF_01/2020</t>
        </is>
      </c>
      <c r="D4581" s="30" t="inlineStr">
        <is>
          <t>UN</t>
        </is>
      </c>
      <c r="E4581" s="31" t="n">
        <v>30</v>
      </c>
      <c r="F4581" s="32" t="n">
        <v>0.149462878</v>
      </c>
      <c r="G4581" s="32">
        <f>F4581*E4581</f>
        <v/>
      </c>
    </row>
    <row r="4582" ht="20.1" customHeight="1">
      <c r="A4582" s="29" t="inlineStr">
        <is>
          <t>6.17</t>
        </is>
      </c>
      <c r="B4582" s="29" t="inlineStr">
        <is>
          <t>86887</t>
        </is>
      </c>
      <c r="C4582" s="29" t="inlineStr">
        <is>
          <t>ENGATE FLEXÍVEL EM INOX, 1/2 X 40CM - FORNECIMENTO E INSTALAÇÃO. AF_01/2020</t>
        </is>
      </c>
      <c r="D4582" s="30" t="inlineStr">
        <is>
          <t>UN</t>
        </is>
      </c>
      <c r="E4582" s="31" t="n">
        <v>30</v>
      </c>
      <c r="F4582" s="32" t="n">
        <v>0.049274602</v>
      </c>
      <c r="G4582" s="32">
        <f>F4582*E4582</f>
        <v/>
      </c>
    </row>
    <row r="4583" ht="20.1" customHeight="1">
      <c r="A4583" s="29" t="inlineStr">
        <is>
          <t>6.18</t>
        </is>
      </c>
      <c r="B4583" s="29" t="inlineStr">
        <is>
          <t>100858</t>
        </is>
      </c>
      <c r="C4583" s="29" t="inlineStr">
        <is>
          <t>MICTÓRIO SIFONADO LOUÇA BRANCA - PADRÃO MÉDIO - FORNECIMENTO E INSTALAÇÃO. AF_01/2020</t>
        </is>
      </c>
      <c r="D4583" s="30" t="inlineStr">
        <is>
          <t>UN</t>
        </is>
      </c>
      <c r="E4583" s="31" t="n">
        <v>11</v>
      </c>
      <c r="F4583" s="32" t="n">
        <v>0.325663118</v>
      </c>
      <c r="G4583" s="32">
        <f>F4583*E4583</f>
        <v/>
      </c>
    </row>
    <row r="4584" ht="20.1" customHeight="1">
      <c r="A4584" s="29" t="inlineStr">
        <is>
          <t>6.19</t>
        </is>
      </c>
      <c r="B4584" s="29" t="inlineStr">
        <is>
          <t>CP ADAP. 059</t>
        </is>
      </c>
      <c r="C4584" s="29" t="inlineStr">
        <is>
          <t>Divisória em granito branco Itaúnas, polido dos 2 lados</t>
        </is>
      </c>
      <c r="D4584" s="30" t="inlineStr">
        <is>
          <t>M2</t>
        </is>
      </c>
      <c r="E4584" s="31" t="n">
        <v>106.02</v>
      </c>
      <c r="F4584" s="32" t="n">
        <v>0.16493162</v>
      </c>
      <c r="G4584" s="32">
        <f>F4584*E4584</f>
        <v/>
      </c>
    </row>
    <row r="4585" ht="20.1" customHeight="1">
      <c r="A4585" s="29" t="inlineStr">
        <is>
          <t>6.20</t>
        </is>
      </c>
      <c r="B4585" s="29" t="inlineStr">
        <is>
          <t>CP ADAP. 060</t>
        </is>
      </c>
      <c r="C4585" s="29" t="inlineStr">
        <is>
          <t>Bancada em granito branco Itaúnas</t>
        </is>
      </c>
      <c r="D4585" s="30" t="inlineStr">
        <is>
          <t>M2</t>
        </is>
      </c>
      <c r="E4585" s="31" t="n">
        <v>20.66</v>
      </c>
      <c r="F4585" s="32" t="n">
        <v>0.16493162</v>
      </c>
      <c r="G4585" s="32">
        <f>F4585*E4585</f>
        <v/>
      </c>
    </row>
    <row r="4586" ht="20.1" customHeight="1">
      <c r="A4586" s="29" t="inlineStr">
        <is>
          <t>6.21</t>
        </is>
      </c>
      <c r="B4586" s="29" t="inlineStr">
        <is>
          <t>91338</t>
        </is>
      </c>
      <c r="C4586" s="29" t="inlineStr">
        <is>
          <t>PORTA DE ALUMÍNIO DE ABRIR COM LAMBRI, COM GUARNIÇÃO, FIXAÇÃO COM PARAFUSOS - FORNECIMENTO E INSTALAÇÃO. AF_12/2019</t>
        </is>
      </c>
      <c r="D4586" s="30" t="inlineStr">
        <is>
          <t>M2</t>
        </is>
      </c>
      <c r="E4586" s="31" t="n">
        <v>29.92</v>
      </c>
      <c r="F4586" s="32" t="n">
        <v>0.182244318</v>
      </c>
      <c r="G4586" s="32">
        <f>F4586*E4586</f>
        <v/>
      </c>
    </row>
    <row r="4587" ht="15" customHeight="1">
      <c r="A4587" s="29" t="inlineStr">
        <is>
          <t>6.24</t>
        </is>
      </c>
      <c r="B4587" s="29" t="inlineStr">
        <is>
          <t>C2216</t>
        </is>
      </c>
      <c r="C4587" s="29" t="inlineStr">
        <is>
          <t>REVESTIMENTO C/LAMINADO MELAMÍNICO COLADO</t>
        </is>
      </c>
      <c r="D4587" s="30" t="inlineStr">
        <is>
          <t>M2</t>
        </is>
      </c>
      <c r="E4587" s="31" t="n">
        <v>45.45</v>
      </c>
      <c r="F4587" s="32" t="n">
        <v>0.1843956</v>
      </c>
      <c r="G4587" s="32">
        <f>F4587*E4587</f>
        <v/>
      </c>
    </row>
    <row r="4588" ht="20.1" customHeight="1">
      <c r="A4588" s="29" t="inlineStr">
        <is>
          <t>6.25</t>
        </is>
      </c>
      <c r="B4588" s="29" t="inlineStr">
        <is>
          <t>S09465</t>
        </is>
      </c>
      <c r="C4588" s="29" t="inlineStr">
        <is>
          <t>Luminária tipo plafon (sobrepor), quadrada, 24x24cm, em aluminio pintado na cor branca, c/difusor em vidro, Aladin ou similar</t>
        </is>
      </c>
      <c r="D4588" s="30" t="inlineStr">
        <is>
          <t>un</t>
        </is>
      </c>
      <c r="E4588" s="31" t="n">
        <v>47</v>
      </c>
      <c r="F4588" s="32" t="n">
        <v>0.5122100000000001</v>
      </c>
      <c r="G4588" s="32">
        <f>F4588*E4588</f>
        <v/>
      </c>
    </row>
    <row r="4589" ht="15" customHeight="1">
      <c r="A4589" s="29" t="inlineStr">
        <is>
          <t>6.27</t>
        </is>
      </c>
      <c r="B4589" s="29" t="inlineStr">
        <is>
          <t>S09718</t>
        </is>
      </c>
      <c r="C4589" s="29" t="inlineStr">
        <is>
          <t>Espelho de cristal 4mm com moldura de alumínio</t>
        </is>
      </c>
      <c r="D4589" s="30" t="inlineStr">
        <is>
          <t>m2</t>
        </is>
      </c>
      <c r="E4589" s="31" t="n">
        <v>29.8</v>
      </c>
      <c r="F4589" s="32" t="n">
        <v>0.307326</v>
      </c>
      <c r="G4589" s="32">
        <f>F4589*E4589</f>
        <v/>
      </c>
    </row>
    <row r="4590" ht="20.1" customHeight="1">
      <c r="A4590" s="29" t="inlineStr">
        <is>
          <t>6.28</t>
        </is>
      </c>
      <c r="B4590" s="29" t="inlineStr">
        <is>
          <t>CP ADAP. 063</t>
        </is>
      </c>
      <c r="C4590" s="29" t="inlineStr">
        <is>
          <t>Grelha p/ralo em inox, fornecimento e instalação</t>
        </is>
      </c>
      <c r="D4590" s="30" t="inlineStr">
        <is>
          <t>UN</t>
        </is>
      </c>
      <c r="E4590" s="31" t="n">
        <v>17</v>
      </c>
      <c r="F4590" s="32" t="n">
        <v>0.153663</v>
      </c>
      <c r="G4590" s="32">
        <f>F4590*E4590</f>
        <v/>
      </c>
    </row>
    <row r="4591" ht="15" customHeight="1">
      <c r="A4591" s="29" t="inlineStr">
        <is>
          <t>7.4</t>
        </is>
      </c>
      <c r="B4591" s="29" t="inlineStr">
        <is>
          <t>00009537</t>
        </is>
      </c>
      <c r="C4591" s="29" t="inlineStr">
        <is>
          <t>LIMPEZA FINAL DA OBRA</t>
        </is>
      </c>
      <c r="D4591" s="30" t="inlineStr">
        <is>
          <t>M2</t>
        </is>
      </c>
      <c r="E4591" s="31" t="n">
        <v>2211</v>
      </c>
      <c r="F4591" s="32" t="n">
        <v>0.1434188</v>
      </c>
      <c r="G4591" s="32">
        <f>F4591*E4591</f>
        <v/>
      </c>
    </row>
    <row r="4592" ht="15" customHeight="1">
      <c r="A4592" s="1" t="n"/>
      <c r="B4592" s="1" t="n"/>
      <c r="C4592" s="1" t="n"/>
      <c r="D4592" s="1" t="n"/>
      <c r="E4592" s="1" t="n"/>
      <c r="F4592" s="33" t="inlineStr">
        <is>
          <t>TOTAL:</t>
        </is>
      </c>
      <c r="G4592" s="34" t="n">
        <v>10069.05113125561</v>
      </c>
    </row>
    <row r="4593" ht="15" customHeight="1">
      <c r="A4593" s="27" t="inlineStr">
        <is>
          <t xml:space="preserve">[ Mão de Obra </t>
        </is>
      </c>
      <c r="B4593" s="27" t="inlineStr">
        <is>
          <t>I06111S</t>
        </is>
      </c>
      <c r="C4593" s="27" t="inlineStr">
        <is>
          <t>Servente de obras (horista)</t>
        </is>
      </c>
      <c r="D4593" s="28" t="inlineStr">
        <is>
          <t>h</t>
        </is>
      </c>
      <c r="E4593" s="1" t="n"/>
      <c r="F4593" s="1" t="n"/>
      <c r="G4593" s="1" t="n"/>
    </row>
    <row r="4594" ht="15" customHeight="1">
      <c r="A4594" s="29" t="inlineStr">
        <is>
          <t>3.3.10</t>
        </is>
      </c>
      <c r="B4594" s="29" t="inlineStr">
        <is>
          <t>S08637</t>
        </is>
      </c>
      <c r="C4594" s="29" t="inlineStr">
        <is>
          <t>Chapim de concreto pré-moldado</t>
        </is>
      </c>
      <c r="D4594" s="30" t="inlineStr">
        <is>
          <t>m</t>
        </is>
      </c>
      <c r="E4594" s="31" t="n">
        <v>142</v>
      </c>
      <c r="F4594" s="32" t="n">
        <v>1.36</v>
      </c>
      <c r="G4594" s="32">
        <f>F4594*E4594</f>
        <v/>
      </c>
    </row>
    <row r="4595" ht="20.1" customHeight="1">
      <c r="A4595" s="29" t="inlineStr">
        <is>
          <t>3.6.5</t>
        </is>
      </c>
      <c r="B4595" s="29" t="inlineStr">
        <is>
          <t>S09541</t>
        </is>
      </c>
      <c r="C4595" s="29" t="inlineStr">
        <is>
          <t>Fornecimento e instalação de exaustor eólico ref. LM-60 master turbo, da luftmaxi ou similar</t>
        </is>
      </c>
      <c r="D4595" s="30" t="inlineStr">
        <is>
          <t>un</t>
        </is>
      </c>
      <c r="E4595" s="31" t="n">
        <v>18</v>
      </c>
      <c r="F4595" s="32" t="n">
        <v>1</v>
      </c>
      <c r="G4595" s="32">
        <f>F4595*E4595</f>
        <v/>
      </c>
    </row>
    <row r="4596" ht="27.95" customHeight="1">
      <c r="A4596" s="29" t="inlineStr">
        <is>
          <t>4.2.17</t>
        </is>
      </c>
      <c r="B4596" s="29" t="inlineStr">
        <is>
          <t>S02291</t>
        </is>
      </c>
      <c r="C4596" s="29" t="inlineStr">
        <is>
          <t>Pintura para interiores, sobre paredes ou tetos, com lixamento, aplicação de 01 demão de líquido selador, 02 demãos de massa corrida e 02 demãos de tinta pva latex convencional para interiores (Recomposição das paredes e lajes internas)</t>
        </is>
      </c>
      <c r="D4596" s="30" t="inlineStr">
        <is>
          <t>m2</t>
        </is>
      </c>
      <c r="E4596" s="31" t="n">
        <v>17.4</v>
      </c>
      <c r="F4596" s="32" t="n">
        <v>0.55</v>
      </c>
      <c r="G4596" s="32">
        <f>F4596*E4596</f>
        <v/>
      </c>
    </row>
    <row r="4597" ht="15" customHeight="1">
      <c r="A4597" s="1" t="n"/>
      <c r="B4597" s="1" t="n"/>
      <c r="C4597" s="1" t="n"/>
      <c r="D4597" s="1" t="n"/>
      <c r="E4597" s="1" t="n"/>
      <c r="F4597" s="33" t="inlineStr">
        <is>
          <t>TOTAL:</t>
        </is>
      </c>
      <c r="G4597" s="34" t="n">
        <v>220.69</v>
      </c>
    </row>
    <row r="4598" ht="15" customHeight="1">
      <c r="A4598" s="27" t="inlineStr">
        <is>
          <t xml:space="preserve">[ Mão de Obra </t>
        </is>
      </c>
      <c r="B4598" s="27" t="inlineStr">
        <is>
          <t>I2543</t>
        </is>
      </c>
      <c r="C4598" s="27" t="inlineStr">
        <is>
          <t>SERVENTE</t>
        </is>
      </c>
      <c r="D4598" s="28" t="inlineStr">
        <is>
          <t>H</t>
        </is>
      </c>
      <c r="E4598" s="1" t="n"/>
      <c r="F4598" s="1" t="n"/>
      <c r="G4598" s="1" t="n"/>
    </row>
    <row r="4599" ht="20.1" customHeight="1">
      <c r="A4599" s="29" t="inlineStr">
        <is>
          <t>2.5</t>
        </is>
      </c>
      <c r="B4599" s="29" t="inlineStr">
        <is>
          <t>CP ADAP. 002</t>
        </is>
      </c>
      <c r="C4599" s="29" t="inlineStr">
        <is>
          <t>INSTALAÇÕES PROVISÓRIAS DE ÁGUA</t>
        </is>
      </c>
      <c r="D4599" s="30" t="inlineStr">
        <is>
          <t>UN</t>
        </is>
      </c>
      <c r="E4599" s="31" t="n">
        <v>1</v>
      </c>
      <c r="F4599" s="32" t="n">
        <v>1.25</v>
      </c>
      <c r="G4599" s="32">
        <f>F4599*E4599</f>
        <v/>
      </c>
    </row>
    <row r="4600" ht="20.1" customHeight="1">
      <c r="A4600" s="29" t="inlineStr">
        <is>
          <t>4.2.16</t>
        </is>
      </c>
      <c r="B4600" s="29" t="inlineStr">
        <is>
          <t>C3408</t>
        </is>
      </c>
      <c r="C4600" s="29" t="inlineStr">
        <is>
          <t>REBOCO C/ ARGAMASSA DE CIMENTO E AREIA S/ PENEIRAR, TRAÇO 1:3 (Recomposição das paredes e lajes internas)</t>
        </is>
      </c>
      <c r="D4600" s="30" t="inlineStr">
        <is>
          <t>M2</t>
        </is>
      </c>
      <c r="E4600" s="31" t="n">
        <v>17.4</v>
      </c>
      <c r="F4600" s="32" t="n">
        <v>0.25</v>
      </c>
      <c r="G4600" s="32">
        <f>F4600*E4600</f>
        <v/>
      </c>
    </row>
    <row r="4601" ht="15" customHeight="1">
      <c r="A4601" s="1" t="n"/>
      <c r="B4601" s="1" t="n"/>
      <c r="C4601" s="1" t="n"/>
      <c r="D4601" s="1" t="n"/>
      <c r="E4601" s="1" t="n"/>
      <c r="F4601" s="33" t="inlineStr">
        <is>
          <t>TOTAL:</t>
        </is>
      </c>
      <c r="G4601" s="34" t="n">
        <v>5.6</v>
      </c>
    </row>
    <row r="4602" ht="15.95" customHeight="1">
      <c r="A4602" s="27" t="inlineStr">
        <is>
          <t>[ Serviço ]</t>
        </is>
      </c>
      <c r="B4602" s="27" t="inlineStr">
        <is>
          <t>00044535</t>
        </is>
      </c>
      <c r="C4602" s="27" t="inlineStr">
        <is>
          <t>SERVICO DE BOMBEAMENTO DE CONCRETO COM CONSUMO MINIMO DE 40 M3, (DISPONIBILIZACAO DE BOMBA), SEM O LANCAMENTO</t>
        </is>
      </c>
      <c r="D4602" s="28" t="inlineStr">
        <is>
          <t>M3</t>
        </is>
      </c>
      <c r="E4602" s="1" t="n"/>
      <c r="F4602" s="1" t="n"/>
      <c r="G4602" s="1" t="n"/>
    </row>
    <row r="4603" ht="15" customHeight="1">
      <c r="A4603" s="29" t="inlineStr">
        <is>
          <t>3.3.10</t>
        </is>
      </c>
      <c r="B4603" s="29" t="inlineStr">
        <is>
          <t>S08637</t>
        </is>
      </c>
      <c r="C4603" s="29" t="inlineStr">
        <is>
          <t>Chapim de concreto pré-moldado</t>
        </is>
      </c>
      <c r="D4603" s="30" t="inlineStr">
        <is>
          <t>m</t>
        </is>
      </c>
      <c r="E4603" s="31" t="n">
        <v>142</v>
      </c>
      <c r="F4603" s="32" t="n">
        <v>0.01</v>
      </c>
      <c r="G4603" s="32">
        <f>F4603*E4603</f>
        <v/>
      </c>
    </row>
    <row r="4604" ht="15" customHeight="1">
      <c r="A4604" s="29" t="inlineStr">
        <is>
          <t>3.5.5</t>
        </is>
      </c>
      <c r="B4604" s="29" t="inlineStr">
        <is>
          <t>S08637</t>
        </is>
      </c>
      <c r="C4604" s="29" t="inlineStr">
        <is>
          <t>Chapim de concreto pré-moldado</t>
        </is>
      </c>
      <c r="D4604" s="30" t="inlineStr">
        <is>
          <t>m</t>
        </is>
      </c>
      <c r="E4604" s="31" t="n">
        <v>71</v>
      </c>
      <c r="F4604" s="32" t="n">
        <v>0.01</v>
      </c>
      <c r="G4604" s="32">
        <f>F4604*E4604</f>
        <v/>
      </c>
    </row>
    <row r="4605" ht="15" customHeight="1">
      <c r="A4605" s="29" t="inlineStr">
        <is>
          <t>4.3.12</t>
        </is>
      </c>
      <c r="B4605" s="29" t="inlineStr">
        <is>
          <t>S08637</t>
        </is>
      </c>
      <c r="C4605" s="29" t="inlineStr">
        <is>
          <t>Chapim de concreto pré-moldado</t>
        </is>
      </c>
      <c r="D4605" s="30" t="inlineStr">
        <is>
          <t>m</t>
        </is>
      </c>
      <c r="E4605" s="31" t="n">
        <v>190</v>
      </c>
      <c r="F4605" s="32" t="n">
        <v>0.01</v>
      </c>
      <c r="G4605" s="32">
        <f>F4605*E4605</f>
        <v/>
      </c>
    </row>
    <row r="4606" ht="15" customHeight="1">
      <c r="A4606" s="29" t="inlineStr">
        <is>
          <t>5.14</t>
        </is>
      </c>
      <c r="B4606" s="29" t="inlineStr">
        <is>
          <t>S08637</t>
        </is>
      </c>
      <c r="C4606" s="29" t="inlineStr">
        <is>
          <t>Chapim de concreto pré-moldado</t>
        </is>
      </c>
      <c r="D4606" s="30" t="inlineStr">
        <is>
          <t>m</t>
        </is>
      </c>
      <c r="E4606" s="31" t="n">
        <v>110</v>
      </c>
      <c r="F4606" s="32" t="n">
        <v>0.01</v>
      </c>
      <c r="G4606" s="32">
        <f>F4606*E4606</f>
        <v/>
      </c>
    </row>
    <row r="4607" ht="15" customHeight="1">
      <c r="A4607" s="1" t="n"/>
      <c r="B4607" s="1" t="n"/>
      <c r="C4607" s="1" t="n"/>
      <c r="D4607" s="1" t="n"/>
      <c r="E4607" s="1" t="n"/>
      <c r="F4607" s="33" t="inlineStr">
        <is>
          <t>TOTAL:</t>
        </is>
      </c>
      <c r="G4607" s="34" t="n">
        <v>5.13</v>
      </c>
    </row>
    <row r="4608" ht="15.95" customHeight="1">
      <c r="A4608" s="27" t="inlineStr">
        <is>
          <t>[ Material ]</t>
        </is>
      </c>
      <c r="B4608" s="27" t="inlineStr">
        <is>
          <t>00044945</t>
        </is>
      </c>
      <c r="C4608" s="27" t="inlineStr">
        <is>
          <t>SIFAO / TUBO SINFONADO EXTENSIVEL/SANFONADO, UNIVERSAL/ SIMPLES, ENTRE *50 A 70* CM, DE PLASTICO BRANCO</t>
        </is>
      </c>
      <c r="D4608" s="28" t="inlineStr">
        <is>
          <t>UN</t>
        </is>
      </c>
      <c r="E4608" s="1" t="n"/>
      <c r="F4608" s="1" t="n"/>
      <c r="G4608" s="1" t="n"/>
    </row>
    <row r="4609" ht="27.95" customHeight="1">
      <c r="A4609" s="29" t="inlineStr">
        <is>
          <t>2.3</t>
        </is>
      </c>
      <c r="B4609" s="29" t="inlineStr">
        <is>
          <t>93210</t>
        </is>
      </c>
      <c r="C4609" s="29" t="inlineStr">
        <is>
          <t>EXECUÇÃO DE REFEITÓRIO EM CANTEIRO DE OBRA EM CHAPA DE MADEIRA COMPENSADA, NÃO INCLUSO MOBILIÁRIO E EQUIPAMENTOS. AF_02/2016</t>
        </is>
      </c>
      <c r="D4609" s="30" t="inlineStr">
        <is>
          <t>M2</t>
        </is>
      </c>
      <c r="E4609" s="31" t="n">
        <v>14</v>
      </c>
      <c r="F4609" s="32" t="n">
        <v>0.0536</v>
      </c>
      <c r="G4609" s="32">
        <f>F4609*E4609</f>
        <v/>
      </c>
    </row>
    <row r="4610" ht="15" customHeight="1">
      <c r="A4610" s="1" t="n"/>
      <c r="B4610" s="1" t="n"/>
      <c r="C4610" s="1" t="n"/>
      <c r="D4610" s="1" t="n"/>
      <c r="E4610" s="1" t="n"/>
      <c r="F4610" s="33" t="inlineStr">
        <is>
          <t>TOTAL:</t>
        </is>
      </c>
      <c r="G4610" s="34" t="n">
        <v>0.7504</v>
      </c>
    </row>
    <row r="4611" ht="15" customHeight="1">
      <c r="A4611" s="27" t="inlineStr">
        <is>
          <t>[ Material ]</t>
        </is>
      </c>
      <c r="B4611" s="27" t="inlineStr">
        <is>
          <t>00006136</t>
        </is>
      </c>
      <c r="C4611" s="27" t="inlineStr">
        <is>
          <t>SIFAO EM METAL CROMADO PARA PIA OU LAVATORIO, 1 X 1.1/2"</t>
        </is>
      </c>
      <c r="D4611" s="28" t="inlineStr">
        <is>
          <t>UN</t>
        </is>
      </c>
      <c r="E4611" s="1" t="n"/>
      <c r="F4611" s="1" t="n"/>
      <c r="G4611" s="1" t="n"/>
    </row>
    <row r="4612" ht="27.95" customHeight="1">
      <c r="A4612" s="29" t="inlineStr">
        <is>
          <t>6.15</t>
        </is>
      </c>
      <c r="B4612" s="29" t="inlineStr">
        <is>
          <t>86938</t>
        </is>
      </c>
      <c r="C4612" s="29" t="inlineStr">
        <is>
          <t>CUBA DE EMBUTIR OVAL EM LOUÇA BRANCA, 35 X 50CM OU EQUIVALENTE, INCLUSO VÁLVULA E SIFÃO TIPO GARRAFA EM METAL CROMADO - FORNECIMENTO E INSTALAÇÃO. AF_01/2020</t>
        </is>
      </c>
      <c r="D4612" s="30" t="inlineStr">
        <is>
          <t>UN</t>
        </is>
      </c>
      <c r="E4612" s="31" t="n">
        <v>30</v>
      </c>
      <c r="F4612" s="32" t="n">
        <v>1</v>
      </c>
      <c r="G4612" s="32">
        <f>F4612*E4612</f>
        <v/>
      </c>
    </row>
    <row r="4613" ht="15" customHeight="1">
      <c r="A4613" s="1" t="n"/>
      <c r="B4613" s="1" t="n"/>
      <c r="C4613" s="1" t="n"/>
      <c r="D4613" s="1" t="n"/>
      <c r="E4613" s="1" t="n"/>
      <c r="F4613" s="33" t="inlineStr">
        <is>
          <t>TOTAL:</t>
        </is>
      </c>
      <c r="G4613" s="34" t="n">
        <v>30</v>
      </c>
    </row>
    <row r="4614" ht="15.95" customHeight="1">
      <c r="A4614" s="27" t="inlineStr">
        <is>
          <t>[ Material ]</t>
        </is>
      </c>
      <c r="B4614" s="27" t="inlineStr">
        <is>
          <t>00020083</t>
        </is>
      </c>
      <c r="C4614" s="27" t="inlineStr">
        <is>
          <t>SOLUCAO PREPARADORA / LIMPADORA PARA PVC, FRASCO COM 1000 CM3</t>
        </is>
      </c>
      <c r="D4614" s="28" t="inlineStr">
        <is>
          <t>UN</t>
        </is>
      </c>
      <c r="E4614" s="1" t="n"/>
      <c r="F4614" s="1" t="n"/>
      <c r="G4614" s="1" t="n"/>
    </row>
    <row r="4615" ht="27.95" customHeight="1">
      <c r="A4615" s="29" t="inlineStr">
        <is>
          <t>2.3</t>
        </is>
      </c>
      <c r="B4615" s="29" t="inlineStr">
        <is>
          <t>93210</t>
        </is>
      </c>
      <c r="C4615" s="29" t="inlineStr">
        <is>
          <t>EXECUÇÃO DE REFEITÓRIO EM CANTEIRO DE OBRA EM CHAPA DE MADEIRA COMPENSADA, NÃO INCLUSO MOBILIÁRIO E EQUIPAMENTOS. AF_02/2016</t>
        </is>
      </c>
      <c r="D4615" s="30" t="inlineStr">
        <is>
          <t>M2</t>
        </is>
      </c>
      <c r="E4615" s="31" t="n">
        <v>14</v>
      </c>
      <c r="F4615" s="32" t="n">
        <v>0.002261844</v>
      </c>
      <c r="G4615" s="32">
        <f>F4615*E4615</f>
        <v/>
      </c>
    </row>
    <row r="4616" ht="15" customHeight="1">
      <c r="A4616" s="1" t="n"/>
      <c r="B4616" s="1" t="n"/>
      <c r="C4616" s="1" t="n"/>
      <c r="D4616" s="1" t="n"/>
      <c r="E4616" s="1" t="n"/>
      <c r="F4616" s="33" t="inlineStr">
        <is>
          <t>TOTAL:</t>
        </is>
      </c>
      <c r="G4616" s="34" t="n">
        <v>0.031665816</v>
      </c>
    </row>
    <row r="4617" ht="15" customHeight="1">
      <c r="A4617" s="27" t="inlineStr">
        <is>
          <t>[ Material ]</t>
        </is>
      </c>
      <c r="B4617" s="27" t="inlineStr">
        <is>
          <t>00012295</t>
        </is>
      </c>
      <c r="C4617" s="27" t="inlineStr">
        <is>
          <t>SOQUETE DE BAQUELITE BASE E27, PARA LAMPADAS</t>
        </is>
      </c>
      <c r="D4617" s="28" t="inlineStr">
        <is>
          <t>UN</t>
        </is>
      </c>
      <c r="E4617" s="1" t="n"/>
      <c r="F4617" s="1" t="n"/>
      <c r="G4617" s="1" t="n"/>
    </row>
    <row r="4618" ht="20.1" customHeight="1">
      <c r="A4618" s="29" t="inlineStr">
        <is>
          <t>2.2</t>
        </is>
      </c>
      <c r="B4618" s="29" t="inlineStr">
        <is>
          <t>93208</t>
        </is>
      </c>
      <c r="C4618" s="29" t="inlineStr">
        <is>
          <t>EXECUÇÃO DE ALMOXARIFADO EM CANTEIRO DE OBRA EM CHAPA DE MADEIRA COMPENSADA, INCLUSO PRATELEIRAS. AF_02/2016</t>
        </is>
      </c>
      <c r="D4618" s="30" t="inlineStr">
        <is>
          <t>M2</t>
        </is>
      </c>
      <c r="E4618" s="31" t="n">
        <v>30</v>
      </c>
      <c r="F4618" s="32" t="n">
        <v>0.0252</v>
      </c>
      <c r="G4618" s="32">
        <f>F4618*E4618</f>
        <v/>
      </c>
    </row>
    <row r="4619" ht="15" customHeight="1">
      <c r="A4619" s="1" t="n"/>
      <c r="B4619" s="1" t="n"/>
      <c r="C4619" s="1" t="n"/>
      <c r="D4619" s="1" t="n"/>
      <c r="E4619" s="1" t="n"/>
      <c r="F4619" s="33" t="inlineStr">
        <is>
          <t>TOTAL:</t>
        </is>
      </c>
      <c r="G4619" s="34" t="n">
        <v>0.756</v>
      </c>
    </row>
    <row r="4620" ht="15.95" customHeight="1">
      <c r="A4620" s="27" t="inlineStr">
        <is>
          <t>[ Material ]</t>
        </is>
      </c>
      <c r="B4620" s="27" t="inlineStr">
        <is>
          <t>00038099</t>
        </is>
      </c>
      <c r="C4620" s="27" t="inlineStr">
        <is>
          <t>SUPORTE DE FIXACAO PARA ESPELHO / PLACA 4" X 2", PARA 3 MODULOS, PARA INSTALACAO DE TOMADAS E INTERRUPTORES (SOMENTE SUPORTE)</t>
        </is>
      </c>
      <c r="D4620" s="28" t="inlineStr">
        <is>
          <t>UN</t>
        </is>
      </c>
      <c r="E4620" s="1" t="n"/>
      <c r="F4620" s="1" t="n"/>
      <c r="G4620" s="1" t="n"/>
    </row>
    <row r="4621" ht="20.1" customHeight="1">
      <c r="A4621" s="29" t="inlineStr">
        <is>
          <t>2.2</t>
        </is>
      </c>
      <c r="B4621" s="29" t="inlineStr">
        <is>
          <t>93208</t>
        </is>
      </c>
      <c r="C4621" s="29" t="inlineStr">
        <is>
          <t>EXECUÇÃO DE ALMOXARIFADO EM CANTEIRO DE OBRA EM CHAPA DE MADEIRA COMPENSADA, INCLUSO PRATELEIRAS. AF_02/2016</t>
        </is>
      </c>
      <c r="D4621" s="30" t="inlineStr">
        <is>
          <t>M2</t>
        </is>
      </c>
      <c r="E4621" s="31" t="n">
        <v>30</v>
      </c>
      <c r="F4621" s="32" t="n">
        <v>0.07539999999999999</v>
      </c>
      <c r="G4621" s="32">
        <f>F4621*E4621</f>
        <v/>
      </c>
    </row>
    <row r="4622" ht="27.95" customHeight="1">
      <c r="A4622" s="29" t="inlineStr">
        <is>
          <t>2.3</t>
        </is>
      </c>
      <c r="B4622" s="29" t="inlineStr">
        <is>
          <t>93210</t>
        </is>
      </c>
      <c r="C4622" s="29" t="inlineStr">
        <is>
          <t>EXECUÇÃO DE REFEITÓRIO EM CANTEIRO DE OBRA EM CHAPA DE MADEIRA COMPENSADA, NÃO INCLUSO MOBILIÁRIO E EQUIPAMENTOS. AF_02/2016</t>
        </is>
      </c>
      <c r="D4622" s="30" t="inlineStr">
        <is>
          <t>M2</t>
        </is>
      </c>
      <c r="E4622" s="31" t="n">
        <v>14</v>
      </c>
      <c r="F4622" s="32" t="n">
        <v>0.1878</v>
      </c>
      <c r="G4622" s="32">
        <f>F4622*E4622</f>
        <v/>
      </c>
    </row>
    <row r="4623" ht="15" customHeight="1">
      <c r="A4623" s="1" t="n"/>
      <c r="B4623" s="1" t="n"/>
      <c r="C4623" s="1" t="n"/>
      <c r="D4623" s="1" t="n"/>
      <c r="E4623" s="1" t="n"/>
      <c r="F4623" s="33" t="inlineStr">
        <is>
          <t>TOTAL:</t>
        </is>
      </c>
      <c r="G4623" s="34" t="n">
        <v>4.8912</v>
      </c>
    </row>
    <row r="4624" ht="15.95" customHeight="1">
      <c r="A4624" s="27" t="inlineStr">
        <is>
          <t>[ Material ]</t>
        </is>
      </c>
      <c r="B4624" s="27" t="inlineStr">
        <is>
          <t>00037591</t>
        </is>
      </c>
      <c r="C4624" s="27" t="inlineStr">
        <is>
          <t>SUPORTE MAO-FRANCESA EM ACO, ABAS IGUAIS 40 CM, CAPACIDADE MINIMA 70 KG, BRANCO</t>
        </is>
      </c>
      <c r="D4624" s="28" t="inlineStr">
        <is>
          <t>UN</t>
        </is>
      </c>
      <c r="E4624" s="1" t="n"/>
      <c r="F4624" s="1" t="n"/>
      <c r="G4624" s="1" t="n"/>
    </row>
    <row r="4625" ht="27.95" customHeight="1">
      <c r="A4625" s="29" t="inlineStr">
        <is>
          <t>2.3</t>
        </is>
      </c>
      <c r="B4625" s="29" t="inlineStr">
        <is>
          <t>93210</t>
        </is>
      </c>
      <c r="C4625" s="29" t="inlineStr">
        <is>
          <t>EXECUÇÃO DE REFEITÓRIO EM CANTEIRO DE OBRA EM CHAPA DE MADEIRA COMPENSADA, NÃO INCLUSO MOBILIÁRIO E EQUIPAMENTOS. AF_02/2016</t>
        </is>
      </c>
      <c r="D4625" s="30" t="inlineStr">
        <is>
          <t>M2</t>
        </is>
      </c>
      <c r="E4625" s="31" t="n">
        <v>14</v>
      </c>
      <c r="F4625" s="32" t="n">
        <v>0.0536</v>
      </c>
      <c r="G4625" s="32">
        <f>F4625*E4625</f>
        <v/>
      </c>
    </row>
    <row r="4626" ht="15" customHeight="1">
      <c r="A4626" s="1" t="n"/>
      <c r="B4626" s="1" t="n"/>
      <c r="C4626" s="1" t="n"/>
      <c r="D4626" s="1" t="n"/>
      <c r="E4626" s="1" t="n"/>
      <c r="F4626" s="33" t="inlineStr">
        <is>
          <t>TOTAL:</t>
        </is>
      </c>
      <c r="G4626" s="34" t="n">
        <v>0.7504</v>
      </c>
    </row>
    <row r="4627" ht="15.95" customHeight="1">
      <c r="A4627" s="27" t="inlineStr">
        <is>
          <t>[ Material ]</t>
        </is>
      </c>
      <c r="B4627" s="27" t="inlineStr">
        <is>
          <t>00006194</t>
        </is>
      </c>
      <c r="C4627" s="27" t="inlineStr">
        <is>
          <t>TABUA *2,5 X 15 CM EM PINUS, MISTA OU EQUIVALENTE DA REGIAO - BRUTA</t>
        </is>
      </c>
      <c r="D4627" s="28" t="inlineStr">
        <is>
          <t>M</t>
        </is>
      </c>
      <c r="E4627" s="1" t="n"/>
      <c r="F4627" s="1" t="n"/>
      <c r="G4627" s="1" t="n"/>
    </row>
    <row r="4628" ht="20.1" customHeight="1">
      <c r="A4628" s="29" t="inlineStr">
        <is>
          <t>2.2</t>
        </is>
      </c>
      <c r="B4628" s="29" t="inlineStr">
        <is>
          <t>93208</t>
        </is>
      </c>
      <c r="C4628" s="29" t="inlineStr">
        <is>
          <t>EXECUÇÃO DE ALMOXARIFADO EM CANTEIRO DE OBRA EM CHAPA DE MADEIRA COMPENSADA, INCLUSO PRATELEIRAS. AF_02/2016</t>
        </is>
      </c>
      <c r="D4628" s="30" t="inlineStr">
        <is>
          <t>M2</t>
        </is>
      </c>
      <c r="E4628" s="31" t="n">
        <v>30</v>
      </c>
      <c r="F4628" s="32" t="n">
        <v>1.54718777</v>
      </c>
      <c r="G4628" s="32">
        <f>F4628*E4628</f>
        <v/>
      </c>
    </row>
    <row r="4629" ht="27.95" customHeight="1">
      <c r="A4629" s="29" t="inlineStr">
        <is>
          <t>2.3</t>
        </is>
      </c>
      <c r="B4629" s="29" t="inlineStr">
        <is>
          <t>93210</t>
        </is>
      </c>
      <c r="C4629" s="29" t="inlineStr">
        <is>
          <t>EXECUÇÃO DE REFEITÓRIO EM CANTEIRO DE OBRA EM CHAPA DE MADEIRA COMPENSADA, NÃO INCLUSO MOBILIÁRIO E EQUIPAMENTOS. AF_02/2016</t>
        </is>
      </c>
      <c r="D4629" s="30" t="inlineStr">
        <is>
          <t>M2</t>
        </is>
      </c>
      <c r="E4629" s="31" t="n">
        <v>14</v>
      </c>
      <c r="F4629" s="32" t="n">
        <v>0.59122487</v>
      </c>
      <c r="G4629" s="32">
        <f>F4629*E4629</f>
        <v/>
      </c>
    </row>
    <row r="4630" ht="15" customHeight="1">
      <c r="A4630" s="1" t="n"/>
      <c r="B4630" s="1" t="n"/>
      <c r="C4630" s="1" t="n"/>
      <c r="D4630" s="1" t="n"/>
      <c r="E4630" s="1" t="n"/>
      <c r="F4630" s="33" t="inlineStr">
        <is>
          <t>TOTAL:</t>
        </is>
      </c>
      <c r="G4630" s="34" t="n">
        <v>54.69278128</v>
      </c>
    </row>
    <row r="4631" ht="15.95" customHeight="1">
      <c r="A4631" s="27" t="inlineStr">
        <is>
          <t>[ Material ]</t>
        </is>
      </c>
      <c r="B4631" s="27" t="inlineStr">
        <is>
          <t>00003992</t>
        </is>
      </c>
      <c r="C4631" s="27" t="inlineStr">
        <is>
          <t>TABUA APARELHADA *2,5 X 30* CM, EM MACARANDUBA/MASSARANDUBA, ANGELIM OU EQUIVALENTE DA REGIAO</t>
        </is>
      </c>
      <c r="D4631" s="28" t="inlineStr">
        <is>
          <t>M</t>
        </is>
      </c>
      <c r="E4631" s="1" t="n"/>
      <c r="F4631" s="1" t="n"/>
      <c r="G4631" s="1" t="n"/>
    </row>
    <row r="4632" ht="20.1" customHeight="1">
      <c r="A4632" s="29" t="inlineStr">
        <is>
          <t>2.2</t>
        </is>
      </c>
      <c r="B4632" s="29" t="inlineStr">
        <is>
          <t>93208</t>
        </is>
      </c>
      <c r="C4632" s="29" t="inlineStr">
        <is>
          <t>EXECUÇÃO DE ALMOXARIFADO EM CANTEIRO DE OBRA EM CHAPA DE MADEIRA COMPENSADA, INCLUSO PRATELEIRAS. AF_02/2016</t>
        </is>
      </c>
      <c r="D4632" s="30" t="inlineStr">
        <is>
          <t>M2</t>
        </is>
      </c>
      <c r="E4632" s="31" t="n">
        <v>30</v>
      </c>
      <c r="F4632" s="32" t="n">
        <v>1.79766336</v>
      </c>
      <c r="G4632" s="32">
        <f>F4632*E4632</f>
        <v/>
      </c>
    </row>
    <row r="4633" ht="27.95" customHeight="1">
      <c r="A4633" s="29" t="inlineStr">
        <is>
          <t>2.3</t>
        </is>
      </c>
      <c r="B4633" s="29" t="inlineStr">
        <is>
          <t>93210</t>
        </is>
      </c>
      <c r="C4633" s="29" t="inlineStr">
        <is>
          <t>EXECUÇÃO DE REFEITÓRIO EM CANTEIRO DE OBRA EM CHAPA DE MADEIRA COMPENSADA, NÃO INCLUSO MOBILIÁRIO E EQUIPAMENTOS. AF_02/2016</t>
        </is>
      </c>
      <c r="D4633" s="30" t="inlineStr">
        <is>
          <t>M2</t>
        </is>
      </c>
      <c r="E4633" s="31" t="n">
        <v>14</v>
      </c>
      <c r="F4633" s="32" t="n">
        <v>0.69054276</v>
      </c>
      <c r="G4633" s="32">
        <f>F4633*E4633</f>
        <v/>
      </c>
    </row>
    <row r="4634" ht="15" customHeight="1">
      <c r="A4634" s="1" t="n"/>
      <c r="B4634" s="1" t="n"/>
      <c r="C4634" s="1" t="n"/>
      <c r="D4634" s="1" t="n"/>
      <c r="E4634" s="1" t="n"/>
      <c r="F4634" s="33" t="inlineStr">
        <is>
          <t>TOTAL:</t>
        </is>
      </c>
      <c r="G4634" s="34" t="n">
        <v>63.59749944</v>
      </c>
    </row>
    <row r="4635" ht="24" customHeight="1">
      <c r="A4635" s="27" t="inlineStr">
        <is>
          <t>[ Material ]</t>
        </is>
      </c>
      <c r="B4635" s="27" t="inlineStr">
        <is>
          <t>00006193</t>
        </is>
      </c>
      <c r="C4635" s="27" t="inlineStr">
        <is>
          <t>TABUA NAO APARELHADA *2,5 X 20* CM, EM MACARANDUBA/MASSARANDUBA, ANGELIM OU EQUIVALENTE DA REGIAO - BRUTA</t>
        </is>
      </c>
      <c r="D4635" s="28" t="inlineStr">
        <is>
          <t>M</t>
        </is>
      </c>
      <c r="E4635" s="1" t="n"/>
      <c r="F4635" s="1" t="n"/>
      <c r="G4635" s="1" t="n"/>
    </row>
    <row r="4636" ht="20.1" customHeight="1">
      <c r="A4636" s="29" t="inlineStr">
        <is>
          <t>2.2</t>
        </is>
      </c>
      <c r="B4636" s="29" t="inlineStr">
        <is>
          <t>93208</t>
        </is>
      </c>
      <c r="C4636" s="29" t="inlineStr">
        <is>
          <t>EXECUÇÃO DE ALMOXARIFADO EM CANTEIRO DE OBRA EM CHAPA DE MADEIRA COMPENSADA, INCLUSO PRATELEIRAS. AF_02/2016</t>
        </is>
      </c>
      <c r="D4636" s="30" t="inlineStr">
        <is>
          <t>M2</t>
        </is>
      </c>
      <c r="E4636" s="31" t="n">
        <v>30</v>
      </c>
      <c r="F4636" s="32" t="n">
        <v>3.917</v>
      </c>
      <c r="G4636" s="32">
        <f>F4636*E4636</f>
        <v/>
      </c>
    </row>
    <row r="4637" ht="27.95" customHeight="1">
      <c r="A4637" s="29" t="inlineStr">
        <is>
          <t>2.3</t>
        </is>
      </c>
      <c r="B4637" s="29" t="inlineStr">
        <is>
          <t>93210</t>
        </is>
      </c>
      <c r="C4637" s="29" t="inlineStr">
        <is>
          <t>EXECUÇÃO DE REFEITÓRIO EM CANTEIRO DE OBRA EM CHAPA DE MADEIRA COMPENSADA, NÃO INCLUSO MOBILIÁRIO E EQUIPAMENTOS. AF_02/2016</t>
        </is>
      </c>
      <c r="D4637" s="30" t="inlineStr">
        <is>
          <t>M2</t>
        </is>
      </c>
      <c r="E4637" s="31" t="n">
        <v>14</v>
      </c>
      <c r="F4637" s="32" t="n">
        <v>0.01183488</v>
      </c>
      <c r="G4637" s="32">
        <f>F4637*E4637</f>
        <v/>
      </c>
    </row>
    <row r="4638" ht="15" customHeight="1">
      <c r="A4638" s="29" t="inlineStr">
        <is>
          <t>3.3.10</t>
        </is>
      </c>
      <c r="B4638" s="29" t="inlineStr">
        <is>
          <t>S08637</t>
        </is>
      </c>
      <c r="C4638" s="29" t="inlineStr">
        <is>
          <t>Chapim de concreto pré-moldado</t>
        </is>
      </c>
      <c r="D4638" s="30" t="inlineStr">
        <is>
          <t>m</t>
        </is>
      </c>
      <c r="E4638" s="31" t="n">
        <v>142</v>
      </c>
      <c r="F4638" s="32" t="n">
        <v>0.1071</v>
      </c>
      <c r="G4638" s="32">
        <f>F4638*E4638</f>
        <v/>
      </c>
    </row>
    <row r="4639" ht="15" customHeight="1">
      <c r="A4639" s="29" t="inlineStr">
        <is>
          <t>3.5.5</t>
        </is>
      </c>
      <c r="B4639" s="29" t="inlineStr">
        <is>
          <t>S08637</t>
        </is>
      </c>
      <c r="C4639" s="29" t="inlineStr">
        <is>
          <t>Chapim de concreto pré-moldado</t>
        </is>
      </c>
      <c r="D4639" s="30" t="inlineStr">
        <is>
          <t>m</t>
        </is>
      </c>
      <c r="E4639" s="31" t="n">
        <v>71</v>
      </c>
      <c r="F4639" s="32" t="n">
        <v>0.1071</v>
      </c>
      <c r="G4639" s="32">
        <f>F4639*E4639</f>
        <v/>
      </c>
    </row>
    <row r="4640" ht="15" customHeight="1">
      <c r="A4640" s="29" t="inlineStr">
        <is>
          <t>4.3.12</t>
        </is>
      </c>
      <c r="B4640" s="29" t="inlineStr">
        <is>
          <t>S08637</t>
        </is>
      </c>
      <c r="C4640" s="29" t="inlineStr">
        <is>
          <t>Chapim de concreto pré-moldado</t>
        </is>
      </c>
      <c r="D4640" s="30" t="inlineStr">
        <is>
          <t>m</t>
        </is>
      </c>
      <c r="E4640" s="31" t="n">
        <v>190</v>
      </c>
      <c r="F4640" s="32" t="n">
        <v>0.1071</v>
      </c>
      <c r="G4640" s="32">
        <f>F4640*E4640</f>
        <v/>
      </c>
    </row>
    <row r="4641" ht="27.95" customHeight="1">
      <c r="A4641" s="29" t="inlineStr">
        <is>
          <t>4.6.7</t>
        </is>
      </c>
      <c r="B4641" s="29" t="inlineStr">
        <is>
          <t>92455</t>
        </is>
      </c>
      <c r="C4641" s="29" t="inlineStr">
        <is>
          <t>MONTAGEM E DESMONTAGEM DE FÔRMA DE VIGA, ESCORAMENTO COM GARFO DE MADEIRA, PÉ-DIREITO SIMPLES, EM CHAPA DE MADEIRA RESINADA, 4 UTILIZAÇÕES. AF_09/2020</t>
        </is>
      </c>
      <c r="D4641" s="30" t="inlineStr">
        <is>
          <t>M2</t>
        </is>
      </c>
      <c r="E4641" s="31" t="n">
        <v>12</v>
      </c>
      <c r="F4641" s="32" t="n">
        <v>0.328</v>
      </c>
      <c r="G4641" s="32">
        <f>F4641*E4641</f>
        <v/>
      </c>
    </row>
    <row r="4642" ht="15" customHeight="1">
      <c r="A4642" s="29" t="inlineStr">
        <is>
          <t>5.14</t>
        </is>
      </c>
      <c r="B4642" s="29" t="inlineStr">
        <is>
          <t>S08637</t>
        </is>
      </c>
      <c r="C4642" s="29" t="inlineStr">
        <is>
          <t>Chapim de concreto pré-moldado</t>
        </is>
      </c>
      <c r="D4642" s="30" t="inlineStr">
        <is>
          <t>m</t>
        </is>
      </c>
      <c r="E4642" s="31" t="n">
        <v>110</v>
      </c>
      <c r="F4642" s="32" t="n">
        <v>0.1071</v>
      </c>
      <c r="G4642" s="32">
        <f>F4642*E4642</f>
        <v/>
      </c>
    </row>
    <row r="4643" ht="15" customHeight="1">
      <c r="A4643" s="1" t="n"/>
      <c r="B4643" s="1" t="n"/>
      <c r="C4643" s="1" t="n"/>
      <c r="D4643" s="1" t="n"/>
      <c r="E4643" s="1" t="n"/>
      <c r="F4643" s="33" t="inlineStr">
        <is>
          <t>TOTAL:</t>
        </is>
      </c>
      <c r="G4643" s="34" t="n">
        <v>176.55398832</v>
      </c>
    </row>
    <row r="4644" ht="15.95" customHeight="1">
      <c r="A4644" s="27" t="inlineStr">
        <is>
          <t>[ Material ]</t>
        </is>
      </c>
      <c r="B4644" s="27" t="inlineStr">
        <is>
          <t>I06189S</t>
        </is>
      </c>
      <c r="C4644" s="27" t="inlineStr">
        <is>
          <t>Tabua nao aparelhada *2,5 x 30* cm, em macaranduba/massaranduba, angelim ou equivalente da regiao - bruta</t>
        </is>
      </c>
      <c r="D4644" s="28" t="inlineStr">
        <is>
          <t>m</t>
        </is>
      </c>
      <c r="E4644" s="1" t="n"/>
      <c r="F4644" s="1" t="n"/>
      <c r="G4644" s="1" t="n"/>
    </row>
    <row r="4645" ht="15" customHeight="1">
      <c r="A4645" s="29" t="inlineStr">
        <is>
          <t>3.3.10</t>
        </is>
      </c>
      <c r="B4645" s="29" t="inlineStr">
        <is>
          <t>S08637</t>
        </is>
      </c>
      <c r="C4645" s="29" t="inlineStr">
        <is>
          <t>Chapim de concreto pré-moldado</t>
        </is>
      </c>
      <c r="D4645" s="30" t="inlineStr">
        <is>
          <t>m</t>
        </is>
      </c>
      <c r="E4645" s="31" t="n">
        <v>142</v>
      </c>
      <c r="F4645" s="32" t="n">
        <v>2.936</v>
      </c>
      <c r="G4645" s="32">
        <f>F4645*E4645</f>
        <v/>
      </c>
    </row>
    <row r="4646" ht="15" customHeight="1">
      <c r="A4646" s="1" t="n"/>
      <c r="B4646" s="1" t="n"/>
      <c r="C4646" s="1" t="n"/>
      <c r="D4646" s="1" t="n"/>
      <c r="E4646" s="1" t="n"/>
      <c r="F4646" s="33" t="inlineStr">
        <is>
          <t>TOTAL:</t>
        </is>
      </c>
      <c r="G4646" s="34" t="n">
        <v>416.912</v>
      </c>
    </row>
    <row r="4647" ht="15" customHeight="1">
      <c r="A4647" s="27" t="inlineStr">
        <is>
          <t>[ Material ]</t>
        </is>
      </c>
      <c r="B4647" s="27" t="inlineStr">
        <is>
          <t>I1920</t>
        </is>
      </c>
      <c r="C4647" s="27" t="inlineStr">
        <is>
          <t>TALA DE AJUSTE</t>
        </is>
      </c>
      <c r="D4647" s="28" t="inlineStr">
        <is>
          <t>UN</t>
        </is>
      </c>
      <c r="E4647" s="1" t="n"/>
      <c r="F4647" s="1" t="n"/>
      <c r="G4647" s="1" t="n"/>
    </row>
    <row r="4648" ht="15" customHeight="1">
      <c r="A4648" s="29" t="inlineStr">
        <is>
          <t>3.6.3</t>
        </is>
      </c>
      <c r="B4648" s="29" t="inlineStr">
        <is>
          <t>C4827</t>
        </is>
      </c>
      <c r="C4648" s="29" t="inlineStr">
        <is>
          <t>TELHA DE ALUMÍNIO ONDULADA, ESP.=0,7MM (Fechamento Lateral)</t>
        </is>
      </c>
      <c r="D4648" s="30" t="inlineStr">
        <is>
          <t>M2</t>
        </is>
      </c>
      <c r="E4648" s="31" t="n">
        <v>360.72</v>
      </c>
      <c r="F4648" s="32" t="n">
        <v>3</v>
      </c>
      <c r="G4648" s="32">
        <f>F4648*E4648</f>
        <v/>
      </c>
    </row>
    <row r="4649" ht="15" customHeight="1">
      <c r="A4649" s="1" t="n"/>
      <c r="B4649" s="1" t="n"/>
      <c r="C4649" s="1" t="n"/>
      <c r="D4649" s="1" t="n"/>
      <c r="E4649" s="1" t="n"/>
      <c r="F4649" s="33" t="inlineStr">
        <is>
          <t>TOTAL:</t>
        </is>
      </c>
      <c r="G4649" s="34" t="n">
        <v>1082.16</v>
      </c>
    </row>
    <row r="4650" ht="15" customHeight="1">
      <c r="A4650" s="27" t="inlineStr">
        <is>
          <t xml:space="preserve">[ Encargos </t>
        </is>
      </c>
      <c r="B4650" s="27" t="inlineStr">
        <is>
          <t>I04728</t>
        </is>
      </c>
      <c r="C4650" s="27" t="inlineStr">
        <is>
          <t>Talhadeira chata 10"</t>
        </is>
      </c>
      <c r="D4650" s="28" t="inlineStr">
        <is>
          <t>un</t>
        </is>
      </c>
      <c r="E4650" s="1" t="n"/>
      <c r="F4650" s="1" t="n"/>
      <c r="G4650" s="1" t="n"/>
    </row>
    <row r="4651" ht="15" customHeight="1">
      <c r="A4651" s="29" t="inlineStr">
        <is>
          <t>3.3.10</t>
        </is>
      </c>
      <c r="B4651" s="29" t="inlineStr">
        <is>
          <t>S08637</t>
        </is>
      </c>
      <c r="C4651" s="29" t="inlineStr">
        <is>
          <t>Chapim de concreto pré-moldado</t>
        </is>
      </c>
      <c r="D4651" s="30" t="inlineStr">
        <is>
          <t>m</t>
        </is>
      </c>
      <c r="E4651" s="31" t="n">
        <v>142</v>
      </c>
      <c r="F4651" s="32" t="n">
        <v>0.000408</v>
      </c>
      <c r="G4651" s="32">
        <f>F4651*E4651</f>
        <v/>
      </c>
    </row>
    <row r="4652" ht="20.1" customHeight="1">
      <c r="A4652" s="29" t="inlineStr">
        <is>
          <t>3.6.5</t>
        </is>
      </c>
      <c r="B4652" s="29" t="inlineStr">
        <is>
          <t>S09541</t>
        </is>
      </c>
      <c r="C4652" s="29" t="inlineStr">
        <is>
          <t>Fornecimento e instalação de exaustor eólico ref. LM-60 master turbo, da luftmaxi ou similar</t>
        </is>
      </c>
      <c r="D4652" s="30" t="inlineStr">
        <is>
          <t>un</t>
        </is>
      </c>
      <c r="E4652" s="31" t="n">
        <v>18</v>
      </c>
      <c r="F4652" s="32" t="n">
        <v>0.0003</v>
      </c>
      <c r="G4652" s="32">
        <f>F4652*E4652</f>
        <v/>
      </c>
    </row>
    <row r="4653" ht="27.95" customHeight="1">
      <c r="A4653" s="29" t="inlineStr">
        <is>
          <t>4.2.17</t>
        </is>
      </c>
      <c r="B4653" s="29" t="inlineStr">
        <is>
          <t>S02291</t>
        </is>
      </c>
      <c r="C4653" s="29" t="inlineStr">
        <is>
          <t>Pintura para interiores, sobre paredes ou tetos, com lixamento, aplicação de 01 demão de líquido selador, 02 demãos de massa corrida e 02 demãos de tinta pva latex convencional para interiores (Recomposição das paredes e lajes internas)</t>
        </is>
      </c>
      <c r="D4653" s="30" t="inlineStr">
        <is>
          <t>m2</t>
        </is>
      </c>
      <c r="E4653" s="31" t="n">
        <v>17.4</v>
      </c>
      <c r="F4653" s="32" t="n">
        <v>0.000165</v>
      </c>
      <c r="G4653" s="32">
        <f>F4653*E4653</f>
        <v/>
      </c>
    </row>
    <row r="4654" ht="15" customHeight="1">
      <c r="A4654" s="1" t="n"/>
      <c r="B4654" s="1" t="n"/>
      <c r="C4654" s="1" t="n"/>
      <c r="D4654" s="1" t="n"/>
      <c r="E4654" s="1" t="n"/>
      <c r="F4654" s="33" t="inlineStr">
        <is>
          <t>TOTAL:</t>
        </is>
      </c>
      <c r="G4654" s="34" t="n">
        <v>0.066207</v>
      </c>
    </row>
    <row r="4655" ht="32.1" customHeight="1">
      <c r="A4655" s="27" t="inlineStr">
        <is>
          <t xml:space="preserve">[ </t>
        </is>
      </c>
      <c r="B4655" s="27" t="inlineStr">
        <is>
          <t>00037736</t>
        </is>
      </c>
      <c r="C4655" s="27" t="inlineStr">
        <is>
          <t>TANQUE DE ACO CARBONO NAO REVESTIDO, PARA TRANSPORTE DE AGUA COM CAPACIDADE DE 10 M3, COM BOMBA CENTRIFUGA POR TOMADA DE FORCA, VAZAO MAXIMA *75* M3/H (INCLUI MONTAGEM, NAO INCLUI CAMINHAO)</t>
        </is>
      </c>
      <c r="D4655" s="28" t="inlineStr">
        <is>
          <t>UN</t>
        </is>
      </c>
      <c r="E4655" s="1" t="n"/>
      <c r="F4655" s="1" t="n"/>
      <c r="G4655" s="1" t="n"/>
    </row>
    <row r="4656" ht="20.1" customHeight="1">
      <c r="A4656" s="29" t="inlineStr">
        <is>
          <t>2.2</t>
        </is>
      </c>
      <c r="B4656" s="29" t="inlineStr">
        <is>
          <t>93208</t>
        </is>
      </c>
      <c r="C4656" s="29" t="inlineStr">
        <is>
          <t>EXECUÇÃO DE ALMOXARIFADO EM CANTEIRO DE OBRA EM CHAPA DE MADEIRA COMPENSADA, INCLUSO PRATELEIRAS. AF_02/2016</t>
        </is>
      </c>
      <c r="D4656" s="30" t="inlineStr">
        <is>
          <t>M2</t>
        </is>
      </c>
      <c r="E4656" s="31" t="n">
        <v>30</v>
      </c>
      <c r="F4656" s="32" t="n">
        <v>5.519862e-09</v>
      </c>
      <c r="G4656" s="32">
        <f>F4656*E4656</f>
        <v/>
      </c>
    </row>
    <row r="4657" ht="27.95" customHeight="1">
      <c r="A4657" s="29" t="inlineStr">
        <is>
          <t>2.3</t>
        </is>
      </c>
      <c r="B4657" s="29" t="inlineStr">
        <is>
          <t>93210</t>
        </is>
      </c>
      <c r="C4657" s="29" t="inlineStr">
        <is>
          <t>EXECUÇÃO DE REFEITÓRIO EM CANTEIRO DE OBRA EM CHAPA DE MADEIRA COMPENSADA, NÃO INCLUSO MOBILIÁRIO E EQUIPAMENTOS. AF_02/2016</t>
        </is>
      </c>
      <c r="D4657" s="30" t="inlineStr">
        <is>
          <t>M2</t>
        </is>
      </c>
      <c r="E4657" s="31" t="n">
        <v>14</v>
      </c>
      <c r="F4657" s="32" t="n">
        <v>8.2386e-09</v>
      </c>
      <c r="G4657" s="32">
        <f>F4657*E4657</f>
        <v/>
      </c>
    </row>
    <row r="4658" ht="15" customHeight="1">
      <c r="A4658" s="1" t="n"/>
      <c r="B4658" s="1" t="n"/>
      <c r="C4658" s="1" t="n"/>
      <c r="D4658" s="1" t="n"/>
      <c r="E4658" s="1" t="n"/>
      <c r="F4658" s="33" t="inlineStr">
        <is>
          <t>TOTAL:</t>
        </is>
      </c>
      <c r="G4658" s="34" t="n">
        <v>2.8093626e-07</v>
      </c>
    </row>
    <row r="4659" ht="15.95" customHeight="1">
      <c r="A4659" s="27" t="inlineStr">
        <is>
          <t>[ Material ]</t>
        </is>
      </c>
      <c r="B4659" s="27" t="inlineStr">
        <is>
          <t>00007139</t>
        </is>
      </c>
      <c r="C4659" s="27" t="inlineStr">
        <is>
          <t>TE SOLDAVEL, PVC, 90 GRAUS, 25 MM, PARA AGUA FRIA PREDIAL (NBR 5648)</t>
        </is>
      </c>
      <c r="D4659" s="28" t="inlineStr">
        <is>
          <t>UN</t>
        </is>
      </c>
      <c r="E4659" s="1" t="n"/>
      <c r="F4659" s="1" t="n"/>
      <c r="G4659" s="1" t="n"/>
    </row>
    <row r="4660" ht="27.95" customHeight="1">
      <c r="A4660" s="29" t="inlineStr">
        <is>
          <t>2.3</t>
        </is>
      </c>
      <c r="B4660" s="29" t="inlineStr">
        <is>
          <t>93210</t>
        </is>
      </c>
      <c r="C4660" s="29" t="inlineStr">
        <is>
          <t>EXECUÇÃO DE REFEITÓRIO EM CANTEIRO DE OBRA EM CHAPA DE MADEIRA COMPENSADA, NÃO INCLUSO MOBILIÁRIO E EQUIPAMENTOS. AF_02/2016</t>
        </is>
      </c>
      <c r="D4660" s="30" t="inlineStr">
        <is>
          <t>M2</t>
        </is>
      </c>
      <c r="E4660" s="31" t="n">
        <v>14</v>
      </c>
      <c r="F4660" s="32" t="n">
        <v>0.047793</v>
      </c>
      <c r="G4660" s="32">
        <f>F4660*E4660</f>
        <v/>
      </c>
    </row>
    <row r="4661" ht="15" customHeight="1">
      <c r="A4661" s="1" t="n"/>
      <c r="B4661" s="1" t="n"/>
      <c r="C4661" s="1" t="n"/>
      <c r="D4661" s="1" t="n"/>
      <c r="E4661" s="1" t="n"/>
      <c r="F4661" s="33" t="inlineStr">
        <is>
          <t>TOTAL:</t>
        </is>
      </c>
      <c r="G4661" s="34" t="n">
        <v>0.669102</v>
      </c>
    </row>
    <row r="4662" ht="15" customHeight="1">
      <c r="A4662" s="27" t="inlineStr">
        <is>
          <t>[ Material ]</t>
        </is>
      </c>
      <c r="B4662" s="27" t="inlineStr">
        <is>
          <t>SBC007898</t>
        </is>
      </c>
      <c r="C4662" s="27" t="inlineStr">
        <is>
          <t>TECIDO FIBRA DE CARBONO 200 PARA REFORCO ESTRUTURAL (1,0x1,30m)</t>
        </is>
      </c>
      <c r="D4662" s="28" t="inlineStr">
        <is>
          <t>M2</t>
        </is>
      </c>
      <c r="E4662" s="1" t="n"/>
      <c r="F4662" s="1" t="n"/>
      <c r="G4662" s="1" t="n"/>
    </row>
    <row r="4663" ht="20.1" customHeight="1">
      <c r="A4663" s="29" t="inlineStr">
        <is>
          <t>4.2.14</t>
        </is>
      </c>
      <c r="B4663" s="29" t="inlineStr">
        <is>
          <t>CP ADAP. 014</t>
        </is>
      </c>
      <c r="C4663" s="29" t="inlineStr">
        <is>
          <t>FIBRA DE CARBONO PARA REFORCO ESTRUTURAL -VIGAS</t>
        </is>
      </c>
      <c r="D4663" s="30" t="inlineStr">
        <is>
          <t>M2</t>
        </is>
      </c>
      <c r="E4663" s="31" t="n">
        <v>1.36</v>
      </c>
      <c r="F4663" s="32" t="n">
        <v>0.95</v>
      </c>
      <c r="G4663" s="32">
        <f>F4663*E4663</f>
        <v/>
      </c>
    </row>
    <row r="4664" ht="15" customHeight="1">
      <c r="A4664" s="1" t="n"/>
      <c r="B4664" s="1" t="n"/>
      <c r="C4664" s="1" t="n"/>
      <c r="D4664" s="1" t="n"/>
      <c r="E4664" s="1" t="n"/>
      <c r="F4664" s="33" t="inlineStr">
        <is>
          <t>TOTAL:</t>
        </is>
      </c>
      <c r="G4664" s="34" t="n">
        <v>1.292</v>
      </c>
    </row>
    <row r="4665" ht="15" customHeight="1">
      <c r="A4665" s="27" t="inlineStr">
        <is>
          <t xml:space="preserve">[ Mão de Obra </t>
        </is>
      </c>
      <c r="B4665" s="27" t="inlineStr">
        <is>
          <t>00040945</t>
        </is>
      </c>
      <c r="C4665" s="27" t="inlineStr">
        <is>
          <t>TECNICO DE EDIFICACOES (HORISTA)</t>
        </is>
      </c>
      <c r="D4665" s="28" t="inlineStr">
        <is>
          <t>H</t>
        </is>
      </c>
      <c r="E4665" s="1" t="n"/>
      <c r="F4665" s="1" t="n"/>
      <c r="G4665" s="1" t="n"/>
    </row>
    <row r="4666" ht="15" customHeight="1">
      <c r="A4666" s="29" t="inlineStr">
        <is>
          <t>7.1</t>
        </is>
      </c>
      <c r="B4666" s="29" t="inlineStr">
        <is>
          <t>PROJ. 01</t>
        </is>
      </c>
      <c r="C4666" s="29" t="inlineStr">
        <is>
          <t>PROJETO EXECUTIVO COMPLETO</t>
        </is>
      </c>
      <c r="D4666" s="30" t="inlineStr">
        <is>
          <t>UN</t>
        </is>
      </c>
      <c r="E4666" s="31" t="n">
        <v>1</v>
      </c>
      <c r="F4666" s="32" t="n">
        <v>8.573880000000001</v>
      </c>
      <c r="G4666" s="32">
        <f>F4666*E4666</f>
        <v/>
      </c>
    </row>
    <row r="4667" ht="20.1" customHeight="1">
      <c r="A4667" s="29" t="inlineStr">
        <is>
          <t>7.2</t>
        </is>
      </c>
      <c r="B4667" s="29" t="inlineStr">
        <is>
          <t>PROJ. 02</t>
        </is>
      </c>
      <c r="C4667" s="29" t="inlineStr">
        <is>
          <t>AS BUILT - ATUALIZAÇÃO DO PROJETO EXECUTIVO CONFORME CONSTRUÍDO</t>
        </is>
      </c>
      <c r="D4667" s="30" t="inlineStr">
        <is>
          <t>UN</t>
        </is>
      </c>
      <c r="E4667" s="31" t="n">
        <v>1</v>
      </c>
      <c r="F4667" s="32" t="n">
        <v>6.32834</v>
      </c>
      <c r="G4667" s="32">
        <f>F4667*E4667</f>
        <v/>
      </c>
    </row>
    <row r="4668" ht="15" customHeight="1">
      <c r="A4668" s="1" t="n"/>
      <c r="B4668" s="1" t="n"/>
      <c r="C4668" s="1" t="n"/>
      <c r="D4668" s="1" t="n"/>
      <c r="E4668" s="1" t="n"/>
      <c r="F4668" s="33" t="inlineStr">
        <is>
          <t>TOTAL:</t>
        </is>
      </c>
      <c r="G4668" s="34" t="n">
        <v>14.90222</v>
      </c>
    </row>
    <row r="4669" ht="15" customHeight="1">
      <c r="A4669" s="27" t="inlineStr">
        <is>
          <t xml:space="preserve">[ Mão de Obra </t>
        </is>
      </c>
      <c r="B4669" s="27" t="inlineStr">
        <is>
          <t>00040943</t>
        </is>
      </c>
      <c r="C4669" s="27" t="inlineStr">
        <is>
          <t>TECNICO EM SEGURANCA DO TRABALHO (HORISTA)</t>
        </is>
      </c>
      <c r="D4669" s="28" t="inlineStr">
        <is>
          <t>H</t>
        </is>
      </c>
      <c r="E4669" s="1" t="n"/>
      <c r="F4669" s="1" t="n"/>
      <c r="G4669" s="1" t="n"/>
    </row>
    <row r="4670" ht="20.1" customHeight="1">
      <c r="A4670" s="29" t="inlineStr">
        <is>
          <t>1.3</t>
        </is>
      </c>
      <c r="B4670" s="29" t="inlineStr">
        <is>
          <t>100309</t>
        </is>
      </c>
      <c r="C4670" s="29" t="inlineStr">
        <is>
          <t>TÉCNICO EM SEGURANÇA DO TRABALHO COM ENCARGOS COMPLEMENTARES</t>
        </is>
      </c>
      <c r="D4670" s="30" t="inlineStr">
        <is>
          <t>H</t>
        </is>
      </c>
      <c r="E4670" s="31" t="n">
        <v>396</v>
      </c>
      <c r="F4670" s="32" t="n">
        <v>1.0207</v>
      </c>
      <c r="G4670" s="32">
        <f>F4670*E4670</f>
        <v/>
      </c>
    </row>
    <row r="4671" ht="15" customHeight="1">
      <c r="A4671" s="1" t="n"/>
      <c r="B4671" s="1" t="n"/>
      <c r="C4671" s="1" t="n"/>
      <c r="D4671" s="1" t="n"/>
      <c r="E4671" s="1" t="n"/>
      <c r="F4671" s="33" t="inlineStr">
        <is>
          <t>TOTAL:</t>
        </is>
      </c>
      <c r="G4671" s="34" t="n">
        <v>404.1972</v>
      </c>
    </row>
    <row r="4672" ht="15.95" customHeight="1">
      <c r="A4672" s="27" t="inlineStr">
        <is>
          <t>[ Material ]</t>
        </is>
      </c>
      <c r="B4672" s="27" t="inlineStr">
        <is>
          <t>00034550</t>
        </is>
      </c>
      <c r="C4672" s="27" t="inlineStr">
        <is>
          <t>TELA DE ACO SOLDADA GALVANIZADA/ZINCADA PARA ALVENARIA, FIO D = *1,20 A 1,70* MM, MALHA 15 X 15 MM, (C X L) *50 X 6* CM</t>
        </is>
      </c>
      <c r="D4672" s="28" t="inlineStr">
        <is>
          <t>M</t>
        </is>
      </c>
      <c r="E4672" s="1" t="n"/>
      <c r="F4672" s="1" t="n"/>
      <c r="G4672" s="1" t="n"/>
    </row>
    <row r="4673" ht="20.1" customHeight="1">
      <c r="A4673" s="29" t="inlineStr">
        <is>
          <t>3.2.11</t>
        </is>
      </c>
      <c r="B4673" s="29" t="inlineStr">
        <is>
          <t>00034550</t>
        </is>
      </c>
      <c r="C4673" s="29" t="inlineStr">
        <is>
          <t>TELA DE ACO SOLDADA GALVANIZADA/ZINCADA PARA ALVENARIA, FIO D = *1,20 A 1,70* MM, MALHA 15 X 15 MM, (C X L) *50 X 6* CM</t>
        </is>
      </c>
      <c r="D4673" s="30" t="inlineStr">
        <is>
          <t>M</t>
        </is>
      </c>
      <c r="E4673" s="31" t="n">
        <v>68.44</v>
      </c>
      <c r="F4673" s="32" t="n">
        <v>1</v>
      </c>
      <c r="G4673" s="32">
        <f>F4673*E4673</f>
        <v/>
      </c>
    </row>
    <row r="4674" ht="20.1" customHeight="1">
      <c r="A4674" s="29" t="inlineStr">
        <is>
          <t>4.2.11</t>
        </is>
      </c>
      <c r="B4674" s="29" t="inlineStr">
        <is>
          <t>00034550</t>
        </is>
      </c>
      <c r="C4674" s="29" t="inlineStr">
        <is>
          <t>TELA DE ACO SOLDADA GALVANIZADA/ZINCADA PARA ALVENARIA, FIO D = *1,20 A 1,70* MM, MALHA 15 X 15 MM, (C X L) *50 X 6* CM</t>
        </is>
      </c>
      <c r="D4674" s="30" t="inlineStr">
        <is>
          <t>M</t>
        </is>
      </c>
      <c r="E4674" s="31" t="n">
        <v>18</v>
      </c>
      <c r="F4674" s="32" t="n">
        <v>1</v>
      </c>
      <c r="G4674" s="32">
        <f>F4674*E4674</f>
        <v/>
      </c>
    </row>
    <row r="4675" ht="15" customHeight="1">
      <c r="A4675" s="1" t="n"/>
      <c r="B4675" s="1" t="n"/>
      <c r="C4675" s="1" t="n"/>
      <c r="D4675" s="1" t="n"/>
      <c r="E4675" s="1" t="n"/>
      <c r="F4675" s="33" t="inlineStr">
        <is>
          <t>TOTAL:</t>
        </is>
      </c>
      <c r="G4675" s="34" t="n">
        <v>86.44</v>
      </c>
    </row>
    <row r="4676" ht="15.95" customHeight="1">
      <c r="A4676" s="27" t="inlineStr">
        <is>
          <t>[ Material ]</t>
        </is>
      </c>
      <c r="B4676" s="27" t="inlineStr">
        <is>
          <t>00034557</t>
        </is>
      </c>
      <c r="C4676" s="27" t="inlineStr">
        <is>
          <t>TELA DE ACO SOLDADA GALVANIZADA/ZINCADA PARA ALVENARIA, FIO D = *1,20 A 1,70* MM, MALHA 15 X 15 MM, (C X L) *50 X 7,5* CM</t>
        </is>
      </c>
      <c r="D4676" s="28" t="inlineStr">
        <is>
          <t>M</t>
        </is>
      </c>
      <c r="E4676" s="1" t="n"/>
      <c r="F4676" s="1" t="n"/>
      <c r="G4676" s="1" t="n"/>
    </row>
    <row r="4677" ht="27.95" customHeight="1">
      <c r="A4677" s="29" t="inlineStr">
        <is>
          <t>4.2.13</t>
        </is>
      </c>
      <c r="B4677" s="29" t="inlineStr">
        <is>
          <t>103337</t>
        </is>
      </c>
      <c r="C4677" s="29" t="inlineStr">
        <is>
          <t>ALVENARIA DE VEDAÇÃO DE BLOCOS VAZADOS DE CONCRETO APARENTE DE 9X19X39 CM (ESPESSURA 9 CM) E ARGAMASSA DE ASSENTAMENTO COM PREPARO MANUAL. AF_12/2021</t>
        </is>
      </c>
      <c r="D4677" s="30" t="inlineStr">
        <is>
          <t>M2</t>
        </is>
      </c>
      <c r="E4677" s="31" t="n">
        <v>9</v>
      </c>
      <c r="F4677" s="32" t="n">
        <v>0.42</v>
      </c>
      <c r="G4677" s="32">
        <f>F4677*E4677</f>
        <v/>
      </c>
    </row>
    <row r="4678" ht="27.95" customHeight="1">
      <c r="A4678" s="29" t="inlineStr">
        <is>
          <t>4.6.6</t>
        </is>
      </c>
      <c r="B4678" s="29" t="inlineStr">
        <is>
          <t>103356</t>
        </is>
      </c>
      <c r="C4678" s="29" t="inlineStr">
        <is>
          <t>ALVENARIA DE VEDAÇÃO DE BLOCOS CERÂMICOS FURADOS NA HORIZONTAL DE 9X19X29 CM (ESPESSURA 9 CM) E ARGAMASSA DE ASSENTAMENTO COM PREPARO EM BETONEIRA. AF_12/2021</t>
        </is>
      </c>
      <c r="D4678" s="30" t="inlineStr">
        <is>
          <t>M2</t>
        </is>
      </c>
      <c r="E4678" s="31" t="n">
        <v>25</v>
      </c>
      <c r="F4678" s="32" t="n">
        <v>0.42</v>
      </c>
      <c r="G4678" s="32">
        <f>F4678*E4678</f>
        <v/>
      </c>
    </row>
    <row r="4679" ht="15" customHeight="1">
      <c r="A4679" s="1" t="n"/>
      <c r="B4679" s="1" t="n"/>
      <c r="C4679" s="1" t="n"/>
      <c r="D4679" s="1" t="n"/>
      <c r="E4679" s="1" t="n"/>
      <c r="F4679" s="33" t="inlineStr">
        <is>
          <t>TOTAL:</t>
        </is>
      </c>
      <c r="G4679" s="34" t="n">
        <v>14.28</v>
      </c>
    </row>
    <row r="4680" ht="15.95" customHeight="1">
      <c r="A4680" s="27" t="inlineStr">
        <is>
          <t>[ Material ]</t>
        </is>
      </c>
      <c r="B4680" s="27" t="inlineStr">
        <is>
          <t>00037411</t>
        </is>
      </c>
      <c r="C4680" s="27" t="inlineStr">
        <is>
          <t>TELA DE ACO SOLDADA GALVANIZADA/ZINCADA PARA ALVENARIA, FIO D = *1,24 MM, MALHA 25 X 25 MM</t>
        </is>
      </c>
      <c r="D4680" s="28" t="inlineStr">
        <is>
          <t>M2</t>
        </is>
      </c>
      <c r="E4680" s="1" t="n"/>
      <c r="F4680" s="1" t="n"/>
      <c r="G4680" s="1" t="n"/>
    </row>
    <row r="4681" ht="36" customHeight="1">
      <c r="A4681" s="29" t="inlineStr">
        <is>
          <t>3.3.5</t>
        </is>
      </c>
      <c r="B4681" s="29" t="inlineStr">
        <is>
          <t>104237</t>
        </is>
      </c>
      <c r="C4681" s="29" t="inlineStr">
        <is>
          <t>EMBOÇO OU MASSA ÚNICA EM ARGAMASSA TRAÇO 1:2:8, PREPARO MECÂNICA COM BETONEIRA 400 L, APLICADA MANUALMENTE EM PANOS DE FACHADA SEM PRESENÇA DE VÃOS, ESPESSURA DE 35 MM, ACESSO POR ANDAIME. AF_08/2022</t>
        </is>
      </c>
      <c r="D4681" s="30" t="inlineStr">
        <is>
          <t>M2</t>
        </is>
      </c>
      <c r="E4681" s="31" t="n">
        <v>44.77</v>
      </c>
      <c r="F4681" s="32" t="n">
        <v>0.1581</v>
      </c>
      <c r="G4681" s="32">
        <f>F4681*E4681</f>
        <v/>
      </c>
    </row>
    <row r="4682" ht="36" customHeight="1">
      <c r="A4682" s="29" t="inlineStr">
        <is>
          <t>4.3.5</t>
        </is>
      </c>
      <c r="B4682" s="29" t="inlineStr">
        <is>
          <t>104237</t>
        </is>
      </c>
      <c r="C4682" s="29" t="inlineStr">
        <is>
          <t>EMBOÇO OU MASSA ÚNICA EM ARGAMASSA TRAÇO 1:2:8, PREPARO MECÂNICA COM BETONEIRA 400 L, APLICADA MANUALMENTE EM PANOS DE FACHADA SEM PRESENÇA DE VÃOS, ESPESSURA DE 35 MM, ACESSO POR ANDAIME. AF_08/2022</t>
        </is>
      </c>
      <c r="D4682" s="30" t="inlineStr">
        <is>
          <t>M2</t>
        </is>
      </c>
      <c r="E4682" s="31" t="n">
        <v>1721.67</v>
      </c>
      <c r="F4682" s="32" t="n">
        <v>0.1581</v>
      </c>
      <c r="G4682" s="32">
        <f>F4682*E4682</f>
        <v/>
      </c>
    </row>
    <row r="4683" ht="36" customHeight="1">
      <c r="A4683" s="29" t="inlineStr">
        <is>
          <t>4.6.10</t>
        </is>
      </c>
      <c r="B4683" s="29" t="inlineStr">
        <is>
          <t>104237</t>
        </is>
      </c>
      <c r="C4683" s="29" t="inlineStr">
        <is>
          <t>EMBOÇO OU MASSA ÚNICA EM ARGAMASSA TRAÇO 1:2:8, PREPARO MECÂNICA COM BETONEIRA 400 L, APLICADA MANUALMENTE EM PANOS DE FACHADA SEM PRESENÇA DE VÃOS, ESPESSURA DE 35 MM, ACESSO POR ANDAIME. AF_08/2022</t>
        </is>
      </c>
      <c r="D4683" s="30" t="inlineStr">
        <is>
          <t>M2</t>
        </is>
      </c>
      <c r="E4683" s="31" t="n">
        <v>25</v>
      </c>
      <c r="F4683" s="32" t="n">
        <v>0.1581</v>
      </c>
      <c r="G4683" s="32">
        <f>F4683*E4683</f>
        <v/>
      </c>
    </row>
    <row r="4684" ht="15" customHeight="1">
      <c r="A4684" s="1" t="n"/>
      <c r="B4684" s="1" t="n"/>
      <c r="C4684" s="1" t="n"/>
      <c r="D4684" s="1" t="n"/>
      <c r="E4684" s="1" t="n"/>
      <c r="F4684" s="33" t="inlineStr">
        <is>
          <t>TOTAL:</t>
        </is>
      </c>
      <c r="G4684" s="34" t="n">
        <v>283.226664</v>
      </c>
    </row>
    <row r="4685" ht="15.95" customHeight="1">
      <c r="A4685" s="27" t="inlineStr">
        <is>
          <t>[ Material ]</t>
        </is>
      </c>
      <c r="B4685" s="27" t="inlineStr">
        <is>
          <t>00010931</t>
        </is>
      </c>
      <c r="C4685" s="27" t="inlineStr">
        <is>
          <t>TELA DE ARAME GALVANIZADA, HEXAGONAL, FIO 0,56 MM (24 BWG), MALHA 1/2", H = 1 M</t>
        </is>
      </c>
      <c r="D4685" s="28" t="inlineStr">
        <is>
          <t>M2</t>
        </is>
      </c>
      <c r="E4685" s="1" t="n"/>
      <c r="F4685" s="1" t="n"/>
      <c r="G4685" s="1" t="n"/>
    </row>
    <row r="4686" ht="20.1" customHeight="1">
      <c r="A4686" s="29" t="inlineStr">
        <is>
          <t>4.5.6</t>
        </is>
      </c>
      <c r="B4686" s="29" t="inlineStr">
        <is>
          <t>98564</t>
        </is>
      </c>
      <c r="C4686" s="29" t="inlineStr">
        <is>
          <t>PROTEÇÃO MECÂNICA DE SUPERFÍCIE VERTICAL COM ARGAMASSA DE CIMENTO E AREIA, TRAÇO 1:3, E=2CM. AF_09/2023</t>
        </is>
      </c>
      <c r="D4686" s="30" t="inlineStr">
        <is>
          <t>M2</t>
        </is>
      </c>
      <c r="E4686" s="31" t="n">
        <v>46.46</v>
      </c>
      <c r="F4686" s="32" t="n">
        <v>1.05</v>
      </c>
      <c r="G4686" s="32">
        <f>F4686*E4686</f>
        <v/>
      </c>
    </row>
    <row r="4687" ht="20.1" customHeight="1">
      <c r="A4687" s="29" t="inlineStr">
        <is>
          <t>6.7</t>
        </is>
      </c>
      <c r="B4687" s="29" t="inlineStr">
        <is>
          <t>98564</t>
        </is>
      </c>
      <c r="C4687" s="29" t="inlineStr">
        <is>
          <t>PROTEÇÃO MECÂNICA DE SUPERFÍCIE VERTICAL COM ARGAMASSA DE CIMENTO E AREIA, TRAÇO 1:3, E=2CM. AF_09/2023</t>
        </is>
      </c>
      <c r="D4687" s="30" t="inlineStr">
        <is>
          <t>M2</t>
        </is>
      </c>
      <c r="E4687" s="31" t="n">
        <v>55.18</v>
      </c>
      <c r="F4687" s="32" t="n">
        <v>1.05</v>
      </c>
      <c r="G4687" s="32">
        <f>F4687*E4687</f>
        <v/>
      </c>
    </row>
    <row r="4688" ht="15" customHeight="1">
      <c r="A4688" s="1" t="n"/>
      <c r="B4688" s="1" t="n"/>
      <c r="C4688" s="1" t="n"/>
      <c r="D4688" s="1" t="n"/>
      <c r="E4688" s="1" t="n"/>
      <c r="F4688" s="33" t="inlineStr">
        <is>
          <t>TOTAL:</t>
        </is>
      </c>
      <c r="G4688" s="34" t="n">
        <v>106.722</v>
      </c>
    </row>
    <row r="4689" ht="15.95" customHeight="1">
      <c r="A4689" s="27" t="inlineStr">
        <is>
          <t>[ Material ]</t>
        </is>
      </c>
      <c r="B4689" s="27" t="inlineStr">
        <is>
          <t>00007170</t>
        </is>
      </c>
      <c r="C4689" s="27" t="inlineStr">
        <is>
          <t>TELA FACHADEIRA EM POLIETILENO, ROLO DE 3 X 100 M (L X C), COR BRANCA, SEM LOGOMARCA - PARA PROTECAO DE OBRAS</t>
        </is>
      </c>
      <c r="D4689" s="28" t="inlineStr">
        <is>
          <t>M2</t>
        </is>
      </c>
      <c r="E4689" s="1" t="n"/>
      <c r="F4689" s="1" t="n"/>
      <c r="G4689" s="1" t="n"/>
    </row>
    <row r="4690" ht="15" customHeight="1">
      <c r="A4690" s="29" t="inlineStr">
        <is>
          <t>3.1.3</t>
        </is>
      </c>
      <c r="B4690" s="29" t="inlineStr">
        <is>
          <t>97062</t>
        </is>
      </c>
      <c r="C4690" s="29" t="inlineStr">
        <is>
          <t>COLOCAÇÃO DE TELA EM ANDAIME FACHADEIRO. AF_11/2017</t>
        </is>
      </c>
      <c r="D4690" s="30" t="inlineStr">
        <is>
          <t>M2</t>
        </is>
      </c>
      <c r="E4690" s="31" t="n">
        <v>889</v>
      </c>
      <c r="F4690" s="32" t="n">
        <v>1.199</v>
      </c>
      <c r="G4690" s="32">
        <f>F4690*E4690</f>
        <v/>
      </c>
    </row>
    <row r="4691" ht="15" customHeight="1">
      <c r="A4691" s="29" t="inlineStr">
        <is>
          <t>4.1.3</t>
        </is>
      </c>
      <c r="B4691" s="29" t="inlineStr">
        <is>
          <t>97062</t>
        </is>
      </c>
      <c r="C4691" s="29" t="inlineStr">
        <is>
          <t>COLOCAÇÃO DE TELA EM ANDAIME FACHADEIRO. AF_11/2017</t>
        </is>
      </c>
      <c r="D4691" s="30" t="inlineStr">
        <is>
          <t>M2</t>
        </is>
      </c>
      <c r="E4691" s="31" t="n">
        <v>1600.8</v>
      </c>
      <c r="F4691" s="32" t="n">
        <v>1.199</v>
      </c>
      <c r="G4691" s="32">
        <f>F4691*E4691</f>
        <v/>
      </c>
    </row>
    <row r="4692" ht="15" customHeight="1">
      <c r="A4692" s="1" t="n"/>
      <c r="B4692" s="1" t="n"/>
      <c r="C4692" s="1" t="n"/>
      <c r="D4692" s="1" t="n"/>
      <c r="E4692" s="1" t="n"/>
      <c r="F4692" s="33" t="inlineStr">
        <is>
          <t>TOTAL:</t>
        </is>
      </c>
      <c r="G4692" s="34" t="n">
        <v>2985.2702</v>
      </c>
    </row>
    <row r="4693" ht="15.95" customHeight="1">
      <c r="A4693" s="27" t="inlineStr">
        <is>
          <t>[ Material ]</t>
        </is>
      </c>
      <c r="B4693" s="27" t="inlineStr">
        <is>
          <t>00037525</t>
        </is>
      </c>
      <c r="C4693" s="27" t="inlineStr">
        <is>
          <t>TELA PLASTICA TECIDA LISTRADA BRANCA E LARANJA, TIPO GUARDA CORPO, EM POLIETILENO MONOFILADO, ROLO 1,20 X 50 M (L X C)</t>
        </is>
      </c>
      <c r="D4693" s="28" t="inlineStr">
        <is>
          <t>M</t>
        </is>
      </c>
      <c r="E4693" s="1" t="n"/>
      <c r="F4693" s="1" t="n"/>
      <c r="G4693" s="1" t="n"/>
    </row>
    <row r="4694" ht="27.95" customHeight="1">
      <c r="A4694" s="29" t="inlineStr">
        <is>
          <t>2.3</t>
        </is>
      </c>
      <c r="B4694" s="29" t="inlineStr">
        <is>
          <t>93210</t>
        </is>
      </c>
      <c r="C4694" s="29" t="inlineStr">
        <is>
          <t>EXECUÇÃO DE REFEITÓRIO EM CANTEIRO DE OBRA EM CHAPA DE MADEIRA COMPENSADA, NÃO INCLUSO MOBILIÁRIO E EQUIPAMENTOS. AF_02/2016</t>
        </is>
      </c>
      <c r="D4694" s="30" t="inlineStr">
        <is>
          <t>M2</t>
        </is>
      </c>
      <c r="E4694" s="31" t="n">
        <v>14</v>
      </c>
      <c r="F4694" s="32" t="n">
        <v>1.2782</v>
      </c>
      <c r="G4694" s="32">
        <f>F4694*E4694</f>
        <v/>
      </c>
    </row>
    <row r="4695" ht="15" customHeight="1">
      <c r="A4695" s="1" t="n"/>
      <c r="B4695" s="1" t="n"/>
      <c r="C4695" s="1" t="n"/>
      <c r="D4695" s="1" t="n"/>
      <c r="E4695" s="1" t="n"/>
      <c r="F4695" s="33" t="inlineStr">
        <is>
          <t>TOTAL:</t>
        </is>
      </c>
      <c r="G4695" s="34" t="n">
        <v>17.8948</v>
      </c>
    </row>
    <row r="4696" ht="15" customHeight="1">
      <c r="A4696" s="27" t="inlineStr">
        <is>
          <t>[ Material ]</t>
        </is>
      </c>
      <c r="B4696" s="27" t="inlineStr">
        <is>
          <t>I9141</t>
        </is>
      </c>
      <c r="C4696" s="27" t="inlineStr">
        <is>
          <t>TELHA ALUMINIO ONDULADA, ALTURA = *18* MM, E = 0,7 MM</t>
        </is>
      </c>
      <c r="D4696" s="28" t="inlineStr">
        <is>
          <t>M2</t>
        </is>
      </c>
      <c r="E4696" s="1" t="n"/>
      <c r="F4696" s="1" t="n"/>
      <c r="G4696" s="1" t="n"/>
    </row>
    <row r="4697" ht="15" customHeight="1">
      <c r="A4697" s="29" t="inlineStr">
        <is>
          <t>3.6.3</t>
        </is>
      </c>
      <c r="B4697" s="29" t="inlineStr">
        <is>
          <t>C4827</t>
        </is>
      </c>
      <c r="C4697" s="29" t="inlineStr">
        <is>
          <t>TELHA DE ALUMÍNIO ONDULADA, ESP.=0,7MM (Fechamento Lateral)</t>
        </is>
      </c>
      <c r="D4697" s="30" t="inlineStr">
        <is>
          <t>M2</t>
        </is>
      </c>
      <c r="E4697" s="31" t="n">
        <v>360.72</v>
      </c>
      <c r="F4697" s="32" t="n">
        <v>1.1</v>
      </c>
      <c r="G4697" s="32">
        <f>F4697*E4697</f>
        <v/>
      </c>
    </row>
    <row r="4698" ht="15" customHeight="1">
      <c r="A4698" s="1" t="n"/>
      <c r="B4698" s="1" t="n"/>
      <c r="C4698" s="1" t="n"/>
      <c r="D4698" s="1" t="n"/>
      <c r="E4698" s="1" t="n"/>
      <c r="F4698" s="33" t="inlineStr">
        <is>
          <t>TOTAL:</t>
        </is>
      </c>
      <c r="G4698" s="34" t="n">
        <v>396.792</v>
      </c>
    </row>
    <row r="4699" ht="15.95" customHeight="1">
      <c r="A4699" s="27" t="inlineStr">
        <is>
          <t>[ Material ]</t>
        </is>
      </c>
      <c r="B4699" s="27" t="inlineStr">
        <is>
          <t>00007194</t>
        </is>
      </c>
      <c r="C4699" s="27" t="inlineStr">
        <is>
          <t>TELHA DE FIBROCIMENTO ONDULADA E = 6 MM, DE 2,44 X 1,10 M (SEM AMIANTO)</t>
        </is>
      </c>
      <c r="D4699" s="28" t="inlineStr">
        <is>
          <t>M2</t>
        </is>
      </c>
      <c r="E4699" s="1" t="n"/>
      <c r="F4699" s="1" t="n"/>
      <c r="G4699" s="1" t="n"/>
    </row>
    <row r="4700" ht="20.1" customHeight="1">
      <c r="A4700" s="29" t="inlineStr">
        <is>
          <t>2.2</t>
        </is>
      </c>
      <c r="B4700" s="29" t="inlineStr">
        <is>
          <t>93208</t>
        </is>
      </c>
      <c r="C4700" s="29" t="inlineStr">
        <is>
          <t>EXECUÇÃO DE ALMOXARIFADO EM CANTEIRO DE OBRA EM CHAPA DE MADEIRA COMPENSADA, INCLUSO PRATELEIRAS. AF_02/2016</t>
        </is>
      </c>
      <c r="D4700" s="30" t="inlineStr">
        <is>
          <t>M2</t>
        </is>
      </c>
      <c r="E4700" s="31" t="n">
        <v>30</v>
      </c>
      <c r="F4700" s="32" t="n">
        <v>1.9535372</v>
      </c>
      <c r="G4700" s="32">
        <f>F4700*E4700</f>
        <v/>
      </c>
    </row>
    <row r="4701" ht="27.95" customHeight="1">
      <c r="A4701" s="29" t="inlineStr">
        <is>
          <t>2.3</t>
        </is>
      </c>
      <c r="B4701" s="29" t="inlineStr">
        <is>
          <t>93210</t>
        </is>
      </c>
      <c r="C4701" s="29" t="inlineStr">
        <is>
          <t>EXECUÇÃO DE REFEITÓRIO EM CANTEIRO DE OBRA EM CHAPA DE MADEIRA COMPENSADA, NÃO INCLUSO MOBILIÁRIO E EQUIPAMENTOS. AF_02/2016</t>
        </is>
      </c>
      <c r="D4701" s="30" t="inlineStr">
        <is>
          <t>M2</t>
        </is>
      </c>
      <c r="E4701" s="31" t="n">
        <v>14</v>
      </c>
      <c r="F4701" s="32" t="n">
        <v>1.969007</v>
      </c>
      <c r="G4701" s="32">
        <f>F4701*E4701</f>
        <v/>
      </c>
    </row>
    <row r="4702" ht="15" customHeight="1">
      <c r="A4702" s="1" t="n"/>
      <c r="B4702" s="1" t="n"/>
      <c r="C4702" s="1" t="n"/>
      <c r="D4702" s="1" t="n"/>
      <c r="E4702" s="1" t="n"/>
      <c r="F4702" s="33" t="inlineStr">
        <is>
          <t>TOTAL:</t>
        </is>
      </c>
      <c r="G4702" s="34" t="n">
        <v>86.172214</v>
      </c>
    </row>
    <row r="4703" ht="15" customHeight="1">
      <c r="A4703" s="27" t="inlineStr">
        <is>
          <t xml:space="preserve">[ Mão de Obra </t>
        </is>
      </c>
      <c r="B4703" s="27" t="inlineStr">
        <is>
          <t>00012869</t>
        </is>
      </c>
      <c r="C4703" s="27" t="inlineStr">
        <is>
          <t>TELHADOR / TELHADISTA (HORISTA)</t>
        </is>
      </c>
      <c r="D4703" s="28" t="inlineStr">
        <is>
          <t>H</t>
        </is>
      </c>
      <c r="E4703" s="1" t="n"/>
      <c r="F4703" s="1" t="n"/>
      <c r="G4703" s="1" t="n"/>
    </row>
    <row r="4704" ht="20.1" customHeight="1">
      <c r="A4704" s="29" t="inlineStr">
        <is>
          <t>2.2</t>
        </is>
      </c>
      <c r="B4704" s="29" t="inlineStr">
        <is>
          <t>93208</t>
        </is>
      </c>
      <c r="C4704" s="29" t="inlineStr">
        <is>
          <t>EXECUÇÃO DE ALMOXARIFADO EM CANTEIRO DE OBRA EM CHAPA DE MADEIRA COMPENSADA, INCLUSO PRATELEIRAS. AF_02/2016</t>
        </is>
      </c>
      <c r="D4704" s="30" t="inlineStr">
        <is>
          <t>M2</t>
        </is>
      </c>
      <c r="E4704" s="31" t="n">
        <v>30</v>
      </c>
      <c r="F4704" s="32" t="n">
        <v>0.186715889664</v>
      </c>
      <c r="G4704" s="32">
        <f>F4704*E4704</f>
        <v/>
      </c>
    </row>
    <row r="4705" ht="27.95" customHeight="1">
      <c r="A4705" s="29" t="inlineStr">
        <is>
          <t>2.3</t>
        </is>
      </c>
      <c r="B4705" s="29" t="inlineStr">
        <is>
          <t>93210</t>
        </is>
      </c>
      <c r="C4705" s="29" t="inlineStr">
        <is>
          <t>EXECUÇÃO DE REFEITÓRIO EM CANTEIRO DE OBRA EM CHAPA DE MADEIRA COMPENSADA, NÃO INCLUSO MOBILIÁRIO E EQUIPAMENTOS. AF_02/2016</t>
        </is>
      </c>
      <c r="D4705" s="30" t="inlineStr">
        <is>
          <t>M2</t>
        </is>
      </c>
      <c r="E4705" s="31" t="n">
        <v>14</v>
      </c>
      <c r="F4705" s="32" t="n">
        <v>0.18819446784</v>
      </c>
      <c r="G4705" s="32">
        <f>F4705*E4705</f>
        <v/>
      </c>
    </row>
    <row r="4706" ht="20.1" customHeight="1">
      <c r="A4706" s="29" t="inlineStr">
        <is>
          <t>3.6.1</t>
        </is>
      </c>
      <c r="B4706" s="29" t="inlineStr">
        <is>
          <t>97647</t>
        </is>
      </c>
      <c r="C4706" s="29" t="inlineStr">
        <is>
          <t>REMOÇÃO DE TELHAS DE FIBROCIMENTO METÁLICA E CERÂMICA, DE FORMA MANUAL, SEM REAPROVEITAMENTO. AF_09/2023</t>
        </is>
      </c>
      <c r="D4706" s="30" t="inlineStr">
        <is>
          <t>M2</t>
        </is>
      </c>
      <c r="E4706" s="31" t="n">
        <v>1217</v>
      </c>
      <c r="F4706" s="32" t="n">
        <v>0.041341824</v>
      </c>
      <c r="G4706" s="32">
        <f>F4706*E4706</f>
        <v/>
      </c>
    </row>
    <row r="4707" ht="20.1" customHeight="1">
      <c r="A4707" s="29" t="inlineStr">
        <is>
          <t>3.6.2</t>
        </is>
      </c>
      <c r="B4707" s="29" t="inlineStr">
        <is>
          <t>CP ADAP. 064</t>
        </is>
      </c>
      <c r="C4707" s="29" t="inlineStr">
        <is>
          <t>TELHAMENTO COM TELHA TERMO ACÚSTICA EM ALUMÍNIO ONDULADA COM 30MM DE PREENCHIMENTO / POLIURETANO RÍGIDO</t>
        </is>
      </c>
      <c r="D4707" s="30" t="inlineStr">
        <is>
          <t>M2</t>
        </is>
      </c>
      <c r="E4707" s="31" t="n">
        <v>856.28</v>
      </c>
      <c r="F4707" s="32" t="n">
        <v>0.05674368</v>
      </c>
      <c r="G4707" s="32">
        <f>F4707*E4707</f>
        <v/>
      </c>
    </row>
    <row r="4708" ht="20.1" customHeight="1">
      <c r="A4708" s="29" t="inlineStr">
        <is>
          <t>3.6.4</t>
        </is>
      </c>
      <c r="B4708" s="29" t="inlineStr">
        <is>
          <t>CP ADAP. 054</t>
        </is>
      </c>
      <c r="C4708" s="29" t="inlineStr">
        <is>
          <t>RUFO EM CHAPA DE AÇO GALVANIZADO NÚMERO 24, CORTE DE 50 CM, INCLUSO TRANSPORTE VERTICAL</t>
        </is>
      </c>
      <c r="D4708" s="30" t="inlineStr">
        <is>
          <t>M</t>
        </is>
      </c>
      <c r="E4708" s="31" t="n">
        <v>57</v>
      </c>
      <c r="F4708" s="32" t="n">
        <v>0.11348736</v>
      </c>
      <c r="G4708" s="32">
        <f>F4708*E4708</f>
        <v/>
      </c>
    </row>
    <row r="4709" ht="27.95" customHeight="1">
      <c r="A4709" s="29" t="inlineStr">
        <is>
          <t>4.7.1</t>
        </is>
      </c>
      <c r="B4709" s="29" t="inlineStr">
        <is>
          <t>97649</t>
        </is>
      </c>
      <c r="C4709" s="29" t="inlineStr">
        <is>
          <t>REMOÇÃO DE TELHAS DE FIBROCIMENTO, METÁLICA E CERÂMICA, DE FORMA MECANIZADA, COM USO DE GUINDASTE, SEM REAPROVEITAMENTO. AF_09/2023</t>
        </is>
      </c>
      <c r="D4709" s="30" t="inlineStr">
        <is>
          <t>M2</t>
        </is>
      </c>
      <c r="E4709" s="31" t="n">
        <v>459</v>
      </c>
      <c r="F4709" s="32" t="n">
        <v>0.043773696</v>
      </c>
      <c r="G4709" s="32">
        <f>F4709*E4709</f>
        <v/>
      </c>
    </row>
    <row r="4710" ht="20.1" customHeight="1">
      <c r="A4710" s="29" t="inlineStr">
        <is>
          <t>4.7.2</t>
        </is>
      </c>
      <c r="B4710" s="29" t="inlineStr">
        <is>
          <t>CP ADAP. 064</t>
        </is>
      </c>
      <c r="C4710" s="29" t="inlineStr">
        <is>
          <t>TELHAMENTO COM TELHA TERMO ACÚSTICA EM ALUMÍNIO ONDULADA COM 30MM DE PREENCHIMENTO / POLIURETANO RÍGIDO</t>
        </is>
      </c>
      <c r="D4710" s="30" t="inlineStr">
        <is>
          <t>M2</t>
        </is>
      </c>
      <c r="E4710" s="31" t="n">
        <v>459</v>
      </c>
      <c r="F4710" s="32" t="n">
        <v>0.05674368</v>
      </c>
      <c r="G4710" s="32">
        <f>F4710*E4710</f>
        <v/>
      </c>
    </row>
    <row r="4711" ht="20.1" customHeight="1">
      <c r="A4711" s="29" t="inlineStr">
        <is>
          <t>4.7.3</t>
        </is>
      </c>
      <c r="B4711" s="29" t="inlineStr">
        <is>
          <t>CP ADAP. 054</t>
        </is>
      </c>
      <c r="C4711" s="29" t="inlineStr">
        <is>
          <t>RUFO EM CHAPA DE AÇO GALVANIZADO NÚMERO 24, CORTE DE 50 CM, INCLUSO TRANSPORTE VERTICAL</t>
        </is>
      </c>
      <c r="D4711" s="30" t="inlineStr">
        <is>
          <t>M</t>
        </is>
      </c>
      <c r="E4711" s="31" t="n">
        <v>34</v>
      </c>
      <c r="F4711" s="32" t="n">
        <v>0.11348736</v>
      </c>
      <c r="G4711" s="32">
        <f>F4711*E4711</f>
        <v/>
      </c>
    </row>
    <row r="4712" ht="20.1" customHeight="1">
      <c r="A4712" s="29" t="inlineStr">
        <is>
          <t>4.7.4</t>
        </is>
      </c>
      <c r="B4712" s="29" t="inlineStr">
        <is>
          <t>CP ADAP. 055</t>
        </is>
      </c>
      <c r="C4712" s="29" t="inlineStr">
        <is>
          <t>CUMEEIRA EM CHAPA DE AÇO GALVANIZADO NÚMERO 24, CORTE DE 100 CM, INCLUSO TRANSPORTE VERTICAL</t>
        </is>
      </c>
      <c r="D4712" s="30" t="inlineStr">
        <is>
          <t>M</t>
        </is>
      </c>
      <c r="E4712" s="31" t="n">
        <v>30</v>
      </c>
      <c r="F4712" s="32" t="n">
        <v>0.11348736</v>
      </c>
      <c r="G4712" s="32">
        <f>F4712*E4712</f>
        <v/>
      </c>
    </row>
    <row r="4713" ht="15" customHeight="1">
      <c r="A4713" s="1" t="n"/>
      <c r="B4713" s="1" t="n"/>
      <c r="C4713" s="1" t="n"/>
      <c r="D4713" s="1" t="n"/>
      <c r="E4713" s="1" t="n"/>
      <c r="F4713" s="33" t="inlineStr">
        <is>
          <t>TOTAL:</t>
        </is>
      </c>
      <c r="G4713" s="34" t="n">
        <v>167.00712350208</v>
      </c>
    </row>
    <row r="4714" ht="15.95" customHeight="1">
      <c r="A4714" s="27" t="inlineStr">
        <is>
          <t>[ Material ]</t>
        </is>
      </c>
      <c r="B4714" s="27" t="inlineStr">
        <is>
          <t>COT0005</t>
        </is>
      </c>
      <c r="C4714" s="27" t="inlineStr">
        <is>
          <t>TELHAMENTO COM TELHA TERMO ACÚSTICA EM ALUMÍNIO ONDULADA COM 30MM DE PREENCHIMENTO / POLIURETANO RÍGIDO</t>
        </is>
      </c>
      <c r="D4714" s="28" t="inlineStr">
        <is>
          <t>M2</t>
        </is>
      </c>
      <c r="E4714" s="1" t="n"/>
      <c r="F4714" s="1" t="n"/>
      <c r="G4714" s="1" t="n"/>
    </row>
    <row r="4715" ht="20.1" customHeight="1">
      <c r="A4715" s="29" t="inlineStr">
        <is>
          <t>3.6.2</t>
        </is>
      </c>
      <c r="B4715" s="29" t="inlineStr">
        <is>
          <t>CP ADAP. 064</t>
        </is>
      </c>
      <c r="C4715" s="29" t="inlineStr">
        <is>
          <t>TELHAMENTO COM TELHA TERMO ACÚSTICA EM ALUMÍNIO ONDULADA COM 30MM DE PREENCHIMENTO / POLIURETANO RÍGIDO</t>
        </is>
      </c>
      <c r="D4715" s="30" t="inlineStr">
        <is>
          <t>M2</t>
        </is>
      </c>
      <c r="E4715" s="31" t="n">
        <v>856.28</v>
      </c>
      <c r="F4715" s="32" t="n">
        <v>1.146</v>
      </c>
      <c r="G4715" s="32">
        <f>F4715*E4715</f>
        <v/>
      </c>
    </row>
    <row r="4716" ht="20.1" customHeight="1">
      <c r="A4716" s="29" t="inlineStr">
        <is>
          <t>4.7.2</t>
        </is>
      </c>
      <c r="B4716" s="29" t="inlineStr">
        <is>
          <t>CP ADAP. 064</t>
        </is>
      </c>
      <c r="C4716" s="29" t="inlineStr">
        <is>
          <t>TELHAMENTO COM TELHA TERMO ACÚSTICA EM ALUMÍNIO ONDULADA COM 30MM DE PREENCHIMENTO / POLIURETANO RÍGIDO</t>
        </is>
      </c>
      <c r="D4716" s="30" t="inlineStr">
        <is>
          <t>M2</t>
        </is>
      </c>
      <c r="E4716" s="31" t="n">
        <v>459</v>
      </c>
      <c r="F4716" s="32" t="n">
        <v>1.146</v>
      </c>
      <c r="G4716" s="32">
        <f>F4716*E4716</f>
        <v/>
      </c>
    </row>
    <row r="4717" ht="15" customHeight="1">
      <c r="A4717" s="1" t="n"/>
      <c r="B4717" s="1" t="n"/>
      <c r="C4717" s="1" t="n"/>
      <c r="D4717" s="1" t="n"/>
      <c r="E4717" s="1" t="n"/>
      <c r="F4717" s="33" t="inlineStr">
        <is>
          <t>TOTAL:</t>
        </is>
      </c>
      <c r="G4717" s="34" t="n">
        <v>1507.31088</v>
      </c>
    </row>
    <row r="4718" ht="15.95" customHeight="1">
      <c r="A4718" s="27" t="inlineStr">
        <is>
          <t>[ Material ]</t>
        </is>
      </c>
      <c r="B4718" s="27" t="inlineStr">
        <is>
          <t>00001574</t>
        </is>
      </c>
      <c r="C4718" s="27" t="inlineStr">
        <is>
          <t>TERMINAL A COMPRESSAO EM COBRE ESTANHADO PARA CABO 10 MM2, 1 FURO E 1 COMPRESSAO, PARA PARAFUSO DE FIXACAO M6</t>
        </is>
      </c>
      <c r="D4718" s="28" t="inlineStr">
        <is>
          <t>UN</t>
        </is>
      </c>
      <c r="E4718" s="1" t="n"/>
      <c r="F4718" s="1" t="n"/>
      <c r="G4718" s="1" t="n"/>
    </row>
    <row r="4719" ht="20.1" customHeight="1">
      <c r="A4719" s="29" t="inlineStr">
        <is>
          <t>2.2</t>
        </is>
      </c>
      <c r="B4719" s="29" t="inlineStr">
        <is>
          <t>93208</t>
        </is>
      </c>
      <c r="C4719" s="29" t="inlineStr">
        <is>
          <t>EXECUÇÃO DE ALMOXARIFADO EM CANTEIRO DE OBRA EM CHAPA DE MADEIRA COMPENSADA, INCLUSO PRATELEIRAS. AF_02/2016</t>
        </is>
      </c>
      <c r="D4719" s="30" t="inlineStr">
        <is>
          <t>M2</t>
        </is>
      </c>
      <c r="E4719" s="31" t="n">
        <v>30</v>
      </c>
      <c r="F4719" s="32" t="n">
        <v>0.05</v>
      </c>
      <c r="G4719" s="32">
        <f>F4719*E4719</f>
        <v/>
      </c>
    </row>
    <row r="4720" ht="27.95" customHeight="1">
      <c r="A4720" s="29" t="inlineStr">
        <is>
          <t>2.3</t>
        </is>
      </c>
      <c r="B4720" s="29" t="inlineStr">
        <is>
          <t>93210</t>
        </is>
      </c>
      <c r="C4720" s="29" t="inlineStr">
        <is>
          <t>EXECUÇÃO DE REFEITÓRIO EM CANTEIRO DE OBRA EM CHAPA DE MADEIRA COMPENSADA, NÃO INCLUSO MOBILIÁRIO E EQUIPAMENTOS. AF_02/2016</t>
        </is>
      </c>
      <c r="D4720" s="30" t="inlineStr">
        <is>
          <t>M2</t>
        </is>
      </c>
      <c r="E4720" s="31" t="n">
        <v>14</v>
      </c>
      <c r="F4720" s="32" t="n">
        <v>0.1074</v>
      </c>
      <c r="G4720" s="32">
        <f>F4720*E4720</f>
        <v/>
      </c>
    </row>
    <row r="4721" ht="15" customHeight="1">
      <c r="A4721" s="1" t="n"/>
      <c r="B4721" s="1" t="n"/>
      <c r="C4721" s="1" t="n"/>
      <c r="D4721" s="1" t="n"/>
      <c r="E4721" s="1" t="n"/>
      <c r="F4721" s="33" t="inlineStr">
        <is>
          <t>TOTAL:</t>
        </is>
      </c>
      <c r="G4721" s="34" t="n">
        <v>3.0036</v>
      </c>
    </row>
    <row r="4722" ht="15.95" customHeight="1">
      <c r="A4722" s="27" t="inlineStr">
        <is>
          <t>[ Material ]</t>
        </is>
      </c>
      <c r="B4722" s="27" t="inlineStr">
        <is>
          <t>00001575</t>
        </is>
      </c>
      <c r="C4722" s="27" t="inlineStr">
        <is>
          <t>TERMINAL A COMPRESSAO EM COBRE ESTANHADO PARA CABO 16 MM2, 1 FURO E 1 COMPRESSAO, PARA PARAFUSO DE FIXACAO M6</t>
        </is>
      </c>
      <c r="D4722" s="28" t="inlineStr">
        <is>
          <t>UN</t>
        </is>
      </c>
      <c r="E4722" s="1" t="n"/>
      <c r="F4722" s="1" t="n"/>
      <c r="G4722" s="1" t="n"/>
    </row>
    <row r="4723" ht="27.95" customHeight="1">
      <c r="A4723" s="29" t="inlineStr">
        <is>
          <t>2.4</t>
        </is>
      </c>
      <c r="B4723" s="29" t="inlineStr">
        <is>
          <t>101493</t>
        </is>
      </c>
      <c r="C4723" s="29" t="inlineStr">
        <is>
          <t>ENTRADA DE ENERGIA ELÉTRICA, AÉREA, MONOFÁSICA, COM CAIXA DE EMBUTIR, CABO DE 10 MM2 E DISJUNTOR DIN 50A (NÃO INCLUSO O POSTE DE CONCRETO). AF_07/2020_PS</t>
        </is>
      </c>
      <c r="D4723" s="30" t="inlineStr">
        <is>
          <t>UN</t>
        </is>
      </c>
      <c r="E4723" s="31" t="n">
        <v>1</v>
      </c>
      <c r="F4723" s="32" t="n">
        <v>1</v>
      </c>
      <c r="G4723" s="32">
        <f>F4723*E4723</f>
        <v/>
      </c>
    </row>
    <row r="4724" ht="15" customHeight="1">
      <c r="A4724" s="1" t="n"/>
      <c r="B4724" s="1" t="n"/>
      <c r="C4724" s="1" t="n"/>
      <c r="D4724" s="1" t="n"/>
      <c r="E4724" s="1" t="n"/>
      <c r="F4724" s="33" t="inlineStr">
        <is>
          <t>TOTAL:</t>
        </is>
      </c>
      <c r="G4724" s="34" t="n">
        <v>1</v>
      </c>
    </row>
    <row r="4725" ht="15" customHeight="1">
      <c r="A4725" s="27" t="inlineStr">
        <is>
          <t>[ Material ]</t>
        </is>
      </c>
      <c r="B4725" s="27" t="inlineStr">
        <is>
          <t>00007356</t>
        </is>
      </c>
      <c r="C4725" s="27" t="inlineStr">
        <is>
          <t>TINTA LATEX ACRILICA PREMIUM, COR BRANCO FOSCO</t>
        </is>
      </c>
      <c r="D4725" s="28" t="inlineStr">
        <is>
          <t>L</t>
        </is>
      </c>
      <c r="E4725" s="1" t="n"/>
      <c r="F4725" s="1" t="n"/>
      <c r="G4725" s="1" t="n"/>
    </row>
    <row r="4726" ht="20.1" customHeight="1">
      <c r="A4726" s="29" t="inlineStr">
        <is>
          <t>2.2</t>
        </is>
      </c>
      <c r="B4726" s="29" t="inlineStr">
        <is>
          <t>93208</t>
        </is>
      </c>
      <c r="C4726" s="29" t="inlineStr">
        <is>
          <t>EXECUÇÃO DE ALMOXARIFADO EM CANTEIRO DE OBRA EM CHAPA DE MADEIRA COMPENSADA, INCLUSO PRATELEIRAS. AF_02/2016</t>
        </is>
      </c>
      <c r="D4726" s="30" t="inlineStr">
        <is>
          <t>M2</t>
        </is>
      </c>
      <c r="E4726" s="31" t="n">
        <v>30</v>
      </c>
      <c r="F4726" s="32" t="n">
        <v>0.85589245</v>
      </c>
      <c r="G4726" s="32">
        <f>F4726*E4726</f>
        <v/>
      </c>
    </row>
    <row r="4727" ht="27.95" customHeight="1">
      <c r="A4727" s="29" t="inlineStr">
        <is>
          <t>2.3</t>
        </is>
      </c>
      <c r="B4727" s="29" t="inlineStr">
        <is>
          <t>93210</t>
        </is>
      </c>
      <c r="C4727" s="29" t="inlineStr">
        <is>
          <t>EXECUÇÃO DE REFEITÓRIO EM CANTEIRO DE OBRA EM CHAPA DE MADEIRA COMPENSADA, NÃO INCLUSO MOBILIÁRIO E EQUIPAMENTOS. AF_02/2016</t>
        </is>
      </c>
      <c r="D4727" s="30" t="inlineStr">
        <is>
          <t>M2</t>
        </is>
      </c>
      <c r="E4727" s="31" t="n">
        <v>14</v>
      </c>
      <c r="F4727" s="32" t="n">
        <v>0.32659505</v>
      </c>
      <c r="G4727" s="32">
        <f>F4727*E4727</f>
        <v/>
      </c>
    </row>
    <row r="4728" ht="15" customHeight="1">
      <c r="A4728" s="1" t="n"/>
      <c r="B4728" s="1" t="n"/>
      <c r="C4728" s="1" t="n"/>
      <c r="D4728" s="1" t="n"/>
      <c r="E4728" s="1" t="n"/>
      <c r="F4728" s="33" t="inlineStr">
        <is>
          <t>TOTAL:</t>
        </is>
      </c>
      <c r="G4728" s="34" t="n">
        <v>30.2491042</v>
      </c>
    </row>
    <row r="4729" ht="15" customHeight="1">
      <c r="A4729" s="27" t="inlineStr">
        <is>
          <t>[ Material ]</t>
        </is>
      </c>
      <c r="B4729" s="27" t="inlineStr">
        <is>
          <t>I02232</t>
        </is>
      </c>
      <c r="C4729" s="27" t="inlineStr">
        <is>
          <t>Tinta pva látex para interior coralmur ou similar</t>
        </is>
      </c>
      <c r="D4729" s="28" t="inlineStr">
        <is>
          <t>l</t>
        </is>
      </c>
      <c r="E4729" s="1" t="n"/>
      <c r="F4729" s="1" t="n"/>
      <c r="G4729" s="1" t="n"/>
    </row>
    <row r="4730" ht="27.95" customHeight="1">
      <c r="A4730" s="29" t="inlineStr">
        <is>
          <t>4.2.17</t>
        </is>
      </c>
      <c r="B4730" s="29" t="inlineStr">
        <is>
          <t>S02291</t>
        </is>
      </c>
      <c r="C4730" s="29" t="inlineStr">
        <is>
          <t>Pintura para interiores, sobre paredes ou tetos, com lixamento, aplicação de 01 demão de líquido selador, 02 demãos de massa corrida e 02 demãos de tinta pva latex convencional para interiores (Recomposição das paredes e lajes internas)</t>
        </is>
      </c>
      <c r="D4730" s="30" t="inlineStr">
        <is>
          <t>m2</t>
        </is>
      </c>
      <c r="E4730" s="31" t="n">
        <v>17.4</v>
      </c>
      <c r="F4730" s="32" t="n">
        <v>0.18</v>
      </c>
      <c r="G4730" s="32">
        <f>F4730*E4730</f>
        <v/>
      </c>
    </row>
    <row r="4731" ht="15" customHeight="1">
      <c r="A4731" s="1" t="n"/>
      <c r="B4731" s="1" t="n"/>
      <c r="C4731" s="1" t="n"/>
      <c r="D4731" s="1" t="n"/>
      <c r="E4731" s="1" t="n"/>
      <c r="F4731" s="33" t="inlineStr">
        <is>
          <t>TOTAL:</t>
        </is>
      </c>
      <c r="G4731" s="34" t="n">
        <v>3.132</v>
      </c>
    </row>
    <row r="4732" ht="15" customHeight="1">
      <c r="A4732" s="27" t="inlineStr">
        <is>
          <t>[ Material ]</t>
        </is>
      </c>
      <c r="B4732" s="27" t="inlineStr">
        <is>
          <t>00038101</t>
        </is>
      </c>
      <c r="C4732" s="27" t="inlineStr">
        <is>
          <t>TOMADA 2P+T 10A, 250V (APENAS MODULO)</t>
        </is>
      </c>
      <c r="D4732" s="28" t="inlineStr">
        <is>
          <t>UN</t>
        </is>
      </c>
      <c r="E4732" s="1" t="n"/>
      <c r="F4732" s="1" t="n"/>
      <c r="G4732" s="1" t="n"/>
    </row>
    <row r="4733" ht="20.1" customHeight="1">
      <c r="A4733" s="29" t="inlineStr">
        <is>
          <t>2.2</t>
        </is>
      </c>
      <c r="B4733" s="29" t="inlineStr">
        <is>
          <t>93208</t>
        </is>
      </c>
      <c r="C4733" s="29" t="inlineStr">
        <is>
          <t>EXECUÇÃO DE ALMOXARIFADO EM CANTEIRO DE OBRA EM CHAPA DE MADEIRA COMPENSADA, INCLUSO PRATELEIRAS. AF_02/2016</t>
        </is>
      </c>
      <c r="D4733" s="30" t="inlineStr">
        <is>
          <t>M2</t>
        </is>
      </c>
      <c r="E4733" s="31" t="n">
        <v>30</v>
      </c>
      <c r="F4733" s="32" t="n">
        <v>0.1004</v>
      </c>
      <c r="G4733" s="32">
        <f>F4733*E4733</f>
        <v/>
      </c>
    </row>
    <row r="4734" ht="27.95" customHeight="1">
      <c r="A4734" s="29" t="inlineStr">
        <is>
          <t>2.3</t>
        </is>
      </c>
      <c r="B4734" s="29" t="inlineStr">
        <is>
          <t>93210</t>
        </is>
      </c>
      <c r="C4734" s="29" t="inlineStr">
        <is>
          <t>EXECUÇÃO DE REFEITÓRIO EM CANTEIRO DE OBRA EM CHAPA DE MADEIRA COMPENSADA, NÃO INCLUSO MOBILIÁRIO E EQUIPAMENTOS. AF_02/2016</t>
        </is>
      </c>
      <c r="D4734" s="30" t="inlineStr">
        <is>
          <t>M2</t>
        </is>
      </c>
      <c r="E4734" s="31" t="n">
        <v>14</v>
      </c>
      <c r="F4734" s="32" t="n">
        <v>0.322</v>
      </c>
      <c r="G4734" s="32">
        <f>F4734*E4734</f>
        <v/>
      </c>
    </row>
    <row r="4735" ht="15" customHeight="1">
      <c r="A4735" s="1" t="n"/>
      <c r="B4735" s="1" t="n"/>
      <c r="C4735" s="1" t="n"/>
      <c r="D4735" s="1" t="n"/>
      <c r="E4735" s="1" t="n"/>
      <c r="F4735" s="33" t="inlineStr">
        <is>
          <t>TOTAL:</t>
        </is>
      </c>
      <c r="G4735" s="34" t="n">
        <v>7.52</v>
      </c>
    </row>
    <row r="4736" ht="15.95" customHeight="1">
      <c r="A4736" s="27" t="inlineStr">
        <is>
          <t>[ Material ]</t>
        </is>
      </c>
      <c r="B4736" s="27" t="inlineStr">
        <is>
          <t>00044045</t>
        </is>
      </c>
      <c r="C4736" s="27" t="inlineStr">
        <is>
          <t>TORNEIRA DE MESA PARA LAVATORIO, METALICA CROMADA, COM MISTURADOR MONOCOMANDO, BICA BAIXA (REF 2875)</t>
        </is>
      </c>
      <c r="D4736" s="28" t="inlineStr">
        <is>
          <t>UN</t>
        </is>
      </c>
      <c r="E4736" s="1" t="n"/>
      <c r="F4736" s="1" t="n"/>
      <c r="G4736" s="1" t="n"/>
    </row>
    <row r="4737" ht="20.1" customHeight="1">
      <c r="A4737" s="29" t="inlineStr">
        <is>
          <t>6.16</t>
        </is>
      </c>
      <c r="B4737" s="29" t="inlineStr">
        <is>
          <t>100853</t>
        </is>
      </c>
      <c r="C4737" s="29" t="inlineStr">
        <is>
          <t>TORNEIRA CROMADA DE MESA PARA LAVATORIO, TIPO MONOCOMANDO. AF_01/2020</t>
        </is>
      </c>
      <c r="D4737" s="30" t="inlineStr">
        <is>
          <t>UN</t>
        </is>
      </c>
      <c r="E4737" s="31" t="n">
        <v>30</v>
      </c>
      <c r="F4737" s="32" t="n">
        <v>1</v>
      </c>
      <c r="G4737" s="32">
        <f>F4737*E4737</f>
        <v/>
      </c>
    </row>
    <row r="4738" ht="15" customHeight="1">
      <c r="A4738" s="1" t="n"/>
      <c r="B4738" s="1" t="n"/>
      <c r="C4738" s="1" t="n"/>
      <c r="D4738" s="1" t="n"/>
      <c r="E4738" s="1" t="n"/>
      <c r="F4738" s="33" t="inlineStr">
        <is>
          <t>TOTAL:</t>
        </is>
      </c>
      <c r="G4738" s="34" t="n">
        <v>30</v>
      </c>
    </row>
    <row r="4739" ht="15.95" customHeight="1">
      <c r="A4739" s="27" t="inlineStr">
        <is>
          <t>[ Material ]</t>
        </is>
      </c>
      <c r="B4739" s="27" t="inlineStr">
        <is>
          <t>00013415</t>
        </is>
      </c>
      <c r="C4739" s="27" t="inlineStr">
        <is>
          <t>TORNEIRA DE MESA/BANCADA, PARA LAVATORIO, FIXA, METALICA CROMADA, PADRAO POPULAR, 1/2" OU 3/4" (REF 1193)</t>
        </is>
      </c>
      <c r="D4739" s="28" t="inlineStr">
        <is>
          <t>UN</t>
        </is>
      </c>
      <c r="E4739" s="1" t="n"/>
      <c r="F4739" s="1" t="n"/>
      <c r="G4739" s="1" t="n"/>
    </row>
    <row r="4740" ht="27.95" customHeight="1">
      <c r="A4740" s="29" t="inlineStr">
        <is>
          <t>2.3</t>
        </is>
      </c>
      <c r="B4740" s="29" t="inlineStr">
        <is>
          <t>93210</t>
        </is>
      </c>
      <c r="C4740" s="29" t="inlineStr">
        <is>
          <t>EXECUÇÃO DE REFEITÓRIO EM CANTEIRO DE OBRA EM CHAPA DE MADEIRA COMPENSADA, NÃO INCLUSO MOBILIÁRIO E EQUIPAMENTOS. AF_02/2016</t>
        </is>
      </c>
      <c r="D4740" s="30" t="inlineStr">
        <is>
          <t>M2</t>
        </is>
      </c>
      <c r="E4740" s="31" t="n">
        <v>14</v>
      </c>
      <c r="F4740" s="32" t="n">
        <v>0.0268</v>
      </c>
      <c r="G4740" s="32">
        <f>F4740*E4740</f>
        <v/>
      </c>
    </row>
    <row r="4741" ht="15" customHeight="1">
      <c r="A4741" s="1" t="n"/>
      <c r="B4741" s="1" t="n"/>
      <c r="C4741" s="1" t="n"/>
      <c r="D4741" s="1" t="n"/>
      <c r="E4741" s="1" t="n"/>
      <c r="F4741" s="33" t="inlineStr">
        <is>
          <t>TOTAL:</t>
        </is>
      </c>
      <c r="G4741" s="34" t="n">
        <v>0.3752</v>
      </c>
    </row>
    <row r="4742" ht="15.95" customHeight="1">
      <c r="A4742" s="27" t="inlineStr">
        <is>
          <t>[ Material ]</t>
        </is>
      </c>
      <c r="B4742" s="27" t="inlineStr">
        <is>
          <t>00013416</t>
        </is>
      </c>
      <c r="C4742" s="27" t="inlineStr">
        <is>
          <t>TORNEIRA METALICA CROMADA, RETA, DE PAREDE, PARA COZINHA, SEM BICO, SEM AREJADOR, PADRAO POPULAR, 1/2" OU 3/4" (REF 1158)</t>
        </is>
      </c>
      <c r="D4742" s="28" t="inlineStr">
        <is>
          <t>UN</t>
        </is>
      </c>
      <c r="E4742" s="1" t="n"/>
      <c r="F4742" s="1" t="n"/>
      <c r="G4742" s="1" t="n"/>
    </row>
    <row r="4743" ht="27.95" customHeight="1">
      <c r="A4743" s="29" t="inlineStr">
        <is>
          <t>2.3</t>
        </is>
      </c>
      <c r="B4743" s="29" t="inlineStr">
        <is>
          <t>93210</t>
        </is>
      </c>
      <c r="C4743" s="29" t="inlineStr">
        <is>
          <t>EXECUÇÃO DE REFEITÓRIO EM CANTEIRO DE OBRA EM CHAPA DE MADEIRA COMPENSADA, NÃO INCLUSO MOBILIÁRIO E EQUIPAMENTOS. AF_02/2016</t>
        </is>
      </c>
      <c r="D4743" s="30" t="inlineStr">
        <is>
          <t>M2</t>
        </is>
      </c>
      <c r="E4743" s="31" t="n">
        <v>14</v>
      </c>
      <c r="F4743" s="32" t="n">
        <v>0.0268</v>
      </c>
      <c r="G4743" s="32">
        <f>F4743*E4743</f>
        <v/>
      </c>
    </row>
    <row r="4744" ht="15" customHeight="1">
      <c r="A4744" s="1" t="n"/>
      <c r="B4744" s="1" t="n"/>
      <c r="C4744" s="1" t="n"/>
      <c r="D4744" s="1" t="n"/>
      <c r="E4744" s="1" t="n"/>
      <c r="F4744" s="33" t="inlineStr">
        <is>
          <t>TOTAL:</t>
        </is>
      </c>
      <c r="G4744" s="34" t="n">
        <v>0.3752</v>
      </c>
    </row>
    <row r="4745" ht="15.95" customHeight="1">
      <c r="A4745" s="27" t="inlineStr">
        <is>
          <t xml:space="preserve">[ Encargos </t>
        </is>
      </c>
      <c r="B4745" s="27" t="inlineStr">
        <is>
          <t>00037371</t>
        </is>
      </c>
      <c r="C4745" s="27" t="inlineStr">
        <is>
          <t>TRANSPORTE - HORISTA (COLETADO CAIXA - ENCARGOS COMPLEMENTARES)</t>
        </is>
      </c>
      <c r="D4745" s="28" t="inlineStr">
        <is>
          <t>H</t>
        </is>
      </c>
      <c r="E4745" s="1" t="n"/>
      <c r="F4745" s="1" t="n"/>
      <c r="G4745" s="1" t="n"/>
    </row>
    <row r="4746" ht="20.1" customHeight="1">
      <c r="A4746" s="29" t="inlineStr">
        <is>
          <t>2.1</t>
        </is>
      </c>
      <c r="B4746" s="29" t="inlineStr">
        <is>
          <t>103689</t>
        </is>
      </c>
      <c r="C4746" s="29" t="inlineStr">
        <is>
          <t>FORNECIMENTO E INSTALAÇÃO DE PLACA DE OBRA COM CHAPA GALVANIZADA E ESTRUTURA DE MADEIRA. AF_03/2022_PS</t>
        </is>
      </c>
      <c r="D4746" s="30" t="inlineStr">
        <is>
          <t>M2</t>
        </is>
      </c>
      <c r="E4746" s="31" t="n">
        <v>2.88</v>
      </c>
      <c r="F4746" s="32" t="n">
        <v>1.71795</v>
      </c>
      <c r="G4746" s="32">
        <f>F4746*E4746</f>
        <v/>
      </c>
    </row>
    <row r="4747" ht="20.1" customHeight="1">
      <c r="A4747" s="29" t="inlineStr">
        <is>
          <t>2.2</t>
        </is>
      </c>
      <c r="B4747" s="29" t="inlineStr">
        <is>
          <t>93208</t>
        </is>
      </c>
      <c r="C4747" s="29" t="inlineStr">
        <is>
          <t>EXECUÇÃO DE ALMOXARIFADO EM CANTEIRO DE OBRA EM CHAPA DE MADEIRA COMPENSADA, INCLUSO PRATELEIRAS. AF_02/2016</t>
        </is>
      </c>
      <c r="D4747" s="30" t="inlineStr">
        <is>
          <t>M2</t>
        </is>
      </c>
      <c r="E4747" s="31" t="n">
        <v>30</v>
      </c>
      <c r="F4747" s="32" t="n">
        <v>8.148531034568</v>
      </c>
      <c r="G4747" s="32">
        <f>F4747*E4747</f>
        <v/>
      </c>
    </row>
    <row r="4748" ht="27.95" customHeight="1">
      <c r="A4748" s="29" t="inlineStr">
        <is>
          <t>2.3</t>
        </is>
      </c>
      <c r="B4748" s="29" t="inlineStr">
        <is>
          <t>93210</t>
        </is>
      </c>
      <c r="C4748" s="29" t="inlineStr">
        <is>
          <t>EXECUÇÃO DE REFEITÓRIO EM CANTEIRO DE OBRA EM CHAPA DE MADEIRA COMPENSADA, NÃO INCLUSO MOBILIÁRIO E EQUIPAMENTOS. AF_02/2016</t>
        </is>
      </c>
      <c r="D4748" s="30" t="inlineStr">
        <is>
          <t>M2</t>
        </is>
      </c>
      <c r="E4748" s="31" t="n">
        <v>14</v>
      </c>
      <c r="F4748" s="32" t="n">
        <v>6.953003548953619</v>
      </c>
      <c r="G4748" s="32">
        <f>F4748*E4748</f>
        <v/>
      </c>
    </row>
    <row r="4749" ht="27.95" customHeight="1">
      <c r="A4749" s="29" t="inlineStr">
        <is>
          <t>2.4</t>
        </is>
      </c>
      <c r="B4749" s="29" t="inlineStr">
        <is>
          <t>101493</t>
        </is>
      </c>
      <c r="C4749" s="29" t="inlineStr">
        <is>
          <t>ENTRADA DE ENERGIA ELÉTRICA, AÉREA, MONOFÁSICA, COM CAIXA DE EMBUTIR, CABO DE 10 MM2 E DISJUNTOR DIN 50A (NÃO INCLUSO O POSTE DE CONCRETO). AF_07/2020_PS</t>
        </is>
      </c>
      <c r="D4749" s="30" t="inlineStr">
        <is>
          <t>UN</t>
        </is>
      </c>
      <c r="E4749" s="31" t="n">
        <v>1</v>
      </c>
      <c r="F4749" s="32" t="n">
        <v>16.03253</v>
      </c>
      <c r="G4749" s="32">
        <f>F4749*E4749</f>
        <v/>
      </c>
    </row>
    <row r="4750" ht="20.1" customHeight="1">
      <c r="A4750" s="29" t="inlineStr">
        <is>
          <t>2.5</t>
        </is>
      </c>
      <c r="B4750" s="29" t="inlineStr">
        <is>
          <t>CP ADAP. 002</t>
        </is>
      </c>
      <c r="C4750" s="29" t="inlineStr">
        <is>
          <t>INSTALAÇÕES PROVISÓRIAS DE ÁGUA</t>
        </is>
      </c>
      <c r="D4750" s="30" t="inlineStr">
        <is>
          <t>UN</t>
        </is>
      </c>
      <c r="E4750" s="31" t="n">
        <v>1</v>
      </c>
      <c r="F4750" s="32" t="n">
        <v>24.12</v>
      </c>
      <c r="G4750" s="32">
        <f>F4750*E4750</f>
        <v/>
      </c>
    </row>
    <row r="4751" ht="27.95" customHeight="1">
      <c r="A4751" s="29" t="inlineStr">
        <is>
          <t>3.1.2</t>
        </is>
      </c>
      <c r="B4751" s="29" t="inlineStr">
        <is>
          <t>97063</t>
        </is>
      </c>
      <c r="C4751" s="29" t="inlineStr">
        <is>
          <t>MONTAGEM E DESMONTAGEM DE ANDAIME MODULAR FACHADEIRO, COM PISO METÁLICO, PARA EDIFICAÇÕES COM MÚLTIPLOS PAVIMENTOS (EXCLUSIVE ANDAIME E LIMPEZA). AF_11/2017</t>
        </is>
      </c>
      <c r="D4751" s="30" t="inlineStr">
        <is>
          <t>M2</t>
        </is>
      </c>
      <c r="E4751" s="31" t="n">
        <v>889</v>
      </c>
      <c r="F4751" s="32" t="n">
        <v>0.76279414</v>
      </c>
      <c r="G4751" s="32">
        <f>F4751*E4751</f>
        <v/>
      </c>
    </row>
    <row r="4752" ht="15" customHeight="1">
      <c r="A4752" s="29" t="inlineStr">
        <is>
          <t>3.1.3</t>
        </is>
      </c>
      <c r="B4752" s="29" t="inlineStr">
        <is>
          <t>97062</t>
        </is>
      </c>
      <c r="C4752" s="29" t="inlineStr">
        <is>
          <t>COLOCAÇÃO DE TELA EM ANDAIME FACHADEIRO. AF_11/2017</t>
        </is>
      </c>
      <c r="D4752" s="30" t="inlineStr">
        <is>
          <t>M2</t>
        </is>
      </c>
      <c r="E4752" s="31" t="n">
        <v>889</v>
      </c>
      <c r="F4752" s="32" t="n">
        <v>0.133876</v>
      </c>
      <c r="G4752" s="32">
        <f>F4752*E4752</f>
        <v/>
      </c>
    </row>
    <row r="4753" ht="20.1" customHeight="1">
      <c r="A4753" s="29" t="inlineStr">
        <is>
          <t>3.1.4</t>
        </is>
      </c>
      <c r="B4753" s="29" t="inlineStr">
        <is>
          <t>CP ADAP. 017</t>
        </is>
      </c>
      <c r="C4753" s="29" t="inlineStr">
        <is>
          <t>SINALIZAÇÃO COM FITA FIXADA EM CONE PLÁSTICO, INCLUINDO CONE</t>
        </is>
      </c>
      <c r="D4753" s="30" t="inlineStr">
        <is>
          <t>M</t>
        </is>
      </c>
      <c r="E4753" s="31" t="n">
        <v>154.34</v>
      </c>
      <c r="F4753" s="32" t="n">
        <v>0.2472</v>
      </c>
      <c r="G4753" s="32">
        <f>F4753*E4753</f>
        <v/>
      </c>
    </row>
    <row r="4754" ht="20.1" customHeight="1">
      <c r="A4754" s="29" t="inlineStr">
        <is>
          <t>3.2.1</t>
        </is>
      </c>
      <c r="B4754" s="29" t="inlineStr">
        <is>
          <t>CP ADAP. 010</t>
        </is>
      </c>
      <c r="C4754" s="29" t="inlineStr">
        <is>
          <t>APICOAMENTO EM CONCRETO/PREPARO DA SUPERFÍCIE</t>
        </is>
      </c>
      <c r="D4754" s="30" t="inlineStr">
        <is>
          <t>M2</t>
        </is>
      </c>
      <c r="E4754" s="31" t="n">
        <v>95.05</v>
      </c>
      <c r="F4754" s="32" t="n">
        <v>2</v>
      </c>
      <c r="G4754" s="32">
        <f>F4754*E4754</f>
        <v/>
      </c>
    </row>
    <row r="4755" ht="20.1" customHeight="1">
      <c r="A4755" s="29" t="inlineStr">
        <is>
          <t>3.2.2</t>
        </is>
      </c>
      <c r="B4755" s="29" t="inlineStr">
        <is>
          <t>CP ADAP. 004</t>
        </is>
      </c>
      <c r="C4755" s="29" t="inlineStr">
        <is>
          <t>LIMPEZA DE SUPERFÍCIE C/ ESCOVA DE AÇO</t>
        </is>
      </c>
      <c r="D4755" s="30" t="inlineStr">
        <is>
          <t>M2</t>
        </is>
      </c>
      <c r="E4755" s="31" t="n">
        <v>95.05</v>
      </c>
      <c r="F4755" s="32" t="n">
        <v>0.4</v>
      </c>
      <c r="G4755" s="32">
        <f>F4755*E4755</f>
        <v/>
      </c>
    </row>
    <row r="4756" ht="20.1" customHeight="1">
      <c r="A4756" s="29" t="inlineStr">
        <is>
          <t>3.2.4</t>
        </is>
      </c>
      <c r="B4756" s="29" t="inlineStr">
        <is>
          <t>CP ADAP. 009</t>
        </is>
      </c>
      <c r="C4756" s="29" t="inlineStr">
        <is>
          <t>PINTURA PROTEÇÃO C/INIBIDOR MIGRATÓRIO CORROSÃO, 2 DEMÃOS - M2</t>
        </is>
      </c>
      <c r="D4756" s="30" t="inlineStr">
        <is>
          <t>M2</t>
        </is>
      </c>
      <c r="E4756" s="31" t="n">
        <v>95.05</v>
      </c>
      <c r="F4756" s="32" t="n">
        <v>0.6</v>
      </c>
      <c r="G4756" s="32">
        <f>F4756*E4756</f>
        <v/>
      </c>
    </row>
    <row r="4757" ht="20.1" customHeight="1">
      <c r="A4757" s="29" t="inlineStr">
        <is>
          <t>3.2.5</t>
        </is>
      </c>
      <c r="B4757" s="29" t="inlineStr">
        <is>
          <t>CP ADAP. 007</t>
        </is>
      </c>
      <c r="C4757" s="29" t="inlineStr">
        <is>
          <t>APLICAÇÃO DE ADESIVO ESTRUTURAL - KG</t>
        </is>
      </c>
      <c r="D4757" s="30" t="inlineStr">
        <is>
          <t>KG</t>
        </is>
      </c>
      <c r="E4757" s="31" t="n">
        <v>95.05</v>
      </c>
      <c r="F4757" s="32" t="n">
        <v>0.6</v>
      </c>
      <c r="G4757" s="32">
        <f>F4757*E4757</f>
        <v/>
      </c>
    </row>
    <row r="4758" ht="27.95" customHeight="1">
      <c r="A4758" s="29" t="inlineStr">
        <is>
          <t>3.2.6</t>
        </is>
      </c>
      <c r="B4758" s="29" t="inlineStr">
        <is>
          <t>92762.</t>
        </is>
      </c>
      <c r="C4758" s="29" t="inlineStr">
        <is>
          <t>ARMAÇÃO DE PILAR OU VIGA DE ESTRUTURA CONVENCIONAL DE CONCRETO ARMADO UTILIZANDO AÇO CA-50 DE 10,0 MM - MONTAGEM. AF_06/2022 (KG)</t>
        </is>
      </c>
      <c r="D4758" s="30" t="inlineStr">
        <is>
          <t>KG</t>
        </is>
      </c>
      <c r="E4758" s="31" t="n">
        <v>342.18</v>
      </c>
      <c r="F4758" s="32" t="n">
        <v>0.0558</v>
      </c>
      <c r="G4758" s="32">
        <f>F4758*E4758</f>
        <v/>
      </c>
    </row>
    <row r="4759" ht="20.1" customHeight="1">
      <c r="A4759" s="29" t="inlineStr">
        <is>
          <t>3.2.7</t>
        </is>
      </c>
      <c r="B4759" s="29" t="inlineStr">
        <is>
          <t>CP ADAP. 005</t>
        </is>
      </c>
      <c r="C4759" s="29" t="inlineStr">
        <is>
          <t>RECUPERAÇÃO CONCRETO COM ARGAMASSA POLIMÉRICA ESP.=25MM</t>
        </is>
      </c>
      <c r="D4759" s="30" t="inlineStr">
        <is>
          <t>M2</t>
        </is>
      </c>
      <c r="E4759" s="31" t="n">
        <v>95.05</v>
      </c>
      <c r="F4759" s="32" t="n">
        <v>5.5</v>
      </c>
      <c r="G4759" s="32">
        <f>F4759*E4759</f>
        <v/>
      </c>
    </row>
    <row r="4760" ht="27.95" customHeight="1">
      <c r="A4760" s="29" t="inlineStr">
        <is>
          <t>3.2.8</t>
        </is>
      </c>
      <c r="B4760" s="29" t="inlineStr">
        <is>
          <t>90439</t>
        </is>
      </c>
      <c r="C4760" s="29" t="inlineStr">
        <is>
          <t>FURO MECANIZADO EM CONCRETO, COM MARTELO DEMOLIDOR, PARA INSTALAÇÕES HIDRÁULICAS, DIÂMETROS MENORES OU IGUAIS A 40 MM. AF_09/2023</t>
        </is>
      </c>
      <c r="D4760" s="30" t="inlineStr">
        <is>
          <t>UN</t>
        </is>
      </c>
      <c r="E4760" s="31" t="n">
        <v>257.6</v>
      </c>
      <c r="F4760" s="32" t="n">
        <v>0.3763</v>
      </c>
      <c r="G4760" s="32">
        <f>F4760*E4760</f>
        <v/>
      </c>
    </row>
    <row r="4761" ht="20.1" customHeight="1">
      <c r="A4761" s="29" t="inlineStr">
        <is>
          <t>3.2.9</t>
        </is>
      </c>
      <c r="B4761" s="29" t="inlineStr">
        <is>
          <t>CP ADAP. 001</t>
        </is>
      </c>
      <c r="C4761" s="29" t="inlineStr">
        <is>
          <t>SELAGEM DE FISSURAS COM INJEÇÃO DE RESINA EPÓXI</t>
        </is>
      </c>
      <c r="D4761" s="30" t="inlineStr">
        <is>
          <t>KG</t>
        </is>
      </c>
      <c r="E4761" s="31" t="n">
        <v>21.25</v>
      </c>
      <c r="F4761" s="32" t="n">
        <v>6</v>
      </c>
      <c r="G4761" s="32">
        <f>F4761*E4761</f>
        <v/>
      </c>
    </row>
    <row r="4762" ht="20.1" customHeight="1">
      <c r="A4762" s="29" t="inlineStr">
        <is>
          <t>3.2.10</t>
        </is>
      </c>
      <c r="B4762" s="29" t="inlineStr">
        <is>
          <t>97625</t>
        </is>
      </c>
      <c r="C4762" s="29" t="inlineStr">
        <is>
          <t>DEMOLIÇÃO DE ALVENARIA PARA QUALQUER TIPO DE BLOCO, DE FORMA MECANIZADA, SEM REAPROVEITAMENTO. AF_09/2023</t>
        </is>
      </c>
      <c r="D4762" s="30" t="inlineStr">
        <is>
          <t>M3</t>
        </is>
      </c>
      <c r="E4762" s="31" t="n">
        <v>6.84</v>
      </c>
      <c r="F4762" s="32" t="n">
        <v>0.3794</v>
      </c>
      <c r="G4762" s="32">
        <f>F4762*E4762</f>
        <v/>
      </c>
    </row>
    <row r="4763" ht="27.95" customHeight="1">
      <c r="A4763" s="29" t="inlineStr">
        <is>
          <t>3.2.12</t>
        </is>
      </c>
      <c r="B4763" s="29" t="inlineStr">
        <is>
          <t>92921</t>
        </is>
      </c>
      <c r="C4763" s="29" t="inlineStr">
        <is>
          <t>ARMAÇÃO DE ESTRUTURAS DIVERSAS DE CONCRETO ARMADO, EXCETO VIGAS, PILARES, LAJES E FUNDAÇÕES, UTILIZANDO AÇO CA-50 DE 12,5 MM - MONTAGEM. AF_06/2022</t>
        </is>
      </c>
      <c r="D4763" s="30" t="inlineStr">
        <is>
          <t>KG</t>
        </is>
      </c>
      <c r="E4763" s="31" t="n">
        <v>131.82</v>
      </c>
      <c r="F4763" s="32" t="n">
        <v>0.0596</v>
      </c>
      <c r="G4763" s="32">
        <f>F4763*E4763</f>
        <v/>
      </c>
    </row>
    <row r="4764" ht="20.1" customHeight="1">
      <c r="A4764" s="29" t="inlineStr">
        <is>
          <t>3.3.1</t>
        </is>
      </c>
      <c r="B4764" s="29" t="inlineStr">
        <is>
          <t>97633</t>
        </is>
      </c>
      <c r="C4764" s="29" t="inlineStr">
        <is>
          <t>DEMOLIÇÃO DE REVESTIMENTO CERÂMICO, DE FORMA MANUAL, SEM REAPROVEITAMENTO. AF_09/2023</t>
        </is>
      </c>
      <c r="D4764" s="30" t="inlineStr">
        <is>
          <t>M2</t>
        </is>
      </c>
      <c r="E4764" s="31" t="n">
        <v>44.77</v>
      </c>
      <c r="F4764" s="32" t="n">
        <v>1.0041</v>
      </c>
      <c r="G4764" s="32">
        <f>F4764*E4764</f>
        <v/>
      </c>
    </row>
    <row r="4765" ht="20.1" customHeight="1">
      <c r="A4765" s="29" t="inlineStr">
        <is>
          <t>3.3.2</t>
        </is>
      </c>
      <c r="B4765" s="29" t="inlineStr">
        <is>
          <t>97631</t>
        </is>
      </c>
      <c r="C4765" s="29" t="inlineStr">
        <is>
          <t>DEMOLIÇÃO DE ARGAMASSAS, DE FORMA MANUAL, SEM REAPROVEITAMENTO. AF_09/2023</t>
        </is>
      </c>
      <c r="D4765" s="30" t="inlineStr">
        <is>
          <t>M2</t>
        </is>
      </c>
      <c r="E4765" s="31" t="n">
        <v>44.77</v>
      </c>
      <c r="F4765" s="32" t="n">
        <v>0.5023</v>
      </c>
      <c r="G4765" s="32">
        <f>F4765*E4765</f>
        <v/>
      </c>
    </row>
    <row r="4766" ht="27.95" customHeight="1">
      <c r="A4766" s="29" t="inlineStr">
        <is>
          <t>3.3.4</t>
        </is>
      </c>
      <c r="B4766" s="29" t="inlineStr">
        <is>
          <t>87894</t>
        </is>
      </c>
      <c r="C4766" s="29" t="inlineStr">
        <is>
          <t>CHAPISCO APLICADO EM ALVENARIA (SEM PRESENÇA DE VÃOS) E ESTRUTURAS DE CONCRETO DE FACHADA, COM COLHER DE PEDREIRO. ARGAMASSA TRAÇO 1:3 COM PREPARO EM BETONEIRA 400L. AF_10/2022</t>
        </is>
      </c>
      <c r="D4766" s="30" t="inlineStr">
        <is>
          <t>M2</t>
        </is>
      </c>
      <c r="E4766" s="31" t="n">
        <v>44.77</v>
      </c>
      <c r="F4766" s="32" t="n">
        <v>0.201884</v>
      </c>
      <c r="G4766" s="32">
        <f>F4766*E4766</f>
        <v/>
      </c>
    </row>
    <row r="4767" ht="36" customHeight="1">
      <c r="A4767" s="29" t="inlineStr">
        <is>
          <t>3.3.5</t>
        </is>
      </c>
      <c r="B4767" s="29" t="inlineStr">
        <is>
          <t>104237</t>
        </is>
      </c>
      <c r="C4767" s="29" t="inlineStr">
        <is>
          <t>EMBOÇO OU MASSA ÚNICA EM ARGAMASSA TRAÇO 1:2:8, PREPARO MECÂNICA COM BETONEIRA 400 L, APLICADA MANUALMENTE EM PANOS DE FACHADA SEM PRESENÇA DE VÃOS, ESPESSURA DE 35 MM, ACESSO POR ANDAIME. AF_08/2022</t>
        </is>
      </c>
      <c r="D4767" s="30" t="inlineStr">
        <is>
          <t>M2</t>
        </is>
      </c>
      <c r="E4767" s="31" t="n">
        <v>44.77</v>
      </c>
      <c r="F4767" s="32" t="n">
        <v>1.24085</v>
      </c>
      <c r="G4767" s="32">
        <f>F4767*E4767</f>
        <v/>
      </c>
    </row>
    <row r="4768" ht="20.1" customHeight="1">
      <c r="A4768" s="29" t="inlineStr">
        <is>
          <t>3.3.6</t>
        </is>
      </c>
      <c r="B4768" s="29" t="inlineStr">
        <is>
          <t>CP ADAP. 031</t>
        </is>
      </c>
      <c r="C4768" s="29" t="inlineStr">
        <is>
          <t>APLICAÇÃO DE JUNTA DE DILATAÇÃO ELÁSTICA PARA CONCRETO (FUGENBAND)</t>
        </is>
      </c>
      <c r="D4768" s="30" t="inlineStr">
        <is>
          <t>M</t>
        </is>
      </c>
      <c r="E4768" s="31" t="n">
        <v>234</v>
      </c>
      <c r="F4768" s="32" t="n">
        <v>0.834</v>
      </c>
      <c r="G4768" s="32">
        <f>F4768*E4768</f>
        <v/>
      </c>
    </row>
    <row r="4769" ht="20.1" customHeight="1">
      <c r="A4769" s="29" t="inlineStr">
        <is>
          <t>3.3.7</t>
        </is>
      </c>
      <c r="B4769" s="29" t="inlineStr">
        <is>
          <t>CP ADAP. 036</t>
        </is>
      </c>
      <c r="C4769" s="29" t="inlineStr">
        <is>
          <t>REVESTIMENTO CERÂMICO 5 X 5, COR AZUL DANÚBIO FOSCO (GALPÃO DMA)</t>
        </is>
      </c>
      <c r="D4769" s="30" t="inlineStr">
        <is>
          <t>M2</t>
        </is>
      </c>
      <c r="E4769" s="31" t="n">
        <v>42.68</v>
      </c>
      <c r="F4769" s="32" t="n">
        <v>1.734</v>
      </c>
      <c r="G4769" s="32">
        <f>F4769*E4769</f>
        <v/>
      </c>
    </row>
    <row r="4770" ht="20.1" customHeight="1">
      <c r="A4770" s="29" t="inlineStr">
        <is>
          <t>3.3.8</t>
        </is>
      </c>
      <c r="B4770" s="29" t="inlineStr">
        <is>
          <t>CP ADAP. 037</t>
        </is>
      </c>
      <c r="C4770" s="29" t="inlineStr">
        <is>
          <t>REVESTIMENTO CERÂMINO 5 X 5 CM, COR PRETO BERLIN (GALPÃO DMA)</t>
        </is>
      </c>
      <c r="D4770" s="30" t="inlineStr">
        <is>
          <t>M2</t>
        </is>
      </c>
      <c r="E4770" s="31" t="n">
        <v>2.09</v>
      </c>
      <c r="F4770" s="32" t="n">
        <v>1.734</v>
      </c>
      <c r="G4770" s="32">
        <f>F4770*E4770</f>
        <v/>
      </c>
    </row>
    <row r="4771" ht="20.1" customHeight="1">
      <c r="A4771" s="29" t="inlineStr">
        <is>
          <t>3.3.9</t>
        </is>
      </c>
      <c r="B4771" s="29" t="inlineStr">
        <is>
          <t>CP ADAP. 018</t>
        </is>
      </c>
      <c r="C4771" s="29" t="inlineStr">
        <is>
          <t>REJUNTAMENTO P/CERÂMICA C/ EPOXI (PAREDE/PISO)</t>
        </is>
      </c>
      <c r="D4771" s="30" t="inlineStr">
        <is>
          <t>M2</t>
        </is>
      </c>
      <c r="E4771" s="31" t="n">
        <v>852</v>
      </c>
      <c r="F4771" s="32" t="n">
        <v>0.46</v>
      </c>
      <c r="G4771" s="32">
        <f>F4771*E4771</f>
        <v/>
      </c>
    </row>
    <row r="4772" ht="15" customHeight="1">
      <c r="A4772" s="29" t="inlineStr">
        <is>
          <t>3.3.10</t>
        </is>
      </c>
      <c r="B4772" s="29" t="inlineStr">
        <is>
          <t>S08637</t>
        </is>
      </c>
      <c r="C4772" s="29" t="inlineStr">
        <is>
          <t>Chapim de concreto pré-moldado</t>
        </is>
      </c>
      <c r="D4772" s="30" t="inlineStr">
        <is>
          <t>m</t>
        </is>
      </c>
      <c r="E4772" s="31" t="n">
        <v>142</v>
      </c>
      <c r="F4772" s="32" t="n">
        <v>0.6335</v>
      </c>
      <c r="G4772" s="32">
        <f>F4772*E4772</f>
        <v/>
      </c>
    </row>
    <row r="4773" ht="15" customHeight="1">
      <c r="A4773" s="29" t="inlineStr">
        <is>
          <t>3.4.1</t>
        </is>
      </c>
      <c r="B4773" s="29" t="inlineStr">
        <is>
          <t>99814</t>
        </is>
      </c>
      <c r="C4773" s="29" t="inlineStr">
        <is>
          <t>LIMPEZA DE SUPERFÍCIE COM JATO DE ALTA PRESSÃO. AF_04/2019</t>
        </is>
      </c>
      <c r="D4773" s="30" t="inlineStr">
        <is>
          <t>M2</t>
        </is>
      </c>
      <c r="E4773" s="31" t="n">
        <v>161.22</v>
      </c>
      <c r="F4773" s="32" t="n">
        <v>0.089</v>
      </c>
      <c r="G4773" s="32">
        <f>F4773*E4773</f>
        <v/>
      </c>
    </row>
    <row r="4774" ht="20.1" customHeight="1">
      <c r="A4774" s="29" t="inlineStr">
        <is>
          <t>3.4.2</t>
        </is>
      </c>
      <c r="B4774" s="29" t="inlineStr">
        <is>
          <t>CP ADAP. 019</t>
        </is>
      </c>
      <c r="C4774" s="29" t="inlineStr">
        <is>
          <t>IMPERMEABILIZAÇÃO DE SUPERFÍCIE C/ CRISTALIZANTE , 2 DEMÃOS</t>
        </is>
      </c>
      <c r="D4774" s="30" t="inlineStr">
        <is>
          <t>M2</t>
        </is>
      </c>
      <c r="E4774" s="31" t="n">
        <v>161.22</v>
      </c>
      <c r="F4774" s="32" t="n">
        <v>1.436</v>
      </c>
      <c r="G4774" s="32">
        <f>F4774*E4774</f>
        <v/>
      </c>
    </row>
    <row r="4775" ht="15" customHeight="1">
      <c r="A4775" s="29" t="inlineStr">
        <is>
          <t>3.5.1</t>
        </is>
      </c>
      <c r="B4775" s="29" t="inlineStr">
        <is>
          <t>99814</t>
        </is>
      </c>
      <c r="C4775" s="29" t="inlineStr">
        <is>
          <t>LIMPEZA DE SUPERFÍCIE COM JATO DE ALTA PRESSÃO. AF_04/2019</t>
        </is>
      </c>
      <c r="D4775" s="30" t="inlineStr">
        <is>
          <t>M2</t>
        </is>
      </c>
      <c r="E4775" s="31" t="n">
        <v>262.7</v>
      </c>
      <c r="F4775" s="32" t="n">
        <v>0.089</v>
      </c>
      <c r="G4775" s="32">
        <f>F4775*E4775</f>
        <v/>
      </c>
    </row>
    <row r="4776" ht="15" customHeight="1">
      <c r="A4776" s="29" t="inlineStr">
        <is>
          <t>3.5.2</t>
        </is>
      </c>
      <c r="B4776" s="29" t="inlineStr">
        <is>
          <t>S07218</t>
        </is>
      </c>
      <c r="C4776" s="29" t="inlineStr">
        <is>
          <t>Remoção de impermeabilização com manta asfaltica</t>
        </is>
      </c>
      <c r="D4776" s="30" t="inlineStr">
        <is>
          <t>m2</t>
        </is>
      </c>
      <c r="E4776" s="31" t="n">
        <v>262.7</v>
      </c>
      <c r="F4776" s="32" t="n">
        <v>0.36</v>
      </c>
      <c r="G4776" s="32">
        <f>F4776*E4776</f>
        <v/>
      </c>
    </row>
    <row r="4777" ht="27.95" customHeight="1">
      <c r="A4777" s="29" t="inlineStr">
        <is>
          <t>3.5.3</t>
        </is>
      </c>
      <c r="B4777" s="29" t="inlineStr">
        <is>
          <t>87682</t>
        </is>
      </c>
      <c r="C4777" s="29" t="inlineStr">
        <is>
          <t>CONTRAPISO EM ARGAMASSA TRAÇO 1:4 (CIMENTO E AREIA), PREPARO MANUAL, APLICADO EM ÁREAS SECAS SOBRE LAJE, NÃO ADERIDO, ACABAMENTO NÃO REFORÇADO, ESPESSURA 4CM. AF_07/2021</t>
        </is>
      </c>
      <c r="D4777" s="30" t="inlineStr">
        <is>
          <t>M2</t>
        </is>
      </c>
      <c r="E4777" s="31" t="n">
        <v>142</v>
      </c>
      <c r="F4777" s="32" t="n">
        <v>0.95606</v>
      </c>
      <c r="G4777" s="32">
        <f>F4777*E4777</f>
        <v/>
      </c>
    </row>
    <row r="4778" ht="20.1" customHeight="1">
      <c r="A4778" s="29" t="inlineStr">
        <is>
          <t>3.5.4</t>
        </is>
      </c>
      <c r="B4778" s="29" t="inlineStr">
        <is>
          <t>CP ADAP. 50</t>
        </is>
      </c>
      <c r="C4778" s="29" t="inlineStr">
        <is>
          <t>IMPERMEABILIZAÇÃO COM MANTA ASFÁLTICA ALUMINIZADA, E=3MM TIPO II CLASSE B</t>
        </is>
      </c>
      <c r="D4778" s="30" t="inlineStr">
        <is>
          <t>M2</t>
        </is>
      </c>
      <c r="E4778" s="31" t="n">
        <v>262.7</v>
      </c>
      <c r="F4778" s="32" t="n">
        <v>1.14</v>
      </c>
      <c r="G4778" s="32">
        <f>F4778*E4778</f>
        <v/>
      </c>
    </row>
    <row r="4779" ht="15" customHeight="1">
      <c r="A4779" s="29" t="inlineStr">
        <is>
          <t>3.5.5</t>
        </is>
      </c>
      <c r="B4779" s="29" t="inlineStr">
        <is>
          <t>S08637</t>
        </is>
      </c>
      <c r="C4779" s="29" t="inlineStr">
        <is>
          <t>Chapim de concreto pré-moldado</t>
        </is>
      </c>
      <c r="D4779" s="30" t="inlineStr">
        <is>
          <t>m</t>
        </is>
      </c>
      <c r="E4779" s="31" t="n">
        <v>71</v>
      </c>
      <c r="F4779" s="32" t="n">
        <v>0.6335</v>
      </c>
      <c r="G4779" s="32">
        <f>F4779*E4779</f>
        <v/>
      </c>
    </row>
    <row r="4780" ht="20.1" customHeight="1">
      <c r="A4780" s="29" t="inlineStr">
        <is>
          <t>3.6.1</t>
        </is>
      </c>
      <c r="B4780" s="29" t="inlineStr">
        <is>
          <t>97647</t>
        </is>
      </c>
      <c r="C4780" s="29" t="inlineStr">
        <is>
          <t>REMOÇÃO DE TELHAS DE FIBROCIMENTO METÁLICA E CERÂMICA, DE FORMA MANUAL, SEM REAPROVEITAMENTO. AF_09/2023</t>
        </is>
      </c>
      <c r="D4780" s="30" t="inlineStr">
        <is>
          <t>M2</t>
        </is>
      </c>
      <c r="E4780" s="31" t="n">
        <v>1217</v>
      </c>
      <c r="F4780" s="32" t="n">
        <v>0.1561</v>
      </c>
      <c r="G4780" s="32">
        <f>F4780*E4780</f>
        <v/>
      </c>
    </row>
    <row r="4781" ht="20.1" customHeight="1">
      <c r="A4781" s="29" t="inlineStr">
        <is>
          <t>3.6.2</t>
        </is>
      </c>
      <c r="B4781" s="29" t="inlineStr">
        <is>
          <t>CP ADAP. 064</t>
        </is>
      </c>
      <c r="C4781" s="29" t="inlineStr">
        <is>
          <t>TELHAMENTO COM TELHA TERMO ACÚSTICA EM ALUMÍNIO ONDULADA COM 30MM DE PREENCHIMENTO / POLIURETANO RÍGIDO</t>
        </is>
      </c>
      <c r="D4781" s="30" t="inlineStr">
        <is>
          <t>M2</t>
        </is>
      </c>
      <c r="E4781" s="31" t="n">
        <v>856.28</v>
      </c>
      <c r="F4781" s="32" t="n">
        <v>0.1201</v>
      </c>
      <c r="G4781" s="32">
        <f>F4781*E4781</f>
        <v/>
      </c>
    </row>
    <row r="4782" ht="20.1" customHeight="1">
      <c r="A4782" s="29" t="inlineStr">
        <is>
          <t>3.6.4</t>
        </is>
      </c>
      <c r="B4782" s="29" t="inlineStr">
        <is>
          <t>CP ADAP. 054</t>
        </is>
      </c>
      <c r="C4782" s="29" t="inlineStr">
        <is>
          <t>RUFO EM CHAPA DE AÇO GALVANIZADO NÚMERO 24, CORTE DE 50 CM, INCLUSO TRANSPORTE VERTICAL</t>
        </is>
      </c>
      <c r="D4782" s="30" t="inlineStr">
        <is>
          <t>M</t>
        </is>
      </c>
      <c r="E4782" s="31" t="n">
        <v>57</v>
      </c>
      <c r="F4782" s="32" t="n">
        <v>0.3505</v>
      </c>
      <c r="G4782" s="32">
        <f>F4782*E4782</f>
        <v/>
      </c>
    </row>
    <row r="4783" ht="27.95" customHeight="1">
      <c r="A4783" s="29" t="inlineStr">
        <is>
          <t>4.1.2</t>
        </is>
      </c>
      <c r="B4783" s="29" t="inlineStr">
        <is>
          <t>97063</t>
        </is>
      </c>
      <c r="C4783" s="29" t="inlineStr">
        <is>
          <t>MONTAGEM E DESMONTAGEM DE ANDAIME MODULAR FACHADEIRO, COM PISO METÁLICO, PARA EDIFICAÇÕES COM MÚLTIPLOS PAVIMENTOS (EXCLUSIVE ANDAIME E LIMPEZA). AF_11/2017</t>
        </is>
      </c>
      <c r="D4783" s="30" t="inlineStr">
        <is>
          <t>M2</t>
        </is>
      </c>
      <c r="E4783" s="31" t="n">
        <v>1600.8</v>
      </c>
      <c r="F4783" s="32" t="n">
        <v>0.76279414</v>
      </c>
      <c r="G4783" s="32">
        <f>F4783*E4783</f>
        <v/>
      </c>
    </row>
    <row r="4784" ht="15" customHeight="1">
      <c r="A4784" s="29" t="inlineStr">
        <is>
          <t>4.1.3</t>
        </is>
      </c>
      <c r="B4784" s="29" t="inlineStr">
        <is>
          <t>97062</t>
        </is>
      </c>
      <c r="C4784" s="29" t="inlineStr">
        <is>
          <t>COLOCAÇÃO DE TELA EM ANDAIME FACHADEIRO. AF_11/2017</t>
        </is>
      </c>
      <c r="D4784" s="30" t="inlineStr">
        <is>
          <t>M2</t>
        </is>
      </c>
      <c r="E4784" s="31" t="n">
        <v>1600.8</v>
      </c>
      <c r="F4784" s="32" t="n">
        <v>0.133876</v>
      </c>
      <c r="G4784" s="32">
        <f>F4784*E4784</f>
        <v/>
      </c>
    </row>
    <row r="4785" ht="20.1" customHeight="1">
      <c r="A4785" s="29" t="inlineStr">
        <is>
          <t>4.1.4</t>
        </is>
      </c>
      <c r="B4785" s="29" t="inlineStr">
        <is>
          <t>CP ADAP. 017</t>
        </is>
      </c>
      <c r="C4785" s="29" t="inlineStr">
        <is>
          <t>SINALIZAÇÃO COM FITA FIXADA EM CONE PLÁSTICO, INCLUINDO CONE</t>
        </is>
      </c>
      <c r="D4785" s="30" t="inlineStr">
        <is>
          <t>M</t>
        </is>
      </c>
      <c r="E4785" s="31" t="n">
        <v>124.19</v>
      </c>
      <c r="F4785" s="32" t="n">
        <v>0.2472</v>
      </c>
      <c r="G4785" s="32">
        <f>F4785*E4785</f>
        <v/>
      </c>
    </row>
    <row r="4786" ht="20.1" customHeight="1">
      <c r="A4786" s="29" t="inlineStr">
        <is>
          <t>4.2.1</t>
        </is>
      </c>
      <c r="B4786" s="29" t="inlineStr">
        <is>
          <t>CP ADAP. 010</t>
        </is>
      </c>
      <c r="C4786" s="29" t="inlineStr">
        <is>
          <t>APICOAMENTO EM CONCRETO/PREPARO DA SUPERFÍCIE</t>
        </is>
      </c>
      <c r="D4786" s="30" t="inlineStr">
        <is>
          <t>M2</t>
        </is>
      </c>
      <c r="E4786" s="31" t="n">
        <v>91.8</v>
      </c>
      <c r="F4786" s="32" t="n">
        <v>2</v>
      </c>
      <c r="G4786" s="32">
        <f>F4786*E4786</f>
        <v/>
      </c>
    </row>
    <row r="4787" ht="20.1" customHeight="1">
      <c r="A4787" s="29" t="inlineStr">
        <is>
          <t>4.2.2</t>
        </is>
      </c>
      <c r="B4787" s="29" t="inlineStr">
        <is>
          <t>CP ADAP. 004</t>
        </is>
      </c>
      <c r="C4787" s="29" t="inlineStr">
        <is>
          <t>LIMPEZA DE SUPERFÍCIE C/ ESCOVA DE AÇO</t>
        </is>
      </c>
      <c r="D4787" s="30" t="inlineStr">
        <is>
          <t>M2</t>
        </is>
      </c>
      <c r="E4787" s="31" t="n">
        <v>91.8</v>
      </c>
      <c r="F4787" s="32" t="n">
        <v>0.4</v>
      </c>
      <c r="G4787" s="32">
        <f>F4787*E4787</f>
        <v/>
      </c>
    </row>
    <row r="4788" ht="15" customHeight="1">
      <c r="A4788" s="29" t="inlineStr">
        <is>
          <t>4.2.3</t>
        </is>
      </c>
      <c r="B4788" s="29" t="inlineStr">
        <is>
          <t>99814</t>
        </is>
      </c>
      <c r="C4788" s="29" t="inlineStr">
        <is>
          <t>LIMPEZA DE SUPERFÍCIE COM JATO DE ALTA PRESSÃO. AF_04/2019</t>
        </is>
      </c>
      <c r="D4788" s="30" t="inlineStr">
        <is>
          <t>M2</t>
        </is>
      </c>
      <c r="E4788" s="31" t="n">
        <v>91.8</v>
      </c>
      <c r="F4788" s="32" t="n">
        <v>0.089</v>
      </c>
      <c r="G4788" s="32">
        <f>F4788*E4788</f>
        <v/>
      </c>
    </row>
    <row r="4789" ht="20.1" customHeight="1">
      <c r="A4789" s="29" t="inlineStr">
        <is>
          <t>4.2.4</t>
        </is>
      </c>
      <c r="B4789" s="29" t="inlineStr">
        <is>
          <t>CP ADAP. 009</t>
        </is>
      </c>
      <c r="C4789" s="29" t="inlineStr">
        <is>
          <t>PINTURA PROTEÇÃO C/INIBIDOR MIGRATÓRIO CORROSÃO, 2 DEMÃOS - M2</t>
        </is>
      </c>
      <c r="D4789" s="30" t="inlineStr">
        <is>
          <t>M2</t>
        </is>
      </c>
      <c r="E4789" s="31" t="n">
        <v>91.8</v>
      </c>
      <c r="F4789" s="32" t="n">
        <v>0.6</v>
      </c>
      <c r="G4789" s="32">
        <f>F4789*E4789</f>
        <v/>
      </c>
    </row>
    <row r="4790" ht="20.1" customHeight="1">
      <c r="A4790" s="29" t="inlineStr">
        <is>
          <t>4.2.5</t>
        </is>
      </c>
      <c r="B4790" s="29" t="inlineStr">
        <is>
          <t>CP ADAP. 007</t>
        </is>
      </c>
      <c r="C4790" s="29" t="inlineStr">
        <is>
          <t>APLICAÇÃO DE ADESIVO ESTRUTURAL - KG</t>
        </is>
      </c>
      <c r="D4790" s="30" t="inlineStr">
        <is>
          <t>KG</t>
        </is>
      </c>
      <c r="E4790" s="31" t="n">
        <v>91.8</v>
      </c>
      <c r="F4790" s="32" t="n">
        <v>0.6</v>
      </c>
      <c r="G4790" s="32">
        <f>F4790*E4790</f>
        <v/>
      </c>
    </row>
    <row r="4791" ht="27.95" customHeight="1">
      <c r="A4791" s="29" t="inlineStr">
        <is>
          <t>4.2.6</t>
        </is>
      </c>
      <c r="B4791" s="29" t="inlineStr">
        <is>
          <t>92762</t>
        </is>
      </c>
      <c r="C4791" s="29" t="inlineStr">
        <is>
          <t>ARMAÇÃO DE PILAR OU VIGA DE ESTRUTURA CONVENCIONAL DE CONCRETO ARMADO UTILIZANDO AÇO CA-50 DE 10,0 MM - MONTAGEM. AF_06/2022</t>
        </is>
      </c>
      <c r="D4791" s="30" t="inlineStr">
        <is>
          <t>KG</t>
        </is>
      </c>
      <c r="E4791" s="31" t="n">
        <v>330.48</v>
      </c>
      <c r="F4791" s="32" t="n">
        <v>0.96554</v>
      </c>
      <c r="G4791" s="32">
        <f>F4791*E4791</f>
        <v/>
      </c>
    </row>
    <row r="4792" ht="20.1" customHeight="1">
      <c r="A4792" s="29" t="inlineStr">
        <is>
          <t>4.2.7</t>
        </is>
      </c>
      <c r="B4792" s="29" t="inlineStr">
        <is>
          <t>CP ADAP. 005</t>
        </is>
      </c>
      <c r="C4792" s="29" t="inlineStr">
        <is>
          <t>RECUPERAÇÃO CONCRETO COM ARGAMASSA POLIMÉRICA ESP.=25MM</t>
        </is>
      </c>
      <c r="D4792" s="30" t="inlineStr">
        <is>
          <t>M2</t>
        </is>
      </c>
      <c r="E4792" s="31" t="n">
        <v>91.8</v>
      </c>
      <c r="F4792" s="32" t="n">
        <v>5.5</v>
      </c>
      <c r="G4792" s="32">
        <f>F4792*E4792</f>
        <v/>
      </c>
    </row>
    <row r="4793" ht="27.95" customHeight="1">
      <c r="A4793" s="29" t="inlineStr">
        <is>
          <t>4.2.8</t>
        </is>
      </c>
      <c r="B4793" s="29" t="inlineStr">
        <is>
          <t>90439</t>
        </is>
      </c>
      <c r="C4793" s="29" t="inlineStr">
        <is>
          <t>FURO MECANIZADO EM CONCRETO, COM MARTELO DEMOLIDOR, PARA INSTALAÇÕES HIDRÁULICAS, DIÂMETROS MENORES OU IGUAIS A 40 MM. AF_09/2023</t>
        </is>
      </c>
      <c r="D4793" s="30" t="inlineStr">
        <is>
          <t>UN</t>
        </is>
      </c>
      <c r="E4793" s="31" t="n">
        <v>365.33</v>
      </c>
      <c r="F4793" s="32" t="n">
        <v>0.3763</v>
      </c>
      <c r="G4793" s="32">
        <f>F4793*E4793</f>
        <v/>
      </c>
    </row>
    <row r="4794" ht="20.1" customHeight="1">
      <c r="A4794" s="29" t="inlineStr">
        <is>
          <t>4.2.9</t>
        </is>
      </c>
      <c r="B4794" s="29" t="inlineStr">
        <is>
          <t>CP ADAP. 001</t>
        </is>
      </c>
      <c r="C4794" s="29" t="inlineStr">
        <is>
          <t>SELAGEM DE FISSURAS COM INJEÇÃO DE RESINA EPÓXI</t>
        </is>
      </c>
      <c r="D4794" s="30" t="inlineStr">
        <is>
          <t>KG</t>
        </is>
      </c>
      <c r="E4794" s="31" t="n">
        <v>30.14</v>
      </c>
      <c r="F4794" s="32" t="n">
        <v>6</v>
      </c>
      <c r="G4794" s="32">
        <f>F4794*E4794</f>
        <v/>
      </c>
    </row>
    <row r="4795" ht="20.1" customHeight="1">
      <c r="A4795" s="29" t="inlineStr">
        <is>
          <t>4.2.10</t>
        </is>
      </c>
      <c r="B4795" s="29" t="inlineStr">
        <is>
          <t>97625</t>
        </is>
      </c>
      <c r="C4795" s="29" t="inlineStr">
        <is>
          <t>DEMOLIÇÃO DE ALVENARIA PARA QUALQUER TIPO DE BLOCO, DE FORMA MECANIZADA, SEM REAPROVEITAMENTO. AF_09/2023</t>
        </is>
      </c>
      <c r="D4795" s="30" t="inlineStr">
        <is>
          <t>M3</t>
        </is>
      </c>
      <c r="E4795" s="31" t="n">
        <v>1.8</v>
      </c>
      <c r="F4795" s="32" t="n">
        <v>0.3794</v>
      </c>
      <c r="G4795" s="32">
        <f>F4795*E4795</f>
        <v/>
      </c>
    </row>
    <row r="4796" ht="27.95" customHeight="1">
      <c r="A4796" s="29" t="inlineStr">
        <is>
          <t>4.2.12</t>
        </is>
      </c>
      <c r="B4796" s="29" t="inlineStr">
        <is>
          <t>92921</t>
        </is>
      </c>
      <c r="C4796" s="29" t="inlineStr">
        <is>
          <t>ARMAÇÃO DE ESTRUTURAS DIVERSAS DE CONCRETO ARMADO, EXCETO VIGAS, PILARES, LAJES E FUNDAÇÕES, UTILIZANDO AÇO CA-50 DE 12,5 MM - MONTAGEM. AF_06/2022</t>
        </is>
      </c>
      <c r="D4796" s="30" t="inlineStr">
        <is>
          <t>KG</t>
        </is>
      </c>
      <c r="E4796" s="31" t="n">
        <v>34.67</v>
      </c>
      <c r="F4796" s="32" t="n">
        <v>0.0596</v>
      </c>
      <c r="G4796" s="32">
        <f>F4796*E4796</f>
        <v/>
      </c>
    </row>
    <row r="4797" ht="27.95" customHeight="1">
      <c r="A4797" s="29" t="inlineStr">
        <is>
          <t>4.2.13</t>
        </is>
      </c>
      <c r="B4797" s="29" t="inlineStr">
        <is>
          <t>103337</t>
        </is>
      </c>
      <c r="C4797" s="29" t="inlineStr">
        <is>
          <t>ALVENARIA DE VEDAÇÃO DE BLOCOS VAZADOS DE CONCRETO APARENTE DE 9X19X39 CM (ESPESSURA 9 CM) E ARGAMASSA DE ASSENTAMENTO COM PREPARO MANUAL. AF_12/2021</t>
        </is>
      </c>
      <c r="D4797" s="30" t="inlineStr">
        <is>
          <t>M2</t>
        </is>
      </c>
      <c r="E4797" s="31" t="n">
        <v>9</v>
      </c>
      <c r="F4797" s="32" t="n">
        <v>1.52157</v>
      </c>
      <c r="G4797" s="32">
        <f>F4797*E4797</f>
        <v/>
      </c>
    </row>
    <row r="4798" ht="20.1" customHeight="1">
      <c r="A4798" s="29" t="inlineStr">
        <is>
          <t>4.2.14</t>
        </is>
      </c>
      <c r="B4798" s="29" t="inlineStr">
        <is>
          <t>CP ADAP. 014</t>
        </is>
      </c>
      <c r="C4798" s="29" t="inlineStr">
        <is>
          <t>FIBRA DE CARBONO PARA REFORCO ESTRUTURAL -VIGAS</t>
        </is>
      </c>
      <c r="D4798" s="30" t="inlineStr">
        <is>
          <t>M2</t>
        </is>
      </c>
      <c r="E4798" s="31" t="n">
        <v>1.36</v>
      </c>
      <c r="F4798" s="32" t="n">
        <v>6.031</v>
      </c>
      <c r="G4798" s="32">
        <f>F4798*E4798</f>
        <v/>
      </c>
    </row>
    <row r="4799" ht="20.1" customHeight="1">
      <c r="A4799" s="29" t="inlineStr">
        <is>
          <t>4.2.15</t>
        </is>
      </c>
      <c r="B4799" s="29" t="inlineStr">
        <is>
          <t>87878</t>
        </is>
      </c>
      <c r="C4799" s="29" t="inlineStr">
        <is>
          <t>CHAPISCO APLICADO EM ALVENARIAS E ESTRUTURAS DE CONCRETO INTERNAS (Recomposição das paredes e lajes internas)</t>
        </is>
      </c>
      <c r="D4799" s="30" t="inlineStr">
        <is>
          <t>M2</t>
        </is>
      </c>
      <c r="E4799" s="31" t="n">
        <v>17.4</v>
      </c>
      <c r="F4799" s="32" t="n">
        <v>0.134374</v>
      </c>
      <c r="G4799" s="32">
        <f>F4799*E4799</f>
        <v/>
      </c>
    </row>
    <row r="4800" ht="20.1" customHeight="1">
      <c r="A4800" s="29" t="inlineStr">
        <is>
          <t>4.2.16</t>
        </is>
      </c>
      <c r="B4800" s="29" t="inlineStr">
        <is>
          <t>C3408</t>
        </is>
      </c>
      <c r="C4800" s="29" t="inlineStr">
        <is>
          <t>REBOCO C/ ARGAMASSA DE CIMENTO E AREIA S/ PENEIRAR, TRAÇO 1:3 (Recomposição das paredes e lajes internas)</t>
        </is>
      </c>
      <c r="D4800" s="30" t="inlineStr">
        <is>
          <t>M2</t>
        </is>
      </c>
      <c r="E4800" s="31" t="n">
        <v>17.4</v>
      </c>
      <c r="F4800" s="32" t="n">
        <v>1.2</v>
      </c>
      <c r="G4800" s="32">
        <f>F4800*E4800</f>
        <v/>
      </c>
    </row>
    <row r="4801" ht="20.1" customHeight="1">
      <c r="A4801" s="29" t="inlineStr">
        <is>
          <t>4.3.1</t>
        </is>
      </c>
      <c r="B4801" s="29" t="inlineStr">
        <is>
          <t>97633</t>
        </is>
      </c>
      <c r="C4801" s="29" t="inlineStr">
        <is>
          <t>DEMOLIÇÃO DE REVESTIMENTO CERÂMICO, DE FORMA MANUAL, SEM REAPROVEITAMENTO. AF_09/2023</t>
        </is>
      </c>
      <c r="D4801" s="30" t="inlineStr">
        <is>
          <t>M2</t>
        </is>
      </c>
      <c r="E4801" s="31" t="n">
        <v>1721.67</v>
      </c>
      <c r="F4801" s="32" t="n">
        <v>1.0041</v>
      </c>
      <c r="G4801" s="32">
        <f>F4801*E4801</f>
        <v/>
      </c>
    </row>
    <row r="4802" ht="20.1" customHeight="1">
      <c r="A4802" s="29" t="inlineStr">
        <is>
          <t>4.3.2</t>
        </is>
      </c>
      <c r="B4802" s="29" t="inlineStr">
        <is>
          <t>97631</t>
        </is>
      </c>
      <c r="C4802" s="29" t="inlineStr">
        <is>
          <t>DEMOLIÇÃO DE ARGAMASSAS, DE FORMA MANUAL, SEM REAPROVEITAMENTO. AF_09/2023</t>
        </is>
      </c>
      <c r="D4802" s="30" t="inlineStr">
        <is>
          <t>M2</t>
        </is>
      </c>
      <c r="E4802" s="31" t="n">
        <v>1721.67</v>
      </c>
      <c r="F4802" s="32" t="n">
        <v>0.5023</v>
      </c>
      <c r="G4802" s="32">
        <f>F4802*E4802</f>
        <v/>
      </c>
    </row>
    <row r="4803" ht="27.95" customHeight="1">
      <c r="A4803" s="29" t="inlineStr">
        <is>
          <t>4.3.4</t>
        </is>
      </c>
      <c r="B4803" s="29" t="inlineStr">
        <is>
          <t>87894</t>
        </is>
      </c>
      <c r="C4803" s="29" t="inlineStr">
        <is>
          <t>CHAPISCO APLICADO EM ALVENARIA (SEM PRESENÇA DE VÃOS) E ESTRUTURAS DE CONCRETO DE FACHADA, COM COLHER DE PEDREIRO. ARGAMASSA TRAÇO 1:3 COM PREPARO EM BETONEIRA 400L. AF_10/2022</t>
        </is>
      </c>
      <c r="D4803" s="30" t="inlineStr">
        <is>
          <t>M2</t>
        </is>
      </c>
      <c r="E4803" s="31" t="n">
        <v>1721.67</v>
      </c>
      <c r="F4803" s="32" t="n">
        <v>0.201884</v>
      </c>
      <c r="G4803" s="32">
        <f>F4803*E4803</f>
        <v/>
      </c>
    </row>
    <row r="4804" ht="36" customHeight="1">
      <c r="A4804" s="29" t="inlineStr">
        <is>
          <t>4.3.5</t>
        </is>
      </c>
      <c r="B4804" s="29" t="inlineStr">
        <is>
          <t>104237</t>
        </is>
      </c>
      <c r="C4804" s="29" t="inlineStr">
        <is>
          <t>EMBOÇO OU MASSA ÚNICA EM ARGAMASSA TRAÇO 1:2:8, PREPARO MECÂNICA COM BETONEIRA 400 L, APLICADA MANUALMENTE EM PANOS DE FACHADA SEM PRESENÇA DE VÃOS, ESPESSURA DE 35 MM, ACESSO POR ANDAIME. AF_08/2022</t>
        </is>
      </c>
      <c r="D4804" s="30" t="inlineStr">
        <is>
          <t>M2</t>
        </is>
      </c>
      <c r="E4804" s="31" t="n">
        <v>1721.67</v>
      </c>
      <c r="F4804" s="32" t="n">
        <v>1.24085</v>
      </c>
      <c r="G4804" s="32">
        <f>F4804*E4804</f>
        <v/>
      </c>
    </row>
    <row r="4805" ht="20.1" customHeight="1">
      <c r="A4805" s="29" t="inlineStr">
        <is>
          <t>4.3.6</t>
        </is>
      </c>
      <c r="B4805" s="29" t="inlineStr">
        <is>
          <t>CP ADAP. 027</t>
        </is>
      </c>
      <c r="C4805" s="29" t="inlineStr">
        <is>
          <t>REVESTIMENTO CERÂMICO 10x10CM, COR AZUL ESCURO (Fachadas Norte/Sul/Leste/Oeste)</t>
        </is>
      </c>
      <c r="D4805" s="30" t="inlineStr">
        <is>
          <t>M2</t>
        </is>
      </c>
      <c r="E4805" s="31" t="n">
        <v>1269.65</v>
      </c>
      <c r="F4805" s="32" t="n">
        <v>1.734</v>
      </c>
      <c r="G4805" s="32">
        <f>F4805*E4805</f>
        <v/>
      </c>
    </row>
    <row r="4806" ht="20.1" customHeight="1">
      <c r="A4806" s="29" t="inlineStr">
        <is>
          <t>4.3.7</t>
        </is>
      </c>
      <c r="B4806" s="29" t="inlineStr">
        <is>
          <t>CP ADAP. 028</t>
        </is>
      </c>
      <c r="C4806" s="29" t="inlineStr">
        <is>
          <t>REVESTIMENTO CERÂMICO 10x10CM, COR BRANCA (Fachadas Norte/Sul)</t>
        </is>
      </c>
      <c r="D4806" s="30" t="inlineStr">
        <is>
          <t>M2</t>
        </is>
      </c>
      <c r="E4806" s="31" t="n">
        <v>168.7</v>
      </c>
      <c r="F4806" s="32" t="n">
        <v>1.734</v>
      </c>
      <c r="G4806" s="32">
        <f>F4806*E4806</f>
        <v/>
      </c>
    </row>
    <row r="4807" ht="20.1" customHeight="1">
      <c r="A4807" s="29" t="inlineStr">
        <is>
          <t>4.3.8</t>
        </is>
      </c>
      <c r="B4807" s="29" t="inlineStr">
        <is>
          <t>CP ADAP. 029</t>
        </is>
      </c>
      <c r="C4807" s="29" t="inlineStr">
        <is>
          <t>REVESTIMENTO CERÂMICO 10x10CM, COR CINZA ESCURO (FACHADAS Norte/Sul/Leste/Oeste)</t>
        </is>
      </c>
      <c r="D4807" s="30" t="inlineStr">
        <is>
          <t>M2</t>
        </is>
      </c>
      <c r="E4807" s="31" t="n">
        <v>283.3</v>
      </c>
      <c r="F4807" s="32" t="n">
        <v>1.734</v>
      </c>
      <c r="G4807" s="32">
        <f>F4807*E4807</f>
        <v/>
      </c>
    </row>
    <row r="4808" ht="20.1" customHeight="1">
      <c r="A4808" s="29" t="inlineStr">
        <is>
          <t>4.3.9</t>
        </is>
      </c>
      <c r="B4808" s="29" t="inlineStr">
        <is>
          <t>CP ADAP. 018</t>
        </is>
      </c>
      <c r="C4808" s="29" t="inlineStr">
        <is>
          <t>REJUNTAMENTO P/CERÂMICA C/ EPOXI (PAREDE/PISO)</t>
        </is>
      </c>
      <c r="D4808" s="30" t="inlineStr">
        <is>
          <t>M2</t>
        </is>
      </c>
      <c r="E4808" s="31" t="n">
        <v>1721.67</v>
      </c>
      <c r="F4808" s="32" t="n">
        <v>0.46</v>
      </c>
      <c r="G4808" s="32">
        <f>F4808*E4808</f>
        <v/>
      </c>
    </row>
    <row r="4809" ht="20.1" customHeight="1">
      <c r="A4809" s="29" t="inlineStr">
        <is>
          <t>4.3.10</t>
        </is>
      </c>
      <c r="B4809" s="29" t="inlineStr">
        <is>
          <t>88485</t>
        </is>
      </c>
      <c r="C4809" s="29" t="inlineStr">
        <is>
          <t>FUNDO SELADOR ACRÍLICO, APLICAÇÃO MANUAL EM PAREDE, UMA DEMÃO. AF_04/2023</t>
        </is>
      </c>
      <c r="D4809" s="30" t="inlineStr">
        <is>
          <t>M2</t>
        </is>
      </c>
      <c r="E4809" s="31" t="n">
        <v>58.29</v>
      </c>
      <c r="F4809" s="32" t="n">
        <v>0.0888</v>
      </c>
      <c r="G4809" s="32">
        <f>F4809*E4809</f>
        <v/>
      </c>
    </row>
    <row r="4810" ht="20.1" customHeight="1">
      <c r="A4810" s="29" t="inlineStr">
        <is>
          <t>4.3.11</t>
        </is>
      </c>
      <c r="B4810" s="29" t="inlineStr">
        <is>
          <t>88423</t>
        </is>
      </c>
      <c r="C4810" s="29" t="inlineStr">
        <is>
          <t>APLICAÇÃO MANUAL DE PINTURA COM TINTA TEXTURIZADA ACRÍLICA EM PAREDES EXTERNAS DE CASAS, UMA COR. AF_06/2014</t>
        </is>
      </c>
      <c r="D4810" s="30" t="inlineStr">
        <is>
          <t>M2</t>
        </is>
      </c>
      <c r="E4810" s="31" t="n">
        <v>58.29</v>
      </c>
      <c r="F4810" s="32" t="n">
        <v>0.22</v>
      </c>
      <c r="G4810" s="32">
        <f>F4810*E4810</f>
        <v/>
      </c>
    </row>
    <row r="4811" ht="15" customHeight="1">
      <c r="A4811" s="29" t="inlineStr">
        <is>
          <t>4.3.12</t>
        </is>
      </c>
      <c r="B4811" s="29" t="inlineStr">
        <is>
          <t>S08637</t>
        </is>
      </c>
      <c r="C4811" s="29" t="inlineStr">
        <is>
          <t>Chapim de concreto pré-moldado</t>
        </is>
      </c>
      <c r="D4811" s="30" t="inlineStr">
        <is>
          <t>m</t>
        </is>
      </c>
      <c r="E4811" s="31" t="n">
        <v>190</v>
      </c>
      <c r="F4811" s="32" t="n">
        <v>0.6335</v>
      </c>
      <c r="G4811" s="32">
        <f>F4811*E4811</f>
        <v/>
      </c>
    </row>
    <row r="4812" ht="20.1" customHeight="1">
      <c r="A4812" s="29" t="inlineStr">
        <is>
          <t>4.3.13</t>
        </is>
      </c>
      <c r="B4812" s="29" t="inlineStr">
        <is>
          <t>CP ADAP. 022</t>
        </is>
      </c>
      <c r="C4812" s="29" t="inlineStr">
        <is>
          <t>REMOÇÃO DE BRISES DE VIDRO E ESTRUTURA PORTANTE</t>
        </is>
      </c>
      <c r="D4812" s="30" t="inlineStr">
        <is>
          <t>M2</t>
        </is>
      </c>
      <c r="E4812" s="31" t="n">
        <v>340</v>
      </c>
      <c r="F4812" s="32" t="n">
        <v>0.6</v>
      </c>
      <c r="G4812" s="32">
        <f>F4812*E4812</f>
        <v/>
      </c>
    </row>
    <row r="4813" ht="20.1" customHeight="1">
      <c r="A4813" s="29" t="inlineStr">
        <is>
          <t>4.3.14</t>
        </is>
      </c>
      <c r="B4813" s="29" t="inlineStr">
        <is>
          <t>CP ADAP. 023</t>
        </is>
      </c>
      <c r="C4813" s="29" t="inlineStr">
        <is>
          <t>FORNECIMENTO E INSTALAÇÃO DE BRISES EM PVC E MONTANTES EM ALUMÍNIO</t>
        </is>
      </c>
      <c r="D4813" s="30" t="inlineStr">
        <is>
          <t>M2</t>
        </is>
      </c>
      <c r="E4813" s="31" t="n">
        <v>340</v>
      </c>
      <c r="F4813" s="32" t="n">
        <v>0.9</v>
      </c>
      <c r="G4813" s="32">
        <f>F4813*E4813</f>
        <v/>
      </c>
    </row>
    <row r="4814" ht="15" customHeight="1">
      <c r="A4814" s="29" t="inlineStr">
        <is>
          <t>4.4.1</t>
        </is>
      </c>
      <c r="B4814" s="29" t="inlineStr">
        <is>
          <t>99814</t>
        </is>
      </c>
      <c r="C4814" s="29" t="inlineStr">
        <is>
          <t>LIMPEZA DE SUPERFÍCIE COM JATO DE ALTA PRESSÃO. AF_04/2019</t>
        </is>
      </c>
      <c r="D4814" s="30" t="inlineStr">
        <is>
          <t>M2</t>
        </is>
      </c>
      <c r="E4814" s="31" t="n">
        <v>408</v>
      </c>
      <c r="F4814" s="32" t="n">
        <v>0.089</v>
      </c>
      <c r="G4814" s="32">
        <f>F4814*E4814</f>
        <v/>
      </c>
    </row>
    <row r="4815" ht="36" customHeight="1">
      <c r="A4815" s="29" t="inlineStr">
        <is>
          <t>4.4.2</t>
        </is>
      </c>
      <c r="B4815" s="29" t="inlineStr">
        <is>
          <t>87630</t>
        </is>
      </c>
      <c r="C4815" s="29" t="inlineStr">
        <is>
          <t>CONTRAPISO EM ARGAMASSA TRAÇO 1:4 (CIMENTO E AREIA), PREPARO MECÂNICO COM BETONEIRA 400 L, APLICADO EM ÁREAS SECAS SOBRE LAJE, ADERIDO, ACABAMENTO NÃO REFORÇADO, ESPESSURA 3CM. AF_07/2021</t>
        </is>
      </c>
      <c r="D4815" s="30" t="inlineStr">
        <is>
          <t>M2</t>
        </is>
      </c>
      <c r="E4815" s="31" t="n">
        <v>408</v>
      </c>
      <c r="F4815" s="32" t="n">
        <v>0.577035</v>
      </c>
      <c r="G4815" s="32">
        <f>F4815*E4815</f>
        <v/>
      </c>
    </row>
    <row r="4816" ht="20.1" customHeight="1">
      <c r="A4816" s="29" t="inlineStr">
        <is>
          <t>4.4.3</t>
        </is>
      </c>
      <c r="B4816" s="29" t="inlineStr">
        <is>
          <t>CP ADAP. 020</t>
        </is>
      </c>
      <c r="C4816" s="29" t="inlineStr">
        <is>
          <t>IMPERMEABILIZAÇÃO COM REVESTIMENTO MINERAL MONOCOMPONENTE (ARGAMASSA POLIMÉRICA)</t>
        </is>
      </c>
      <c r="D4816" s="30" t="inlineStr">
        <is>
          <t>M2</t>
        </is>
      </c>
      <c r="E4816" s="31" t="n">
        <v>408</v>
      </c>
      <c r="F4816" s="32" t="n">
        <v>0.572</v>
      </c>
      <c r="G4816" s="32">
        <f>F4816*E4816</f>
        <v/>
      </c>
    </row>
    <row r="4817" ht="20.1" customHeight="1">
      <c r="A4817" s="29" t="inlineStr">
        <is>
          <t>4.5.1</t>
        </is>
      </c>
      <c r="B4817" s="29" t="inlineStr">
        <is>
          <t>CP ADAP. 011</t>
        </is>
      </c>
      <c r="C4817" s="29" t="inlineStr">
        <is>
          <t>DEMOLIÇÃO DE PISO CIMENTADO SOBRE LASTRO DE CONCRETO</t>
        </is>
      </c>
      <c r="D4817" s="30" t="inlineStr">
        <is>
          <t>M2</t>
        </is>
      </c>
      <c r="E4817" s="31" t="n">
        <v>229.45</v>
      </c>
      <c r="F4817" s="32" t="n">
        <v>1.43</v>
      </c>
      <c r="G4817" s="32">
        <f>F4817*E4817</f>
        <v/>
      </c>
    </row>
    <row r="4818" ht="20.1" customHeight="1">
      <c r="A4818" s="29" t="inlineStr">
        <is>
          <t>4.5.2</t>
        </is>
      </c>
      <c r="B4818" s="29" t="inlineStr">
        <is>
          <t>97631</t>
        </is>
      </c>
      <c r="C4818" s="29" t="inlineStr">
        <is>
          <t>DEMOLIÇÃO DE ARGAMASSAS, DE FORMA MANUAL, SEM REAPROVEITAMENTO. AF_09/2023</t>
        </is>
      </c>
      <c r="D4818" s="30" t="inlineStr">
        <is>
          <t>M2</t>
        </is>
      </c>
      <c r="E4818" s="31" t="n">
        <v>46.46</v>
      </c>
      <c r="F4818" s="32" t="n">
        <v>0.5023</v>
      </c>
      <c r="G4818" s="32">
        <f>F4818*E4818</f>
        <v/>
      </c>
    </row>
    <row r="4819" ht="36" customHeight="1">
      <c r="A4819" s="29" t="inlineStr">
        <is>
          <t>4.5.3</t>
        </is>
      </c>
      <c r="B4819" s="29" t="inlineStr">
        <is>
          <t>87630</t>
        </is>
      </c>
      <c r="C4819" s="29" t="inlineStr">
        <is>
          <t>CONTRAPISO EM ARGAMASSA TRAÇO 1:4 (CIMENTO E AREIA), PREPARO MECÂNICO COM BETONEIRA 400 L, APLICADO EM ÁREAS SECAS SOBRE LAJE, ADERIDO, ACABAMENTO NÃO REFORÇADO, ESPESSURA 3CM. AF_07/2021</t>
        </is>
      </c>
      <c r="D4819" s="30" t="inlineStr">
        <is>
          <t>M2</t>
        </is>
      </c>
      <c r="E4819" s="31" t="n">
        <v>229.45</v>
      </c>
      <c r="F4819" s="32" t="n">
        <v>0.577035</v>
      </c>
      <c r="G4819" s="32">
        <f>F4819*E4819</f>
        <v/>
      </c>
    </row>
    <row r="4820" ht="20.1" customHeight="1">
      <c r="A4820" s="29" t="inlineStr">
        <is>
          <t>4.5.4</t>
        </is>
      </c>
      <c r="B4820" s="29" t="inlineStr">
        <is>
          <t>CP ADAP. 51</t>
        </is>
      </c>
      <c r="C4820" s="29" t="inlineStr">
        <is>
          <t>IMPERMEABILIZAÇÃO DE SUPERFÍCIE COM MANTA ASFÁLTICA, UMA CAMADA, INCLUSIVE APLICAÇÃO DE PRIMER ASFÁLTICO, E=4MM</t>
        </is>
      </c>
      <c r="D4820" s="30" t="inlineStr">
        <is>
          <t>M2</t>
        </is>
      </c>
      <c r="E4820" s="31" t="n">
        <v>275.91</v>
      </c>
      <c r="F4820" s="32" t="n">
        <v>1.14</v>
      </c>
      <c r="G4820" s="32">
        <f>F4820*E4820</f>
        <v/>
      </c>
    </row>
    <row r="4821" ht="20.1" customHeight="1">
      <c r="A4821" s="29" t="inlineStr">
        <is>
          <t>4.5.5</t>
        </is>
      </c>
      <c r="B4821" s="29" t="inlineStr">
        <is>
          <t>98567</t>
        </is>
      </c>
      <c r="C4821" s="29" t="inlineStr">
        <is>
          <t>PROTEÇÃO MECÂNICA DE SUPERFICIE HORIZONTAL COM ARGAMASSA DE CIMENTO E AREIA, TRAÇO 1:3, E=4CM. AF_09/2023</t>
        </is>
      </c>
      <c r="D4821" s="30" t="inlineStr">
        <is>
          <t>M2</t>
        </is>
      </c>
      <c r="E4821" s="31" t="n">
        <v>229.45</v>
      </c>
      <c r="F4821" s="32" t="n">
        <v>1.6501</v>
      </c>
      <c r="G4821" s="32">
        <f>F4821*E4821</f>
        <v/>
      </c>
    </row>
    <row r="4822" ht="20.1" customHeight="1">
      <c r="A4822" s="29" t="inlineStr">
        <is>
          <t>4.5.6</t>
        </is>
      </c>
      <c r="B4822" s="29" t="inlineStr">
        <is>
          <t>98564</t>
        </is>
      </c>
      <c r="C4822" s="29" t="inlineStr">
        <is>
          <t>PROTEÇÃO MECÂNICA DE SUPERFÍCIE VERTICAL COM ARGAMASSA DE CIMENTO E AREIA, TRAÇO 1:3, E=2CM. AF_09/2023</t>
        </is>
      </c>
      <c r="D4822" s="30" t="inlineStr">
        <is>
          <t>M2</t>
        </is>
      </c>
      <c r="E4822" s="31" t="n">
        <v>46.46</v>
      </c>
      <c r="F4822" s="32" t="n">
        <v>0.9228499999999999</v>
      </c>
      <c r="G4822" s="32">
        <f>F4822*E4822</f>
        <v/>
      </c>
    </row>
    <row r="4823" ht="20.1" customHeight="1">
      <c r="A4823" s="29" t="inlineStr">
        <is>
          <t>4.6.1</t>
        </is>
      </c>
      <c r="B4823" s="29" t="inlineStr">
        <is>
          <t>97625</t>
        </is>
      </c>
      <c r="C4823" s="29" t="inlineStr">
        <is>
          <t>DEMOLIÇÃO DE ALVENARIA PARA QUALQUER TIPO DE BLOCO, DE FORMA MECANIZADA, SEM REAPROVEITAMENTO. AF_09/2023</t>
        </is>
      </c>
      <c r="D4823" s="30" t="inlineStr">
        <is>
          <t>M3</t>
        </is>
      </c>
      <c r="E4823" s="31" t="n">
        <v>5</v>
      </c>
      <c r="F4823" s="32" t="n">
        <v>0.3794</v>
      </c>
      <c r="G4823" s="32">
        <f>F4823*E4823</f>
        <v/>
      </c>
    </row>
    <row r="4824" ht="20.1" customHeight="1">
      <c r="A4824" s="29" t="inlineStr">
        <is>
          <t>4.6.2</t>
        </is>
      </c>
      <c r="B4824" s="29" t="inlineStr">
        <is>
          <t>97626</t>
        </is>
      </c>
      <c r="C4824" s="29" t="inlineStr">
        <is>
          <t>DEMOLIÇÃO DE PILARES E VIGAS EM CONCRETO ARMADO, DE FORMA MANUAL, SEM REAPROVEITAMENTO. AF_09/2023</t>
        </is>
      </c>
      <c r="D4824" s="30" t="inlineStr">
        <is>
          <t>M3</t>
        </is>
      </c>
      <c r="E4824" s="31" t="n">
        <v>0.25</v>
      </c>
      <c r="F4824" s="32" t="n">
        <v>25.6222</v>
      </c>
      <c r="G4824" s="32">
        <f>F4824*E4824</f>
        <v/>
      </c>
    </row>
    <row r="4825" ht="27.95" customHeight="1">
      <c r="A4825" s="29" t="inlineStr">
        <is>
          <t>4.6.3</t>
        </is>
      </c>
      <c r="B4825" s="29" t="inlineStr">
        <is>
          <t>92762.</t>
        </is>
      </c>
      <c r="C4825" s="29" t="inlineStr">
        <is>
          <t>ARMAÇÃO DE PILAR OU VIGA DE ESTRUTURA CONVENCIONAL DE CONCRETO ARMADO UTILIZANDO AÇO CA-50 DE 10,0 MM - MONTAGEM. AF_06/2022 (KG)</t>
        </is>
      </c>
      <c r="D4825" s="30" t="inlineStr">
        <is>
          <t>KG</t>
        </is>
      </c>
      <c r="E4825" s="31" t="n">
        <v>4</v>
      </c>
      <c r="F4825" s="32" t="n">
        <v>0.0558</v>
      </c>
      <c r="G4825" s="32">
        <f>F4825*E4825</f>
        <v/>
      </c>
    </row>
    <row r="4826" ht="27.95" customHeight="1">
      <c r="A4826" s="29" t="inlineStr">
        <is>
          <t>4.6.4</t>
        </is>
      </c>
      <c r="B4826" s="29" t="inlineStr">
        <is>
          <t>92762</t>
        </is>
      </c>
      <c r="C4826" s="29" t="inlineStr">
        <is>
          <t>MONTAGEM E DESMONTAGEM DE FÔRMA DE PILARES RETANGULARES E ESTRUTURAS SIMILARES, PÉ-DIREITO SIMPLES, EM CHAPA DE MADEIRA COMPENSADA PLASTIFICADA, 10 UTILIZAÇÕES. AF_09/2020</t>
        </is>
      </c>
      <c r="D4826" s="30" t="inlineStr">
        <is>
          <t>KG</t>
        </is>
      </c>
      <c r="E4826" s="31" t="n">
        <v>4</v>
      </c>
      <c r="F4826" s="32" t="n">
        <v>0.96554</v>
      </c>
      <c r="G4826" s="32">
        <f>F4826*E4826</f>
        <v/>
      </c>
    </row>
    <row r="4827" ht="20.1" customHeight="1">
      <c r="A4827" s="29" t="inlineStr">
        <is>
          <t>4.6.5</t>
        </is>
      </c>
      <c r="B4827" s="29" t="inlineStr">
        <is>
          <t>103669</t>
        </is>
      </c>
      <c r="C4827" s="29" t="inlineStr">
        <is>
          <t>CONCRETAGEM DE PILARES, FCK = 25 MPA, COM USO DE BALDES - LANÇAMENTO, ADENSAMENTO E ACABAMENTO. AF_02/2022</t>
        </is>
      </c>
      <c r="D4827" s="30" t="inlineStr">
        <is>
          <t>M3</t>
        </is>
      </c>
      <c r="E4827" s="31" t="n">
        <v>0.25</v>
      </c>
      <c r="F4827" s="32" t="n">
        <v>12.295</v>
      </c>
      <c r="G4827" s="32">
        <f>F4827*E4827</f>
        <v/>
      </c>
    </row>
    <row r="4828" ht="27.95" customHeight="1">
      <c r="A4828" s="29" t="inlineStr">
        <is>
          <t>4.6.6</t>
        </is>
      </c>
      <c r="B4828" s="29" t="inlineStr">
        <is>
          <t>103356</t>
        </is>
      </c>
      <c r="C4828" s="29" t="inlineStr">
        <is>
          <t>ALVENARIA DE VEDAÇÃO DE BLOCOS CERÂMICOS FURADOS NA HORIZONTAL DE 9X19X29 CM (ESPESSURA 9 CM) E ARGAMASSA DE ASSENTAMENTO COM PREPARO EM BETONEIRA. AF_12/2021</t>
        </is>
      </c>
      <c r="D4828" s="30" t="inlineStr">
        <is>
          <t>M2</t>
        </is>
      </c>
      <c r="E4828" s="31" t="n">
        <v>25</v>
      </c>
      <c r="F4828" s="32" t="n">
        <v>1.18965</v>
      </c>
      <c r="G4828" s="32">
        <f>F4828*E4828</f>
        <v/>
      </c>
    </row>
    <row r="4829" ht="27.95" customHeight="1">
      <c r="A4829" s="29" t="inlineStr">
        <is>
          <t>4.6.7</t>
        </is>
      </c>
      <c r="B4829" s="29" t="inlineStr">
        <is>
          <t>92455</t>
        </is>
      </c>
      <c r="C4829" s="29" t="inlineStr">
        <is>
          <t>MONTAGEM E DESMONTAGEM DE FÔRMA DE VIGA, ESCORAMENTO COM GARFO DE MADEIRA, PÉ-DIREITO SIMPLES, EM CHAPA DE MADEIRA RESINADA, 4 UTILIZAÇÕES. AF_09/2020</t>
        </is>
      </c>
      <c r="D4829" s="30" t="inlineStr">
        <is>
          <t>M2</t>
        </is>
      </c>
      <c r="E4829" s="31" t="n">
        <v>12</v>
      </c>
      <c r="F4829" s="32" t="n">
        <v>2.193625</v>
      </c>
      <c r="G4829" s="32">
        <f>F4829*E4829</f>
        <v/>
      </c>
    </row>
    <row r="4830" ht="27.95" customHeight="1">
      <c r="A4830" s="29" t="inlineStr">
        <is>
          <t>4.6.8</t>
        </is>
      </c>
      <c r="B4830" s="29" t="inlineStr">
        <is>
          <t>103683</t>
        </is>
      </c>
      <c r="C4830" s="29" t="inlineStr">
        <is>
          <t>CONCRETAGEM DE VIGAS E LAJES, FCK=25 MPA, PARA QUALQUER TIPO DE LAJE COM BALDES EM EDIFICAÇÃO DE MULTIPAVIMENTOS ATÉ 04 ANDARES - LANÇAMENTO, ADENSAMENTO E ACABAMENTO. AF_02/2022</t>
        </is>
      </c>
      <c r="D4830" s="30" t="inlineStr">
        <is>
          <t>M3</t>
        </is>
      </c>
      <c r="E4830" s="31" t="n">
        <v>0.5600000000000001</v>
      </c>
      <c r="F4830" s="32" t="n">
        <v>25.217</v>
      </c>
      <c r="G4830" s="32">
        <f>F4830*E4830</f>
        <v/>
      </c>
    </row>
    <row r="4831" ht="27.95" customHeight="1">
      <c r="A4831" s="29" t="inlineStr">
        <is>
          <t>4.6.9</t>
        </is>
      </c>
      <c r="B4831" s="29" t="inlineStr">
        <is>
          <t>87894</t>
        </is>
      </c>
      <c r="C4831" s="29" t="inlineStr">
        <is>
          <t>CHAPISCO APLICADO EM ALVENARIA (SEM PRESENÇA DE VÃOS) E ESTRUTURAS DE CONCRETO DE FACHADA, COM COLHER DE PEDREIRO. ARGAMASSA TRAÇO 1:3 COM PREPARO EM BETONEIRA 400L. AF_10/2022</t>
        </is>
      </c>
      <c r="D4831" s="30" t="inlineStr">
        <is>
          <t>M2</t>
        </is>
      </c>
      <c r="E4831" s="31" t="n">
        <v>25</v>
      </c>
      <c r="F4831" s="32" t="n">
        <v>0.201884</v>
      </c>
      <c r="G4831" s="32">
        <f>F4831*E4831</f>
        <v/>
      </c>
    </row>
    <row r="4832" ht="36" customHeight="1">
      <c r="A4832" s="29" t="inlineStr">
        <is>
          <t>4.6.10</t>
        </is>
      </c>
      <c r="B4832" s="29" t="inlineStr">
        <is>
          <t>104237</t>
        </is>
      </c>
      <c r="C4832" s="29" t="inlineStr">
        <is>
          <t>EMBOÇO OU MASSA ÚNICA EM ARGAMASSA TRAÇO 1:2:8, PREPARO MECÂNICA COM BETONEIRA 400 L, APLICADA MANUALMENTE EM PANOS DE FACHADA SEM PRESENÇA DE VÃOS, ESPESSURA DE 35 MM, ACESSO POR ANDAIME. AF_08/2022</t>
        </is>
      </c>
      <c r="D4832" s="30" t="inlineStr">
        <is>
          <t>M2</t>
        </is>
      </c>
      <c r="E4832" s="31" t="n">
        <v>25</v>
      </c>
      <c r="F4832" s="32" t="n">
        <v>1.24085</v>
      </c>
      <c r="G4832" s="32">
        <f>F4832*E4832</f>
        <v/>
      </c>
    </row>
    <row r="4833" ht="20.1" customHeight="1">
      <c r="A4833" s="29" t="inlineStr">
        <is>
          <t>4.6.11</t>
        </is>
      </c>
      <c r="B4833" s="29" t="inlineStr">
        <is>
          <t>88415</t>
        </is>
      </c>
      <c r="C4833" s="29" t="inlineStr">
        <is>
          <t>APLICAÇÃO MANUAL DE FUNDO SELADOR ACRÍLICO EM PAREDES EXTERNAS DE CASAS. AF_06/2014</t>
        </is>
      </c>
      <c r="D4833" s="30" t="inlineStr">
        <is>
          <t>M2</t>
        </is>
      </c>
      <c r="E4833" s="31" t="n">
        <v>168</v>
      </c>
      <c r="F4833" s="32" t="n">
        <v>0.068</v>
      </c>
      <c r="G4833" s="32">
        <f>F4833*E4833</f>
        <v/>
      </c>
    </row>
    <row r="4834" ht="20.1" customHeight="1">
      <c r="A4834" s="29" t="inlineStr">
        <is>
          <t>4.6.12</t>
        </is>
      </c>
      <c r="B4834" s="29" t="inlineStr">
        <is>
          <t>88423</t>
        </is>
      </c>
      <c r="C4834" s="29" t="inlineStr">
        <is>
          <t>APLICAÇÃO MANUAL DE PINTURA COM TINTA TEXTURIZADA ACRÍLICA EM PAREDES EXTERNAS DE CASAS, UMA COR. AF_06/2014</t>
        </is>
      </c>
      <c r="D4834" s="30" t="inlineStr">
        <is>
          <t>M2</t>
        </is>
      </c>
      <c r="E4834" s="31" t="n">
        <v>168</v>
      </c>
      <c r="F4834" s="32" t="n">
        <v>0.22</v>
      </c>
      <c r="G4834" s="32">
        <f>F4834*E4834</f>
        <v/>
      </c>
    </row>
    <row r="4835" ht="27.95" customHeight="1">
      <c r="A4835" s="29" t="inlineStr">
        <is>
          <t>4.7.1</t>
        </is>
      </c>
      <c r="B4835" s="29" t="inlineStr">
        <is>
          <t>97649</t>
        </is>
      </c>
      <c r="C4835" s="29" t="inlineStr">
        <is>
          <t>REMOÇÃO DE TELHAS DE FIBROCIMENTO, METÁLICA E CERÂMICA, DE FORMA MECANIZADA, COM USO DE GUINDASTE, SEM REAPROVEITAMENTO. AF_09/2023</t>
        </is>
      </c>
      <c r="D4835" s="30" t="inlineStr">
        <is>
          <t>M2</t>
        </is>
      </c>
      <c r="E4835" s="31" t="n">
        <v>459</v>
      </c>
      <c r="F4835" s="32" t="n">
        <v>0.1691</v>
      </c>
      <c r="G4835" s="32">
        <f>F4835*E4835</f>
        <v/>
      </c>
    </row>
    <row r="4836" ht="20.1" customHeight="1">
      <c r="A4836" s="29" t="inlineStr">
        <is>
          <t>4.7.2</t>
        </is>
      </c>
      <c r="B4836" s="29" t="inlineStr">
        <is>
          <t>CP ADAP. 064</t>
        </is>
      </c>
      <c r="C4836" s="29" t="inlineStr">
        <is>
          <t>TELHAMENTO COM TELHA TERMO ACÚSTICA EM ALUMÍNIO ONDULADA COM 30MM DE PREENCHIMENTO / POLIURETANO RÍGIDO</t>
        </is>
      </c>
      <c r="D4836" s="30" t="inlineStr">
        <is>
          <t>M2</t>
        </is>
      </c>
      <c r="E4836" s="31" t="n">
        <v>459</v>
      </c>
      <c r="F4836" s="32" t="n">
        <v>0.1201</v>
      </c>
      <c r="G4836" s="32">
        <f>F4836*E4836</f>
        <v/>
      </c>
    </row>
    <row r="4837" ht="20.1" customHeight="1">
      <c r="A4837" s="29" t="inlineStr">
        <is>
          <t>4.7.3</t>
        </is>
      </c>
      <c r="B4837" s="29" t="inlineStr">
        <is>
          <t>CP ADAP. 054</t>
        </is>
      </c>
      <c r="C4837" s="29" t="inlineStr">
        <is>
          <t>RUFO EM CHAPA DE AÇO GALVANIZADO NÚMERO 24, CORTE DE 50 CM, INCLUSO TRANSPORTE VERTICAL</t>
        </is>
      </c>
      <c r="D4837" s="30" t="inlineStr">
        <is>
          <t>M</t>
        </is>
      </c>
      <c r="E4837" s="31" t="n">
        <v>34</v>
      </c>
      <c r="F4837" s="32" t="n">
        <v>0.3505</v>
      </c>
      <c r="G4837" s="32">
        <f>F4837*E4837</f>
        <v/>
      </c>
    </row>
    <row r="4838" ht="20.1" customHeight="1">
      <c r="A4838" s="29" t="inlineStr">
        <is>
          <t>4.7.4</t>
        </is>
      </c>
      <c r="B4838" s="29" t="inlineStr">
        <is>
          <t>CP ADAP. 055</t>
        </is>
      </c>
      <c r="C4838" s="29" t="inlineStr">
        <is>
          <t>CUMEEIRA EM CHAPA DE AÇO GALVANIZADO NÚMERO 24, CORTE DE 100 CM, INCLUSO TRANSPORTE VERTICAL</t>
        </is>
      </c>
      <c r="D4838" s="30" t="inlineStr">
        <is>
          <t>M</t>
        </is>
      </c>
      <c r="E4838" s="31" t="n">
        <v>30</v>
      </c>
      <c r="F4838" s="32" t="n">
        <v>0.3505</v>
      </c>
      <c r="G4838" s="32">
        <f>F4838*E4838</f>
        <v/>
      </c>
    </row>
    <row r="4839" ht="20.1" customHeight="1">
      <c r="A4839" s="29" t="inlineStr">
        <is>
          <t>4.7.5</t>
        </is>
      </c>
      <c r="B4839" s="29" t="inlineStr">
        <is>
          <t>CP ADAP. 038</t>
        </is>
      </c>
      <c r="C4839" s="29" t="inlineStr">
        <is>
          <t>REMOÇÃO, ARMAZENAMENTO E REEINSTALAÇÃO DE SPDA COM EMISSÃO DE LAUDO</t>
        </is>
      </c>
      <c r="D4839" s="30" t="inlineStr">
        <is>
          <t>UN</t>
        </is>
      </c>
      <c r="E4839" s="31" t="n">
        <v>2</v>
      </c>
      <c r="F4839" s="32" t="n">
        <v>0.5742</v>
      </c>
      <c r="G4839" s="32">
        <f>F4839*E4839</f>
        <v/>
      </c>
    </row>
    <row r="4840" ht="20.1" customHeight="1">
      <c r="A4840" s="29" t="inlineStr">
        <is>
          <t>5.1</t>
        </is>
      </c>
      <c r="B4840" s="29" t="inlineStr">
        <is>
          <t>97625</t>
        </is>
      </c>
      <c r="C4840" s="29" t="inlineStr">
        <is>
          <t>DEMOLIÇÃO DE ALVENARIA PARA QUALQUER TIPO DE BLOCO, DE FORMA MECANIZADA, SEM REAPROVEITAMENTO. AF_09/2023</t>
        </is>
      </c>
      <c r="D4840" s="30" t="inlineStr">
        <is>
          <t>M3</t>
        </is>
      </c>
      <c r="E4840" s="31" t="n">
        <v>39.6</v>
      </c>
      <c r="F4840" s="32" t="n">
        <v>0.3794</v>
      </c>
      <c r="G4840" s="32">
        <f>F4840*E4840</f>
        <v/>
      </c>
    </row>
    <row r="4841" ht="20.1" customHeight="1">
      <c r="A4841" s="29" t="inlineStr">
        <is>
          <t>5.3</t>
        </is>
      </c>
      <c r="B4841" s="29" t="inlineStr">
        <is>
          <t>96527</t>
        </is>
      </c>
      <c r="C4841" s="29" t="inlineStr">
        <is>
          <t>ESCAVAÇÃO MANUAL DE VALA PARA VIGA BALDRAME (INCLUINDO ESCAVAÇÃO PARA COLOCAÇÃO DE FÔRMAS). AF_06/2017</t>
        </is>
      </c>
      <c r="D4841" s="30" t="inlineStr">
        <is>
          <t>M3</t>
        </is>
      </c>
      <c r="E4841" s="31" t="n">
        <v>9.9</v>
      </c>
      <c r="F4841" s="32" t="n">
        <v>5.597</v>
      </c>
      <c r="G4841" s="32">
        <f>F4841*E4841</f>
        <v/>
      </c>
    </row>
    <row r="4842" ht="20.1" customHeight="1">
      <c r="A4842" s="29" t="inlineStr">
        <is>
          <t>5.4</t>
        </is>
      </c>
      <c r="B4842" s="29" t="inlineStr">
        <is>
          <t>CP-95467-90315369</t>
        </is>
      </c>
      <c r="C4842" s="29" t="inlineStr">
        <is>
          <t>EMBASAMENTO C/PEDRA ARGAMASSADA UTILIZANDO ARG.CIM/AREIA 1:6 (M3)</t>
        </is>
      </c>
      <c r="D4842" s="30" t="inlineStr">
        <is>
          <t>M3</t>
        </is>
      </c>
      <c r="E4842" s="31" t="n">
        <v>9.9</v>
      </c>
      <c r="F4842" s="32" t="n">
        <v>13.392</v>
      </c>
      <c r="G4842" s="32">
        <f>F4842*E4842</f>
        <v/>
      </c>
    </row>
    <row r="4843" ht="20.1" customHeight="1">
      <c r="A4843" s="29" t="inlineStr">
        <is>
          <t>5.5</t>
        </is>
      </c>
      <c r="B4843" s="29" t="inlineStr">
        <is>
          <t>93358</t>
        </is>
      </c>
      <c r="C4843" s="29" t="inlineStr">
        <is>
          <t>ESCAVAÇÃO MANUAL DE VALA COM PROFUNDIDADE MENOR OU IGUAL A 1,30 M. AF_02/2021</t>
        </is>
      </c>
      <c r="D4843" s="30" t="inlineStr">
        <is>
          <t>M3</t>
        </is>
      </c>
      <c r="E4843" s="31" t="n">
        <v>9.07</v>
      </c>
      <c r="F4843" s="32" t="n">
        <v>3.956</v>
      </c>
      <c r="G4843" s="32">
        <f>F4843*E4843</f>
        <v/>
      </c>
    </row>
    <row r="4844" ht="27.95" customHeight="1">
      <c r="A4844" s="29" t="inlineStr">
        <is>
          <t>5.6</t>
        </is>
      </c>
      <c r="B4844" s="29" t="inlineStr">
        <is>
          <t>92762</t>
        </is>
      </c>
      <c r="C4844" s="29" t="inlineStr">
        <is>
          <t>ARMAÇÃO DE PILAR OU VIGA DE ESTRUTURA CONVENCIONAL DE CONCRETO ARMADO UTILIZANDO AÇO CA-50 DE 10,0 MM - MONTAGEM. AF_06/2022</t>
        </is>
      </c>
      <c r="D4844" s="30" t="inlineStr">
        <is>
          <t>KG</t>
        </is>
      </c>
      <c r="E4844" s="31" t="n">
        <v>426.35</v>
      </c>
      <c r="F4844" s="32" t="n">
        <v>0.96554</v>
      </c>
      <c r="G4844" s="32">
        <f>F4844*E4844</f>
        <v/>
      </c>
    </row>
    <row r="4845" ht="20.1" customHeight="1">
      <c r="A4845" s="29" t="inlineStr">
        <is>
          <t>5.7</t>
        </is>
      </c>
      <c r="B4845" s="29" t="inlineStr">
        <is>
          <t>92767</t>
        </is>
      </c>
      <c r="C4845" s="29" t="inlineStr">
        <is>
          <t>ARMAÇÃO DE PILAR DE ESTRUTURA CONVENCIONAL DE CONCRETO ARMADO UTILIZANDO AÇO CA-60 DE 4,2 MM - MONTAGEM. AF_06/2022</t>
        </is>
      </c>
      <c r="D4845" s="30" t="inlineStr">
        <is>
          <t>KG</t>
        </is>
      </c>
      <c r="E4845" s="31" t="n">
        <v>60.82</v>
      </c>
      <c r="F4845" s="32" t="n">
        <v>0.2312</v>
      </c>
      <c r="G4845" s="32">
        <f>F4845*E4845</f>
        <v/>
      </c>
    </row>
    <row r="4846" ht="27.95" customHeight="1">
      <c r="A4846" s="29" t="inlineStr">
        <is>
          <t>5.8</t>
        </is>
      </c>
      <c r="B4846" s="29" t="inlineStr">
        <is>
          <t>92423</t>
        </is>
      </c>
      <c r="C4846" s="29" t="inlineStr">
        <is>
          <t>MONTAGEM E DESMONTAGEM DE FÔRMA DE PILARES RETANGULARES E ESTRUTURAS SIMILARES, PÉ-DIREITO SIMPLES, EM CHAPA DE MADEIRA COMPENSADA RESINADA, 6 UTILIZAÇÕES. AF_09/2020</t>
        </is>
      </c>
      <c r="D4846" s="30" t="inlineStr">
        <is>
          <t>M2</t>
        </is>
      </c>
      <c r="E4846" s="31" t="n">
        <v>72</v>
      </c>
      <c r="F4846" s="32" t="n">
        <v>1.218624</v>
      </c>
      <c r="G4846" s="32">
        <f>F4846*E4846</f>
        <v/>
      </c>
    </row>
    <row r="4847" ht="20.1" customHeight="1">
      <c r="A4847" s="29" t="inlineStr">
        <is>
          <t>5.10</t>
        </is>
      </c>
      <c r="B4847" s="29" t="inlineStr">
        <is>
          <t>103669</t>
        </is>
      </c>
      <c r="C4847" s="29" t="inlineStr">
        <is>
          <t>CONCRETAGEM DE PILARES, FCK = 25 MPA, COM USO DE BALDES - LANÇAMENTO, ADENSAMENTO E ACABAMENTO. AF_02/2022</t>
        </is>
      </c>
      <c r="D4847" s="30" t="inlineStr">
        <is>
          <t>M3</t>
        </is>
      </c>
      <c r="E4847" s="31" t="n">
        <v>3.38</v>
      </c>
      <c r="F4847" s="32" t="n">
        <v>12.295</v>
      </c>
      <c r="G4847" s="32">
        <f>F4847*E4847</f>
        <v/>
      </c>
    </row>
    <row r="4848" ht="20.1" customHeight="1">
      <c r="A4848" s="29" t="inlineStr">
        <is>
          <t>5.11</t>
        </is>
      </c>
      <c r="B4848" s="29" t="inlineStr">
        <is>
          <t>96556</t>
        </is>
      </c>
      <c r="C4848" s="29" t="inlineStr">
        <is>
          <t>CONCRETAGEM DE SAPATAS, FCK 30 MPA, COM USO DE JERICA ? LANÇAMENTO, ADENSAMENTO E ACABAMENTO. AF_06/2017</t>
        </is>
      </c>
      <c r="D4848" s="30" t="inlineStr">
        <is>
          <t>M3</t>
        </is>
      </c>
      <c r="E4848" s="31" t="n">
        <v>3.89</v>
      </c>
      <c r="F4848" s="32" t="n">
        <v>11.885795</v>
      </c>
      <c r="G4848" s="32">
        <f>F4848*E4848</f>
        <v/>
      </c>
    </row>
    <row r="4849" ht="20.1" customHeight="1">
      <c r="A4849" s="29" t="inlineStr">
        <is>
          <t>5.12</t>
        </is>
      </c>
      <c r="B4849" s="29" t="inlineStr">
        <is>
          <t>93205</t>
        </is>
      </c>
      <c r="C4849" s="29" t="inlineStr">
        <is>
          <t>CINTA DE AMARRAÇÃO DE ALVENARIA MOLDADA IN LOCO COM UTILIZAÇÃO DE BLOCOS CANALETA. AF_03/2016</t>
        </is>
      </c>
      <c r="D4849" s="30" t="inlineStr">
        <is>
          <t>M</t>
        </is>
      </c>
      <c r="E4849" s="31" t="n">
        <v>220</v>
      </c>
      <c r="F4849" s="32" t="n">
        <v>0.44744754</v>
      </c>
      <c r="G4849" s="32">
        <f>F4849*E4849</f>
        <v/>
      </c>
    </row>
    <row r="4850" ht="27.95" customHeight="1">
      <c r="A4850" s="29" t="inlineStr">
        <is>
          <t>5.13</t>
        </is>
      </c>
      <c r="B4850" s="29" t="inlineStr">
        <is>
          <t>89470</t>
        </is>
      </c>
      <c r="C4850" s="29" t="inlineStr">
        <is>
          <t>ALVENARIA DE BLOCOS DE CONCRETO ESTRUTURAL 14X19X39 CM (ESPESSURA 14 CM), FBK = 4,5 MPA, UTILIZANDO COLHER DE PEDREIRO. AF_10/2022</t>
        </is>
      </c>
      <c r="D4850" s="30" t="inlineStr">
        <is>
          <t>M2</t>
        </is>
      </c>
      <c r="E4850" s="31" t="n">
        <v>242</v>
      </c>
      <c r="F4850" s="32" t="n">
        <v>1.311568</v>
      </c>
      <c r="G4850" s="32">
        <f>F4850*E4850</f>
        <v/>
      </c>
    </row>
    <row r="4851" ht="15" customHeight="1">
      <c r="A4851" s="29" t="inlineStr">
        <is>
          <t>5.14</t>
        </is>
      </c>
      <c r="B4851" s="29" t="inlineStr">
        <is>
          <t>S08637</t>
        </is>
      </c>
      <c r="C4851" s="29" t="inlineStr">
        <is>
          <t>Chapim de concreto pré-moldado</t>
        </is>
      </c>
      <c r="D4851" s="30" t="inlineStr">
        <is>
          <t>m</t>
        </is>
      </c>
      <c r="E4851" s="31" t="n">
        <v>110</v>
      </c>
      <c r="F4851" s="32" t="n">
        <v>0.6335</v>
      </c>
      <c r="G4851" s="32">
        <f>F4851*E4851</f>
        <v/>
      </c>
    </row>
    <row r="4852" ht="20.1" customHeight="1">
      <c r="A4852" s="29" t="inlineStr">
        <is>
          <t>5.15</t>
        </is>
      </c>
      <c r="B4852" s="29" t="inlineStr">
        <is>
          <t>CP ADAP. 024</t>
        </is>
      </c>
      <c r="C4852" s="29" t="inlineStr">
        <is>
          <t>REMOÇÃO / RECOMPOSIÇÃO DE CERCA ELÉTRICA</t>
        </is>
      </c>
      <c r="D4852" s="30" t="inlineStr">
        <is>
          <t>M</t>
        </is>
      </c>
      <c r="E4852" s="31" t="n">
        <v>110</v>
      </c>
      <c r="F4852" s="32" t="n">
        <v>1.935</v>
      </c>
      <c r="G4852" s="32">
        <f>F4852*E4852</f>
        <v/>
      </c>
    </row>
    <row r="4853" ht="20.1" customHeight="1">
      <c r="A4853" s="29" t="inlineStr">
        <is>
          <t>6.1</t>
        </is>
      </c>
      <c r="B4853" s="29" t="inlineStr">
        <is>
          <t>97633</t>
        </is>
      </c>
      <c r="C4853" s="29" t="inlineStr">
        <is>
          <t>DEMOLIÇÃO DE REVESTIMENTO CERÂMICO, DE FORMA MANUAL, SEM REAPROVEITAMENTO. AF_09/2023</t>
        </is>
      </c>
      <c r="D4853" s="30" t="inlineStr">
        <is>
          <t>M2</t>
        </is>
      </c>
      <c r="E4853" s="31" t="n">
        <v>416.73</v>
      </c>
      <c r="F4853" s="32" t="n">
        <v>1.0041</v>
      </c>
      <c r="G4853" s="32">
        <f>F4853*E4853</f>
        <v/>
      </c>
    </row>
    <row r="4854" ht="20.1" customHeight="1">
      <c r="A4854" s="29" t="inlineStr">
        <is>
          <t>6.2</t>
        </is>
      </c>
      <c r="B4854" s="29" t="inlineStr">
        <is>
          <t>CP ADAP. 025</t>
        </is>
      </c>
      <c r="C4854" s="29" t="inlineStr">
        <is>
          <t>REMOÇÃO DE DIVISÓRIA DE GRANITO</t>
        </is>
      </c>
      <c r="D4854" s="30" t="inlineStr">
        <is>
          <t>M2</t>
        </is>
      </c>
      <c r="E4854" s="31" t="n">
        <v>106.02</v>
      </c>
      <c r="F4854" s="32" t="n">
        <v>0.77</v>
      </c>
      <c r="G4854" s="32">
        <f>F4854*E4854</f>
        <v/>
      </c>
    </row>
    <row r="4855" ht="20.1" customHeight="1">
      <c r="A4855" s="29" t="inlineStr">
        <is>
          <t>6.3</t>
        </is>
      </c>
      <c r="B4855" s="29" t="inlineStr">
        <is>
          <t>CP ADAP. 011</t>
        </is>
      </c>
      <c r="C4855" s="29" t="inlineStr">
        <is>
          <t>DEMOLIÇÃO DE PISO CIMENTADO SOBRE LASTRO DE CONCRETO</t>
        </is>
      </c>
      <c r="D4855" s="30" t="inlineStr">
        <is>
          <t>M2</t>
        </is>
      </c>
      <c r="E4855" s="31" t="n">
        <v>123.31</v>
      </c>
      <c r="F4855" s="32" t="n">
        <v>1.43</v>
      </c>
      <c r="G4855" s="32">
        <f>F4855*E4855</f>
        <v/>
      </c>
    </row>
    <row r="4856" ht="36" customHeight="1">
      <c r="A4856" s="29" t="inlineStr">
        <is>
          <t>6.4</t>
        </is>
      </c>
      <c r="B4856" s="29" t="inlineStr">
        <is>
          <t>87630</t>
        </is>
      </c>
      <c r="C4856" s="29" t="inlineStr">
        <is>
          <t>CONTRAPISO EM ARGAMASSA TRAÇO 1:4 (CIMENTO E AREIA), PREPARO MECÂNICO COM BETONEIRA 400 L, APLICADO EM ÁREAS SECAS SOBRE LAJE, ADERIDO, ACABAMENTO NÃO REFORÇADO, ESPESSURA 3CM. AF_07/2021</t>
        </is>
      </c>
      <c r="D4856" s="30" t="inlineStr">
        <is>
          <t>M2</t>
        </is>
      </c>
      <c r="E4856" s="31" t="n">
        <v>123.31</v>
      </c>
      <c r="F4856" s="32" t="n">
        <v>0.577035</v>
      </c>
      <c r="G4856" s="32">
        <f>F4856*E4856</f>
        <v/>
      </c>
    </row>
    <row r="4857" ht="20.1" customHeight="1">
      <c r="A4857" s="29" t="inlineStr">
        <is>
          <t>6.5</t>
        </is>
      </c>
      <c r="B4857" s="29" t="inlineStr">
        <is>
          <t>CP ADAP. 51</t>
        </is>
      </c>
      <c r="C4857" s="29" t="inlineStr">
        <is>
          <t>IMPERMEABILIZAÇÃO DE SUPERFÍCIE COM MANTA ASFÁLTICA, UMA CAMADA, INCLUSIVE APLICAÇÃO DE PRIMER ASFÁLTICO, E=4MM</t>
        </is>
      </c>
      <c r="D4857" s="30" t="inlineStr">
        <is>
          <t>M2</t>
        </is>
      </c>
      <c r="E4857" s="31" t="n">
        <v>178.5</v>
      </c>
      <c r="F4857" s="32" t="n">
        <v>1.14</v>
      </c>
      <c r="G4857" s="32">
        <f>F4857*E4857</f>
        <v/>
      </c>
    </row>
    <row r="4858" ht="20.1" customHeight="1">
      <c r="A4858" s="29" t="inlineStr">
        <is>
          <t>6.6</t>
        </is>
      </c>
      <c r="B4858" s="29" t="inlineStr">
        <is>
          <t>98565</t>
        </is>
      </c>
      <c r="C4858" s="29" t="inlineStr">
        <is>
          <t>PROTEÇÃO MECÂNICA DE SUPERFICIE HORIZONTAL COM ARGAMASSA DE CIMENTO E AREIA, TRAÇO 1:3, E=3CM. AF_09/2023</t>
        </is>
      </c>
      <c r="D4858" s="30" t="inlineStr">
        <is>
          <t>M2</t>
        </is>
      </c>
      <c r="E4858" s="31" t="n">
        <v>123.31</v>
      </c>
      <c r="F4858" s="32" t="n">
        <v>1.25475</v>
      </c>
      <c r="G4858" s="32">
        <f>F4858*E4858</f>
        <v/>
      </c>
    </row>
    <row r="4859" ht="20.1" customHeight="1">
      <c r="A4859" s="29" t="inlineStr">
        <is>
          <t>6.7</t>
        </is>
      </c>
      <c r="B4859" s="29" t="inlineStr">
        <is>
          <t>98564</t>
        </is>
      </c>
      <c r="C4859" s="29" t="inlineStr">
        <is>
          <t>PROTEÇÃO MECÂNICA DE SUPERFÍCIE VERTICAL COM ARGAMASSA DE CIMENTO E AREIA, TRAÇO 1:3, E=2CM. AF_09/2023</t>
        </is>
      </c>
      <c r="D4859" s="30" t="inlineStr">
        <is>
          <t>M2</t>
        </is>
      </c>
      <c r="E4859" s="31" t="n">
        <v>55.18</v>
      </c>
      <c r="F4859" s="32" t="n">
        <v>0.9228499999999999</v>
      </c>
      <c r="G4859" s="32">
        <f>F4859*E4859</f>
        <v/>
      </c>
    </row>
    <row r="4860" ht="27.95" customHeight="1">
      <c r="A4860" s="29" t="inlineStr">
        <is>
          <t>6.8</t>
        </is>
      </c>
      <c r="B4860" s="29" t="inlineStr">
        <is>
          <t>87263</t>
        </is>
      </c>
      <c r="C4860" s="29" t="inlineStr">
        <is>
          <t>REVESTIMENTO CERÂMICO PARA PISO COM PLACAS TIPO PORCELANATO DE DIMENSÕES 60X60 CM APLICADA EM AMBIENTES DE ÁREA MAIOR QUE 10 M². AF_02/2023_PE</t>
        </is>
      </c>
      <c r="D4860" s="30" t="inlineStr">
        <is>
          <t>M2</t>
        </is>
      </c>
      <c r="E4860" s="31" t="n">
        <v>416.73</v>
      </c>
      <c r="F4860" s="32" t="n">
        <v>0.6877</v>
      </c>
      <c r="G4860" s="32">
        <f>F4860*E4860</f>
        <v/>
      </c>
    </row>
    <row r="4861" ht="20.1" customHeight="1">
      <c r="A4861" s="29" t="inlineStr">
        <is>
          <t>6.9</t>
        </is>
      </c>
      <c r="B4861" s="29" t="inlineStr">
        <is>
          <t>99806</t>
        </is>
      </c>
      <c r="C4861" s="29" t="inlineStr">
        <is>
          <t>LIMPEZA DE REVESTIMENTO CERÂMICO EM PAREDE COM PANO ÚMIDO AF_04/2019</t>
        </is>
      </c>
      <c r="D4861" s="30" t="inlineStr">
        <is>
          <t>M2</t>
        </is>
      </c>
      <c r="E4861" s="31" t="n">
        <v>416.73</v>
      </c>
      <c r="F4861" s="32" t="n">
        <v>0.04</v>
      </c>
      <c r="G4861" s="32">
        <f>F4861*E4861</f>
        <v/>
      </c>
    </row>
    <row r="4862" ht="20.1" customHeight="1">
      <c r="A4862" s="29" t="inlineStr">
        <is>
          <t>6.10</t>
        </is>
      </c>
      <c r="B4862" s="29" t="inlineStr">
        <is>
          <t>97640</t>
        </is>
      </c>
      <c r="C4862" s="29" t="inlineStr">
        <is>
          <t>REMOÇÃO DE FORROS DE DRYWALL, PVC E FIBROMINERAL, DE FORMA MANUAL, SEM REAPROVEITAMENTO. AF_09/2023</t>
        </is>
      </c>
      <c r="D4862" s="30" t="inlineStr">
        <is>
          <t>M2</t>
        </is>
      </c>
      <c r="E4862" s="31" t="n">
        <v>123.31</v>
      </c>
      <c r="F4862" s="32" t="n">
        <v>0.0876</v>
      </c>
      <c r="G4862" s="32">
        <f>F4862*E4862</f>
        <v/>
      </c>
    </row>
    <row r="4863" ht="15" customHeight="1">
      <c r="A4863" s="29" t="inlineStr">
        <is>
          <t>6.11</t>
        </is>
      </c>
      <c r="B4863" s="29" t="inlineStr">
        <is>
          <t>120412</t>
        </is>
      </c>
      <c r="C4863" s="29" t="inlineStr">
        <is>
          <t>FORRO MODULAR DE PVC MAGIORE 625 x 1250mm VIPAL</t>
        </is>
      </c>
      <c r="D4863" s="30" t="inlineStr">
        <is>
          <t>M2</t>
        </is>
      </c>
      <c r="E4863" s="31" t="n">
        <v>123.31</v>
      </c>
      <c r="F4863" s="32" t="n">
        <v>1.2</v>
      </c>
      <c r="G4863" s="32">
        <f>F4863*E4863</f>
        <v/>
      </c>
    </row>
    <row r="4864" ht="20.1" customHeight="1">
      <c r="A4864" s="29" t="inlineStr">
        <is>
          <t>6.12</t>
        </is>
      </c>
      <c r="B4864" s="29" t="inlineStr">
        <is>
          <t>100878</t>
        </is>
      </c>
      <c r="C4864" s="29" t="inlineStr">
        <is>
          <t>VASO SANITÁRIO SIFONADO COM CAIXA ACOPLADA, LOUÇA BRANCA - PADRÃO ALTO - FORNECIMENTO E INSTALAÇÃO. AF_01/2020</t>
        </is>
      </c>
      <c r="D4864" s="30" t="inlineStr">
        <is>
          <t>UN</t>
        </is>
      </c>
      <c r="E4864" s="31" t="n">
        <v>33</v>
      </c>
      <c r="F4864" s="32" t="n">
        <v>1.9184</v>
      </c>
      <c r="G4864" s="32">
        <f>F4864*E4864</f>
        <v/>
      </c>
    </row>
    <row r="4865" ht="20.1" customHeight="1">
      <c r="A4865" s="29" t="inlineStr">
        <is>
          <t>6.13</t>
        </is>
      </c>
      <c r="B4865" s="29" t="inlineStr">
        <is>
          <t>100849</t>
        </is>
      </c>
      <c r="C4865" s="29" t="inlineStr">
        <is>
          <t>ASSENTO SANITÁRIO CONVENCIONAL - FORNECIMENTO E INSTALACAO. AF_01/2020</t>
        </is>
      </c>
      <c r="D4865" s="30" t="inlineStr">
        <is>
          <t>UN</t>
        </is>
      </c>
      <c r="E4865" s="31" t="n">
        <v>33</v>
      </c>
      <c r="F4865" s="32" t="n">
        <v>0.202</v>
      </c>
      <c r="G4865" s="32">
        <f>F4865*E4865</f>
        <v/>
      </c>
    </row>
    <row r="4866" ht="20.1" customHeight="1">
      <c r="A4866" s="29" t="inlineStr">
        <is>
          <t>6.14</t>
        </is>
      </c>
      <c r="B4866" s="29" t="inlineStr">
        <is>
          <t>86887</t>
        </is>
      </c>
      <c r="C4866" s="29" t="inlineStr">
        <is>
          <t>ENGATE FLEXÍVEL EM INOX, 1/2 X 40CM - FORNECIMENTO E INSTALAÇÃO. AF_01/2020</t>
        </is>
      </c>
      <c r="D4866" s="30" t="inlineStr">
        <is>
          <t>UN</t>
        </is>
      </c>
      <c r="E4866" s="31" t="n">
        <v>33</v>
      </c>
      <c r="F4866" s="32" t="n">
        <v>0.2006</v>
      </c>
      <c r="G4866" s="32">
        <f>F4866*E4866</f>
        <v/>
      </c>
    </row>
    <row r="4867" ht="27.95" customHeight="1">
      <c r="A4867" s="29" t="inlineStr">
        <is>
          <t>6.15</t>
        </is>
      </c>
      <c r="B4867" s="29" t="inlineStr">
        <is>
          <t>86938</t>
        </is>
      </c>
      <c r="C4867" s="29" t="inlineStr">
        <is>
          <t>CUBA DE EMBUTIR OVAL EM LOUÇA BRANCA, 35 X 50CM OU EQUIVALENTE, INCLUSO VÁLVULA E SIFÃO TIPO GARRAFA EM METAL CROMADO - FORNECIMENTO E INSTALAÇÃO. AF_01/2020</t>
        </is>
      </c>
      <c r="D4867" s="30" t="inlineStr">
        <is>
          <t>UN</t>
        </is>
      </c>
      <c r="E4867" s="31" t="n">
        <v>30</v>
      </c>
      <c r="F4867" s="32" t="n">
        <v>1.7007</v>
      </c>
      <c r="G4867" s="32">
        <f>F4867*E4867</f>
        <v/>
      </c>
    </row>
    <row r="4868" ht="20.1" customHeight="1">
      <c r="A4868" s="29" t="inlineStr">
        <is>
          <t>6.16</t>
        </is>
      </c>
      <c r="B4868" s="29" t="inlineStr">
        <is>
          <t>100853</t>
        </is>
      </c>
      <c r="C4868" s="29" t="inlineStr">
        <is>
          <t>TORNEIRA CROMADA DE MESA PARA LAVATORIO, TIPO MONOCOMANDO. AF_01/2020</t>
        </is>
      </c>
      <c r="D4868" s="30" t="inlineStr">
        <is>
          <t>UN</t>
        </is>
      </c>
      <c r="E4868" s="31" t="n">
        <v>30</v>
      </c>
      <c r="F4868" s="32" t="n">
        <v>0.6089</v>
      </c>
      <c r="G4868" s="32">
        <f>F4868*E4868</f>
        <v/>
      </c>
    </row>
    <row r="4869" ht="20.1" customHeight="1">
      <c r="A4869" s="29" t="inlineStr">
        <is>
          <t>6.17</t>
        </is>
      </c>
      <c r="B4869" s="29" t="inlineStr">
        <is>
          <t>86887</t>
        </is>
      </c>
      <c r="C4869" s="29" t="inlineStr">
        <is>
          <t>ENGATE FLEXÍVEL EM INOX, 1/2 X 40CM - FORNECIMENTO E INSTALAÇÃO. AF_01/2020</t>
        </is>
      </c>
      <c r="D4869" s="30" t="inlineStr">
        <is>
          <t>UN</t>
        </is>
      </c>
      <c r="E4869" s="31" t="n">
        <v>30</v>
      </c>
      <c r="F4869" s="32" t="n">
        <v>0.2006</v>
      </c>
      <c r="G4869" s="32">
        <f>F4869*E4869</f>
        <v/>
      </c>
    </row>
    <row r="4870" ht="20.1" customHeight="1">
      <c r="A4870" s="29" t="inlineStr">
        <is>
          <t>6.18</t>
        </is>
      </c>
      <c r="B4870" s="29" t="inlineStr">
        <is>
          <t>100858</t>
        </is>
      </c>
      <c r="C4870" s="29" t="inlineStr">
        <is>
          <t>MICTÓRIO SIFONADO LOUÇA BRANCA - PADRÃO MÉDIO - FORNECIMENTO E INSTALAÇÃO. AF_01/2020</t>
        </is>
      </c>
      <c r="D4870" s="30" t="inlineStr">
        <is>
          <t>UN</t>
        </is>
      </c>
      <c r="E4870" s="31" t="n">
        <v>11</v>
      </c>
      <c r="F4870" s="32" t="n">
        <v>1.3269</v>
      </c>
      <c r="G4870" s="32">
        <f>F4870*E4870</f>
        <v/>
      </c>
    </row>
    <row r="4871" ht="20.1" customHeight="1">
      <c r="A4871" s="29" t="inlineStr">
        <is>
          <t>6.19</t>
        </is>
      </c>
      <c r="B4871" s="29" t="inlineStr">
        <is>
          <t>CP ADAP. 059</t>
        </is>
      </c>
      <c r="C4871" s="29" t="inlineStr">
        <is>
          <t>Divisória em granito branco Itaúnas, polido dos 2 lados</t>
        </is>
      </c>
      <c r="D4871" s="30" t="inlineStr">
        <is>
          <t>M2</t>
        </is>
      </c>
      <c r="E4871" s="31" t="n">
        <v>106.02</v>
      </c>
      <c r="F4871" s="32" t="n">
        <v>0.6349</v>
      </c>
      <c r="G4871" s="32">
        <f>F4871*E4871</f>
        <v/>
      </c>
    </row>
    <row r="4872" ht="20.1" customHeight="1">
      <c r="A4872" s="29" t="inlineStr">
        <is>
          <t>6.20</t>
        </is>
      </c>
      <c r="B4872" s="29" t="inlineStr">
        <is>
          <t>CP ADAP. 060</t>
        </is>
      </c>
      <c r="C4872" s="29" t="inlineStr">
        <is>
          <t>Bancada em granito branco Itaúnas</t>
        </is>
      </c>
      <c r="D4872" s="30" t="inlineStr">
        <is>
          <t>M2</t>
        </is>
      </c>
      <c r="E4872" s="31" t="n">
        <v>20.66</v>
      </c>
      <c r="F4872" s="32" t="n">
        <v>0.6349</v>
      </c>
      <c r="G4872" s="32">
        <f>F4872*E4872</f>
        <v/>
      </c>
    </row>
    <row r="4873" ht="20.1" customHeight="1">
      <c r="A4873" s="29" t="inlineStr">
        <is>
          <t>6.21</t>
        </is>
      </c>
      <c r="B4873" s="29" t="inlineStr">
        <is>
          <t>91338</t>
        </is>
      </c>
      <c r="C4873" s="29" t="inlineStr">
        <is>
          <t>PORTA DE ALUMÍNIO DE ABRIR COM LAMBRI, COM GUARNIÇÃO, FIXAÇÃO COM PARAFUSOS - FORNECIMENTO E INSTALAÇÃO. AF_12/2019</t>
        </is>
      </c>
      <c r="D4873" s="30" t="inlineStr">
        <is>
          <t>M2</t>
        </is>
      </c>
      <c r="E4873" s="31" t="n">
        <v>29.92</v>
      </c>
      <c r="F4873" s="32" t="n">
        <v>0.5342</v>
      </c>
      <c r="G4873" s="32">
        <f>F4873*E4873</f>
        <v/>
      </c>
    </row>
    <row r="4874" ht="15" customHeight="1">
      <c r="A4874" s="29" t="inlineStr">
        <is>
          <t>6.22</t>
        </is>
      </c>
      <c r="B4874" s="29" t="inlineStr">
        <is>
          <t>C4427</t>
        </is>
      </c>
      <c r="C4874" s="29" t="inlineStr">
        <is>
          <t>PORTA TIPO PARANÁ (0,80 x 2,10 m), C/ FERRAGENS</t>
        </is>
      </c>
      <c r="D4874" s="30" t="inlineStr">
        <is>
          <t>UN</t>
        </is>
      </c>
      <c r="E4874" s="31" t="n">
        <v>10</v>
      </c>
      <c r="F4874" s="32" t="n">
        <v>5.1</v>
      </c>
      <c r="G4874" s="32">
        <f>F4874*E4874</f>
        <v/>
      </c>
    </row>
    <row r="4875" ht="20.1" customHeight="1">
      <c r="A4875" s="29" t="inlineStr">
        <is>
          <t>6.23</t>
        </is>
      </c>
      <c r="B4875" s="29" t="inlineStr">
        <is>
          <t>CP ADAP. C1978</t>
        </is>
      </c>
      <c r="C4875" s="29" t="inlineStr">
        <is>
          <t>PORTA TIPO PARANÁ (0,90 x 2,10 m), C/ FERRAGENS</t>
        </is>
      </c>
      <c r="D4875" s="30" t="inlineStr">
        <is>
          <t>UN</t>
        </is>
      </c>
      <c r="E4875" s="31" t="n">
        <v>2</v>
      </c>
      <c r="F4875" s="32" t="n">
        <v>7.5</v>
      </c>
      <c r="G4875" s="32">
        <f>F4875*E4875</f>
        <v/>
      </c>
    </row>
    <row r="4876" ht="15" customHeight="1">
      <c r="A4876" s="29" t="inlineStr">
        <is>
          <t>6.24</t>
        </is>
      </c>
      <c r="B4876" s="29" t="inlineStr">
        <is>
          <t>C2216</t>
        </is>
      </c>
      <c r="C4876" s="29" t="inlineStr">
        <is>
          <t>REVESTIMENTO C/LAMINADO MELAMÍNICO COLADO</t>
        </is>
      </c>
      <c r="D4876" s="30" t="inlineStr">
        <is>
          <t>M2</t>
        </is>
      </c>
      <c r="E4876" s="31" t="n">
        <v>45.45</v>
      </c>
      <c r="F4876" s="32" t="n">
        <v>0.36</v>
      </c>
      <c r="G4876" s="32">
        <f>F4876*E4876</f>
        <v/>
      </c>
    </row>
    <row r="4877" ht="20.1" customHeight="1">
      <c r="A4877" s="29" t="inlineStr">
        <is>
          <t>6.25</t>
        </is>
      </c>
      <c r="B4877" s="29" t="inlineStr">
        <is>
          <t>S09465</t>
        </is>
      </c>
      <c r="C4877" s="29" t="inlineStr">
        <is>
          <t>Luminária tipo plafon (sobrepor), quadrada, 24x24cm, em aluminio pintado na cor branca, c/difusor em vidro, Aladin ou similar</t>
        </is>
      </c>
      <c r="D4877" s="30" t="inlineStr">
        <is>
          <t>un</t>
        </is>
      </c>
      <c r="E4877" s="31" t="n">
        <v>47</v>
      </c>
      <c r="F4877" s="32" t="n">
        <v>1</v>
      </c>
      <c r="G4877" s="32">
        <f>F4877*E4877</f>
        <v/>
      </c>
    </row>
    <row r="4878" ht="15" customHeight="1">
      <c r="A4878" s="29" t="inlineStr">
        <is>
          <t>6.26</t>
        </is>
      </c>
      <c r="B4878" s="29" t="inlineStr">
        <is>
          <t>C3513</t>
        </is>
      </c>
      <c r="C4878" s="29" t="inlineStr">
        <is>
          <t>CHUVEIRO CROMADO C/ ARTICULAÇÃO</t>
        </is>
      </c>
      <c r="D4878" s="30" t="inlineStr">
        <is>
          <t>UN</t>
        </is>
      </c>
      <c r="E4878" s="31" t="n">
        <v>1</v>
      </c>
      <c r="F4878" s="32" t="n">
        <v>5.5</v>
      </c>
      <c r="G4878" s="32">
        <f>F4878*E4878</f>
        <v/>
      </c>
    </row>
    <row r="4879" ht="15" customHeight="1">
      <c r="A4879" s="29" t="inlineStr">
        <is>
          <t>6.27</t>
        </is>
      </c>
      <c r="B4879" s="29" t="inlineStr">
        <is>
          <t>S09718</t>
        </is>
      </c>
      <c r="C4879" s="29" t="inlineStr">
        <is>
          <t>Espelho de cristal 4mm com moldura de alumínio</t>
        </is>
      </c>
      <c r="D4879" s="30" t="inlineStr">
        <is>
          <t>m2</t>
        </is>
      </c>
      <c r="E4879" s="31" t="n">
        <v>29.8</v>
      </c>
      <c r="F4879" s="32" t="n">
        <v>0.6</v>
      </c>
      <c r="G4879" s="32">
        <f>F4879*E4879</f>
        <v/>
      </c>
    </row>
    <row r="4880" ht="20.1" customHeight="1">
      <c r="A4880" s="29" t="inlineStr">
        <is>
          <t>6.28</t>
        </is>
      </c>
      <c r="B4880" s="29" t="inlineStr">
        <is>
          <t>CP ADAP. 063</t>
        </is>
      </c>
      <c r="C4880" s="29" t="inlineStr">
        <is>
          <t>Grelha p/ralo em inox, fornecimento e instalação</t>
        </is>
      </c>
      <c r="D4880" s="30" t="inlineStr">
        <is>
          <t>UN</t>
        </is>
      </c>
      <c r="E4880" s="31" t="n">
        <v>17</v>
      </c>
      <c r="F4880" s="32" t="n">
        <v>0.15</v>
      </c>
      <c r="G4880" s="32">
        <f>F4880*E4880</f>
        <v/>
      </c>
    </row>
    <row r="4881" ht="15" customHeight="1">
      <c r="A4881" s="29" t="inlineStr">
        <is>
          <t>6.29</t>
        </is>
      </c>
      <c r="B4881" s="29" t="inlineStr">
        <is>
          <t>S04286</t>
        </is>
      </c>
      <c r="C4881" s="29" t="inlineStr">
        <is>
          <t>Dispenser para sabonete líquido</t>
        </is>
      </c>
      <c r="D4881" s="30" t="inlineStr">
        <is>
          <t>un</t>
        </is>
      </c>
      <c r="E4881" s="31" t="n">
        <v>12</v>
      </c>
      <c r="F4881" s="32" t="n">
        <v>0.15</v>
      </c>
      <c r="G4881" s="32">
        <f>F4881*E4881</f>
        <v/>
      </c>
    </row>
    <row r="4882" ht="15" customHeight="1">
      <c r="A4882" s="29" t="inlineStr">
        <is>
          <t>6.30</t>
        </is>
      </c>
      <c r="B4882" s="29" t="inlineStr">
        <is>
          <t>S04287</t>
        </is>
      </c>
      <c r="C4882" s="29" t="inlineStr">
        <is>
          <t>Dispenser para toalha interfolhada</t>
        </is>
      </c>
      <c r="D4882" s="30" t="inlineStr">
        <is>
          <t>un</t>
        </is>
      </c>
      <c r="E4882" s="31" t="n">
        <v>12</v>
      </c>
      <c r="F4882" s="32" t="n">
        <v>0.15</v>
      </c>
      <c r="G4882" s="32">
        <f>F4882*E4882</f>
        <v/>
      </c>
    </row>
    <row r="4883" ht="15" customHeight="1">
      <c r="A4883" s="29" t="inlineStr">
        <is>
          <t>6.31</t>
        </is>
      </c>
      <c r="B4883" s="29" t="inlineStr">
        <is>
          <t>S12511</t>
        </is>
      </c>
      <c r="C4883" s="29" t="inlineStr">
        <is>
          <t>Dispenser, em plástico, para papel higiênico em rolo</t>
        </is>
      </c>
      <c r="D4883" s="30" t="inlineStr">
        <is>
          <t>un</t>
        </is>
      </c>
      <c r="E4883" s="31" t="n">
        <v>33</v>
      </c>
      <c r="F4883" s="32" t="n">
        <v>0.15</v>
      </c>
      <c r="G4883" s="32">
        <f>F4883*E4883</f>
        <v/>
      </c>
    </row>
    <row r="4884" ht="15" customHeight="1">
      <c r="A4884" s="29" t="inlineStr">
        <is>
          <t>6.32</t>
        </is>
      </c>
      <c r="B4884" s="29" t="inlineStr">
        <is>
          <t>SBC190183</t>
        </is>
      </c>
      <c r="C4884" s="29" t="inlineStr">
        <is>
          <t>DUCHA HIGIENICA ACQUA JET 2195 AQUARIUS FABRIMAR CR Data 08/2024</t>
        </is>
      </c>
      <c r="D4884" s="30" t="inlineStr">
        <is>
          <t>un</t>
        </is>
      </c>
      <c r="E4884" s="31" t="n">
        <v>33</v>
      </c>
      <c r="F4884" s="32" t="n">
        <v>1.276</v>
      </c>
      <c r="G4884" s="32">
        <f>F4884*E4884</f>
        <v/>
      </c>
    </row>
    <row r="4885" ht="27.95" customHeight="1">
      <c r="A4885" s="29" t="inlineStr">
        <is>
          <t>6.33</t>
        </is>
      </c>
      <c r="B4885" s="29" t="inlineStr">
        <is>
          <t>89987</t>
        </is>
      </c>
      <c r="C4885" s="29" t="inlineStr">
        <is>
          <t>REGISTRO DE GAVETA BRUTO, LATÃO, ROSCÁVEL, 3/4", COM ACABAMENTO E CANOPLA CROMADOS - FORNECIMENTO E INSTALAÇÃO. AF_08/2021</t>
        </is>
      </c>
      <c r="D4885" s="30" t="inlineStr">
        <is>
          <t>UN</t>
        </is>
      </c>
      <c r="E4885" s="31" t="n">
        <v>12</v>
      </c>
      <c r="F4885" s="32" t="n">
        <v>0.4424</v>
      </c>
      <c r="G4885" s="32">
        <f>F4885*E4885</f>
        <v/>
      </c>
    </row>
    <row r="4886" ht="20.1" customHeight="1">
      <c r="A4886" s="29" t="inlineStr">
        <is>
          <t>6.34</t>
        </is>
      </c>
      <c r="B4886" s="29" t="inlineStr">
        <is>
          <t>94498</t>
        </is>
      </c>
      <c r="C4886" s="29" t="inlineStr">
        <is>
          <t>REGISTRO DE GAVETA BRUTO, LATÃO, ROSCÁVEL, 2" - FORNECIMENTO E INSTALAÇÃO. AF_08/2021</t>
        </is>
      </c>
      <c r="D4886" s="30" t="inlineStr">
        <is>
          <t>UN</t>
        </is>
      </c>
      <c r="E4886" s="31" t="n">
        <v>2</v>
      </c>
      <c r="F4886" s="32" t="n">
        <v>0.6796</v>
      </c>
      <c r="G4886" s="32">
        <f>F4886*E4886</f>
        <v/>
      </c>
    </row>
    <row r="4887" ht="20.1" customHeight="1">
      <c r="A4887" s="29" t="inlineStr">
        <is>
          <t>6.35</t>
        </is>
      </c>
      <c r="B4887" s="29" t="inlineStr">
        <is>
          <t>94500</t>
        </is>
      </c>
      <c r="C4887" s="29" t="inlineStr">
        <is>
          <t>REGISTRO DE GAVETA BRUTO, LATÃO, ROSCÁVEL, 3" - FORNECIMENTO E INSTALAÇÃO. AF_08/2021</t>
        </is>
      </c>
      <c r="D4887" s="30" t="inlineStr">
        <is>
          <t>UN</t>
        </is>
      </c>
      <c r="E4887" s="31" t="n">
        <v>3</v>
      </c>
      <c r="F4887" s="32" t="n">
        <v>1.139</v>
      </c>
      <c r="G4887" s="32">
        <f>F4887*E4887</f>
        <v/>
      </c>
    </row>
    <row r="4888" ht="20.1" customHeight="1">
      <c r="A4888" s="29" t="inlineStr">
        <is>
          <t>6.36</t>
        </is>
      </c>
      <c r="B4888" s="29" t="inlineStr">
        <is>
          <t>94501</t>
        </is>
      </c>
      <c r="C4888" s="29" t="inlineStr">
        <is>
          <t>REGISTRO DE GAVETA BRUTO, LATÃO, ROSCÁVEL, 4" - FORNECIMENTO E INSTALAÇÃO. AF_08/2021</t>
        </is>
      </c>
      <c r="D4888" s="30" t="inlineStr">
        <is>
          <t>UN</t>
        </is>
      </c>
      <c r="E4888" s="31" t="n">
        <v>2</v>
      </c>
      <c r="F4888" s="32" t="n">
        <v>1.445</v>
      </c>
      <c r="G4888" s="32">
        <f>F4888*E4888</f>
        <v/>
      </c>
    </row>
    <row r="4889" ht="15" customHeight="1">
      <c r="A4889" s="29" t="inlineStr">
        <is>
          <t>6.37</t>
        </is>
      </c>
      <c r="B4889" s="29" t="inlineStr">
        <is>
          <t>S07755</t>
        </is>
      </c>
      <c r="C4889" s="29" t="inlineStr">
        <is>
          <t>Painel para shaft de 1,00 x 0,65 sem visita e com acessórios</t>
        </is>
      </c>
      <c r="D4889" s="30" t="inlineStr">
        <is>
          <t>un</t>
        </is>
      </c>
      <c r="E4889" s="31" t="n">
        <v>34.72</v>
      </c>
      <c r="F4889" s="32" t="n">
        <v>1</v>
      </c>
      <c r="G4889" s="32">
        <f>F4889*E4889</f>
        <v/>
      </c>
    </row>
    <row r="4890" ht="27.95" customHeight="1">
      <c r="A4890" s="29" t="inlineStr">
        <is>
          <t>7.3</t>
        </is>
      </c>
      <c r="B4890" s="29" t="inlineStr">
        <is>
          <t>100982</t>
        </is>
      </c>
      <c r="C4890" s="29" t="inlineStr">
        <is>
          <t>CARGA, MANOBRA E DESCARGA DE ENTULHO EM CAMINHÃO BASCULANTE 10 M³ - CARGA COM ESCAVADEIRA HIDRÁULICA (CAÇAMBA DE 0,80 M³ / 111 HP) E DESCARGA LIVRE (UNIDADE: M3). AF_07/2020</t>
        </is>
      </c>
      <c r="D4890" s="30" t="inlineStr">
        <is>
          <t>M3</t>
        </is>
      </c>
      <c r="E4890" s="31" t="n">
        <v>355.22</v>
      </c>
      <c r="F4890" s="32" t="n">
        <v>0.0524</v>
      </c>
      <c r="G4890" s="32">
        <f>F4890*E4890</f>
        <v/>
      </c>
    </row>
    <row r="4891" ht="15" customHeight="1">
      <c r="A4891" s="29" t="inlineStr">
        <is>
          <t>7.4</t>
        </is>
      </c>
      <c r="B4891" s="29" t="inlineStr">
        <is>
          <t>00009537</t>
        </is>
      </c>
      <c r="C4891" s="29" t="inlineStr">
        <is>
          <t>LIMPEZA FINAL DA OBRA</t>
        </is>
      </c>
      <c r="D4891" s="30" t="inlineStr">
        <is>
          <t>M2</t>
        </is>
      </c>
      <c r="E4891" s="31" t="n">
        <v>2211</v>
      </c>
      <c r="F4891" s="32" t="n">
        <v>0.14</v>
      </c>
      <c r="G4891" s="32">
        <f>F4891*E4891</f>
        <v/>
      </c>
    </row>
    <row r="4892" ht="15" customHeight="1">
      <c r="A4892" s="1" t="n"/>
      <c r="B4892" s="1" t="n"/>
      <c r="C4892" s="1" t="n"/>
      <c r="D4892" s="1" t="n"/>
      <c r="E4892" s="1" t="n"/>
      <c r="F4892" s="33" t="inlineStr">
        <is>
          <t>TOTAL:</t>
        </is>
      </c>
      <c r="G4892" s="34" t="n">
        <v>22936.03788850439</v>
      </c>
    </row>
    <row r="4893" ht="24" customHeight="1">
      <c r="A4893" s="27" t="inlineStr">
        <is>
          <t>[ Material ]</t>
        </is>
      </c>
      <c r="B4893" s="27" t="inlineStr">
        <is>
          <t>00042407</t>
        </is>
      </c>
      <c r="C4893" s="27" t="inlineStr">
        <is>
          <t>TRELICA NERVURADA (ESPACADOR), ALTURA = 120,0 MM, DIAMETRO DOS BANZOS INFERIORES E SUPERIOR = 6,0 MM, DIAMETRO DA DIAGONAL = 4,2 MM</t>
        </is>
      </c>
      <c r="D4893" s="28" t="inlineStr">
        <is>
          <t>M</t>
        </is>
      </c>
      <c r="E4893" s="1" t="n"/>
      <c r="F4893" s="1" t="n"/>
      <c r="G4893" s="1" t="n"/>
    </row>
    <row r="4894" ht="27.95" customHeight="1">
      <c r="A4894" s="29" t="inlineStr">
        <is>
          <t>5.9</t>
        </is>
      </c>
      <c r="B4894" s="29" t="inlineStr">
        <is>
          <t>00042407</t>
        </is>
      </c>
      <c r="C4894" s="29" t="inlineStr">
        <is>
          <t>TRELICA NERVURADA (ESPACADOR), ALTURA = 120,0 MM, DIAMETRO DOS BANZOS INFERIORES E SUPERIOR = 6,0 MM, DIAMETRO DA DIAGONAL = 4,2 MM</t>
        </is>
      </c>
      <c r="D4894" s="30" t="inlineStr">
        <is>
          <t>M</t>
        </is>
      </c>
      <c r="E4894" s="31" t="n">
        <v>220</v>
      </c>
      <c r="F4894" s="32" t="n">
        <v>1</v>
      </c>
      <c r="G4894" s="32">
        <f>F4894*E4894</f>
        <v/>
      </c>
    </row>
    <row r="4895" ht="15" customHeight="1">
      <c r="A4895" s="1" t="n"/>
      <c r="B4895" s="1" t="n"/>
      <c r="C4895" s="1" t="n"/>
      <c r="D4895" s="1" t="n"/>
      <c r="E4895" s="1" t="n"/>
      <c r="F4895" s="33" t="inlineStr">
        <is>
          <t>TOTAL:</t>
        </is>
      </c>
      <c r="G4895" s="34" t="n">
        <v>220</v>
      </c>
    </row>
    <row r="4896" ht="15" customHeight="1">
      <c r="A4896" s="27" t="inlineStr">
        <is>
          <t xml:space="preserve">[ Encargos </t>
        </is>
      </c>
      <c r="B4896" s="27" t="inlineStr">
        <is>
          <t>I10583</t>
        </is>
      </c>
      <c r="C4896" s="27" t="inlineStr">
        <is>
          <t>Trincha 3"</t>
        </is>
      </c>
      <c r="D4896" s="28" t="inlineStr">
        <is>
          <t>un</t>
        </is>
      </c>
      <c r="E4896" s="1" t="n"/>
      <c r="F4896" s="1" t="n"/>
      <c r="G4896" s="1" t="n"/>
    </row>
    <row r="4897" ht="27.95" customHeight="1">
      <c r="A4897" s="29" t="inlineStr">
        <is>
          <t>4.2.17</t>
        </is>
      </c>
      <c r="B4897" s="29" t="inlineStr">
        <is>
          <t>S02291</t>
        </is>
      </c>
      <c r="C4897" s="29" t="inlineStr">
        <is>
          <t>Pintura para interiores, sobre paredes ou tetos, com lixamento, aplicação de 01 demão de líquido selador, 02 demãos de massa corrida e 02 demãos de tinta pva latex convencional para interiores (Recomposição das paredes e lajes internas)</t>
        </is>
      </c>
      <c r="D4897" s="30" t="inlineStr">
        <is>
          <t>m2</t>
        </is>
      </c>
      <c r="E4897" s="31" t="n">
        <v>17.4</v>
      </c>
      <c r="F4897" s="32" t="n">
        <v>0.00495</v>
      </c>
      <c r="G4897" s="32">
        <f>F4897*E4897</f>
        <v/>
      </c>
    </row>
    <row r="4898" ht="15" customHeight="1">
      <c r="A4898" s="1" t="n"/>
      <c r="B4898" s="1" t="n"/>
      <c r="C4898" s="1" t="n"/>
      <c r="D4898" s="1" t="n"/>
      <c r="E4898" s="1" t="n"/>
      <c r="F4898" s="33" t="inlineStr">
        <is>
          <t>TOTAL:</t>
        </is>
      </c>
      <c r="G4898" s="34" t="n">
        <v>0.08613</v>
      </c>
    </row>
    <row r="4899" ht="15" customHeight="1">
      <c r="A4899" s="27" t="inlineStr">
        <is>
          <t>[ Material ]</t>
        </is>
      </c>
      <c r="B4899" s="27" t="inlineStr">
        <is>
          <t>00009836</t>
        </is>
      </c>
      <c r="C4899" s="27" t="inlineStr">
        <is>
          <t>TUBO PVC SERIE NORMAL, DN 100 MM, PARA ESGOTO PREDIAL (NBR 5688)</t>
        </is>
      </c>
      <c r="D4899" s="28" t="inlineStr">
        <is>
          <t>M</t>
        </is>
      </c>
      <c r="E4899" s="1" t="n"/>
      <c r="F4899" s="1" t="n"/>
      <c r="G4899" s="1" t="n"/>
    </row>
    <row r="4900" ht="27.95" customHeight="1">
      <c r="A4900" s="29" t="inlineStr">
        <is>
          <t>2.3</t>
        </is>
      </c>
      <c r="B4900" s="29" t="inlineStr">
        <is>
          <t>93210</t>
        </is>
      </c>
      <c r="C4900" s="29" t="inlineStr">
        <is>
          <t>EXECUÇÃO DE REFEITÓRIO EM CANTEIRO DE OBRA EM CHAPA DE MADEIRA COMPENSADA, NÃO INCLUSO MOBILIÁRIO E EQUIPAMENTOS. AF_02/2016</t>
        </is>
      </c>
      <c r="D4900" s="30" t="inlineStr">
        <is>
          <t>M2</t>
        </is>
      </c>
      <c r="E4900" s="31" t="n">
        <v>14</v>
      </c>
      <c r="F4900" s="32" t="n">
        <v>0.15011227</v>
      </c>
      <c r="G4900" s="32">
        <f>F4900*E4900</f>
        <v/>
      </c>
    </row>
    <row r="4901" ht="15" customHeight="1">
      <c r="A4901" s="1" t="n"/>
      <c r="B4901" s="1" t="n"/>
      <c r="C4901" s="1" t="n"/>
      <c r="D4901" s="1" t="n"/>
      <c r="E4901" s="1" t="n"/>
      <c r="F4901" s="33" t="inlineStr">
        <is>
          <t>TOTAL:</t>
        </is>
      </c>
      <c r="G4901" s="34" t="n">
        <v>2.10157178</v>
      </c>
    </row>
    <row r="4902" ht="15" customHeight="1">
      <c r="A4902" s="27" t="inlineStr">
        <is>
          <t>[ Material ]</t>
        </is>
      </c>
      <c r="B4902" s="27" t="inlineStr">
        <is>
          <t>00009835</t>
        </is>
      </c>
      <c r="C4902" s="27" t="inlineStr">
        <is>
          <t>TUBO PVC SERIE NORMAL, DN 40 MM, PARA ESGOTO PREDIAL (NBR 5688)</t>
        </is>
      </c>
      <c r="D4902" s="28" t="inlineStr">
        <is>
          <t>M</t>
        </is>
      </c>
      <c r="E4902" s="1" t="n"/>
      <c r="F4902" s="1" t="n"/>
      <c r="G4902" s="1" t="n"/>
    </row>
    <row r="4903" ht="27.95" customHeight="1">
      <c r="A4903" s="29" t="inlineStr">
        <is>
          <t>2.3</t>
        </is>
      </c>
      <c r="B4903" s="29" t="inlineStr">
        <is>
          <t>93210</t>
        </is>
      </c>
      <c r="C4903" s="29" t="inlineStr">
        <is>
          <t>EXECUÇÃO DE REFEITÓRIO EM CANTEIRO DE OBRA EM CHAPA DE MADEIRA COMPENSADA, NÃO INCLUSO MOBILIÁRIO E EQUIPAMENTOS. AF_02/2016</t>
        </is>
      </c>
      <c r="D4903" s="30" t="inlineStr">
        <is>
          <t>M2</t>
        </is>
      </c>
      <c r="E4903" s="31" t="n">
        <v>14</v>
      </c>
      <c r="F4903" s="32" t="n">
        <v>0.09346414</v>
      </c>
      <c r="G4903" s="32">
        <f>F4903*E4903</f>
        <v/>
      </c>
    </row>
    <row r="4904" ht="15" customHeight="1">
      <c r="A4904" s="1" t="n"/>
      <c r="B4904" s="1" t="n"/>
      <c r="C4904" s="1" t="n"/>
      <c r="D4904" s="1" t="n"/>
      <c r="E4904" s="1" t="n"/>
      <c r="F4904" s="33" t="inlineStr">
        <is>
          <t>TOTAL:</t>
        </is>
      </c>
      <c r="G4904" s="34" t="n">
        <v>1.30849796</v>
      </c>
    </row>
    <row r="4905" ht="15" customHeight="1">
      <c r="A4905" s="27" t="inlineStr">
        <is>
          <t>[ Material ]</t>
        </is>
      </c>
      <c r="B4905" s="27" t="inlineStr">
        <is>
          <t>00009856</t>
        </is>
      </c>
      <c r="C4905" s="27" t="inlineStr">
        <is>
          <t>TUBO PVC, ROSCAVEL, 1/2", AGUA FRIA PREDIAL</t>
        </is>
      </c>
      <c r="D4905" s="28" t="inlineStr">
        <is>
          <t>M</t>
        </is>
      </c>
      <c r="E4905" s="1" t="n"/>
      <c r="F4905" s="1" t="n"/>
      <c r="G4905" s="1" t="n"/>
    </row>
    <row r="4906" ht="20.1" customHeight="1">
      <c r="A4906" s="29" t="inlineStr">
        <is>
          <t>1.7</t>
        </is>
      </c>
      <c r="B4906" s="29" t="inlineStr">
        <is>
          <t>CP ADAP. - SBC 012710</t>
        </is>
      </c>
      <c r="C4906" s="29" t="inlineStr">
        <is>
          <t>DESPESAS GERAIS DE MANUTENCAO CANTEIRO DE OBRAS</t>
        </is>
      </c>
      <c r="D4906" s="30" t="inlineStr">
        <is>
          <t>MÊS</t>
        </is>
      </c>
      <c r="E4906" s="31" t="n">
        <v>12</v>
      </c>
      <c r="F4906" s="32" t="n">
        <v>12</v>
      </c>
      <c r="G4906" s="32">
        <f>F4906*E4906</f>
        <v/>
      </c>
    </row>
    <row r="4907" ht="15" customHeight="1">
      <c r="A4907" s="1" t="n"/>
      <c r="B4907" s="1" t="n"/>
      <c r="C4907" s="1" t="n"/>
      <c r="D4907" s="1" t="n"/>
      <c r="E4907" s="1" t="n"/>
      <c r="F4907" s="33" t="inlineStr">
        <is>
          <t>TOTAL:</t>
        </is>
      </c>
      <c r="G4907" s="34" t="n">
        <v>144</v>
      </c>
    </row>
    <row r="4908" ht="15" customHeight="1">
      <c r="A4908" s="27" t="inlineStr">
        <is>
          <t>[ Material ]</t>
        </is>
      </c>
      <c r="B4908" s="27" t="inlineStr">
        <is>
          <t>00009860</t>
        </is>
      </c>
      <c r="C4908" s="27" t="inlineStr">
        <is>
          <t>TUBO PVC, ROSCAVEL, 2", PARA AGUA FRIA PREDIAL</t>
        </is>
      </c>
      <c r="D4908" s="28" t="inlineStr">
        <is>
          <t>M</t>
        </is>
      </c>
      <c r="E4908" s="1" t="n"/>
      <c r="F4908" s="1" t="n"/>
      <c r="G4908" s="1" t="n"/>
    </row>
    <row r="4909" ht="20.1" customHeight="1">
      <c r="A4909" s="29" t="inlineStr">
        <is>
          <t>1.7</t>
        </is>
      </c>
      <c r="B4909" s="29" t="inlineStr">
        <is>
          <t>CP ADAP. - SBC 012710</t>
        </is>
      </c>
      <c r="C4909" s="29" t="inlineStr">
        <is>
          <t>DESPESAS GERAIS DE MANUTENCAO CANTEIRO DE OBRAS</t>
        </is>
      </c>
      <c r="D4909" s="30" t="inlineStr">
        <is>
          <t>MÊS</t>
        </is>
      </c>
      <c r="E4909" s="31" t="n">
        <v>12</v>
      </c>
      <c r="F4909" s="32" t="n">
        <v>6</v>
      </c>
      <c r="G4909" s="32">
        <f>F4909*E4909</f>
        <v/>
      </c>
    </row>
    <row r="4910" ht="15" customHeight="1">
      <c r="A4910" s="1" t="n"/>
      <c r="B4910" s="1" t="n"/>
      <c r="C4910" s="1" t="n"/>
      <c r="D4910" s="1" t="n"/>
      <c r="E4910" s="1" t="n"/>
      <c r="F4910" s="33" t="inlineStr">
        <is>
          <t>TOTAL:</t>
        </is>
      </c>
      <c r="G4910" s="34" t="n">
        <v>72</v>
      </c>
    </row>
    <row r="4911" ht="15" customHeight="1">
      <c r="A4911" s="27" t="inlineStr">
        <is>
          <t>[ Material ]</t>
        </is>
      </c>
      <c r="B4911" s="27" t="inlineStr">
        <is>
          <t>00009868</t>
        </is>
      </c>
      <c r="C4911" s="27" t="inlineStr">
        <is>
          <t>TUBO PVC, SOLDAVEL, DE 25 MM, AGUA FRIA (NBR-5648)</t>
        </is>
      </c>
      <c r="D4911" s="28" t="inlineStr">
        <is>
          <t>M</t>
        </is>
      </c>
      <c r="E4911" s="1" t="n"/>
      <c r="F4911" s="1" t="n"/>
      <c r="G4911" s="1" t="n"/>
    </row>
    <row r="4912" ht="27.95" customHeight="1">
      <c r="A4912" s="29" t="inlineStr">
        <is>
          <t>2.3</t>
        </is>
      </c>
      <c r="B4912" s="29" t="inlineStr">
        <is>
          <t>93210</t>
        </is>
      </c>
      <c r="C4912" s="29" t="inlineStr">
        <is>
          <t>EXECUÇÃO DE REFEITÓRIO EM CANTEIRO DE OBRA EM CHAPA DE MADEIRA COMPENSADA, NÃO INCLUSO MOBILIÁRIO E EQUIPAMENTOS. AF_02/2016</t>
        </is>
      </c>
      <c r="D4912" s="30" t="inlineStr">
        <is>
          <t>M2</t>
        </is>
      </c>
      <c r="E4912" s="31" t="n">
        <v>14</v>
      </c>
      <c r="F4912" s="32" t="n">
        <v>0.1205834574</v>
      </c>
      <c r="G4912" s="32">
        <f>F4912*E4912</f>
        <v/>
      </c>
    </row>
    <row r="4913" ht="15" customHeight="1">
      <c r="A4913" s="1" t="n"/>
      <c r="B4913" s="1" t="n"/>
      <c r="C4913" s="1" t="n"/>
      <c r="D4913" s="1" t="n"/>
      <c r="E4913" s="1" t="n"/>
      <c r="F4913" s="33" t="inlineStr">
        <is>
          <t>TOTAL:</t>
        </is>
      </c>
      <c r="G4913" s="34" t="n">
        <v>1.6881684036</v>
      </c>
    </row>
    <row r="4914" ht="15" customHeight="1">
      <c r="A4914" s="27" t="inlineStr">
        <is>
          <t>[ Material ]</t>
        </is>
      </c>
      <c r="B4914" s="27" t="inlineStr">
        <is>
          <t>00009869</t>
        </is>
      </c>
      <c r="C4914" s="27" t="inlineStr">
        <is>
          <t>TUBO PVC, SOLDAVEL, DE 32 MM, AGUA FRIA (NBR-5648)</t>
        </is>
      </c>
      <c r="D4914" s="28" t="inlineStr">
        <is>
          <t>M</t>
        </is>
      </c>
      <c r="E4914" s="1" t="n"/>
      <c r="F4914" s="1" t="n"/>
      <c r="G4914" s="1" t="n"/>
    </row>
    <row r="4915" ht="20.1" customHeight="1">
      <c r="A4915" s="29" t="inlineStr">
        <is>
          <t>2.5</t>
        </is>
      </c>
      <c r="B4915" s="29" t="inlineStr">
        <is>
          <t>CP ADAP. 002</t>
        </is>
      </c>
      <c r="C4915" s="29" t="inlineStr">
        <is>
          <t>INSTALAÇÕES PROVISÓRIAS DE ÁGUA</t>
        </is>
      </c>
      <c r="D4915" s="30" t="inlineStr">
        <is>
          <t>UN</t>
        </is>
      </c>
      <c r="E4915" s="31" t="n">
        <v>1</v>
      </c>
      <c r="F4915" s="32" t="n">
        <v>4</v>
      </c>
      <c r="G4915" s="32">
        <f>F4915*E4915</f>
        <v/>
      </c>
    </row>
    <row r="4916" ht="15" customHeight="1">
      <c r="A4916" s="1" t="n"/>
      <c r="B4916" s="1" t="n"/>
      <c r="C4916" s="1" t="n"/>
      <c r="D4916" s="1" t="n"/>
      <c r="E4916" s="1" t="n"/>
      <c r="F4916" s="33" t="inlineStr">
        <is>
          <t>TOTAL:</t>
        </is>
      </c>
      <c r="G4916" s="34" t="n">
        <v>4</v>
      </c>
    </row>
    <row r="4917" ht="15" customHeight="1">
      <c r="A4917" s="27" t="inlineStr">
        <is>
          <t xml:space="preserve">[ Encargos </t>
        </is>
      </c>
      <c r="B4917" s="27" t="inlineStr">
        <is>
          <t>I02378</t>
        </is>
      </c>
      <c r="C4917" s="27" t="inlineStr">
        <is>
          <t>Vale transporte</t>
        </is>
      </c>
      <c r="D4917" s="28" t="inlineStr">
        <is>
          <t>un</t>
        </is>
      </c>
      <c r="E4917" s="1" t="n"/>
      <c r="F4917" s="1" t="n"/>
      <c r="G4917" s="1" t="n"/>
    </row>
    <row r="4918" ht="15" customHeight="1">
      <c r="A4918" s="29" t="inlineStr">
        <is>
          <t>3.3.10</t>
        </is>
      </c>
      <c r="B4918" s="29" t="inlineStr">
        <is>
          <t>S08637</t>
        </is>
      </c>
      <c r="C4918" s="29" t="inlineStr">
        <is>
          <t>Chapim de concreto pré-moldado</t>
        </is>
      </c>
      <c r="D4918" s="30" t="inlineStr">
        <is>
          <t>m</t>
        </is>
      </c>
      <c r="E4918" s="31" t="n">
        <v>142</v>
      </c>
      <c r="F4918" s="32" t="n">
        <v>0.21692</v>
      </c>
      <c r="G4918" s="32">
        <f>F4918*E4918</f>
        <v/>
      </c>
    </row>
    <row r="4919" ht="20.1" customHeight="1">
      <c r="A4919" s="29" t="inlineStr">
        <is>
          <t>3.6.5</t>
        </is>
      </c>
      <c r="B4919" s="29" t="inlineStr">
        <is>
          <t>S09541</t>
        </is>
      </c>
      <c r="C4919" s="29" t="inlineStr">
        <is>
          <t>Fornecimento e instalação de exaustor eólico ref. LM-60 master turbo, da luftmaxi ou similar</t>
        </is>
      </c>
      <c r="D4919" s="30" t="inlineStr">
        <is>
          <t>un</t>
        </is>
      </c>
      <c r="E4919" s="31" t="n">
        <v>18</v>
      </c>
      <c r="F4919" s="32" t="n">
        <v>0.1595</v>
      </c>
      <c r="G4919" s="32">
        <f>F4919*E4919</f>
        <v/>
      </c>
    </row>
    <row r="4920" ht="27.95" customHeight="1">
      <c r="A4920" s="29" t="inlineStr">
        <is>
          <t>4.2.17</t>
        </is>
      </c>
      <c r="B4920" s="29" t="inlineStr">
        <is>
          <t>S02291</t>
        </is>
      </c>
      <c r="C4920" s="29" t="inlineStr">
        <is>
          <t>Pintura para interiores, sobre paredes ou tetos, com lixamento, aplicação de 01 demão de líquido selador, 02 demãos de massa corrida e 02 demãos de tinta pva latex convencional para interiores (Recomposição das paredes e lajes internas)</t>
        </is>
      </c>
      <c r="D4920" s="30" t="inlineStr">
        <is>
          <t>m2</t>
        </is>
      </c>
      <c r="E4920" s="31" t="n">
        <v>17.4</v>
      </c>
      <c r="F4920" s="32" t="n">
        <v>0.123695</v>
      </c>
      <c r="G4920" s="32">
        <f>F4920*E4920</f>
        <v/>
      </c>
    </row>
    <row r="4921" ht="15" customHeight="1">
      <c r="A4921" s="1" t="n"/>
      <c r="B4921" s="1" t="n"/>
      <c r="C4921" s="1" t="n"/>
      <c r="D4921" s="1" t="n"/>
      <c r="E4921" s="1" t="n"/>
      <c r="F4921" s="33" t="inlineStr">
        <is>
          <t>TOTAL:</t>
        </is>
      </c>
      <c r="G4921" s="34" t="n">
        <v>35.825933</v>
      </c>
    </row>
    <row r="4922" ht="15.95" customHeight="1">
      <c r="A4922" s="27" t="inlineStr">
        <is>
          <t>[ Material ]</t>
        </is>
      </c>
      <c r="B4922" s="27" t="inlineStr">
        <is>
          <t>00021112</t>
        </is>
      </c>
      <c r="C4922" s="27" t="inlineStr">
        <is>
          <t>VALVULA DE DESCARGA EM METAL CROMADO PARA MICTORIO COM ACIONAMENTO POR PRESSAO E FECHAMENTO AUTOMATICO</t>
        </is>
      </c>
      <c r="D4922" s="28" t="inlineStr">
        <is>
          <t>UN</t>
        </is>
      </c>
      <c r="E4922" s="1" t="n"/>
      <c r="F4922" s="1" t="n"/>
      <c r="G4922" s="1" t="n"/>
    </row>
    <row r="4923" ht="20.1" customHeight="1">
      <c r="A4923" s="29" t="inlineStr">
        <is>
          <t>6.18</t>
        </is>
      </c>
      <c r="B4923" s="29" t="inlineStr">
        <is>
          <t>100858</t>
        </is>
      </c>
      <c r="C4923" s="29" t="inlineStr">
        <is>
          <t>MICTÓRIO SIFONADO LOUÇA BRANCA - PADRÃO MÉDIO - FORNECIMENTO E INSTALAÇÃO. AF_01/2020</t>
        </is>
      </c>
      <c r="D4923" s="30" t="inlineStr">
        <is>
          <t>UN</t>
        </is>
      </c>
      <c r="E4923" s="31" t="n">
        <v>11</v>
      </c>
      <c r="F4923" s="32" t="n">
        <v>1</v>
      </c>
      <c r="G4923" s="32">
        <f>F4923*E4923</f>
        <v/>
      </c>
    </row>
    <row r="4924" ht="15" customHeight="1">
      <c r="A4924" s="1" t="n"/>
      <c r="B4924" s="1" t="n"/>
      <c r="C4924" s="1" t="n"/>
      <c r="D4924" s="1" t="n"/>
      <c r="E4924" s="1" t="n"/>
      <c r="F4924" s="33" t="inlineStr">
        <is>
          <t>TOTAL:</t>
        </is>
      </c>
      <c r="G4924" s="34" t="n">
        <v>11</v>
      </c>
    </row>
    <row r="4925" ht="15.95" customHeight="1">
      <c r="A4925" s="27" t="inlineStr">
        <is>
          <t>[ Material ]</t>
        </is>
      </c>
      <c r="B4925" s="27" t="inlineStr">
        <is>
          <t>00037588</t>
        </is>
      </c>
      <c r="C4925" s="27" t="inlineStr">
        <is>
          <t>VALVULA DE ESCOAMENTO PARA TANQUE, EM METAL CROMADO, 1.1/2 ", SEM LADRAO, COM TAMPAO PLASTICO</t>
        </is>
      </c>
      <c r="D4925" s="28" t="inlineStr">
        <is>
          <t>UN</t>
        </is>
      </c>
      <c r="E4925" s="1" t="n"/>
      <c r="F4925" s="1" t="n"/>
      <c r="G4925" s="1" t="n"/>
    </row>
    <row r="4926" ht="27.95" customHeight="1">
      <c r="A4926" s="29" t="inlineStr">
        <is>
          <t>6.15</t>
        </is>
      </c>
      <c r="B4926" s="29" t="inlineStr">
        <is>
          <t>86938</t>
        </is>
      </c>
      <c r="C4926" s="29" t="inlineStr">
        <is>
          <t>CUBA DE EMBUTIR OVAL EM LOUÇA BRANCA, 35 X 50CM OU EQUIVALENTE, INCLUSO VÁLVULA E SIFÃO TIPO GARRAFA EM METAL CROMADO - FORNECIMENTO E INSTALAÇÃO. AF_01/2020</t>
        </is>
      </c>
      <c r="D4926" s="30" t="inlineStr">
        <is>
          <t>UN</t>
        </is>
      </c>
      <c r="E4926" s="31" t="n">
        <v>30</v>
      </c>
      <c r="F4926" s="32" t="n">
        <v>1</v>
      </c>
      <c r="G4926" s="32">
        <f>F4926*E4926</f>
        <v/>
      </c>
    </row>
    <row r="4927" ht="15" customHeight="1">
      <c r="A4927" s="1" t="n"/>
      <c r="B4927" s="1" t="n"/>
      <c r="C4927" s="1" t="n"/>
      <c r="D4927" s="1" t="n"/>
      <c r="E4927" s="1" t="n"/>
      <c r="F4927" s="33" t="inlineStr">
        <is>
          <t>TOTAL:</t>
        </is>
      </c>
      <c r="G4927" s="34" t="n">
        <v>30</v>
      </c>
    </row>
    <row r="4928" ht="15.95" customHeight="1">
      <c r="A4928" s="27" t="inlineStr">
        <is>
          <t>[ Material ]</t>
        </is>
      </c>
      <c r="B4928" s="27" t="inlineStr">
        <is>
          <t>00006153</t>
        </is>
      </c>
      <c r="C4928" s="27" t="inlineStr">
        <is>
          <t>VALVULA EM PLASTICO BRANCO PARA TANQUE OU LAVATORIO 1 ", SEM UNHO E SEM LADRAO</t>
        </is>
      </c>
      <c r="D4928" s="28" t="inlineStr">
        <is>
          <t>UN</t>
        </is>
      </c>
      <c r="E4928" s="1" t="n"/>
      <c r="F4928" s="1" t="n"/>
      <c r="G4928" s="1" t="n"/>
    </row>
    <row r="4929" ht="27.95" customHeight="1">
      <c r="A4929" s="29" t="inlineStr">
        <is>
          <t>2.3</t>
        </is>
      </c>
      <c r="B4929" s="29" t="inlineStr">
        <is>
          <t>93210</t>
        </is>
      </c>
      <c r="C4929" s="29" t="inlineStr">
        <is>
          <t>EXECUÇÃO DE REFEITÓRIO EM CANTEIRO DE OBRA EM CHAPA DE MADEIRA COMPENSADA, NÃO INCLUSO MOBILIÁRIO E EQUIPAMENTOS. AF_02/2016</t>
        </is>
      </c>
      <c r="D4929" s="30" t="inlineStr">
        <is>
          <t>M2</t>
        </is>
      </c>
      <c r="E4929" s="31" t="n">
        <v>14</v>
      </c>
      <c r="F4929" s="32" t="n">
        <v>0.0268</v>
      </c>
      <c r="G4929" s="32">
        <f>F4929*E4929</f>
        <v/>
      </c>
    </row>
    <row r="4930" ht="15" customHeight="1">
      <c r="A4930" s="1" t="n"/>
      <c r="B4930" s="1" t="n"/>
      <c r="C4930" s="1" t="n"/>
      <c r="D4930" s="1" t="n"/>
      <c r="E4930" s="1" t="n"/>
      <c r="F4930" s="33" t="inlineStr">
        <is>
          <t>TOTAL:</t>
        </is>
      </c>
      <c r="G4930" s="34" t="n">
        <v>0.3752</v>
      </c>
    </row>
    <row r="4931" ht="15.95" customHeight="1">
      <c r="A4931" s="27" t="inlineStr">
        <is>
          <t>[ Material ]</t>
        </is>
      </c>
      <c r="B4931" s="27" t="inlineStr">
        <is>
          <t>00006155</t>
        </is>
      </c>
      <c r="C4931" s="27" t="inlineStr">
        <is>
          <t>VALVULA EM PLASTICO CROMADO TIPO AMERICANA PARA PIA DE COZINHA 3.1/2" X 1.1/2 ", SEM ADAPTADOR</t>
        </is>
      </c>
      <c r="D4931" s="28" t="inlineStr">
        <is>
          <t>UN</t>
        </is>
      </c>
      <c r="E4931" s="1" t="n"/>
      <c r="F4931" s="1" t="n"/>
      <c r="G4931" s="1" t="n"/>
    </row>
    <row r="4932" ht="27.95" customHeight="1">
      <c r="A4932" s="29" t="inlineStr">
        <is>
          <t>2.3</t>
        </is>
      </c>
      <c r="B4932" s="29" t="inlineStr">
        <is>
          <t>93210</t>
        </is>
      </c>
      <c r="C4932" s="29" t="inlineStr">
        <is>
          <t>EXECUÇÃO DE REFEITÓRIO EM CANTEIRO DE OBRA EM CHAPA DE MADEIRA COMPENSADA, NÃO INCLUSO MOBILIÁRIO E EQUIPAMENTOS. AF_02/2016</t>
        </is>
      </c>
      <c r="D4932" s="30" t="inlineStr">
        <is>
          <t>M2</t>
        </is>
      </c>
      <c r="E4932" s="31" t="n">
        <v>14</v>
      </c>
      <c r="F4932" s="32" t="n">
        <v>0.0268</v>
      </c>
      <c r="G4932" s="32">
        <f>F4932*E4932</f>
        <v/>
      </c>
    </row>
    <row r="4933" ht="15" customHeight="1">
      <c r="A4933" s="1" t="n"/>
      <c r="B4933" s="1" t="n"/>
      <c r="C4933" s="1" t="n"/>
      <c r="D4933" s="1" t="n"/>
      <c r="E4933" s="1" t="n"/>
      <c r="F4933" s="33" t="inlineStr">
        <is>
          <t>TOTAL:</t>
        </is>
      </c>
      <c r="G4933" s="34" t="n">
        <v>0.3752</v>
      </c>
    </row>
    <row r="4934" ht="15" customHeight="1">
      <c r="A4934" s="27" t="inlineStr">
        <is>
          <t>[ Material ]</t>
        </is>
      </c>
      <c r="B4934" s="27" t="inlineStr">
        <is>
          <t>00039996</t>
        </is>
      </c>
      <c r="C4934" s="27" t="inlineStr">
        <is>
          <t>VERGALHAO ZINCADO ROSCA TOTAL, 1/4" (6,3 MM)</t>
        </is>
      </c>
      <c r="D4934" s="28" t="inlineStr">
        <is>
          <t>M</t>
        </is>
      </c>
      <c r="E4934" s="1" t="n"/>
      <c r="F4934" s="1" t="n"/>
      <c r="G4934" s="1" t="n"/>
    </row>
    <row r="4935" ht="27.95" customHeight="1">
      <c r="A4935" s="29" t="inlineStr">
        <is>
          <t>2.4</t>
        </is>
      </c>
      <c r="B4935" s="29" t="inlineStr">
        <is>
          <t>101493</t>
        </is>
      </c>
      <c r="C4935" s="29" t="inlineStr">
        <is>
          <t>ENTRADA DE ENERGIA ELÉTRICA, AÉREA, MONOFÁSICA, COM CAIXA DE EMBUTIR, CABO DE 10 MM2 E DISJUNTOR DIN 50A (NÃO INCLUSO O POSTE DE CONCRETO). AF_07/2020_PS</t>
        </is>
      </c>
      <c r="D4935" s="30" t="inlineStr">
        <is>
          <t>UN</t>
        </is>
      </c>
      <c r="E4935" s="31" t="n">
        <v>1</v>
      </c>
      <c r="F4935" s="32" t="n">
        <v>0.1664</v>
      </c>
      <c r="G4935" s="32">
        <f>F4935*E4935</f>
        <v/>
      </c>
    </row>
    <row r="4936" ht="15" customHeight="1">
      <c r="A4936" s="1" t="n"/>
      <c r="B4936" s="1" t="n"/>
      <c r="C4936" s="1" t="n"/>
      <c r="D4936" s="1" t="n"/>
      <c r="E4936" s="1" t="n"/>
      <c r="F4936" s="33" t="inlineStr">
        <is>
          <t>TOTAL:</t>
        </is>
      </c>
      <c r="G4936" s="34" t="n">
        <v>0.1664</v>
      </c>
    </row>
    <row r="4937" ht="15.95" customHeight="1">
      <c r="A4937" s="27" t="inlineStr">
        <is>
          <t xml:space="preserve">[ </t>
        </is>
      </c>
      <c r="B4937" s="27" t="inlineStr">
        <is>
          <t>00013896</t>
        </is>
      </c>
      <c r="C4937" s="27" t="inlineStr">
        <is>
          <t>VIBRADOR DE IMERSAO, DIAMETRO DA PONTEIRA DE *45* MM, COM MOTOR ELETRICO TRIFASICO DE 2 HP (2 CV)</t>
        </is>
      </c>
      <c r="D4937" s="28" t="inlineStr">
        <is>
          <t>UN</t>
        </is>
      </c>
      <c r="E4937" s="1" t="n"/>
      <c r="F4937" s="1" t="n"/>
      <c r="G4937" s="1" t="n"/>
    </row>
    <row r="4938" ht="27.95" customHeight="1">
      <c r="A4938" s="29" t="inlineStr">
        <is>
          <t>2.3</t>
        </is>
      </c>
      <c r="B4938" s="29" t="inlineStr">
        <is>
          <t>93210</t>
        </is>
      </c>
      <c r="C4938" s="29" t="inlineStr">
        <is>
          <t>EXECUÇÃO DE REFEITÓRIO EM CANTEIRO DE OBRA EM CHAPA DE MADEIRA COMPENSADA, NÃO INCLUSO MOBILIÁRIO E EQUIPAMENTOS. AF_02/2016</t>
        </is>
      </c>
      <c r="D4938" s="30" t="inlineStr">
        <is>
          <t>M2</t>
        </is>
      </c>
      <c r="E4938" s="31" t="n">
        <v>14</v>
      </c>
      <c r="F4938" s="32" t="n">
        <v>3.8674790920192e-06</v>
      </c>
      <c r="G4938" s="32">
        <f>F4938*E4938</f>
        <v/>
      </c>
    </row>
    <row r="4939" ht="20.1" customHeight="1">
      <c r="A4939" s="29" t="inlineStr">
        <is>
          <t>4.6.5</t>
        </is>
      </c>
      <c r="B4939" s="29" t="inlineStr">
        <is>
          <t>103669</t>
        </is>
      </c>
      <c r="C4939" s="29" t="inlineStr">
        <is>
          <t>CONCRETAGEM DE PILARES, FCK = 25 MPA, COM USO DE BALDES - LANÇAMENTO, ADENSAMENTO E ACABAMENTO. AF_02/2022</t>
        </is>
      </c>
      <c r="D4939" s="30" t="inlineStr">
        <is>
          <t>M3</t>
        </is>
      </c>
      <c r="E4939" s="31" t="n">
        <v>0.25</v>
      </c>
      <c r="F4939" s="32" t="n">
        <v>0.0004917383999999999</v>
      </c>
      <c r="G4939" s="32">
        <f>F4939*E4939</f>
        <v/>
      </c>
    </row>
    <row r="4940" ht="27.95" customHeight="1">
      <c r="A4940" s="29" t="inlineStr">
        <is>
          <t>4.6.8</t>
        </is>
      </c>
      <c r="B4940" s="29" t="inlineStr">
        <is>
          <t>103683</t>
        </is>
      </c>
      <c r="C4940" s="29" t="inlineStr">
        <is>
          <t>CONCRETAGEM DE VIGAS E LAJES, FCK=25 MPA, PARA QUALQUER TIPO DE LAJE COM BALDES EM EDIFICAÇÃO DE MULTIPAVIMENTOS ATÉ 04 ANDARES - LANÇAMENTO, ADENSAMENTO E ACABAMENTO. AF_02/2022</t>
        </is>
      </c>
      <c r="D4940" s="30" t="inlineStr">
        <is>
          <t>M3</t>
        </is>
      </c>
      <c r="E4940" s="31" t="n">
        <v>0.5600000000000001</v>
      </c>
      <c r="F4940" s="32" t="n">
        <v>0.0005404008</v>
      </c>
      <c r="G4940" s="32">
        <f>F4940*E4940</f>
        <v/>
      </c>
    </row>
    <row r="4941" ht="20.1" customHeight="1">
      <c r="A4941" s="29" t="inlineStr">
        <is>
          <t>5.10</t>
        </is>
      </c>
      <c r="B4941" s="29" t="inlineStr">
        <is>
          <t>103669</t>
        </is>
      </c>
      <c r="C4941" s="29" t="inlineStr">
        <is>
          <t>CONCRETAGEM DE PILARES, FCK = 25 MPA, COM USO DE BALDES - LANÇAMENTO, ADENSAMENTO E ACABAMENTO. AF_02/2022</t>
        </is>
      </c>
      <c r="D4941" s="30" t="inlineStr">
        <is>
          <t>M3</t>
        </is>
      </c>
      <c r="E4941" s="31" t="n">
        <v>3.38</v>
      </c>
      <c r="F4941" s="32" t="n">
        <v>0.0004917383999999999</v>
      </c>
      <c r="G4941" s="32">
        <f>F4941*E4941</f>
        <v/>
      </c>
    </row>
    <row r="4942" ht="20.1" customHeight="1">
      <c r="A4942" s="29" t="inlineStr">
        <is>
          <t>5.11</t>
        </is>
      </c>
      <c r="B4942" s="29" t="inlineStr">
        <is>
          <t>96556</t>
        </is>
      </c>
      <c r="C4942" s="29" t="inlineStr">
        <is>
          <t>CONCRETAGEM DE SAPATAS, FCK 30 MPA, COM USO DE JERICA ? LANÇAMENTO, ADENSAMENTO E ACABAMENTO. AF_06/2017</t>
        </is>
      </c>
      <c r="D4942" s="30" t="inlineStr">
        <is>
          <t>M3</t>
        </is>
      </c>
      <c r="E4942" s="31" t="n">
        <v>3.89</v>
      </c>
      <c r="F4942" s="32" t="n">
        <v>0.0003020248</v>
      </c>
      <c r="G4942" s="32">
        <f>F4942*E4942</f>
        <v/>
      </c>
    </row>
    <row r="4943" ht="15" customHeight="1">
      <c r="A4943" s="1" t="n"/>
      <c r="B4943" s="1" t="n"/>
      <c r="C4943" s="1" t="n"/>
      <c r="D4943" s="1" t="n"/>
      <c r="E4943" s="1" t="n"/>
      <c r="F4943" s="33" t="inlineStr">
        <is>
          <t>TOTAL:</t>
        </is>
      </c>
      <c r="G4943" s="34" t="n">
        <v>0.003316656019288269</v>
      </c>
    </row>
    <row r="4944" ht="24" customHeight="1">
      <c r="A4944" s="27" t="inlineStr">
        <is>
          <t>[ Material ]</t>
        </is>
      </c>
      <c r="B4944" s="27" t="inlineStr">
        <is>
          <t>00004425</t>
        </is>
      </c>
      <c r="C4944" s="27" t="inlineStr">
        <is>
          <t>VIGA NAO APARELHADA *6 X 12* CM, EM MACARANDUBA/MASSARANDUBA, ANGELIM OU EQUIVALENTE DA REGIAO - BRUTA</t>
        </is>
      </c>
      <c r="D4944" s="28" t="inlineStr">
        <is>
          <t>M</t>
        </is>
      </c>
      <c r="E4944" s="1" t="n"/>
      <c r="F4944" s="1" t="n"/>
      <c r="G4944" s="1" t="n"/>
    </row>
    <row r="4945" ht="20.1" customHeight="1">
      <c r="A4945" s="29" t="inlineStr">
        <is>
          <t>2.2</t>
        </is>
      </c>
      <c r="B4945" s="29" t="inlineStr">
        <is>
          <t>93208</t>
        </is>
      </c>
      <c r="C4945" s="29" t="inlineStr">
        <is>
          <t>EXECUÇÃO DE ALMOXARIFADO EM CANTEIRO DE OBRA EM CHAPA DE MADEIRA COMPENSADA, INCLUSO PRATELEIRAS. AF_02/2016</t>
        </is>
      </c>
      <c r="D4945" s="30" t="inlineStr">
        <is>
          <t>M2</t>
        </is>
      </c>
      <c r="E4945" s="31" t="n">
        <v>30</v>
      </c>
      <c r="F4945" s="32" t="n">
        <v>0.9127064</v>
      </c>
      <c r="G4945" s="32">
        <f>F4945*E4945</f>
        <v/>
      </c>
    </row>
    <row r="4946" ht="27.95" customHeight="1">
      <c r="A4946" s="29" t="inlineStr">
        <is>
          <t>2.3</t>
        </is>
      </c>
      <c r="B4946" s="29" t="inlineStr">
        <is>
          <t>93210</t>
        </is>
      </c>
      <c r="C4946" s="29" t="inlineStr">
        <is>
          <t>EXECUÇÃO DE REFEITÓRIO EM CANTEIRO DE OBRA EM CHAPA DE MADEIRA COMPENSADA, NÃO INCLUSO MOBILIÁRIO E EQUIPAMENTOS. AF_02/2016</t>
        </is>
      </c>
      <c r="D4946" s="30" t="inlineStr">
        <is>
          <t>M2</t>
        </is>
      </c>
      <c r="E4946" s="31" t="n">
        <v>14</v>
      </c>
      <c r="F4946" s="32" t="n">
        <v>0.919934</v>
      </c>
      <c r="G4946" s="32">
        <f>F4946*E4946</f>
        <v/>
      </c>
    </row>
    <row r="4947" ht="15" customHeight="1">
      <c r="A4947" s="1" t="n"/>
      <c r="B4947" s="1" t="n"/>
      <c r="C4947" s="1" t="n"/>
      <c r="D4947" s="1" t="n"/>
      <c r="E4947" s="1" t="n"/>
      <c r="F4947" s="33" t="inlineStr">
        <is>
          <t>TOTAL:</t>
        </is>
      </c>
      <c r="G4947" s="34" t="n">
        <v>40.260268</v>
      </c>
    </row>
  </sheetData>
  <mergeCells count="1">
    <mergeCell ref="A1:G1"/>
  </mergeCells>
  <pageMargins left="0.5" right="0.5" top="0.5" bottom="0.5" header="0" footer="0"/>
  <pageSetup orientation="portrait" paperSize="9" scale="85"/>
</worksheet>
</file>

<file path=xl/worksheets/sheet13.xml><?xml version="1.0" encoding="utf-8"?>
<worksheet xmlns="http://schemas.openxmlformats.org/spreadsheetml/2006/main">
  <sheetPr>
    <outlinePr summaryBelow="0"/>
    <pageSetUpPr/>
  </sheetPr>
  <dimension ref="A1:K132"/>
  <sheetViews>
    <sheetView workbookViewId="0">
      <selection activeCell="A1" sqref="A1"/>
    </sheetView>
  </sheetViews>
  <sheetFormatPr baseColWidth="8" defaultRowHeight="15"/>
  <cols>
    <col width="9.42578125" customWidth="1" min="1" max="1"/>
    <col width="68.5703125" customWidth="1" min="2" max="2"/>
    <col width="9.42578125" customWidth="1" min="3" max="3"/>
    <col width="10.42578125" customWidth="1" min="4" max="4"/>
    <col width="9.42578125" customWidth="1" min="5" max="5"/>
    <col width="12.42578125" customWidth="1" min="6" max="8"/>
    <col width="8.5703125" customWidth="1" min="9" max="10"/>
    <col width="4.5703125" customWidth="1" min="11" max="11"/>
  </cols>
  <sheetData>
    <row r="1" ht="99" customHeight="1">
      <c r="A1" s="65" t="n"/>
      <c r="B1" s="87" t="n"/>
      <c r="C1" s="87" t="n"/>
      <c r="D1" s="87" t="n"/>
      <c r="E1" s="87" t="n"/>
      <c r="F1" s="87" t="n"/>
      <c r="G1" s="87" t="n"/>
      <c r="H1" s="87" t="n"/>
      <c r="I1" s="87" t="n"/>
      <c r="J1" s="87" t="n"/>
      <c r="K1" s="87" t="n"/>
    </row>
    <row r="2" ht="9.949999999999999" customHeight="1">
      <c r="A2" s="1" t="n"/>
      <c r="B2" s="66" t="inlineStr">
        <is>
          <t>
</t>
        </is>
      </c>
      <c r="D2" s="1" t="n"/>
      <c r="E2" s="1" t="n"/>
      <c r="F2" s="1" t="n"/>
      <c r="G2" s="1" t="n"/>
      <c r="H2" s="1" t="n"/>
      <c r="I2" s="1" t="n"/>
      <c r="J2" s="1" t="n"/>
      <c r="K2" s="1" t="n"/>
    </row>
    <row r="3" ht="21.95" customHeight="1">
      <c r="A3" s="35" t="inlineStr">
        <is>
          <t>CÓDIGO</t>
        </is>
      </c>
      <c r="B3" s="36" t="inlineStr">
        <is>
          <t>DESCRIÇÃO</t>
        </is>
      </c>
      <c r="C3" s="35" t="inlineStr">
        <is>
          <t>FONTE</t>
        </is>
      </c>
      <c r="D3" s="35" t="inlineStr">
        <is>
          <t>TIPO</t>
        </is>
      </c>
      <c r="E3" s="35" t="inlineStr">
        <is>
          <t>UNIDADE</t>
        </is>
      </c>
      <c r="F3" s="35" t="inlineStr">
        <is>
          <t>QUANTIDADE</t>
        </is>
      </c>
      <c r="G3" s="35" t="inlineStr">
        <is>
          <t>PREÇO UNITÁRIO</t>
        </is>
      </c>
      <c r="H3" s="35" t="inlineStr">
        <is>
          <t>PREÇO TOTAL</t>
        </is>
      </c>
      <c r="I3" s="35" t="inlineStr">
        <is>
          <t>%</t>
        </is>
      </c>
      <c r="J3" s="35" t="inlineStr">
        <is>
          <t>ACUMUL. %</t>
        </is>
      </c>
      <c r="K3" s="35" t="inlineStr">
        <is>
          <t>CL</t>
        </is>
      </c>
    </row>
    <row r="4" ht="20.1" customHeight="1">
      <c r="A4" s="37" t="inlineStr">
        <is>
          <t>CP ADAP. 064</t>
        </is>
      </c>
      <c r="B4" s="38" t="inlineStr">
        <is>
          <t>TELHAMENTO COM TELHA TERMO ACÚSTICA EM ALUMÍNIO ONDULADA COM 30MM DE PREENCHIMENTO / POLIURETANO RÍGIDO</t>
        </is>
      </c>
      <c r="C4" s="37" t="inlineStr">
        <is>
          <t>SINAPI AJUSTADA</t>
        </is>
      </c>
      <c r="D4" s="37" t="inlineStr">
        <is>
          <t>Não cadastrado</t>
        </is>
      </c>
      <c r="E4" s="37" t="inlineStr">
        <is>
          <t>M2</t>
        </is>
      </c>
      <c r="F4" s="39" t="n">
        <v>1315.28</v>
      </c>
      <c r="G4" s="40" t="n">
        <v>295.17</v>
      </c>
      <c r="H4" s="40">
        <f>ROUND(F4*G4,2)</f>
        <v/>
      </c>
      <c r="I4" s="41">
        <f>H4/VALOR_TOTAL*100</f>
        <v/>
      </c>
      <c r="J4" s="41">
        <f>I4</f>
        <v/>
      </c>
      <c r="K4" s="37">
        <f>IF(J4&lt;=50,"A",IF(J4&lt;=80,"B","C"))</f>
        <v/>
      </c>
    </row>
    <row r="5" ht="20.1" customHeight="1">
      <c r="A5" s="37" t="inlineStr">
        <is>
          <t>CP ADAP. 023</t>
        </is>
      </c>
      <c r="B5" s="38" t="inlineStr">
        <is>
          <t>FORNECIMENTO E INSTALAÇÃO DE BRISES EM PVC E MONTANTES EM ALUMÍNIO</t>
        </is>
      </c>
      <c r="C5" s="37" t="inlineStr">
        <is>
          <t>SINAPI AJUSTADA</t>
        </is>
      </c>
      <c r="D5" s="37" t="inlineStr">
        <is>
          <t>Não cadastrado</t>
        </is>
      </c>
      <c r="E5" s="37" t="inlineStr">
        <is>
          <t>M2</t>
        </is>
      </c>
      <c r="F5" s="39" t="n">
        <v>340</v>
      </c>
      <c r="G5" s="40" t="n">
        <v>634.95</v>
      </c>
      <c r="H5" s="40">
        <f>ROUND(F5*G5,2)</f>
        <v/>
      </c>
      <c r="I5" s="41">
        <f>H5/VALOR_TOTAL*100</f>
        <v/>
      </c>
      <c r="J5" s="41">
        <f>I5+J4</f>
        <v/>
      </c>
      <c r="K5" s="37">
        <f>IF(J5&lt;=50,"A",IF(J5&lt;=80,"B","C"))</f>
        <v/>
      </c>
    </row>
    <row r="6" ht="20.1" customHeight="1">
      <c r="A6" s="37" t="inlineStr">
        <is>
          <t>CP ADAP. 027</t>
        </is>
      </c>
      <c r="B6" s="38" t="inlineStr">
        <is>
          <t>REVESTIMENTO CERÂMICO 10x10CM, COR AZUL ESCURO (Fachadas Norte/Sul/Leste/Oeste)</t>
        </is>
      </c>
      <c r="C6" s="37" t="inlineStr">
        <is>
          <t>SINAPI AJUSTADA</t>
        </is>
      </c>
      <c r="D6" s="37" t="inlineStr">
        <is>
          <t>Não cadastrado</t>
        </is>
      </c>
      <c r="E6" s="37" t="inlineStr">
        <is>
          <t>M2</t>
        </is>
      </c>
      <c r="F6" s="39" t="n">
        <v>1269.65</v>
      </c>
      <c r="G6" s="40" t="n">
        <v>140.42</v>
      </c>
      <c r="H6" s="40">
        <f>ROUND(F6*G6,2)</f>
        <v/>
      </c>
      <c r="I6" s="41">
        <f>H6/VALOR_TOTAL*100</f>
        <v/>
      </c>
      <c r="J6" s="41">
        <f>I6+J5</f>
        <v/>
      </c>
      <c r="K6" s="37">
        <f>IF(J6&lt;=50,"A",IF(J6&lt;=80,"B","C"))</f>
        <v/>
      </c>
    </row>
    <row r="7" ht="20.1" customHeight="1">
      <c r="A7" s="37" t="inlineStr">
        <is>
          <t>CP ADAP. 018</t>
        </is>
      </c>
      <c r="B7" s="38" t="inlineStr">
        <is>
          <t>REJUNTAMENTO P/CERÂMICA C/ EPOXI (PAREDE/PISO)</t>
        </is>
      </c>
      <c r="C7" s="37" t="inlineStr">
        <is>
          <t>SINAPI AJUSTADA</t>
        </is>
      </c>
      <c r="D7" s="37" t="inlineStr">
        <is>
          <t>Não cadastrado</t>
        </is>
      </c>
      <c r="E7" s="37" t="inlineStr">
        <is>
          <t>M2</t>
        </is>
      </c>
      <c r="F7" s="39" t="n">
        <v>2573.67</v>
      </c>
      <c r="G7" s="40" t="n">
        <v>50.47</v>
      </c>
      <c r="H7" s="40">
        <f>ROUND(F7*G7,2)</f>
        <v/>
      </c>
      <c r="I7" s="41">
        <f>H7/VALOR_TOTAL*100</f>
        <v/>
      </c>
      <c r="J7" s="41">
        <f>I7+J6</f>
        <v/>
      </c>
      <c r="K7" s="37">
        <f>IF(J7&lt;=50,"A",IF(J7&lt;=80,"B","C"))</f>
        <v/>
      </c>
    </row>
    <row r="8" ht="27.95" customHeight="1">
      <c r="A8" s="37" t="inlineStr">
        <is>
          <t>104237</t>
        </is>
      </c>
      <c r="B8" s="38" t="inlineStr">
        <is>
          <t>EMBOÇO OU MASSA ÚNICA EM ARGAMASSA TRAÇO 1:2:8, PREPARO MECÂNICA COM BETONEIRA 400 L, APLICADA MANUALMENTE EM PANOS DE FACHADA SEM PRESENÇA DE VÃOS, ESPESSURA DE 35 MM, ACESSO POR ANDAIME. AF_08/2022</t>
        </is>
      </c>
      <c r="C8" s="37" t="inlineStr">
        <is>
          <t>SINAPI</t>
        </is>
      </c>
      <c r="D8" s="37" t="inlineStr">
        <is>
          <t>Serviço</t>
        </is>
      </c>
      <c r="E8" s="37" t="inlineStr">
        <is>
          <t>M2</t>
        </is>
      </c>
      <c r="F8" s="39" t="n">
        <v>1791.44</v>
      </c>
      <c r="G8" s="40" t="n">
        <v>53.75</v>
      </c>
      <c r="H8" s="40">
        <f>ROUND(F8*G8,2)</f>
        <v/>
      </c>
      <c r="I8" s="41">
        <f>H8/VALOR_TOTAL*100</f>
        <v/>
      </c>
      <c r="J8" s="41">
        <f>I8+J7</f>
        <v/>
      </c>
      <c r="K8" s="37">
        <f>IF(J8&lt;=50,"A",IF(J8&lt;=80,"B","C"))</f>
        <v/>
      </c>
    </row>
    <row r="9" ht="20.1" customHeight="1">
      <c r="A9" s="37" t="inlineStr">
        <is>
          <t>CP ADAP. 059</t>
        </is>
      </c>
      <c r="B9" s="38" t="inlineStr">
        <is>
          <t>Divisória em granito branco Itaúnas, polido dos 2 lados</t>
        </is>
      </c>
      <c r="C9" s="37" t="inlineStr">
        <is>
          <t>SINAPI AJUSTADA</t>
        </is>
      </c>
      <c r="D9" s="37" t="inlineStr">
        <is>
          <t>Não cadastrado</t>
        </is>
      </c>
      <c r="E9" s="37" t="inlineStr">
        <is>
          <t>M2</t>
        </is>
      </c>
      <c r="F9" s="39" t="n">
        <v>106.02</v>
      </c>
      <c r="G9" s="40" t="n">
        <v>715.51</v>
      </c>
      <c r="H9" s="40">
        <f>ROUND(F9*G9,2)</f>
        <v/>
      </c>
      <c r="I9" s="41">
        <f>H9/VALOR_TOTAL*100</f>
        <v/>
      </c>
      <c r="J9" s="41">
        <f>I9+J8</f>
        <v/>
      </c>
      <c r="K9" s="37">
        <f>IF(J9&lt;=50,"A",IF(J9&lt;=80,"B","C"))</f>
        <v/>
      </c>
    </row>
    <row r="10" ht="20.1" customHeight="1">
      <c r="A10" s="37" t="inlineStr">
        <is>
          <t>CP ADAP. 005</t>
        </is>
      </c>
      <c r="B10" s="38" t="inlineStr">
        <is>
          <t>RECUPERAÇÃO CONCRETO COM ARGAMASSA POLIMÉRICA ESP.=25MM</t>
        </is>
      </c>
      <c r="C10" s="37" t="inlineStr">
        <is>
          <t>SEINFRA AJUSTADA</t>
        </is>
      </c>
      <c r="D10" s="37" t="inlineStr">
        <is>
          <t>Não cadastrado</t>
        </is>
      </c>
      <c r="E10" s="37" t="inlineStr">
        <is>
          <t>M2</t>
        </is>
      </c>
      <c r="F10" s="39" t="n">
        <v>186.85</v>
      </c>
      <c r="G10" s="40" t="n">
        <v>392.5</v>
      </c>
      <c r="H10" s="40">
        <f>ROUND(F10*G10,2)</f>
        <v/>
      </c>
      <c r="I10" s="41">
        <f>H10/VALOR_TOTAL*100</f>
        <v/>
      </c>
      <c r="J10" s="41">
        <f>I10+J9</f>
        <v/>
      </c>
      <c r="K10" s="37">
        <f>IF(J10&lt;=50,"A",IF(J10&lt;=80,"B","C"))</f>
        <v/>
      </c>
    </row>
    <row r="11" ht="20.1" customHeight="1">
      <c r="A11" s="37" t="inlineStr">
        <is>
          <t>CP ADAP. 51</t>
        </is>
      </c>
      <c r="B11" s="38" t="inlineStr">
        <is>
          <t>IMPERMEABILIZAÇÃO DE SUPERFÍCIE COM MANTA ASFÁLTICA, UMA CAMADA, INCLUSIVE APLICAÇÃO DE PRIMER ASFÁLTICO, E=4MM</t>
        </is>
      </c>
      <c r="C11" s="37" t="inlineStr">
        <is>
          <t>SINAPI AJUSTADA</t>
        </is>
      </c>
      <c r="D11" s="37" t="inlineStr">
        <is>
          <t>Não cadastrado</t>
        </is>
      </c>
      <c r="E11" s="37" t="inlineStr">
        <is>
          <t>M2</t>
        </is>
      </c>
      <c r="F11" s="39" t="n">
        <v>454.41</v>
      </c>
      <c r="G11" s="40" t="n">
        <v>146.66</v>
      </c>
      <c r="H11" s="40">
        <f>ROUND(F11*G11,2)</f>
        <v/>
      </c>
      <c r="I11" s="41">
        <f>H11/VALOR_TOTAL*100</f>
        <v/>
      </c>
      <c r="J11" s="41">
        <f>I11+J10</f>
        <v/>
      </c>
      <c r="K11" s="37">
        <f>IF(J11&lt;=50,"A",IF(J11&lt;=80,"B","C"))</f>
        <v/>
      </c>
    </row>
    <row r="12" ht="27.95" customHeight="1">
      <c r="A12" s="37" t="inlineStr">
        <is>
          <t>00020193</t>
        </is>
      </c>
      <c r="B12" s="38" t="inlineStr">
        <is>
          <t>LOCACAO DE ANDAIME METALICO TIPO FACHADEIRO, PECAS COM APROXIMADAMENTE 1,20 M DE LARGURA E 2,0 M DE ALTURA, INCLUINDO DIAGONAIS EM X, BARRAS DE LIGACAO, SAPATAS E DEMAIS ITENS NECESSARIOS A MONTAGEM (NAO INCLUI INSTALACAO)</t>
        </is>
      </c>
      <c r="C12" s="37" t="inlineStr">
        <is>
          <t>SINAPI</t>
        </is>
      </c>
      <c r="D12" s="37" t="inlineStr">
        <is>
          <t>Equipamento</t>
        </is>
      </c>
      <c r="E12" s="37" t="inlineStr">
        <is>
          <t>M2XMES</t>
        </is>
      </c>
      <c r="F12" s="39" t="n">
        <v>3112.25</v>
      </c>
      <c r="G12" s="40" t="n">
        <v>19.42</v>
      </c>
      <c r="H12" s="40">
        <f>ROUND(F12*G12,2)</f>
        <v/>
      </c>
      <c r="I12" s="41">
        <f>H12/VALOR_TOTAL*100</f>
        <v/>
      </c>
      <c r="J12" s="41">
        <f>I12+J11</f>
        <v/>
      </c>
      <c r="K12" s="37">
        <f>IF(J12&lt;=50,"A",IF(J12&lt;=80,"B","C"))</f>
        <v/>
      </c>
    </row>
    <row r="13" ht="36" customHeight="1">
      <c r="A13" s="37" t="inlineStr">
        <is>
          <t>93572</t>
        </is>
      </c>
      <c r="B13" s="38" t="inlineStr">
        <is>
          <t>ENCARREGADO GERAL DE OBRAS COM ENCARGOS COMPLEMENTARES</t>
        </is>
      </c>
      <c r="C13" s="37" t="inlineStr">
        <is>
          <t>SINAPI</t>
        </is>
      </c>
      <c r="D13" s="37" t="inlineStr">
        <is>
          <t>Mão de Obra com Encargos Complementares</t>
        </is>
      </c>
      <c r="E13" s="37" t="inlineStr">
        <is>
          <t>MES</t>
        </is>
      </c>
      <c r="F13" s="39" t="n">
        <v>12</v>
      </c>
      <c r="G13" s="40" t="n">
        <v>4817.36</v>
      </c>
      <c r="H13" s="40">
        <f>ROUND(F13*G13,2)</f>
        <v/>
      </c>
      <c r="I13" s="41">
        <f>H13/VALOR_TOTAL*100</f>
        <v/>
      </c>
      <c r="J13" s="41">
        <f>I13+J12</f>
        <v/>
      </c>
      <c r="K13" s="37">
        <f>IF(J13&lt;=50,"A",IF(J13&lt;=80,"B","C"))</f>
        <v/>
      </c>
    </row>
    <row r="14" ht="20.1" customHeight="1">
      <c r="A14" s="37" t="inlineStr">
        <is>
          <t>87263</t>
        </is>
      </c>
      <c r="B14" s="38" t="inlineStr">
        <is>
          <t>REVESTIMENTO CERÂMICO PARA PISO COM PLACAS TIPO PORCELANATO DE DIMENSÕES 60X60 CM APLICADA EM AMBIENTES DE ÁREA MAIOR QUE 10 M². AF_02/2023_PE</t>
        </is>
      </c>
      <c r="C14" s="37" t="inlineStr">
        <is>
          <t>SINAPI</t>
        </is>
      </c>
      <c r="D14" s="37" t="inlineStr">
        <is>
          <t>Serviço</t>
        </is>
      </c>
      <c r="E14" s="37" t="inlineStr">
        <is>
          <t>M2</t>
        </is>
      </c>
      <c r="F14" s="39" t="n">
        <v>416.73</v>
      </c>
      <c r="G14" s="40" t="n">
        <v>138.07</v>
      </c>
      <c r="H14" s="40">
        <f>ROUND(F14*G14,2)</f>
        <v/>
      </c>
      <c r="I14" s="41">
        <f>H14/VALOR_TOTAL*100</f>
        <v/>
      </c>
      <c r="J14" s="41">
        <f>I14+J13</f>
        <v/>
      </c>
      <c r="K14" s="37">
        <f>IF(J14&lt;=50,"A",IF(J14&lt;=80,"B","C"))</f>
        <v/>
      </c>
    </row>
    <row r="15" ht="20.1" customHeight="1">
      <c r="A15" s="37" t="inlineStr">
        <is>
          <t>97633</t>
        </is>
      </c>
      <c r="B15" s="38" t="inlineStr">
        <is>
          <t>DEMOLIÇÃO DE REVESTIMENTO CERÂMICO, DE FORMA MANUAL, SEM REAPROVEITAMENTO. AF_09/2023</t>
        </is>
      </c>
      <c r="C15" s="37" t="inlineStr">
        <is>
          <t>SINAPI</t>
        </is>
      </c>
      <c r="D15" s="37" t="inlineStr">
        <is>
          <t>Serviço</t>
        </is>
      </c>
      <c r="E15" s="37" t="inlineStr">
        <is>
          <t>M2</t>
        </is>
      </c>
      <c r="F15" s="39" t="n">
        <v>2183.17</v>
      </c>
      <c r="G15" s="40" t="n">
        <v>23.71</v>
      </c>
      <c r="H15" s="40">
        <f>ROUND(F15*G15,2)</f>
        <v/>
      </c>
      <c r="I15" s="41">
        <f>H15/VALOR_TOTAL*100</f>
        <v/>
      </c>
      <c r="J15" s="41">
        <f>I15+J14</f>
        <v/>
      </c>
      <c r="K15" s="37">
        <f>IF(J15&lt;=50,"A",IF(J15&lt;=80,"B","C"))</f>
        <v/>
      </c>
    </row>
    <row r="16" ht="20.1" customHeight="1">
      <c r="A16" s="37" t="inlineStr">
        <is>
          <t>92762</t>
        </is>
      </c>
      <c r="B16" s="38" t="inlineStr">
        <is>
          <t>ARMAÇÃO DE PILAR OU VIGA DE ESTRUTURA CONVENCIONAL DE CONCRETO ARMADO UTILIZANDO AÇO CA-50 DE 10,0 MM - MONTAGEM. AF_06/2022</t>
        </is>
      </c>
      <c r="C16" s="37" t="inlineStr">
        <is>
          <t>SINAPI</t>
        </is>
      </c>
      <c r="D16" s="37" t="inlineStr">
        <is>
          <t>Serviço</t>
        </is>
      </c>
      <c r="E16" s="37" t="inlineStr">
        <is>
          <t>KG</t>
        </is>
      </c>
      <c r="F16" s="39" t="n">
        <v>756.83</v>
      </c>
      <c r="G16" s="40" t="n">
        <v>65.84</v>
      </c>
      <c r="H16" s="40">
        <f>ROUND(F16*G16,2)</f>
        <v/>
      </c>
      <c r="I16" s="41">
        <f>H16/VALOR_TOTAL*100</f>
        <v/>
      </c>
      <c r="J16" s="41">
        <f>I16+J15</f>
        <v/>
      </c>
      <c r="K16" s="37">
        <f>IF(J16&lt;=50,"A",IF(J16&lt;=80,"B","C"))</f>
        <v/>
      </c>
    </row>
    <row r="17" ht="27.95" customHeight="1">
      <c r="A17" s="37" t="inlineStr">
        <is>
          <t>97063</t>
        </is>
      </c>
      <c r="B17" s="38" t="inlineStr">
        <is>
          <t>MONTAGEM E DESMONTAGEM DE ANDAIME MODULAR FACHADEIRO, COM PISO METÁLICO, PARA EDIFICAÇÕES COM MÚLTIPLOS PAVIMENTOS (EXCLUSIVE ANDAIME E LIMPEZA). AF_11/2017</t>
        </is>
      </c>
      <c r="C17" s="37" t="inlineStr">
        <is>
          <t>SINAPI</t>
        </is>
      </c>
      <c r="D17" s="37" t="inlineStr">
        <is>
          <t>Serviço</t>
        </is>
      </c>
      <c r="E17" s="37" t="inlineStr">
        <is>
          <t>M2</t>
        </is>
      </c>
      <c r="F17" s="39" t="n">
        <v>2489.8</v>
      </c>
      <c r="G17" s="40" t="n">
        <v>18.47</v>
      </c>
      <c r="H17" s="40">
        <f>ROUND(F17*G17,2)</f>
        <v/>
      </c>
      <c r="I17" s="41">
        <f>H17/VALOR_TOTAL*100</f>
        <v/>
      </c>
      <c r="J17" s="41">
        <f>I17+J16</f>
        <v/>
      </c>
      <c r="K17" s="37">
        <f>IF(J17&lt;=50,"A",IF(J17&lt;=80,"B","C"))</f>
        <v/>
      </c>
    </row>
    <row r="18" ht="20.1" customHeight="1">
      <c r="A18" s="37" t="inlineStr">
        <is>
          <t>CP ADAP. 029</t>
        </is>
      </c>
      <c r="B18" s="38" t="inlineStr">
        <is>
          <t>REVESTIMENTO CERÂMICO 10x10CM, COR CINZA ESCURO (FACHADAS Norte/Sul/Leste/Oeste)</t>
        </is>
      </c>
      <c r="C18" s="37" t="inlineStr">
        <is>
          <t>SINAPI AJUSTADA</t>
        </is>
      </c>
      <c r="D18" s="37" t="inlineStr">
        <is>
          <t>Não cadastrado</t>
        </is>
      </c>
      <c r="E18" s="37" t="inlineStr">
        <is>
          <t>M2</t>
        </is>
      </c>
      <c r="F18" s="39" t="n">
        <v>283.3</v>
      </c>
      <c r="G18" s="40" t="n">
        <v>133.87</v>
      </c>
      <c r="H18" s="40">
        <f>ROUND(F18*G18,2)</f>
        <v/>
      </c>
      <c r="I18" s="41">
        <f>H18/VALOR_TOTAL*100</f>
        <v/>
      </c>
      <c r="J18" s="41">
        <f>I18+J17</f>
        <v/>
      </c>
      <c r="K18" s="37">
        <f>IF(J18&lt;=50,"A",IF(J18&lt;=80,"B","C"))</f>
        <v/>
      </c>
    </row>
    <row r="19" ht="36" customHeight="1">
      <c r="A19" s="37" t="inlineStr">
        <is>
          <t>90778</t>
        </is>
      </c>
      <c r="B19" s="38" t="inlineStr">
        <is>
          <t>ENGENHEIRO CIVIL DE OBRA PLENO COM ENCARGOS COMPLEMENTARES</t>
        </is>
      </c>
      <c r="C19" s="37" t="inlineStr">
        <is>
          <t>SINAPI</t>
        </is>
      </c>
      <c r="D19" s="37" t="inlineStr">
        <is>
          <t>Mão de Obra com Encargos Complementares</t>
        </is>
      </c>
      <c r="E19" s="37" t="inlineStr">
        <is>
          <t>H</t>
        </is>
      </c>
      <c r="F19" s="39" t="n">
        <v>264</v>
      </c>
      <c r="G19" s="40" t="n">
        <v>131.88</v>
      </c>
      <c r="H19" s="40">
        <f>ROUND(F19*G19,2)</f>
        <v/>
      </c>
      <c r="I19" s="41">
        <f>H19/VALOR_TOTAL*100</f>
        <v/>
      </c>
      <c r="J19" s="41">
        <f>I19+J18</f>
        <v/>
      </c>
      <c r="K19" s="37">
        <f>IF(J19&lt;=50,"A",IF(J19&lt;=80,"B","C"))</f>
        <v/>
      </c>
    </row>
    <row r="20" ht="20.1" customHeight="1">
      <c r="A20" s="37" t="inlineStr">
        <is>
          <t>CP ADAP. 020</t>
        </is>
      </c>
      <c r="B20" s="38" t="inlineStr">
        <is>
          <t>IMPERMEABILIZAÇÃO COM REVESTIMENTO MINERAL MONOCOMPONENTE (ARGAMASSA POLIMÉRICA)</t>
        </is>
      </c>
      <c r="C20" s="37" t="inlineStr">
        <is>
          <t>SINAPI AJUSTADA</t>
        </is>
      </c>
      <c r="D20" s="37" t="inlineStr">
        <is>
          <t>Não cadastrado</t>
        </is>
      </c>
      <c r="E20" s="37" t="inlineStr">
        <is>
          <t>M2</t>
        </is>
      </c>
      <c r="F20" s="39" t="n">
        <v>408</v>
      </c>
      <c r="G20" s="40" t="n">
        <v>80.79000000000001</v>
      </c>
      <c r="H20" s="40">
        <f>ROUND(F20*G20,2)</f>
        <v/>
      </c>
      <c r="I20" s="41">
        <f>H20/VALOR_TOTAL*100</f>
        <v/>
      </c>
      <c r="J20" s="41">
        <f>I20+J19</f>
        <v/>
      </c>
      <c r="K20" s="37">
        <f>IF(J20&lt;=50,"A",IF(J20&lt;=80,"B","C"))</f>
        <v/>
      </c>
    </row>
    <row r="21" ht="20.1" customHeight="1">
      <c r="A21" s="37" t="inlineStr">
        <is>
          <t>CP ADAP. 50</t>
        </is>
      </c>
      <c r="B21" s="38" t="inlineStr">
        <is>
          <t>IMPERMEABILIZAÇÃO COM MANTA ASFÁLTICA ALUMINIZADA, E=3MM TIPO II CLASSE B</t>
        </is>
      </c>
      <c r="C21" s="37" t="inlineStr">
        <is>
          <t>SINAPI AJUSTADA</t>
        </is>
      </c>
      <c r="D21" s="37" t="inlineStr">
        <is>
          <t>Não cadastrado</t>
        </is>
      </c>
      <c r="E21" s="37" t="inlineStr">
        <is>
          <t>M2</t>
        </is>
      </c>
      <c r="F21" s="39" t="n">
        <v>262.7</v>
      </c>
      <c r="G21" s="40" t="n">
        <v>125.44</v>
      </c>
      <c r="H21" s="40">
        <f>ROUND(F21*G21,2)</f>
        <v/>
      </c>
      <c r="I21" s="41">
        <f>H21/VALOR_TOTAL*100</f>
        <v/>
      </c>
      <c r="J21" s="41">
        <f>I21+J20</f>
        <v/>
      </c>
      <c r="K21" s="37">
        <f>IF(J21&lt;=50,"A",IF(J21&lt;=80,"B","C"))</f>
        <v/>
      </c>
    </row>
    <row r="22" ht="27.95" customHeight="1">
      <c r="A22" s="37" t="inlineStr">
        <is>
          <t>87630</t>
        </is>
      </c>
      <c r="B22" s="38" t="inlineStr">
        <is>
          <t>CONTRAPISO EM ARGAMASSA TRAÇO 1:4 (CIMENTO E AREIA), PREPARO MECÂNICO COM BETONEIRA 400 L, APLICADO EM ÁREAS SECAS SOBRE LAJE, ADERIDO, ACABAMENTO NÃO REFORÇADO, ESPESSURA 3CM. AF_07/2021</t>
        </is>
      </c>
      <c r="C22" s="37" t="inlineStr">
        <is>
          <t>SINAPI</t>
        </is>
      </c>
      <c r="D22" s="37" t="inlineStr">
        <is>
          <t>Serviço</t>
        </is>
      </c>
      <c r="E22" s="37" t="inlineStr">
        <is>
          <t>M2</t>
        </is>
      </c>
      <c r="F22" s="39" t="n">
        <v>760.76</v>
      </c>
      <c r="G22" s="40" t="n">
        <v>41.23</v>
      </c>
      <c r="H22" s="40">
        <f>ROUND(F22*G22,2)</f>
        <v/>
      </c>
      <c r="I22" s="41">
        <f>H22/VALOR_TOTAL*100</f>
        <v/>
      </c>
      <c r="J22" s="41">
        <f>I22+J21</f>
        <v/>
      </c>
      <c r="K22" s="37">
        <f>IF(J22&lt;=50,"A",IF(J22&lt;=80,"B","C"))</f>
        <v/>
      </c>
    </row>
    <row r="23" ht="20.1" customHeight="1">
      <c r="A23" s="37" t="inlineStr">
        <is>
          <t>S08637</t>
        </is>
      </c>
      <c r="B23" s="38" t="inlineStr">
        <is>
          <t>Chapim de concreto pré-moldado</t>
        </is>
      </c>
      <c r="C23" s="37" t="inlineStr">
        <is>
          <t>ORSE AJUSTADA</t>
        </is>
      </c>
      <c r="D23" s="37" t="inlineStr">
        <is>
          <t>Não cadastrado</t>
        </is>
      </c>
      <c r="E23" s="37" t="inlineStr">
        <is>
          <t>m</t>
        </is>
      </c>
      <c r="F23" s="39" t="n">
        <v>142</v>
      </c>
      <c r="G23" s="40" t="n">
        <v>199.61</v>
      </c>
      <c r="H23" s="40">
        <f>ROUND(F23*G23,2)</f>
        <v/>
      </c>
      <c r="I23" s="41">
        <f>H23/VALOR_TOTAL*100</f>
        <v/>
      </c>
      <c r="J23" s="41">
        <f>I23+J22</f>
        <v/>
      </c>
      <c r="K23" s="37">
        <f>IF(J23&lt;=50,"A",IF(J23&lt;=80,"B","C"))</f>
        <v/>
      </c>
    </row>
    <row r="24" ht="15" customHeight="1">
      <c r="A24" s="37" t="inlineStr">
        <is>
          <t>C4827</t>
        </is>
      </c>
      <c r="B24" s="38" t="inlineStr">
        <is>
          <t>TELHA DE ALUMÍNIO ONDULADA, ESP.=0,7MM (Fechamento Lateral)</t>
        </is>
      </c>
      <c r="C24" s="37" t="inlineStr">
        <is>
          <t>SEINFRA</t>
        </is>
      </c>
      <c r="D24" s="37" t="inlineStr">
        <is>
          <t>Serviço</t>
        </is>
      </c>
      <c r="E24" s="37" t="inlineStr">
        <is>
          <t>M2</t>
        </is>
      </c>
      <c r="F24" s="39" t="n">
        <v>360.72</v>
      </c>
      <c r="G24" s="40" t="n">
        <v>77.84999999999999</v>
      </c>
      <c r="H24" s="40">
        <f>ROUND(F24*G24,2)</f>
        <v/>
      </c>
      <c r="I24" s="41">
        <f>H24/VALOR_TOTAL*100</f>
        <v/>
      </c>
      <c r="J24" s="41">
        <f>I24+J23</f>
        <v/>
      </c>
      <c r="K24" s="37">
        <f>IF(J24&lt;=50,"A",IF(J24&lt;=80,"B","C"))</f>
        <v/>
      </c>
    </row>
    <row r="25" ht="20.1" customHeight="1">
      <c r="A25" s="37" t="inlineStr">
        <is>
          <t>93208</t>
        </is>
      </c>
      <c r="B25" s="38" t="inlineStr">
        <is>
          <t>EXECUÇÃO DE ALMOXARIFADO EM CANTEIRO DE OBRA EM CHAPA DE MADEIRA COMPENSADA, INCLUSO PRATELEIRAS. AF_02/2016</t>
        </is>
      </c>
      <c r="C25" s="37" t="inlineStr">
        <is>
          <t>SINAPI</t>
        </is>
      </c>
      <c r="D25" s="37" t="inlineStr">
        <is>
          <t>Não cadastrado</t>
        </is>
      </c>
      <c r="E25" s="37" t="inlineStr">
        <is>
          <t>M2</t>
        </is>
      </c>
      <c r="F25" s="39" t="n">
        <v>30</v>
      </c>
      <c r="G25" s="40" t="n">
        <v>880.0599999999999</v>
      </c>
      <c r="H25" s="40">
        <f>ROUND(F25*G25,2)</f>
        <v/>
      </c>
      <c r="I25" s="41">
        <f>H25/VALOR_TOTAL*100</f>
        <v/>
      </c>
      <c r="J25" s="41">
        <f>I25+J24</f>
        <v/>
      </c>
      <c r="K25" s="37">
        <f>IF(J25&lt;=50,"A",IF(J25&lt;=80,"B","C"))</f>
        <v/>
      </c>
    </row>
    <row r="26" ht="20.1" customHeight="1">
      <c r="A26" s="37" t="inlineStr">
        <is>
          <t>89470</t>
        </is>
      </c>
      <c r="B26" s="38" t="inlineStr">
        <is>
          <t>ALVENARIA DE BLOCOS DE CONCRETO ESTRUTURAL 14X19X39 CM (ESPESSURA 14 CM), FBK = 4,5 MPA, UTILIZANDO COLHER DE PEDREIRO. AF_10/2022</t>
        </is>
      </c>
      <c r="C26" s="37" t="inlineStr">
        <is>
          <t>SINAPI</t>
        </is>
      </c>
      <c r="D26" s="37" t="inlineStr">
        <is>
          <t>Serviço</t>
        </is>
      </c>
      <c r="E26" s="37" t="inlineStr">
        <is>
          <t>M2</t>
        </is>
      </c>
      <c r="F26" s="39" t="n">
        <v>242</v>
      </c>
      <c r="G26" s="40" t="n">
        <v>106.69</v>
      </c>
      <c r="H26" s="40">
        <f>ROUND(F26*G26,2)</f>
        <v/>
      </c>
      <c r="I26" s="41">
        <f>H26/VALOR_TOTAL*100</f>
        <v/>
      </c>
      <c r="J26" s="41">
        <f>I26+J25</f>
        <v/>
      </c>
      <c r="K26" s="37">
        <f>IF(J26&lt;=50,"A",IF(J26&lt;=80,"B","C"))</f>
        <v/>
      </c>
    </row>
    <row r="27" ht="20.1" customHeight="1">
      <c r="A27" s="37" t="inlineStr">
        <is>
          <t>CP ADAP. 031</t>
        </is>
      </c>
      <c r="B27" s="38" t="inlineStr">
        <is>
          <t>APLICAÇÃO DE JUNTA DE DILATAÇÃO ELÁSTICA PARA CONCRETO (FUGENBAND)</t>
        </is>
      </c>
      <c r="C27" s="37" t="inlineStr">
        <is>
          <t>SINAPI AJUSTADA</t>
        </is>
      </c>
      <c r="D27" s="37" t="inlineStr">
        <is>
          <t>Não cadastrado</t>
        </is>
      </c>
      <c r="E27" s="37" t="inlineStr">
        <is>
          <t>M</t>
        </is>
      </c>
      <c r="F27" s="39" t="n">
        <v>234</v>
      </c>
      <c r="G27" s="40" t="n">
        <v>107.82</v>
      </c>
      <c r="H27" s="40">
        <f>ROUND(F27*G27,2)</f>
        <v/>
      </c>
      <c r="I27" s="41">
        <f>H27/VALOR_TOTAL*100</f>
        <v/>
      </c>
      <c r="J27" s="41">
        <f>I27+J26</f>
        <v/>
      </c>
      <c r="K27" s="37">
        <f>IF(J27&lt;=50,"A",IF(J27&lt;=80,"B","C"))</f>
        <v/>
      </c>
    </row>
    <row r="28" ht="20.1" customHeight="1">
      <c r="A28" s="37" t="inlineStr">
        <is>
          <t>100878</t>
        </is>
      </c>
      <c r="B28" s="38" t="inlineStr">
        <is>
          <t>VASO SANITÁRIO SIFONADO COM CAIXA ACOPLADA, LOUÇA BRANCA - PADRÃO ALTO - FORNECIMENTO E INSTALAÇÃO. AF_01/2020</t>
        </is>
      </c>
      <c r="C28" s="37" t="inlineStr">
        <is>
          <t>SINAPI</t>
        </is>
      </c>
      <c r="D28" s="37" t="inlineStr">
        <is>
          <t>Serviço</t>
        </is>
      </c>
      <c r="E28" s="37" t="inlineStr">
        <is>
          <t>UN</t>
        </is>
      </c>
      <c r="F28" s="39" t="n">
        <v>33</v>
      </c>
      <c r="G28" s="40" t="n">
        <v>665</v>
      </c>
      <c r="H28" s="40">
        <f>ROUND(F28*G28,2)</f>
        <v/>
      </c>
      <c r="I28" s="41">
        <f>H28/VALOR_TOTAL*100</f>
        <v/>
      </c>
      <c r="J28" s="41">
        <f>I28+J27</f>
        <v/>
      </c>
      <c r="K28" s="37">
        <f>IF(J28&lt;=50,"A",IF(J28&lt;=80,"B","C"))</f>
        <v/>
      </c>
    </row>
    <row r="29" ht="15" customHeight="1">
      <c r="A29" s="37" t="inlineStr">
        <is>
          <t>97631</t>
        </is>
      </c>
      <c r="B29" s="38" t="inlineStr">
        <is>
          <t>DEMOLIÇÃO DE ARGAMASSAS, DE FORMA MANUAL, SEM REAPROVEITAMENTO. AF_09/2023</t>
        </is>
      </c>
      <c r="C29" s="37" t="inlineStr">
        <is>
          <t>SINAPI</t>
        </is>
      </c>
      <c r="D29" s="37" t="inlineStr">
        <is>
          <t>Serviço</t>
        </is>
      </c>
      <c r="E29" s="37" t="inlineStr">
        <is>
          <t>M2</t>
        </is>
      </c>
      <c r="F29" s="39" t="n">
        <v>1812.9</v>
      </c>
      <c r="G29" s="40" t="n">
        <v>11.87</v>
      </c>
      <c r="H29" s="40">
        <f>ROUND(F29*G29,2)</f>
        <v/>
      </c>
      <c r="I29" s="41">
        <f>H29/VALOR_TOTAL*100</f>
        <v/>
      </c>
      <c r="J29" s="41">
        <f>I29+J28</f>
        <v/>
      </c>
      <c r="K29" s="37">
        <f>IF(J29&lt;=50,"A",IF(J29&lt;=80,"B","C"))</f>
        <v/>
      </c>
    </row>
    <row r="30" ht="20.1" customHeight="1">
      <c r="A30" s="37" t="inlineStr">
        <is>
          <t>CP ADAP. 028</t>
        </is>
      </c>
      <c r="B30" s="38" t="inlineStr">
        <is>
          <t>REVESTIMENTO CERÂMICO 10x10CM, COR BRANCA (Fachadas Norte/Sul)</t>
        </is>
      </c>
      <c r="C30" s="37" t="inlineStr">
        <is>
          <t>SINAPI AJUSTADA</t>
        </is>
      </c>
      <c r="D30" s="37" t="inlineStr">
        <is>
          <t>Não cadastrado</t>
        </is>
      </c>
      <c r="E30" s="37" t="inlineStr">
        <is>
          <t>M2</t>
        </is>
      </c>
      <c r="F30" s="39" t="n">
        <v>168.7</v>
      </c>
      <c r="G30" s="40" t="n">
        <v>126.87</v>
      </c>
      <c r="H30" s="40">
        <f>ROUND(F30*G30,2)</f>
        <v/>
      </c>
      <c r="I30" s="41">
        <f>H30/VALOR_TOTAL*100</f>
        <v/>
      </c>
      <c r="J30" s="41">
        <f>I30+J29</f>
        <v/>
      </c>
      <c r="K30" s="37">
        <f>IF(J30&lt;=50,"A",IF(J30&lt;=80,"B","C"))</f>
        <v/>
      </c>
    </row>
    <row r="31" ht="15" customHeight="1">
      <c r="A31" s="37" t="inlineStr">
        <is>
          <t>S08637</t>
        </is>
      </c>
      <c r="B31" s="38" t="inlineStr">
        <is>
          <t>Chapim de concreto pré-moldado</t>
        </is>
      </c>
      <c r="C31" s="37" t="inlineStr">
        <is>
          <t>ORSE</t>
        </is>
      </c>
      <c r="D31" s="37" t="inlineStr">
        <is>
          <t>Serviço</t>
        </is>
      </c>
      <c r="E31" s="37" t="inlineStr">
        <is>
          <t>m</t>
        </is>
      </c>
      <c r="F31" s="39" t="n">
        <v>371</v>
      </c>
      <c r="G31" s="40" t="n">
        <v>57.65</v>
      </c>
      <c r="H31" s="40">
        <f>ROUND(F31*G31,2)</f>
        <v/>
      </c>
      <c r="I31" s="41">
        <f>H31/VALOR_TOTAL*100</f>
        <v/>
      </c>
      <c r="J31" s="41">
        <f>I31+J30</f>
        <v/>
      </c>
      <c r="K31" s="37">
        <f>IF(J31&lt;=50,"A",IF(J31&lt;=80,"B","C"))</f>
        <v/>
      </c>
    </row>
    <row r="32" ht="20.1" customHeight="1">
      <c r="A32" s="37" t="inlineStr">
        <is>
          <t>00010779</t>
        </is>
      </c>
      <c r="B32" s="38" t="inlineStr">
        <is>
          <t>LOCACAO DE CONTAINER 2,30 X 4,30 M, ALT. 2,50 M, P/ SANITARIO, C/ 5 BACIAS, 1 LAVATORIO E 4 MICTORIOS (NAO INCLUI MOBILIZACAO/DESMOBILIZACAO)</t>
        </is>
      </c>
      <c r="C32" s="37" t="inlineStr">
        <is>
          <t>SINAPI</t>
        </is>
      </c>
      <c r="D32" s="37" t="inlineStr">
        <is>
          <t>Equipamento</t>
        </is>
      </c>
      <c r="E32" s="37" t="inlineStr">
        <is>
          <t>MES</t>
        </is>
      </c>
      <c r="F32" s="39" t="n">
        <v>12</v>
      </c>
      <c r="G32" s="40" t="n">
        <v>1781.25</v>
      </c>
      <c r="H32" s="40">
        <f>ROUND(F32*G32,2)</f>
        <v/>
      </c>
      <c r="I32" s="41">
        <f>H32/VALOR_TOTAL*100</f>
        <v/>
      </c>
      <c r="J32" s="41">
        <f>I32+J31</f>
        <v/>
      </c>
      <c r="K32" s="37">
        <f>IF(J32&lt;=50,"A",IF(J32&lt;=80,"B","C"))</f>
        <v/>
      </c>
    </row>
    <row r="33" ht="20.1" customHeight="1">
      <c r="A33" s="37" t="inlineStr">
        <is>
          <t>91338</t>
        </is>
      </c>
      <c r="B33" s="38" t="inlineStr">
        <is>
          <t>PORTA DE ALUMÍNIO DE ABRIR COM LAMBRI, COM GUARNIÇÃO, FIXAÇÃO COM PARAFUSOS - FORNECIMENTO E INSTALAÇÃO. AF_12/2019</t>
        </is>
      </c>
      <c r="C33" s="37" t="inlineStr">
        <is>
          <t>SINAPI</t>
        </is>
      </c>
      <c r="D33" s="37" t="inlineStr">
        <is>
          <t>Serviço</t>
        </is>
      </c>
      <c r="E33" s="37" t="inlineStr">
        <is>
          <t>M2</t>
        </is>
      </c>
      <c r="F33" s="39" t="n">
        <v>29.92</v>
      </c>
      <c r="G33" s="40" t="n">
        <v>684.08</v>
      </c>
      <c r="H33" s="40">
        <f>ROUND(F33*G33,2)</f>
        <v/>
      </c>
      <c r="I33" s="41">
        <f>H33/VALOR_TOTAL*100</f>
        <v/>
      </c>
      <c r="J33" s="41">
        <f>I33+J32</f>
        <v/>
      </c>
      <c r="K33" s="37">
        <f>IF(J33&lt;=50,"A",IF(J33&lt;=80,"B","C"))</f>
        <v/>
      </c>
    </row>
    <row r="34" ht="15" customHeight="1">
      <c r="A34" s="37" t="inlineStr">
        <is>
          <t>S09718</t>
        </is>
      </c>
      <c r="B34" s="38" t="inlineStr">
        <is>
          <t>Espelho de cristal 4mm com moldura de alumínio</t>
        </is>
      </c>
      <c r="C34" s="37" t="inlineStr">
        <is>
          <t>ORSE</t>
        </is>
      </c>
      <c r="D34" s="37" t="inlineStr">
        <is>
          <t>Serviço</t>
        </is>
      </c>
      <c r="E34" s="37" t="inlineStr">
        <is>
          <t>m2</t>
        </is>
      </c>
      <c r="F34" s="39" t="n">
        <v>29.8</v>
      </c>
      <c r="G34" s="40" t="n">
        <v>574.74</v>
      </c>
      <c r="H34" s="40">
        <f>ROUND(F34*G34,2)</f>
        <v/>
      </c>
      <c r="I34" s="41">
        <f>H34/VALOR_TOTAL*100</f>
        <v/>
      </c>
      <c r="J34" s="41">
        <f>I34+J33</f>
        <v/>
      </c>
      <c r="K34" s="37">
        <f>IF(J34&lt;=50,"A",IF(J34&lt;=80,"B","C"))</f>
        <v/>
      </c>
    </row>
    <row r="35" ht="20.1" customHeight="1">
      <c r="A35" s="37" t="inlineStr">
        <is>
          <t>CP ADAP. 001</t>
        </is>
      </c>
      <c r="B35" s="38" t="inlineStr">
        <is>
          <t>SELAGEM DE FISSURAS COM INJEÇÃO DE RESINA EPÓXI</t>
        </is>
      </c>
      <c r="C35" s="37" t="inlineStr">
        <is>
          <t>SEINFRA AJUSTADA</t>
        </is>
      </c>
      <c r="D35" s="37" t="inlineStr">
        <is>
          <t>Não cadastrado</t>
        </is>
      </c>
      <c r="E35" s="37" t="inlineStr">
        <is>
          <t>KG</t>
        </is>
      </c>
      <c r="F35" s="39" t="n">
        <v>51.39</v>
      </c>
      <c r="G35" s="40" t="n">
        <v>315.54</v>
      </c>
      <c r="H35" s="40">
        <f>ROUND(F35*G35,2)</f>
        <v/>
      </c>
      <c r="I35" s="41">
        <f>H35/VALOR_TOTAL*100</f>
        <v/>
      </c>
      <c r="J35" s="41">
        <f>I35+J34</f>
        <v/>
      </c>
      <c r="K35" s="37">
        <f>IF(J35&lt;=50,"A",IF(J35&lt;=80,"B","C"))</f>
        <v/>
      </c>
    </row>
    <row r="36" ht="20.1" customHeight="1">
      <c r="A36" s="37" t="inlineStr">
        <is>
          <t>98567</t>
        </is>
      </c>
      <c r="B36" s="38" t="inlineStr">
        <is>
          <t>PROTEÇÃO MECÂNICA DE SUPERFICIE HORIZONTAL COM ARGAMASSA DE CIMENTO E AREIA, TRAÇO 1:3, E=4CM. AF_09/2023</t>
        </is>
      </c>
      <c r="C36" s="37" t="inlineStr">
        <is>
          <t>SINAPI</t>
        </is>
      </c>
      <c r="D36" s="37" t="inlineStr">
        <is>
          <t>Serviço</t>
        </is>
      </c>
      <c r="E36" s="37" t="inlineStr">
        <is>
          <t>M2</t>
        </is>
      </c>
      <c r="F36" s="39" t="n">
        <v>229.45</v>
      </c>
      <c r="G36" s="40" t="n">
        <v>70.58</v>
      </c>
      <c r="H36" s="40">
        <f>ROUND(F36*G36,2)</f>
        <v/>
      </c>
      <c r="I36" s="41">
        <f>H36/VALOR_TOTAL*100</f>
        <v/>
      </c>
      <c r="J36" s="41">
        <f>I36+J35</f>
        <v/>
      </c>
      <c r="K36" s="37">
        <f>IF(J36&lt;=50,"A",IF(J36&lt;=80,"B","C"))</f>
        <v/>
      </c>
    </row>
    <row r="37" ht="20.1" customHeight="1">
      <c r="A37" s="37" t="inlineStr">
        <is>
          <t>CP ADAP. 007</t>
        </is>
      </c>
      <c r="B37" s="38" t="inlineStr">
        <is>
          <t>APLICAÇÃO DE ADESIVO ESTRUTURAL - KG</t>
        </is>
      </c>
      <c r="C37" s="37" t="inlineStr">
        <is>
          <t>ORSE AJUSTADA</t>
        </is>
      </c>
      <c r="D37" s="37" t="inlineStr">
        <is>
          <t>Não cadastrado</t>
        </is>
      </c>
      <c r="E37" s="37" t="inlineStr">
        <is>
          <t>KG</t>
        </is>
      </c>
      <c r="F37" s="39" t="n">
        <v>186.85</v>
      </c>
      <c r="G37" s="40" t="n">
        <v>83.09</v>
      </c>
      <c r="H37" s="40">
        <f>ROUND(F37*G37,2)</f>
        <v/>
      </c>
      <c r="I37" s="41">
        <f>H37/VALOR_TOTAL*100</f>
        <v/>
      </c>
      <c r="J37" s="41">
        <f>I37+J36</f>
        <v/>
      </c>
      <c r="K37" s="37">
        <f>IF(J37&lt;=50,"A",IF(J37&lt;=80,"B","C"))</f>
        <v/>
      </c>
    </row>
    <row r="38" ht="20.1" customHeight="1">
      <c r="A38" s="37" t="inlineStr">
        <is>
          <t>CP ADAP. 019</t>
        </is>
      </c>
      <c r="B38" s="38" t="inlineStr">
        <is>
          <t>IMPERMEABILIZAÇÃO DE SUPERFÍCIE C/ CRISTALIZANTE , 2 DEMÃOS</t>
        </is>
      </c>
      <c r="C38" s="37" t="inlineStr">
        <is>
          <t>SINAPI AJUSTADA</t>
        </is>
      </c>
      <c r="D38" s="37" t="inlineStr">
        <is>
          <t>Não cadastrado</t>
        </is>
      </c>
      <c r="E38" s="37" t="inlineStr">
        <is>
          <t>M2</t>
        </is>
      </c>
      <c r="F38" s="39" t="n">
        <v>161.22</v>
      </c>
      <c r="G38" s="40" t="n">
        <v>95.55</v>
      </c>
      <c r="H38" s="40">
        <f>ROUND(F38*G38,2)</f>
        <v/>
      </c>
      <c r="I38" s="41">
        <f>H38/VALOR_TOTAL*100</f>
        <v/>
      </c>
      <c r="J38" s="41">
        <f>I38+J37</f>
        <v/>
      </c>
      <c r="K38" s="37">
        <f>IF(J38&lt;=50,"A",IF(J38&lt;=80,"B","C"))</f>
        <v/>
      </c>
    </row>
    <row r="39" ht="15" customHeight="1">
      <c r="A39" s="37" t="inlineStr">
        <is>
          <t>97062</t>
        </is>
      </c>
      <c r="B39" s="38" t="inlineStr">
        <is>
          <t>COLOCAÇÃO DE TELA EM ANDAIME FACHADEIRO. AF_11/2017</t>
        </is>
      </c>
      <c r="C39" s="37" t="inlineStr">
        <is>
          <t>SINAPI</t>
        </is>
      </c>
      <c r="D39" s="37" t="inlineStr">
        <is>
          <t>Serviço</t>
        </is>
      </c>
      <c r="E39" s="37" t="inlineStr">
        <is>
          <t>M2</t>
        </is>
      </c>
      <c r="F39" s="39" t="n">
        <v>2489.8</v>
      </c>
      <c r="G39" s="40" t="n">
        <v>5.67</v>
      </c>
      <c r="H39" s="40">
        <f>ROUND(F39*G39,2)</f>
        <v/>
      </c>
      <c r="I39" s="41">
        <f>H39/VALOR_TOTAL*100</f>
        <v/>
      </c>
      <c r="J39" s="41">
        <f>I39+J38</f>
        <v/>
      </c>
      <c r="K39" s="37">
        <f>IF(J39&lt;=50,"A",IF(J39&lt;=80,"B","C"))</f>
        <v/>
      </c>
    </row>
    <row r="40" ht="20.1" customHeight="1">
      <c r="A40" s="37" t="inlineStr">
        <is>
          <t>120412</t>
        </is>
      </c>
      <c r="B40" s="38" t="inlineStr">
        <is>
          <t>FORRO MODULAR DE PVC MAGIORE 625 x 1250mm VIPAL</t>
        </is>
      </c>
      <c r="C40" s="37" t="inlineStr">
        <is>
          <t>SBC</t>
        </is>
      </c>
      <c r="D40" s="37" t="inlineStr">
        <is>
          <t>Não cadastrado</t>
        </is>
      </c>
      <c r="E40" s="37" t="inlineStr">
        <is>
          <t>M2</t>
        </is>
      </c>
      <c r="F40" s="39" t="n">
        <v>123.31</v>
      </c>
      <c r="G40" s="40" t="n">
        <v>113.98</v>
      </c>
      <c r="H40" s="40">
        <f>ROUND(F40*G40,2)</f>
        <v/>
      </c>
      <c r="I40" s="41">
        <f>H40/VALOR_TOTAL*100</f>
        <v/>
      </c>
      <c r="J40" s="41">
        <f>I40+J39</f>
        <v/>
      </c>
      <c r="K40" s="37">
        <f>IF(J40&lt;=50,"A",IF(J40&lt;=80,"B","C"))</f>
        <v/>
      </c>
    </row>
    <row r="41" ht="20.1" customHeight="1">
      <c r="A41" s="37" t="inlineStr">
        <is>
          <t>86938</t>
        </is>
      </c>
      <c r="B41" s="38" t="inlineStr">
        <is>
          <t>CUBA DE EMBUTIR OVAL EM LOUÇA BRANCA, 35 X 50CM OU EQUIVALENTE, INCLUSO VÁLVULA E SIFÃO TIPO GARRAFA EM METAL CROMADO - FORNECIMENTO E INSTALAÇÃO. AF_01/2020</t>
        </is>
      </c>
      <c r="C41" s="37" t="inlineStr">
        <is>
          <t>SINAPI</t>
        </is>
      </c>
      <c r="D41" s="37" t="inlineStr">
        <is>
          <t>Serviço</t>
        </is>
      </c>
      <c r="E41" s="37" t="inlineStr">
        <is>
          <t>UN</t>
        </is>
      </c>
      <c r="F41" s="39" t="n">
        <v>30</v>
      </c>
      <c r="G41" s="40" t="n">
        <v>446.04</v>
      </c>
      <c r="H41" s="40">
        <f>ROUND(F41*G41,2)</f>
        <v/>
      </c>
      <c r="I41" s="41">
        <f>H41/VALOR_TOTAL*100</f>
        <v/>
      </c>
      <c r="J41" s="41">
        <f>I41+J40</f>
        <v/>
      </c>
      <c r="K41" s="37">
        <f>IF(J41&lt;=50,"A",IF(J41&lt;=80,"B","C"))</f>
        <v/>
      </c>
    </row>
    <row r="42" ht="27.95" customHeight="1">
      <c r="A42" s="37" t="inlineStr">
        <is>
          <t>C4997</t>
        </is>
      </c>
      <c r="B42" s="38" t="inlineStr">
        <is>
          <t>LOCAÇÃO DE CONTÊINER ESCRITÓRIO COM BANHEIRO (01 VASO SANITÁRIO, 01 LAVATÓRIO E 01 CHUVEIRO), JANELA EM VIDRO, PORTAS, LUMINÁRIAS, TOMADAS, FORRO EM PVC, AR CONDICIONADO E ISOLAMENTO TERMO-ACÚSTICO EM ISOPOR - 6,00 X 2,35M</t>
        </is>
      </c>
      <c r="C42" s="37" t="inlineStr">
        <is>
          <t>SEINFRA</t>
        </is>
      </c>
      <c r="D42" s="37" t="inlineStr">
        <is>
          <t>Serviço</t>
        </is>
      </c>
      <c r="E42" s="37" t="inlineStr">
        <is>
          <t>MÊS</t>
        </is>
      </c>
      <c r="F42" s="39" t="n">
        <v>12</v>
      </c>
      <c r="G42" s="40" t="n">
        <v>1097.99</v>
      </c>
      <c r="H42" s="40">
        <f>ROUND(F42*G42,2)</f>
        <v/>
      </c>
      <c r="I42" s="41">
        <f>H42/VALOR_TOTAL*100</f>
        <v/>
      </c>
      <c r="J42" s="41">
        <f>I42+J41</f>
        <v/>
      </c>
      <c r="K42" s="37">
        <f>IF(J42&lt;=50,"A",IF(J42&lt;=80,"B","C"))</f>
        <v/>
      </c>
    </row>
    <row r="43" ht="20.1" customHeight="1">
      <c r="A43" s="37" t="inlineStr">
        <is>
          <t>CP ADAP. 060</t>
        </is>
      </c>
      <c r="B43" s="38" t="inlineStr">
        <is>
          <t>Bancada em granito branco Itaúnas</t>
        </is>
      </c>
      <c r="C43" s="37" t="inlineStr">
        <is>
          <t>SINAPI AJUSTADA</t>
        </is>
      </c>
      <c r="D43" s="37" t="inlineStr">
        <is>
          <t>Não cadastrado</t>
        </is>
      </c>
      <c r="E43" s="37" t="inlineStr">
        <is>
          <t>M2</t>
        </is>
      </c>
      <c r="F43" s="39" t="n">
        <v>20.66</v>
      </c>
      <c r="G43" s="40" t="n">
        <v>627.1799999999999</v>
      </c>
      <c r="H43" s="40">
        <f>ROUND(F43*G43,2)</f>
        <v/>
      </c>
      <c r="I43" s="41">
        <f>H43/VALOR_TOTAL*100</f>
        <v/>
      </c>
      <c r="J43" s="41">
        <f>I43+J42</f>
        <v/>
      </c>
      <c r="K43" s="37">
        <f>IF(J43&lt;=50,"A",IF(J43&lt;=80,"B","C"))</f>
        <v/>
      </c>
    </row>
    <row r="44" ht="27.95" customHeight="1">
      <c r="A44" s="37" t="inlineStr">
        <is>
          <t>87894</t>
        </is>
      </c>
      <c r="B44" s="38" t="inlineStr">
        <is>
          <t>CHAPISCO APLICADO EM ALVENARIA (SEM PRESENÇA DE VÃOS) E ESTRUTURAS DE CONCRETO DE FACHADA, COM COLHER DE PEDREIRO. ARGAMASSA TRAÇO 1:3 COM PREPARO EM BETONEIRA 400L. AF_10/2022</t>
        </is>
      </c>
      <c r="C44" s="37" t="inlineStr">
        <is>
          <t>SINAPI</t>
        </is>
      </c>
      <c r="D44" s="37" t="inlineStr">
        <is>
          <t>Serviço</t>
        </is>
      </c>
      <c r="E44" s="37" t="inlineStr">
        <is>
          <t>M2</t>
        </is>
      </c>
      <c r="F44" s="39" t="n">
        <v>1791.44</v>
      </c>
      <c r="G44" s="40" t="n">
        <v>7.07</v>
      </c>
      <c r="H44" s="40">
        <f>ROUND(F44*G44,2)</f>
        <v/>
      </c>
      <c r="I44" s="41">
        <f>H44/VALOR_TOTAL*100</f>
        <v/>
      </c>
      <c r="J44" s="41">
        <f>I44+J43</f>
        <v/>
      </c>
      <c r="K44" s="37">
        <f>IF(J44&lt;=50,"A",IF(J44&lt;=80,"B","C"))</f>
        <v/>
      </c>
    </row>
    <row r="45" ht="20.1" customHeight="1">
      <c r="A45" s="37" t="inlineStr">
        <is>
          <t>CP ADAP. 009</t>
        </is>
      </c>
      <c r="B45" s="38" t="inlineStr">
        <is>
          <t>PINTURA PROTEÇÃO C/INIBIDOR MIGRATÓRIO CORROSÃO, 2 DEMÃOS - M2</t>
        </is>
      </c>
      <c r="C45" s="37" t="inlineStr">
        <is>
          <t>SEINFRA AJUSTADA</t>
        </is>
      </c>
      <c r="D45" s="37" t="inlineStr">
        <is>
          <t>Não cadastrado</t>
        </is>
      </c>
      <c r="E45" s="37" t="inlineStr">
        <is>
          <t>M2</t>
        </is>
      </c>
      <c r="F45" s="39" t="n">
        <v>186.85</v>
      </c>
      <c r="G45" s="40" t="n">
        <v>67.72</v>
      </c>
      <c r="H45" s="40">
        <f>ROUND(F45*G45,2)</f>
        <v/>
      </c>
      <c r="I45" s="41">
        <f>H45/VALOR_TOTAL*100</f>
        <v/>
      </c>
      <c r="J45" s="41">
        <f>I45+J44</f>
        <v/>
      </c>
      <c r="K45" s="37">
        <f>IF(J45&lt;=50,"A",IF(J45&lt;=80,"B","C"))</f>
        <v/>
      </c>
    </row>
    <row r="46" ht="36" customHeight="1">
      <c r="A46" s="37" t="inlineStr">
        <is>
          <t>100309</t>
        </is>
      </c>
      <c r="B46" s="38" t="inlineStr">
        <is>
          <t>TÉCNICO EM SEGURANÇA DO TRABALHO COM ENCARGOS COMPLEMENTARES</t>
        </is>
      </c>
      <c r="C46" s="37" t="inlineStr">
        <is>
          <t>SINAPI</t>
        </is>
      </c>
      <c r="D46" s="37" t="inlineStr">
        <is>
          <t>Mão de Obra com Encargos Complementares</t>
        </is>
      </c>
      <c r="E46" s="37" t="inlineStr">
        <is>
          <t>H</t>
        </is>
      </c>
      <c r="F46" s="39" t="n">
        <v>396</v>
      </c>
      <c r="G46" s="40" t="n">
        <v>31.61</v>
      </c>
      <c r="H46" s="40">
        <f>ROUND(F46*G46,2)</f>
        <v/>
      </c>
      <c r="I46" s="41">
        <f>H46/VALOR_TOTAL*100</f>
        <v/>
      </c>
      <c r="J46" s="41">
        <f>I46+J45</f>
        <v/>
      </c>
      <c r="K46" s="37">
        <f>IF(J46&lt;=50,"A",IF(J46&lt;=80,"B","C"))</f>
        <v/>
      </c>
    </row>
    <row r="47" ht="20.1" customHeight="1">
      <c r="A47" s="37" t="inlineStr">
        <is>
          <t>CP ADAP. 038</t>
        </is>
      </c>
      <c r="B47" s="38" t="inlineStr">
        <is>
          <t>REMOÇÃO, ARMAZENAMENTO E REEINSTALAÇÃO DE SPDA COM EMISSÃO DE LAUDO</t>
        </is>
      </c>
      <c r="C47" s="37" t="inlineStr">
        <is>
          <t>SINAPI AJUSTADA</t>
        </is>
      </c>
      <c r="D47" s="37" t="inlineStr">
        <is>
          <t>Não cadastrado</t>
        </is>
      </c>
      <c r="E47" s="37" t="inlineStr">
        <is>
          <t>UN</t>
        </is>
      </c>
      <c r="F47" s="39" t="n">
        <v>2</v>
      </c>
      <c r="G47" s="40" t="n">
        <v>5997.84</v>
      </c>
      <c r="H47" s="40">
        <f>ROUND(F47*G47,2)</f>
        <v/>
      </c>
      <c r="I47" s="41">
        <f>H47/VALOR_TOTAL*100</f>
        <v/>
      </c>
      <c r="J47" s="41">
        <f>I47+J46</f>
        <v/>
      </c>
      <c r="K47" s="37">
        <f>IF(J47&lt;=50,"A",IF(J47&lt;=80,"B","C"))</f>
        <v/>
      </c>
    </row>
    <row r="48" ht="36" customHeight="1">
      <c r="A48" s="37" t="inlineStr">
        <is>
          <t>88255</t>
        </is>
      </c>
      <c r="B48" s="38" t="inlineStr">
        <is>
          <t>AUXILIAR TÉCNICO DE ENGENHARIA COM ENCARGOS COMPLEMENTARES</t>
        </is>
      </c>
      <c r="C48" s="37" t="inlineStr">
        <is>
          <t>SINAPI</t>
        </is>
      </c>
      <c r="D48" s="37" t="inlineStr">
        <is>
          <t>Mão de Obra com Encargos Complementares</t>
        </is>
      </c>
      <c r="E48" s="37" t="inlineStr">
        <is>
          <t>H</t>
        </is>
      </c>
      <c r="F48" s="39" t="n">
        <v>396</v>
      </c>
      <c r="G48" s="40" t="n">
        <v>30.04</v>
      </c>
      <c r="H48" s="40">
        <f>ROUND(F48*G48,2)</f>
        <v/>
      </c>
      <c r="I48" s="41">
        <f>H48/VALOR_TOTAL*100</f>
        <v/>
      </c>
      <c r="J48" s="41">
        <f>I48+J47</f>
        <v/>
      </c>
      <c r="K48" s="37">
        <f>IF(J48&lt;=50,"A",IF(J48&lt;=80,"B","C"))</f>
        <v/>
      </c>
    </row>
    <row r="49" ht="20.1" customHeight="1">
      <c r="A49" s="37" t="inlineStr">
        <is>
          <t>CP ADAP. 011</t>
        </is>
      </c>
      <c r="B49" s="38" t="inlineStr">
        <is>
          <t>DEMOLIÇÃO DE PISO CIMENTADO SOBRE LASTRO DE CONCRETO</t>
        </is>
      </c>
      <c r="C49" s="37" t="inlineStr">
        <is>
          <t>SEINFRA</t>
        </is>
      </c>
      <c r="D49" s="37" t="inlineStr">
        <is>
          <t>Não cadastrado</t>
        </is>
      </c>
      <c r="E49" s="37" t="inlineStr">
        <is>
          <t>M2</t>
        </is>
      </c>
      <c r="F49" s="39" t="n">
        <v>352.76</v>
      </c>
      <c r="G49" s="40" t="n">
        <v>32.48</v>
      </c>
      <c r="H49" s="40">
        <f>ROUND(F49*G49,2)</f>
        <v/>
      </c>
      <c r="I49" s="41">
        <f>H49/VALOR_TOTAL*100</f>
        <v/>
      </c>
      <c r="J49" s="41">
        <f>I49+J48</f>
        <v/>
      </c>
      <c r="K49" s="37">
        <f>IF(J49&lt;=50,"A",IF(J49&lt;=80,"B","C"))</f>
        <v/>
      </c>
    </row>
    <row r="50" ht="20.1" customHeight="1">
      <c r="A50" s="37" t="inlineStr">
        <is>
          <t>PROJ. 01</t>
        </is>
      </c>
      <c r="B50" s="38" t="inlineStr">
        <is>
          <t>PROJETO EXECUTIVO COMPLETO</t>
        </is>
      </c>
      <c r="C50" s="37" t="inlineStr">
        <is>
          <t>SINAPI AJUSTADA</t>
        </is>
      </c>
      <c r="D50" s="37" t="inlineStr">
        <is>
          <t>Não cadastrado</t>
        </is>
      </c>
      <c r="E50" s="37" t="inlineStr">
        <is>
          <t>UN</t>
        </is>
      </c>
      <c r="F50" s="39" t="n">
        <v>1</v>
      </c>
      <c r="G50" s="40" t="n">
        <v>10841.06</v>
      </c>
      <c r="H50" s="40">
        <f>ROUND(F50*G50,2)</f>
        <v/>
      </c>
      <c r="I50" s="41">
        <f>H50/VALOR_TOTAL*100</f>
        <v/>
      </c>
      <c r="J50" s="41">
        <f>I50+J49</f>
        <v/>
      </c>
      <c r="K50" s="37">
        <f>IF(J50&lt;=50,"A",IF(J50&lt;=80,"B","C"))</f>
        <v/>
      </c>
    </row>
    <row r="51" ht="20.1" customHeight="1">
      <c r="A51" s="37" t="inlineStr">
        <is>
          <t>CP ADAP. 036</t>
        </is>
      </c>
      <c r="B51" s="38" t="inlineStr">
        <is>
          <t>REVESTIMENTO CERÂMICO 5 X 5, COR AZUL DANÚBIO FOSCO (GALPÃO DMA)</t>
        </is>
      </c>
      <c r="C51" s="37" t="inlineStr">
        <is>
          <t>SINAPI AJUSTADA</t>
        </is>
      </c>
      <c r="D51" s="37" t="inlineStr">
        <is>
          <t>Não cadastrado</t>
        </is>
      </c>
      <c r="E51" s="37" t="inlineStr">
        <is>
          <t>M2</t>
        </is>
      </c>
      <c r="F51" s="39" t="n">
        <v>42.68</v>
      </c>
      <c r="G51" s="40" t="n">
        <v>249.76</v>
      </c>
      <c r="H51" s="40">
        <f>ROUND(F51*G51,2)</f>
        <v/>
      </c>
      <c r="I51" s="41">
        <f>H51/VALOR_TOTAL*100</f>
        <v/>
      </c>
      <c r="J51" s="41">
        <f>I51+J50</f>
        <v/>
      </c>
      <c r="K51" s="37">
        <f>IF(J51&lt;=50,"A",IF(J51&lt;=80,"B","C"))</f>
        <v/>
      </c>
    </row>
    <row r="52" ht="27.95" customHeight="1">
      <c r="A52" s="37" t="inlineStr">
        <is>
          <t>CP ADAP - SUDECAP 62.24.14</t>
        </is>
      </c>
      <c r="B52" s="38" t="inlineStr">
        <is>
          <t>RELATÓRIO TÉCNICO DE PLANEJAMENTO DE EXECUÇÃO DE OBRAS - MÉDIO PORTE</t>
        </is>
      </c>
      <c r="C52" s="37" t="inlineStr">
        <is>
          <t>SUDECAP AJUSTADA</t>
        </is>
      </c>
      <c r="D52" s="37" t="inlineStr">
        <is>
          <t>Não cadastrado</t>
        </is>
      </c>
      <c r="E52" s="37" t="inlineStr">
        <is>
          <t>UN.</t>
        </is>
      </c>
      <c r="F52" s="39" t="n">
        <v>1</v>
      </c>
      <c r="G52" s="40" t="n">
        <v>10497.66</v>
      </c>
      <c r="H52" s="40">
        <f>ROUND(F52*G52,2)</f>
        <v/>
      </c>
      <c r="I52" s="41">
        <f>H52/VALOR_TOTAL*100</f>
        <v/>
      </c>
      <c r="J52" s="41">
        <f>I52+J51</f>
        <v/>
      </c>
      <c r="K52" s="37">
        <f>IF(J52&lt;=50,"A",IF(J52&lt;=80,"B","C"))</f>
        <v/>
      </c>
    </row>
    <row r="53" ht="15" customHeight="1">
      <c r="A53" s="37" t="inlineStr">
        <is>
          <t>100853</t>
        </is>
      </c>
      <c r="B53" s="38" t="inlineStr">
        <is>
          <t>TORNEIRA CROMADA DE MESA PARA LAVATORIO, TIPO MONOCOMANDO. AF_01/2020</t>
        </is>
      </c>
      <c r="C53" s="37" t="inlineStr">
        <is>
          <t>SINAPI</t>
        </is>
      </c>
      <c r="D53" s="37" t="inlineStr">
        <is>
          <t>Serviço</t>
        </is>
      </c>
      <c r="E53" s="37" t="inlineStr">
        <is>
          <t>UN</t>
        </is>
      </c>
      <c r="F53" s="39" t="n">
        <v>30</v>
      </c>
      <c r="G53" s="40" t="n">
        <v>319.08</v>
      </c>
      <c r="H53" s="40">
        <f>ROUND(F53*G53,2)</f>
        <v/>
      </c>
      <c r="I53" s="41">
        <f>H53/VALOR_TOTAL*100</f>
        <v/>
      </c>
      <c r="J53" s="41">
        <f>I53+J52</f>
        <v/>
      </c>
      <c r="K53" s="37">
        <f>IF(J53&lt;=50,"A",IF(J53&lt;=80,"B","C"))</f>
        <v/>
      </c>
    </row>
    <row r="54" ht="20.1" customHeight="1">
      <c r="A54" s="37" t="inlineStr">
        <is>
          <t>100858</t>
        </is>
      </c>
      <c r="B54" s="38" t="inlineStr">
        <is>
          <t>MICTÓRIO SIFONADO LOUÇA BRANCA - PADRÃO MÉDIO - FORNECIMENTO E INSTALAÇÃO. AF_01/2020</t>
        </is>
      </c>
      <c r="C54" s="37" t="inlineStr">
        <is>
          <t>SINAPI</t>
        </is>
      </c>
      <c r="D54" s="37" t="inlineStr">
        <is>
          <t>Serviço</t>
        </is>
      </c>
      <c r="E54" s="37" t="inlineStr">
        <is>
          <t>UN</t>
        </is>
      </c>
      <c r="F54" s="39" t="n">
        <v>11</v>
      </c>
      <c r="G54" s="40" t="n">
        <v>852.5700000000001</v>
      </c>
      <c r="H54" s="40">
        <f>ROUND(F54*G54,2)</f>
        <v/>
      </c>
      <c r="I54" s="41">
        <f>H54/VALOR_TOTAL*100</f>
        <v/>
      </c>
      <c r="J54" s="41">
        <f>I54+J53</f>
        <v/>
      </c>
      <c r="K54" s="37">
        <f>IF(J54&lt;=50,"A",IF(J54&lt;=80,"B","C"))</f>
        <v/>
      </c>
    </row>
    <row r="55" ht="20.1" customHeight="1">
      <c r="A55" s="37" t="inlineStr">
        <is>
          <t>93205</t>
        </is>
      </c>
      <c r="B55" s="38" t="inlineStr">
        <is>
          <t>CINTA DE AMARRAÇÃO DE ALVENARIA MOLDADA IN LOCO COM UTILIZAÇÃO DE BLOCOS CANALETA. AF_03/2016</t>
        </is>
      </c>
      <c r="C55" s="37" t="inlineStr">
        <is>
          <t>SINAPI</t>
        </is>
      </c>
      <c r="D55" s="37" t="inlineStr">
        <is>
          <t>Serviço</t>
        </is>
      </c>
      <c r="E55" s="37" t="inlineStr">
        <is>
          <t>M</t>
        </is>
      </c>
      <c r="F55" s="39" t="n">
        <v>220</v>
      </c>
      <c r="G55" s="40" t="n">
        <v>42.16</v>
      </c>
      <c r="H55" s="40">
        <f>ROUND(F55*G55,2)</f>
        <v/>
      </c>
      <c r="I55" s="41">
        <f>H55/VALOR_TOTAL*100</f>
        <v/>
      </c>
      <c r="J55" s="41">
        <f>I55+J54</f>
        <v/>
      </c>
      <c r="K55" s="37">
        <f>IF(J55&lt;=50,"A",IF(J55&lt;=80,"B","C"))</f>
        <v/>
      </c>
    </row>
    <row r="56" ht="20.1" customHeight="1">
      <c r="A56" s="37" t="inlineStr">
        <is>
          <t>CP ADAP. - SBC 012710</t>
        </is>
      </c>
      <c r="B56" s="38" t="inlineStr">
        <is>
          <t>DESPESAS GERAIS DE MANUTENCAO CANTEIRO DE OBRAS</t>
        </is>
      </c>
      <c r="C56" s="37" t="inlineStr">
        <is>
          <t>SBC AJUSTADA</t>
        </is>
      </c>
      <c r="D56" s="37" t="inlineStr">
        <is>
          <t>Não cadastrado</t>
        </is>
      </c>
      <c r="E56" s="37" t="inlineStr">
        <is>
          <t>MÊS</t>
        </is>
      </c>
      <c r="F56" s="39" t="n">
        <v>12</v>
      </c>
      <c r="G56" s="40" t="n">
        <v>731.8200000000001</v>
      </c>
      <c r="H56" s="40">
        <f>ROUND(F56*G56,2)</f>
        <v/>
      </c>
      <c r="I56" s="41">
        <f>H56/VALOR_TOTAL*100</f>
        <v/>
      </c>
      <c r="J56" s="41">
        <f>I56+J55</f>
        <v/>
      </c>
      <c r="K56" s="37">
        <f>IF(J56&lt;=50,"A",IF(J56&lt;=80,"B","C"))</f>
        <v/>
      </c>
    </row>
    <row r="57" ht="20.1" customHeight="1">
      <c r="A57" s="37" t="inlineStr">
        <is>
          <t>00009537</t>
        </is>
      </c>
      <c r="B57" s="38" t="inlineStr">
        <is>
          <t>LIMPEZA FINAL DA OBRA</t>
        </is>
      </c>
      <c r="C57" s="37" t="inlineStr">
        <is>
          <t>SINAPI</t>
        </is>
      </c>
      <c r="D57" s="37" t="inlineStr">
        <is>
          <t>Não cadastrado</t>
        </is>
      </c>
      <c r="E57" s="37" t="inlineStr">
        <is>
          <t>M2</t>
        </is>
      </c>
      <c r="F57" s="39" t="n">
        <v>2211</v>
      </c>
      <c r="G57" s="40" t="n">
        <v>3.89</v>
      </c>
      <c r="H57" s="40">
        <f>ROUND(F57*G57,2)</f>
        <v/>
      </c>
      <c r="I57" s="41">
        <f>H57/VALOR_TOTAL*100</f>
        <v/>
      </c>
      <c r="J57" s="41">
        <f>I57+J56</f>
        <v/>
      </c>
      <c r="K57" s="37">
        <f>IF(J57&lt;=50,"A",IF(J57&lt;=80,"B","C"))</f>
        <v/>
      </c>
    </row>
    <row r="58" ht="20.1" customHeight="1">
      <c r="A58" s="37" t="inlineStr">
        <is>
          <t>93210</t>
        </is>
      </c>
      <c r="B58" s="38" t="inlineStr">
        <is>
          <t>EXECUÇÃO DE REFEITÓRIO EM CANTEIRO DE OBRA EM CHAPA DE MADEIRA COMPENSADA, NÃO INCLUSO MOBILIÁRIO E EQUIPAMENTOS. AF_02/2016</t>
        </is>
      </c>
      <c r="C58" s="37" t="inlineStr">
        <is>
          <t>SINAPI</t>
        </is>
      </c>
      <c r="D58" s="37" t="inlineStr">
        <is>
          <t>Não cadastrado</t>
        </is>
      </c>
      <c r="E58" s="37" t="inlineStr">
        <is>
          <t>M2</t>
        </is>
      </c>
      <c r="F58" s="39" t="n">
        <v>14</v>
      </c>
      <c r="G58" s="40" t="n">
        <v>602.7</v>
      </c>
      <c r="H58" s="40">
        <f>ROUND(F58*G58,2)</f>
        <v/>
      </c>
      <c r="I58" s="41">
        <f>H58/VALOR_TOTAL*100</f>
        <v/>
      </c>
      <c r="J58" s="41">
        <f>I58+J57</f>
        <v/>
      </c>
      <c r="K58" s="37">
        <f>IF(J58&lt;=50,"A",IF(J58&lt;=80,"B","C"))</f>
        <v/>
      </c>
    </row>
    <row r="59" ht="20.1" customHeight="1">
      <c r="A59" s="37" t="inlineStr">
        <is>
          <t>CP ADAP. 010</t>
        </is>
      </c>
      <c r="B59" s="38" t="inlineStr">
        <is>
          <t>APICOAMENTO EM CONCRETO/PREPARO DA SUPERFÍCIE</t>
        </is>
      </c>
      <c r="C59" s="37" t="inlineStr">
        <is>
          <t>SEINFRA AJUSTADA</t>
        </is>
      </c>
      <c r="D59" s="37" t="inlineStr">
        <is>
          <t>Não cadastrado</t>
        </is>
      </c>
      <c r="E59" s="37" t="inlineStr">
        <is>
          <t>M2</t>
        </is>
      </c>
      <c r="F59" s="39" t="n">
        <v>186.85</v>
      </c>
      <c r="G59" s="40" t="n">
        <v>44.2</v>
      </c>
      <c r="H59" s="40">
        <f>ROUND(F59*G59,2)</f>
        <v/>
      </c>
      <c r="I59" s="41">
        <f>H59/VALOR_TOTAL*100</f>
        <v/>
      </c>
      <c r="J59" s="41">
        <f>I59+J58</f>
        <v/>
      </c>
      <c r="K59" s="37">
        <f>IF(J59&lt;=50,"A",IF(J59&lt;=80,"B","C"))</f>
        <v/>
      </c>
    </row>
    <row r="60" ht="15" customHeight="1">
      <c r="A60" s="37" t="inlineStr">
        <is>
          <t>S07755</t>
        </is>
      </c>
      <c r="B60" s="38" t="inlineStr">
        <is>
          <t>Painel para shaft de 1,00 x 0,65 sem visita e com acessórios</t>
        </is>
      </c>
      <c r="C60" s="37" t="inlineStr">
        <is>
          <t>ORSE</t>
        </is>
      </c>
      <c r="D60" s="37" t="inlineStr">
        <is>
          <t>Serviço</t>
        </is>
      </c>
      <c r="E60" s="37" t="inlineStr">
        <is>
          <t>un</t>
        </is>
      </c>
      <c r="F60" s="39" t="n">
        <v>34.72</v>
      </c>
      <c r="G60" s="40" t="n">
        <v>235.86</v>
      </c>
      <c r="H60" s="40">
        <f>ROUND(F60*G60,2)</f>
        <v/>
      </c>
      <c r="I60" s="41">
        <f>H60/VALOR_TOTAL*100</f>
        <v/>
      </c>
      <c r="J60" s="41">
        <f>I60+J59</f>
        <v/>
      </c>
      <c r="K60" s="37">
        <f>IF(J60&lt;=50,"A",IF(J60&lt;=80,"B","C"))</f>
        <v/>
      </c>
    </row>
    <row r="61" ht="20.1" customHeight="1">
      <c r="A61" s="37" t="inlineStr">
        <is>
          <t>CP ADAP. 054</t>
        </is>
      </c>
      <c r="B61" s="38" t="inlineStr">
        <is>
          <t>RUFO EM CHAPA DE AÇO GALVANIZADO NÚMERO 24, CORTE DE 50 CM, INCLUSO TRANSPORTE VERTICAL</t>
        </is>
      </c>
      <c r="C61" s="37" t="inlineStr">
        <is>
          <t>SINAPI AJUSTADA</t>
        </is>
      </c>
      <c r="D61" s="37" t="inlineStr">
        <is>
          <t>Não cadastrado</t>
        </is>
      </c>
      <c r="E61" s="37" t="inlineStr">
        <is>
          <t>M</t>
        </is>
      </c>
      <c r="F61" s="39" t="n">
        <v>91</v>
      </c>
      <c r="G61" s="40" t="n">
        <v>88.88</v>
      </c>
      <c r="H61" s="40">
        <f>ROUND(F61*G61,2)</f>
        <v/>
      </c>
      <c r="I61" s="41">
        <f>H61/VALOR_TOTAL*100</f>
        <v/>
      </c>
      <c r="J61" s="41">
        <f>I61+J60</f>
        <v/>
      </c>
      <c r="K61" s="37">
        <f>IF(J61&lt;=50,"A",IF(J61&lt;=80,"B","C"))</f>
        <v/>
      </c>
    </row>
    <row r="62" ht="15" customHeight="1">
      <c r="A62" s="37" t="inlineStr">
        <is>
          <t>S09541</t>
        </is>
      </c>
      <c r="B62" s="38" t="inlineStr">
        <is>
          <t>Fornecimento e instalação de exaustor eólico ref. LM-60 master turbo, da luftmaxi ou similar</t>
        </is>
      </c>
      <c r="C62" s="37" t="inlineStr">
        <is>
          <t>ORSE</t>
        </is>
      </c>
      <c r="D62" s="37" t="inlineStr">
        <is>
          <t>Serviço</t>
        </is>
      </c>
      <c r="E62" s="37" t="inlineStr">
        <is>
          <t>un</t>
        </is>
      </c>
      <c r="F62" s="39" t="n">
        <v>18</v>
      </c>
      <c r="G62" s="40" t="n">
        <v>422.66</v>
      </c>
      <c r="H62" s="40">
        <f>ROUND(F62*G62,2)</f>
        <v/>
      </c>
      <c r="I62" s="41">
        <f>H62/VALOR_TOTAL*100</f>
        <v/>
      </c>
      <c r="J62" s="41">
        <f>I62+J61</f>
        <v/>
      </c>
      <c r="K62" s="37">
        <f>IF(J62&lt;=50,"A",IF(J62&lt;=80,"B","C"))</f>
        <v/>
      </c>
    </row>
    <row r="63" ht="20.1" customHeight="1">
      <c r="A63" s="37" t="inlineStr">
        <is>
          <t>CP ADAP. 022</t>
        </is>
      </c>
      <c r="B63" s="38" t="inlineStr">
        <is>
          <t>REMOÇÃO DE BRISES DE VIDRO E ESTRUTURA PORTANTE</t>
        </is>
      </c>
      <c r="C63" s="37" t="inlineStr">
        <is>
          <t>SEINFRA AJUSTADA</t>
        </is>
      </c>
      <c r="D63" s="37" t="inlineStr">
        <is>
          <t>Não cadastrado</t>
        </is>
      </c>
      <c r="E63" s="37" t="inlineStr">
        <is>
          <t>M2</t>
        </is>
      </c>
      <c r="F63" s="39" t="n">
        <v>340</v>
      </c>
      <c r="G63" s="40" t="n">
        <v>21.49</v>
      </c>
      <c r="H63" s="40">
        <f>ROUND(F63*G63,2)</f>
        <v/>
      </c>
      <c r="I63" s="41">
        <f>H63/VALOR_TOTAL*100</f>
        <v/>
      </c>
      <c r="J63" s="41">
        <f>I63+J62</f>
        <v/>
      </c>
      <c r="K63" s="37">
        <f>IF(J63&lt;=50,"A",IF(J63&lt;=80,"B","C"))</f>
        <v/>
      </c>
    </row>
    <row r="64" ht="27.95" customHeight="1">
      <c r="A64" s="37" t="inlineStr">
        <is>
          <t>87682</t>
        </is>
      </c>
      <c r="B64" s="38" t="inlineStr">
        <is>
          <t>CONTRAPISO EM ARGAMASSA TRAÇO 1:4 (CIMENTO E AREIA), PREPARO MANUAL, APLICADO EM ÁREAS SECAS SOBRE LAJE, NÃO ADERIDO, ACABAMENTO NÃO REFORÇADO, ESPESSURA 4CM. AF_07/2021</t>
        </is>
      </c>
      <c r="C64" s="37" t="inlineStr">
        <is>
          <t>SINAPI</t>
        </is>
      </c>
      <c r="D64" s="37" t="inlineStr">
        <is>
          <t>Serviço</t>
        </is>
      </c>
      <c r="E64" s="37" t="inlineStr">
        <is>
          <t>M2</t>
        </is>
      </c>
      <c r="F64" s="39" t="n">
        <v>142</v>
      </c>
      <c r="G64" s="40" t="n">
        <v>49.45</v>
      </c>
      <c r="H64" s="40">
        <f>ROUND(F64*G64,2)</f>
        <v/>
      </c>
      <c r="I64" s="41">
        <f>H64/VALOR_TOTAL*100</f>
        <v/>
      </c>
      <c r="J64" s="41">
        <f>I64+J63</f>
        <v/>
      </c>
      <c r="K64" s="37">
        <f>IF(J64&lt;=50,"A",IF(J64&lt;=80,"B","C"))</f>
        <v/>
      </c>
    </row>
    <row r="65" ht="20.1" customHeight="1">
      <c r="A65" s="37" t="inlineStr">
        <is>
          <t>SBC190183</t>
        </is>
      </c>
      <c r="B65" s="38" t="inlineStr">
        <is>
          <t>DUCHA HIGIENICA ACQUA JET 2195 AQUARIUS FABRIMAR CR Data 08/2024</t>
        </is>
      </c>
      <c r="C65" s="37" t="inlineStr">
        <is>
          <t>SBC AJUSTADA</t>
        </is>
      </c>
      <c r="D65" s="37" t="inlineStr">
        <is>
          <t>Não cadastrado</t>
        </is>
      </c>
      <c r="E65" s="37" t="inlineStr">
        <is>
          <t>un</t>
        </is>
      </c>
      <c r="F65" s="39" t="n">
        <v>33</v>
      </c>
      <c r="G65" s="40" t="n">
        <v>206.23</v>
      </c>
      <c r="H65" s="40">
        <f>ROUND(F65*G65,2)</f>
        <v/>
      </c>
      <c r="I65" s="41">
        <f>H65/VALOR_TOTAL*100</f>
        <v/>
      </c>
      <c r="J65" s="41">
        <f>I65+J64</f>
        <v/>
      </c>
      <c r="K65" s="37">
        <f>IF(J65&lt;=50,"A",IF(J65&lt;=80,"B","C"))</f>
        <v/>
      </c>
    </row>
    <row r="66" ht="20.1" customHeight="1">
      <c r="A66" s="37" t="inlineStr">
        <is>
          <t>98565</t>
        </is>
      </c>
      <c r="B66" s="38" t="inlineStr">
        <is>
          <t>PROTEÇÃO MECÂNICA DE SUPERFICIE HORIZONTAL COM ARGAMASSA DE CIMENTO E AREIA, TRAÇO 1:3, E=3CM. AF_09/2023</t>
        </is>
      </c>
      <c r="C66" s="37" t="inlineStr">
        <is>
          <t>SINAPI</t>
        </is>
      </c>
      <c r="D66" s="37" t="inlineStr">
        <is>
          <t>Serviço</t>
        </is>
      </c>
      <c r="E66" s="37" t="inlineStr">
        <is>
          <t>M2</t>
        </is>
      </c>
      <c r="F66" s="39" t="n">
        <v>123.31</v>
      </c>
      <c r="G66" s="40" t="n">
        <v>55.13</v>
      </c>
      <c r="H66" s="40">
        <f>ROUND(F66*G66,2)</f>
        <v/>
      </c>
      <c r="I66" s="41">
        <f>H66/VALOR_TOTAL*100</f>
        <v/>
      </c>
      <c r="J66" s="41">
        <f>I66+J65</f>
        <v/>
      </c>
      <c r="K66" s="37">
        <f>IF(J66&lt;=50,"A",IF(J66&lt;=80,"B","C"))</f>
        <v/>
      </c>
    </row>
    <row r="67" ht="20.1" customHeight="1">
      <c r="A67" s="37" t="inlineStr">
        <is>
          <t>PE.EST.99814.</t>
        </is>
      </c>
      <c r="B67" s="38" t="inlineStr">
        <is>
          <t>LIMPEZA DE SUPERFÍCIE COM JATO DE ALTA PRESSÃO, EM HORÁRIO EXTRAORDINÁRIO_50%.</t>
        </is>
      </c>
      <c r="C67" s="37" t="inlineStr">
        <is>
          <t>SINAPI AJUSTADA</t>
        </is>
      </c>
      <c r="D67" s="37" t="inlineStr">
        <is>
          <t>Não cadastrado</t>
        </is>
      </c>
      <c r="E67" s="37" t="inlineStr">
        <is>
          <t>m²</t>
        </is>
      </c>
      <c r="F67" s="39" t="n">
        <v>2668.72</v>
      </c>
      <c r="G67" s="40" t="n">
        <v>2.54</v>
      </c>
      <c r="H67" s="40">
        <f>ROUND(F67*G67,2)</f>
        <v/>
      </c>
      <c r="I67" s="41">
        <f>H67/VALOR_TOTAL*100</f>
        <v/>
      </c>
      <c r="J67" s="41">
        <f>I67+J66</f>
        <v/>
      </c>
      <c r="K67" s="37">
        <f>IF(J67&lt;=50,"A",IF(J67&lt;=80,"B","C"))</f>
        <v/>
      </c>
    </row>
    <row r="68" ht="20.1" customHeight="1">
      <c r="A68" s="37" t="inlineStr">
        <is>
          <t>PROJ. 02</t>
        </is>
      </c>
      <c r="B68" s="38" t="inlineStr">
        <is>
          <t>AS BUILT - ATUALIZAÇÃO DO PROJETO EXECUTIVO CONFORME CONSTRUÍDO</t>
        </is>
      </c>
      <c r="C68" s="37" t="inlineStr">
        <is>
          <t>SINAPI AJUSTADA</t>
        </is>
      </c>
      <c r="D68" s="37" t="inlineStr">
        <is>
          <t>Não cadastrado</t>
        </is>
      </c>
      <c r="E68" s="37" t="inlineStr">
        <is>
          <t>UN</t>
        </is>
      </c>
      <c r="F68" s="39" t="n">
        <v>1</v>
      </c>
      <c r="G68" s="40" t="n">
        <v>6557.28</v>
      </c>
      <c r="H68" s="40">
        <f>ROUND(F68*G68,2)</f>
        <v/>
      </c>
      <c r="I68" s="41">
        <f>H68/VALOR_TOTAL*100</f>
        <v/>
      </c>
      <c r="J68" s="41">
        <f>I68+J67</f>
        <v/>
      </c>
      <c r="K68" s="37">
        <f>IF(J68&lt;=50,"A",IF(J68&lt;=80,"B","C"))</f>
        <v/>
      </c>
    </row>
    <row r="69" ht="15" customHeight="1">
      <c r="A69" s="37" t="inlineStr">
        <is>
          <t>C2216</t>
        </is>
      </c>
      <c r="B69" s="38" t="inlineStr">
        <is>
          <t>REVESTIMENTO C/LAMINADO MELAMÍNICO COLADO</t>
        </is>
      </c>
      <c r="C69" s="37" t="inlineStr">
        <is>
          <t>SEINFRA</t>
        </is>
      </c>
      <c r="D69" s="37" t="inlineStr">
        <is>
          <t>Serviço</t>
        </is>
      </c>
      <c r="E69" s="37" t="inlineStr">
        <is>
          <t>M2</t>
        </is>
      </c>
      <c r="F69" s="39" t="n">
        <v>45.45</v>
      </c>
      <c r="G69" s="40" t="n">
        <v>141.5</v>
      </c>
      <c r="H69" s="40">
        <f>ROUND(F69*G69,2)</f>
        <v/>
      </c>
      <c r="I69" s="41">
        <f>H69/VALOR_TOTAL*100</f>
        <v/>
      </c>
      <c r="J69" s="41">
        <f>I69+J68</f>
        <v/>
      </c>
      <c r="K69" s="37">
        <f>IF(J69&lt;=50,"A",IF(J69&lt;=80,"B","C"))</f>
        <v/>
      </c>
    </row>
    <row r="70" ht="20.1" customHeight="1">
      <c r="A70" s="37" t="inlineStr">
        <is>
          <t>90439</t>
        </is>
      </c>
      <c r="B70" s="38" t="inlineStr">
        <is>
          <t>FURO MECANIZADO EM CONCRETO, COM MARTELO DEMOLIDOR, PARA INSTALAÇÕES HIDRÁULICAS, DIÂMETROS MENORES OU IGUAIS A 40 MM. AF_09/2023</t>
        </is>
      </c>
      <c r="C70" s="37" t="inlineStr">
        <is>
          <t>SINAPI</t>
        </is>
      </c>
      <c r="D70" s="37" t="inlineStr">
        <is>
          <t>Serviço</t>
        </is>
      </c>
      <c r="E70" s="37" t="inlineStr">
        <is>
          <t>UN</t>
        </is>
      </c>
      <c r="F70" s="39" t="n">
        <v>622.9299999999999</v>
      </c>
      <c r="G70" s="40" t="n">
        <v>10.18</v>
      </c>
      <c r="H70" s="40">
        <f>ROUND(F70*G70,2)</f>
        <v/>
      </c>
      <c r="I70" s="41">
        <f>H70/VALOR_TOTAL*100</f>
        <v/>
      </c>
      <c r="J70" s="41">
        <f>I70+J69</f>
        <v/>
      </c>
      <c r="K70" s="37">
        <f>IF(J70&lt;=50,"A",IF(J70&lt;=80,"B","C"))</f>
        <v/>
      </c>
    </row>
    <row r="71" ht="20.1" customHeight="1">
      <c r="A71" s="37" t="inlineStr">
        <is>
          <t>S09465</t>
        </is>
      </c>
      <c r="B71" s="38" t="inlineStr">
        <is>
          <t>Luminária tipo plafon (sobrepor), quadrada, 24x24cm, em aluminio pintado na cor branca, c/difusor em vidro, Aladin ou similar</t>
        </is>
      </c>
      <c r="C71" s="37" t="inlineStr">
        <is>
          <t>ORSE</t>
        </is>
      </c>
      <c r="D71" s="37" t="inlineStr">
        <is>
          <t>Serviço</t>
        </is>
      </c>
      <c r="E71" s="37" t="inlineStr">
        <is>
          <t>un</t>
        </is>
      </c>
      <c r="F71" s="39" t="n">
        <v>47</v>
      </c>
      <c r="G71" s="40" t="n">
        <v>123.31</v>
      </c>
      <c r="H71" s="40">
        <f>ROUND(F71*G71,2)</f>
        <v/>
      </c>
      <c r="I71" s="41">
        <f>H71/VALOR_TOTAL*100</f>
        <v/>
      </c>
      <c r="J71" s="41">
        <f>I71+J70</f>
        <v/>
      </c>
      <c r="K71" s="37">
        <f>IF(J71&lt;=50,"A",IF(J71&lt;=80,"B","C"))</f>
        <v/>
      </c>
    </row>
    <row r="72" ht="20.1" customHeight="1">
      <c r="A72" s="37" t="inlineStr">
        <is>
          <t>CP-95467-90315369</t>
        </is>
      </c>
      <c r="B72" s="38" t="inlineStr">
        <is>
          <t>EMBASAMENTO C/PEDRA ARGAMASSADA UTILIZANDO ARG.CIM/AREIA 1:6 (M3)</t>
        </is>
      </c>
      <c r="C72" s="37" t="inlineStr">
        <is>
          <t>SINAPI AJUSTADA</t>
        </is>
      </c>
      <c r="D72" s="37" t="inlineStr">
        <is>
          <t>Não cadastrado</t>
        </is>
      </c>
      <c r="E72" s="37" t="inlineStr">
        <is>
          <t>M3</t>
        </is>
      </c>
      <c r="F72" s="39" t="n">
        <v>9.9</v>
      </c>
      <c r="G72" s="40" t="n">
        <v>578.08</v>
      </c>
      <c r="H72" s="40">
        <f>ROUND(F72*G72,2)</f>
        <v/>
      </c>
      <c r="I72" s="41">
        <f>H72/VALOR_TOTAL*100</f>
        <v/>
      </c>
      <c r="J72" s="41">
        <f>I72+J71</f>
        <v/>
      </c>
      <c r="K72" s="37">
        <f>IF(J72&lt;=50,"A",IF(J72&lt;=80,"B","C"))</f>
        <v/>
      </c>
    </row>
    <row r="73" ht="27.95" customHeight="1">
      <c r="A73" s="37" t="inlineStr">
        <is>
          <t>92423</t>
        </is>
      </c>
      <c r="B73" s="38" t="inlineStr">
        <is>
          <t>MONTAGEM E DESMONTAGEM DE FÔRMA DE PILARES RETANGULARES E ESTRUTURAS SIMILARES, PÉ-DIREITO SIMPLES, EM CHAPA DE MADEIRA COMPENSADA RESINADA, 6 UTILIZAÇÕES. AF_09/2020</t>
        </is>
      </c>
      <c r="C73" s="37" t="inlineStr">
        <is>
          <t>SINAPI</t>
        </is>
      </c>
      <c r="D73" s="37" t="inlineStr">
        <is>
          <t>Serviço</t>
        </is>
      </c>
      <c r="E73" s="37" t="inlineStr">
        <is>
          <t>M2</t>
        </is>
      </c>
      <c r="F73" s="39" t="n">
        <v>72</v>
      </c>
      <c r="G73" s="40" t="n">
        <v>79.2</v>
      </c>
      <c r="H73" s="40">
        <f>ROUND(F73*G73,2)</f>
        <v/>
      </c>
      <c r="I73" s="41">
        <f>H73/VALOR_TOTAL*100</f>
        <v/>
      </c>
      <c r="J73" s="41">
        <f>I73+J72</f>
        <v/>
      </c>
      <c r="K73" s="37">
        <f>IF(J73&lt;=50,"A",IF(J73&lt;=80,"B","C"))</f>
        <v/>
      </c>
    </row>
    <row r="74" ht="20.1" customHeight="1">
      <c r="A74" s="37" t="inlineStr">
        <is>
          <t>CP ADAP. 024</t>
        </is>
      </c>
      <c r="B74" s="38" t="inlineStr">
        <is>
          <t>REMOÇÃO / RECOMPOSIÇÃO DE CERCA ELÉTRICA</t>
        </is>
      </c>
      <c r="C74" s="37" t="inlineStr">
        <is>
          <t>SINAPI AJUSTADA</t>
        </is>
      </c>
      <c r="D74" s="37" t="inlineStr">
        <is>
          <t>Não cadastrado</t>
        </is>
      </c>
      <c r="E74" s="37" t="inlineStr">
        <is>
          <t>M</t>
        </is>
      </c>
      <c r="F74" s="39" t="n">
        <v>110</v>
      </c>
      <c r="G74" s="40" t="n">
        <v>49.82</v>
      </c>
      <c r="H74" s="40">
        <f>ROUND(F74*G74,2)</f>
        <v/>
      </c>
      <c r="I74" s="41">
        <f>H74/VALOR_TOTAL*100</f>
        <v/>
      </c>
      <c r="J74" s="41">
        <f>I74+J73</f>
        <v/>
      </c>
      <c r="K74" s="37">
        <f>IF(J74&lt;=50,"A",IF(J74&lt;=80,"B","C"))</f>
        <v/>
      </c>
    </row>
    <row r="75" ht="20.1" customHeight="1">
      <c r="A75" s="37" t="inlineStr">
        <is>
          <t>98564</t>
        </is>
      </c>
      <c r="B75" s="38" t="inlineStr">
        <is>
          <t>PROTEÇÃO MECÂNICA DE SUPERFÍCIE VERTICAL COM ARGAMASSA DE CIMENTO E AREIA, TRAÇO 1:3, E=2CM. AF_09/2023</t>
        </is>
      </c>
      <c r="C75" s="37" t="inlineStr">
        <is>
          <t>SINAPI</t>
        </is>
      </c>
      <c r="D75" s="37" t="inlineStr">
        <is>
          <t>Serviço</t>
        </is>
      </c>
      <c r="E75" s="37" t="inlineStr">
        <is>
          <t>M2</t>
        </is>
      </c>
      <c r="F75" s="39" t="n">
        <v>101.64</v>
      </c>
      <c r="G75" s="40" t="n">
        <v>51.18</v>
      </c>
      <c r="H75" s="40">
        <f>ROUND(F75*G75,2)</f>
        <v/>
      </c>
      <c r="I75" s="41">
        <f>H75/VALOR_TOTAL*100</f>
        <v/>
      </c>
      <c r="J75" s="41">
        <f>I75+J74</f>
        <v/>
      </c>
      <c r="K75" s="37">
        <f>IF(J75&lt;=50,"A",IF(J75&lt;=80,"B","C"))</f>
        <v/>
      </c>
    </row>
    <row r="76" ht="20.1" customHeight="1">
      <c r="A76" s="37" t="inlineStr">
        <is>
          <t>88423</t>
        </is>
      </c>
      <c r="B76" s="38" t="inlineStr">
        <is>
          <t>APLICAÇÃO MANUAL DE PINTURA COM TINTA TEXTURIZADA ACRÍLICA EM PAREDES EXTERNAS DE CASAS, UMA COR. AF_06/2014</t>
        </is>
      </c>
      <c r="C76" s="37" t="inlineStr">
        <is>
          <t>SINAPI</t>
        </is>
      </c>
      <c r="D76" s="37" t="inlineStr">
        <is>
          <t>Serviço</t>
        </is>
      </c>
      <c r="E76" s="37" t="inlineStr">
        <is>
          <t>M2</t>
        </is>
      </c>
      <c r="F76" s="39" t="n">
        <v>226.29</v>
      </c>
      <c r="G76" s="40" t="n">
        <v>21.13</v>
      </c>
      <c r="H76" s="40">
        <f>ROUND(F76*G76,2)</f>
        <v/>
      </c>
      <c r="I76" s="41">
        <f>H76/VALOR_TOTAL*100</f>
        <v/>
      </c>
      <c r="J76" s="41">
        <f>I76+J75</f>
        <v/>
      </c>
      <c r="K76" s="37">
        <f>IF(J76&lt;=50,"A",IF(J76&lt;=80,"B","C"))</f>
        <v/>
      </c>
    </row>
    <row r="77" ht="20.1" customHeight="1">
      <c r="A77" s="37" t="inlineStr">
        <is>
          <t>97647</t>
        </is>
      </c>
      <c r="B77" s="38" t="inlineStr">
        <is>
          <t>REMOÇÃO DE TELHAS DE FIBROCIMENTO METÁLICA E CERÂMICA, DE FORMA MANUAL, SEM REAPROVEITAMENTO. AF_09/2023</t>
        </is>
      </c>
      <c r="C77" s="37" t="inlineStr">
        <is>
          <t>SINAPI</t>
        </is>
      </c>
      <c r="D77" s="37" t="inlineStr">
        <is>
          <t>Serviço</t>
        </is>
      </c>
      <c r="E77" s="37" t="inlineStr">
        <is>
          <t>M2</t>
        </is>
      </c>
      <c r="F77" s="39" t="n">
        <v>1217</v>
      </c>
      <c r="G77" s="40" t="n">
        <v>3.69</v>
      </c>
      <c r="H77" s="40">
        <f>ROUND(F77*G77,2)</f>
        <v/>
      </c>
      <c r="I77" s="41">
        <f>H77/VALOR_TOTAL*100</f>
        <v/>
      </c>
      <c r="J77" s="41">
        <f>I77+J76</f>
        <v/>
      </c>
      <c r="K77" s="37">
        <f>IF(J77&lt;=50,"A",IF(J77&lt;=80,"B","C"))</f>
        <v/>
      </c>
    </row>
    <row r="78" ht="20.1" customHeight="1">
      <c r="A78" s="37" t="inlineStr">
        <is>
          <t>HID. 1</t>
        </is>
      </c>
      <c r="B78" s="38" t="inlineStr">
        <is>
          <t>PROJETO HIDROSSANITÁRIO</t>
        </is>
      </c>
      <c r="C78" s="37" t="inlineStr">
        <is>
          <t>SINAPI AJUSTADA</t>
        </is>
      </c>
      <c r="D78" s="37" t="inlineStr">
        <is>
          <t>Não cadastrado</t>
        </is>
      </c>
      <c r="E78" s="37" t="inlineStr">
        <is>
          <t>UN</t>
        </is>
      </c>
      <c r="F78" s="39" t="n">
        <v>1</v>
      </c>
      <c r="G78" s="40" t="n">
        <v>4428.23</v>
      </c>
      <c r="H78" s="40">
        <f>ROUND(F78*G78,2)</f>
        <v/>
      </c>
      <c r="I78" s="41">
        <f>H78/VALOR_TOTAL*100</f>
        <v/>
      </c>
      <c r="J78" s="41">
        <f>I78+J77</f>
        <v/>
      </c>
      <c r="K78" s="37">
        <f>IF(J78&lt;=50,"A",IF(J78&lt;=80,"B","C"))</f>
        <v/>
      </c>
    </row>
    <row r="79" ht="15" customHeight="1">
      <c r="A79" s="37" t="inlineStr">
        <is>
          <t>C4427</t>
        </is>
      </c>
      <c r="B79" s="38" t="inlineStr">
        <is>
          <t>PORTA TIPO PARANÁ (0,80 x 2,10 m), C/ FERRAGENS</t>
        </is>
      </c>
      <c r="C79" s="37" t="inlineStr">
        <is>
          <t>SEINFRA</t>
        </is>
      </c>
      <c r="D79" s="37" t="inlineStr">
        <is>
          <t>Serviço</t>
        </is>
      </c>
      <c r="E79" s="37" t="inlineStr">
        <is>
          <t>UN</t>
        </is>
      </c>
      <c r="F79" s="39" t="n">
        <v>10</v>
      </c>
      <c r="G79" s="40" t="n">
        <v>412.27</v>
      </c>
      <c r="H79" s="40">
        <f>ROUND(F79*G79,2)</f>
        <v/>
      </c>
      <c r="I79" s="41">
        <f>H79/VALOR_TOTAL*100</f>
        <v/>
      </c>
      <c r="J79" s="41">
        <f>I79+J78</f>
        <v/>
      </c>
      <c r="K79" s="37">
        <f>IF(J79&lt;=50,"A",IF(J79&lt;=80,"B","C"))</f>
        <v/>
      </c>
    </row>
    <row r="80" ht="20.1" customHeight="1">
      <c r="A80" s="37" t="inlineStr">
        <is>
          <t>92762.</t>
        </is>
      </c>
      <c r="B80" s="38" t="inlineStr">
        <is>
          <t>ARMAÇÃO DE PILAR OU VIGA DE ESTRUTURA CONVENCIONAL DE CONCRETO ARMADO UTILIZANDO AÇO CA-50 DE 10,0 MM - MONTAGEM. AF_06/2022 (KG)</t>
        </is>
      </c>
      <c r="C80" s="37" t="inlineStr">
        <is>
          <t>Composições Próprias</t>
        </is>
      </c>
      <c r="D80" s="37" t="inlineStr">
        <is>
          <t>Serviço</t>
        </is>
      </c>
      <c r="E80" s="37" t="inlineStr">
        <is>
          <t>KG</t>
        </is>
      </c>
      <c r="F80" s="39" t="n">
        <v>346.18</v>
      </c>
      <c r="G80" s="40" t="n">
        <v>10.98</v>
      </c>
      <c r="H80" s="40">
        <f>ROUND(F80*G80,2)</f>
        <v/>
      </c>
      <c r="I80" s="41">
        <f>H80/VALOR_TOTAL*100</f>
        <v/>
      </c>
      <c r="J80" s="41">
        <f>I80+J79</f>
        <v/>
      </c>
      <c r="K80" s="37">
        <f>IF(J80&lt;=50,"A",IF(J80&lt;=80,"B","C"))</f>
        <v/>
      </c>
    </row>
    <row r="81" ht="15" customHeight="1">
      <c r="A81" s="37" t="inlineStr">
        <is>
          <t>86887</t>
        </is>
      </c>
      <c r="B81" s="38" t="inlineStr">
        <is>
          <t>ENGATE FLEXÍVEL EM INOX, 1/2 X 40CM - FORNECIMENTO E INSTALAÇÃO. AF_01/2020</t>
        </is>
      </c>
      <c r="C81" s="37" t="inlineStr">
        <is>
          <t>SINAPI</t>
        </is>
      </c>
      <c r="D81" s="37" t="inlineStr">
        <is>
          <t>Serviço</t>
        </is>
      </c>
      <c r="E81" s="37" t="inlineStr">
        <is>
          <t>UN</t>
        </is>
      </c>
      <c r="F81" s="39" t="n">
        <v>63</v>
      </c>
      <c r="G81" s="40" t="n">
        <v>58.36</v>
      </c>
      <c r="H81" s="40">
        <f>ROUND(F81*G81,2)</f>
        <v/>
      </c>
      <c r="I81" s="41">
        <f>H81/VALOR_TOTAL*100</f>
        <v/>
      </c>
      <c r="J81" s="41">
        <f>I81+J80</f>
        <v/>
      </c>
      <c r="K81" s="37">
        <f>IF(J81&lt;=50,"A",IF(J81&lt;=80,"B","C"))</f>
        <v/>
      </c>
    </row>
    <row r="82" ht="20.1" customHeight="1">
      <c r="A82" s="37" t="inlineStr">
        <is>
          <t>103669</t>
        </is>
      </c>
      <c r="B82" s="38" t="inlineStr">
        <is>
          <t>CONCRETAGEM DE PILARES, FCK = 25 MPA, COM USO DE BALDES - LANÇAMENTO, ADENSAMENTO E ACABAMENTO. AF_02/2022</t>
        </is>
      </c>
      <c r="C82" s="37" t="inlineStr">
        <is>
          <t>SINAPI</t>
        </is>
      </c>
      <c r="D82" s="37" t="inlineStr">
        <is>
          <t>Serviço</t>
        </is>
      </c>
      <c r="E82" s="37" t="inlineStr">
        <is>
          <t>M3</t>
        </is>
      </c>
      <c r="F82" s="39" t="n">
        <v>3.63</v>
      </c>
      <c r="G82" s="40" t="n">
        <v>938.34</v>
      </c>
      <c r="H82" s="40">
        <f>ROUND(F82*G82,2)</f>
        <v/>
      </c>
      <c r="I82" s="41">
        <f>H82/VALOR_TOTAL*100</f>
        <v/>
      </c>
      <c r="J82" s="41">
        <f>I82+J81</f>
        <v/>
      </c>
      <c r="K82" s="37">
        <f>IF(J82&lt;=50,"A",IF(J82&lt;=80,"B","C"))</f>
        <v/>
      </c>
    </row>
    <row r="83" ht="27.95" customHeight="1">
      <c r="A83" s="37" t="inlineStr">
        <is>
          <t>100982</t>
        </is>
      </c>
      <c r="B83" s="38" t="inlineStr">
        <is>
          <t>CARGA, MANOBRA E DESCARGA DE ENTULHO EM CAMINHÃO BASCULANTE 10 M³ - CARGA COM ESCAVADEIRA HIDRÁULICA (CAÇAMBA DE 0,80 M³ / 111 HP) E DESCARGA LIVRE (UNIDADE: M3). AF_07/2020</t>
        </is>
      </c>
      <c r="C83" s="37" t="inlineStr">
        <is>
          <t>SINAPI</t>
        </is>
      </c>
      <c r="D83" s="37" t="inlineStr">
        <is>
          <t>Serviço</t>
        </is>
      </c>
      <c r="E83" s="37" t="inlineStr">
        <is>
          <t>M3</t>
        </is>
      </c>
      <c r="F83" s="39" t="n">
        <v>355.22</v>
      </c>
      <c r="G83" s="40" t="n">
        <v>9.369999999999999</v>
      </c>
      <c r="H83" s="40">
        <f>ROUND(F83*G83,2)</f>
        <v/>
      </c>
      <c r="I83" s="41">
        <f>H83/VALOR_TOTAL*100</f>
        <v/>
      </c>
      <c r="J83" s="41">
        <f>I83+J82</f>
        <v/>
      </c>
      <c r="K83" s="37">
        <f>IF(J83&lt;=50,"A",IF(J83&lt;=80,"B","C"))</f>
        <v/>
      </c>
    </row>
    <row r="84" ht="20.1" customHeight="1">
      <c r="A84" s="37" t="inlineStr">
        <is>
          <t>96556</t>
        </is>
      </c>
      <c r="B84" s="38" t="inlineStr">
        <is>
          <t>CONCRETAGEM DE SAPATAS, FCK 30 MPA, COM USO DE JERICA ? LANÇAMENTO, ADENSAMENTO E ACABAMENTO. AF_06/2017</t>
        </is>
      </c>
      <c r="C84" s="37" t="inlineStr">
        <is>
          <t>SINAPI</t>
        </is>
      </c>
      <c r="D84" s="37" t="inlineStr">
        <is>
          <t>Serviço</t>
        </is>
      </c>
      <c r="E84" s="37" t="inlineStr">
        <is>
          <t>M3</t>
        </is>
      </c>
      <c r="F84" s="39" t="n">
        <v>3.89</v>
      </c>
      <c r="G84" s="40" t="n">
        <v>817.47</v>
      </c>
      <c r="H84" s="40">
        <f>ROUND(F84*G84,2)</f>
        <v/>
      </c>
      <c r="I84" s="41">
        <f>H84/VALOR_TOTAL*100</f>
        <v/>
      </c>
      <c r="J84" s="41">
        <f>I84+J83</f>
        <v/>
      </c>
      <c r="K84" s="37">
        <f>IF(J84&lt;=50,"A",IF(J84&lt;=80,"B","C"))</f>
        <v/>
      </c>
    </row>
    <row r="85" ht="20.1" customHeight="1">
      <c r="A85" s="37" t="inlineStr">
        <is>
          <t>97625</t>
        </is>
      </c>
      <c r="B85" s="38" t="inlineStr">
        <is>
          <t>DEMOLIÇÃO DE ALVENARIA PARA QUALQUER TIPO DE BLOCO, DE FORMA MECANIZADA, SEM REAPROVEITAMENTO. AF_09/2023</t>
        </is>
      </c>
      <c r="C85" s="37" t="inlineStr">
        <is>
          <t>SINAPI</t>
        </is>
      </c>
      <c r="D85" s="37" t="inlineStr">
        <is>
          <t>Serviço</t>
        </is>
      </c>
      <c r="E85" s="37" t="inlineStr">
        <is>
          <t>M3</t>
        </is>
      </c>
      <c r="F85" s="39" t="n">
        <v>53.24</v>
      </c>
      <c r="G85" s="40" t="n">
        <v>59.27</v>
      </c>
      <c r="H85" s="40">
        <f>ROUND(F85*G85,2)</f>
        <v/>
      </c>
      <c r="I85" s="41">
        <f>H85/VALOR_TOTAL*100</f>
        <v/>
      </c>
      <c r="J85" s="41">
        <f>I85+J84</f>
        <v/>
      </c>
      <c r="K85" s="37">
        <f>IF(J85&lt;=50,"A",IF(J85&lt;=80,"B","C"))</f>
        <v/>
      </c>
    </row>
    <row r="86" ht="20.1" customHeight="1">
      <c r="A86" s="37" t="inlineStr">
        <is>
          <t>CP ADAP. 055</t>
        </is>
      </c>
      <c r="B86" s="38" t="inlineStr">
        <is>
          <t>CUMEEIRA EM CHAPA DE AÇO GALVANIZADO NÚMERO 24, CORTE DE 100 CM, INCLUSO TRANSPORTE VERTICAL</t>
        </is>
      </c>
      <c r="C86" s="37" t="inlineStr">
        <is>
          <t>SINAPI AJUSTADA</t>
        </is>
      </c>
      <c r="D86" s="37" t="inlineStr">
        <is>
          <t>Não cadastrado</t>
        </is>
      </c>
      <c r="E86" s="37" t="inlineStr">
        <is>
          <t>M</t>
        </is>
      </c>
      <c r="F86" s="39" t="n">
        <v>30</v>
      </c>
      <c r="G86" s="40" t="n">
        <v>88.88</v>
      </c>
      <c r="H86" s="40">
        <f>ROUND(F86*G86,2)</f>
        <v/>
      </c>
      <c r="I86" s="41">
        <f>H86/VALOR_TOTAL*100</f>
        <v/>
      </c>
      <c r="J86" s="41">
        <f>I86+J85</f>
        <v/>
      </c>
      <c r="K86" s="37">
        <f>IF(J86&lt;=50,"A",IF(J86&lt;=80,"B","C"))</f>
        <v/>
      </c>
    </row>
    <row r="87" ht="20.1" customHeight="1">
      <c r="A87" s="37" t="inlineStr">
        <is>
          <t>CP ADAP. 017</t>
        </is>
      </c>
      <c r="B87" s="38" t="inlineStr">
        <is>
          <t>SINALIZAÇÃO COM FITA FIXADA EM CONE PLÁSTICO, INCLUINDO CONE</t>
        </is>
      </c>
      <c r="C87" s="37" t="inlineStr">
        <is>
          <t>SINAPI AJUSTADA</t>
        </is>
      </c>
      <c r="D87" s="37" t="inlineStr">
        <is>
          <t>Não cadastrado</t>
        </is>
      </c>
      <c r="E87" s="37" t="inlineStr">
        <is>
          <t>M</t>
        </is>
      </c>
      <c r="F87" s="39" t="n">
        <v>278.53</v>
      </c>
      <c r="G87" s="40" t="n">
        <v>9.17</v>
      </c>
      <c r="H87" s="40">
        <f>ROUND(F87*G87,2)</f>
        <v/>
      </c>
      <c r="I87" s="41">
        <f>H87/VALOR_TOTAL*100</f>
        <v/>
      </c>
      <c r="J87" s="41">
        <f>I87+J86</f>
        <v/>
      </c>
      <c r="K87" s="37">
        <f>IF(J87&lt;=50,"A",IF(J87&lt;=80,"B","C"))</f>
        <v/>
      </c>
    </row>
    <row r="88" ht="15" customHeight="1">
      <c r="A88" s="37" t="inlineStr">
        <is>
          <t>S07218</t>
        </is>
      </c>
      <c r="B88" s="38" t="inlineStr">
        <is>
          <t>Remoção de impermeabilização com manta asfaltica</t>
        </is>
      </c>
      <c r="C88" s="37" t="inlineStr">
        <is>
          <t>ORSE</t>
        </is>
      </c>
      <c r="D88" s="37" t="inlineStr">
        <is>
          <t>Serviço</t>
        </is>
      </c>
      <c r="E88" s="37" t="inlineStr">
        <is>
          <t>m2</t>
        </is>
      </c>
      <c r="F88" s="39" t="n">
        <v>262.7</v>
      </c>
      <c r="G88" s="40" t="n">
        <v>8.640000000000001</v>
      </c>
      <c r="H88" s="40">
        <f>ROUND(F88*G88,2)</f>
        <v/>
      </c>
      <c r="I88" s="41">
        <f>H88/VALOR_TOTAL*100</f>
        <v/>
      </c>
      <c r="J88" s="41">
        <f>I88+J87</f>
        <v/>
      </c>
      <c r="K88" s="37">
        <f>IF(J88&lt;=50,"A",IF(J88&lt;=80,"B","C"))</f>
        <v/>
      </c>
    </row>
    <row r="89" ht="20.1" customHeight="1">
      <c r="A89" s="37" t="inlineStr">
        <is>
          <t>CP ADAP. 004</t>
        </is>
      </c>
      <c r="B89" s="38" t="inlineStr">
        <is>
          <t>LIMPEZA DE SUPERFÍCIE C/ ESCOVA DE AÇO</t>
        </is>
      </c>
      <c r="C89" s="37" t="inlineStr">
        <is>
          <t>SEINFRA AJUSTADA</t>
        </is>
      </c>
      <c r="D89" s="37" t="inlineStr">
        <is>
          <t>Não cadastrado</t>
        </is>
      </c>
      <c r="E89" s="37" t="inlineStr">
        <is>
          <t>M2</t>
        </is>
      </c>
      <c r="F89" s="39" t="n">
        <v>186.85</v>
      </c>
      <c r="G89" s="40" t="n">
        <v>11.84</v>
      </c>
      <c r="H89" s="40">
        <f>ROUND(F89*G89,2)</f>
        <v/>
      </c>
      <c r="I89" s="41">
        <f>H89/VALOR_TOTAL*100</f>
        <v/>
      </c>
      <c r="J89" s="41">
        <f>I89+J88</f>
        <v/>
      </c>
      <c r="K89" s="37">
        <f>IF(J89&lt;=50,"A",IF(J89&lt;=80,"B","C"))</f>
        <v/>
      </c>
    </row>
    <row r="90" ht="20.1" customHeight="1">
      <c r="A90" s="37" t="inlineStr">
        <is>
          <t>97649</t>
        </is>
      </c>
      <c r="B90" s="38" t="inlineStr">
        <is>
          <t>REMOÇÃO DE TELHAS DE FIBROCIMENTO, METÁLICA E CERÂMICA, DE FORMA MECANIZADA, COM USO DE GUINDASTE, SEM REAPROVEITAMENTO. AF_09/2023</t>
        </is>
      </c>
      <c r="C90" s="37" t="inlineStr">
        <is>
          <t>SINAPI</t>
        </is>
      </c>
      <c r="D90" s="37" t="inlineStr">
        <is>
          <t>Serviço</t>
        </is>
      </c>
      <c r="E90" s="37" t="inlineStr">
        <is>
          <t>M2</t>
        </is>
      </c>
      <c r="F90" s="39" t="n">
        <v>459</v>
      </c>
      <c r="G90" s="40" t="n">
        <v>4.74</v>
      </c>
      <c r="H90" s="40">
        <f>ROUND(F90*G90,2)</f>
        <v/>
      </c>
      <c r="I90" s="41">
        <f>H90/VALOR_TOTAL*100</f>
        <v/>
      </c>
      <c r="J90" s="41">
        <f>I90+J89</f>
        <v/>
      </c>
      <c r="K90" s="37">
        <f>IF(J90&lt;=50,"A",IF(J90&lt;=80,"B","C"))</f>
        <v/>
      </c>
    </row>
    <row r="91" ht="20.1" customHeight="1">
      <c r="A91" s="37" t="inlineStr">
        <is>
          <t>97626SINAPI_ HE50%_1</t>
        </is>
      </c>
      <c r="B91" s="38" t="inlineStr">
        <is>
          <t>DEMOLIÇÃO DE PILARES E VIGAS CONCRETO ARMADO, DE FORMA MANUAL, SEM REAPROVEITAMENTO_HORÁRIO EXTRAORDINÁRIO 50%.</t>
        </is>
      </c>
      <c r="C91" s="37" t="inlineStr">
        <is>
          <t>SINAPI AJUSTADA</t>
        </is>
      </c>
      <c r="D91" s="37" t="inlineStr">
        <is>
          <t>Não cadastrado</t>
        </is>
      </c>
      <c r="E91" s="37" t="inlineStr">
        <is>
          <t>m³</t>
        </is>
      </c>
      <c r="F91" s="39" t="n">
        <v>3.89</v>
      </c>
      <c r="G91" s="40" t="n">
        <v>550.67</v>
      </c>
      <c r="H91" s="40">
        <f>ROUND(F91*G91,2)</f>
        <v/>
      </c>
      <c r="I91" s="41">
        <f>H91/VALOR_TOTAL*100</f>
        <v/>
      </c>
      <c r="J91" s="41">
        <f>I91+J90</f>
        <v/>
      </c>
      <c r="K91" s="37">
        <f>IF(J91&lt;=50,"A",IF(J91&lt;=80,"B","C"))</f>
        <v/>
      </c>
    </row>
    <row r="92" ht="20.1" customHeight="1">
      <c r="A92" s="37" t="inlineStr">
        <is>
          <t>92455</t>
        </is>
      </c>
      <c r="B92" s="38" t="inlineStr">
        <is>
          <t>MONTAGEM E DESMONTAGEM DE FÔRMA DE VIGA, ESCORAMENTO COM GARFO DE MADEIRA, PÉ-DIREITO SIMPLES, EM CHAPA DE MADEIRA RESINADA, 4 UTILIZAÇÕES. AF_09/2020</t>
        </is>
      </c>
      <c r="C92" s="37" t="inlineStr">
        <is>
          <t>SINAPI</t>
        </is>
      </c>
      <c r="D92" s="37" t="inlineStr">
        <is>
          <t>Serviço</t>
        </is>
      </c>
      <c r="E92" s="37" t="inlineStr">
        <is>
          <t>M2</t>
        </is>
      </c>
      <c r="F92" s="39" t="n">
        <v>12</v>
      </c>
      <c r="G92" s="40" t="n">
        <v>178.18</v>
      </c>
      <c r="H92" s="40">
        <f>ROUND(F92*G92,2)</f>
        <v/>
      </c>
      <c r="I92" s="41">
        <f>H92/VALOR_TOTAL*100</f>
        <v/>
      </c>
      <c r="J92" s="41">
        <f>I92+J91</f>
        <v/>
      </c>
      <c r="K92" s="37">
        <f>IF(J92&lt;=50,"A",IF(J92&lt;=80,"B","C"))</f>
        <v/>
      </c>
    </row>
    <row r="93" ht="20.1" customHeight="1">
      <c r="A93" s="37" t="inlineStr">
        <is>
          <t>CP ADAP. 025</t>
        </is>
      </c>
      <c r="B93" s="38" t="inlineStr">
        <is>
          <t>REMOÇÃO DE DIVISÓRIA DE GRANITO</t>
        </is>
      </c>
      <c r="C93" s="37" t="inlineStr">
        <is>
          <t>SINAPI</t>
        </is>
      </c>
      <c r="D93" s="37" t="inlineStr">
        <is>
          <t>Não cadastrado</t>
        </is>
      </c>
      <c r="E93" s="37" t="inlineStr">
        <is>
          <t>M2</t>
        </is>
      </c>
      <c r="F93" s="39" t="n">
        <v>106.02</v>
      </c>
      <c r="G93" s="40" t="n">
        <v>17.49</v>
      </c>
      <c r="H93" s="40">
        <f>ROUND(F93*G93,2)</f>
        <v/>
      </c>
      <c r="I93" s="41">
        <f>H93/VALOR_TOTAL*100</f>
        <v/>
      </c>
      <c r="J93" s="41">
        <f>I93+J92</f>
        <v/>
      </c>
      <c r="K93" s="37">
        <f>IF(J93&lt;=50,"A",IF(J93&lt;=80,"B","C"))</f>
        <v/>
      </c>
    </row>
    <row r="94" ht="15" customHeight="1">
      <c r="A94" s="37" t="inlineStr">
        <is>
          <t>99814</t>
        </is>
      </c>
      <c r="B94" s="38" t="inlineStr">
        <is>
          <t>LIMPEZA DE SUPERFÍCIE COM JATO DE ALTA PRESSÃO. AF_04/2019</t>
        </is>
      </c>
      <c r="C94" s="37" t="inlineStr">
        <is>
          <t>SINAPI</t>
        </is>
      </c>
      <c r="D94" s="37" t="inlineStr">
        <is>
          <t>Serviço</t>
        </is>
      </c>
      <c r="E94" s="37" t="inlineStr">
        <is>
          <t>M2</t>
        </is>
      </c>
      <c r="F94" s="39" t="n">
        <v>923.72</v>
      </c>
      <c r="G94" s="40" t="n">
        <v>1.98</v>
      </c>
      <c r="H94" s="40">
        <f>ROUND(F94*G94,2)</f>
        <v/>
      </c>
      <c r="I94" s="41">
        <f>H94/VALOR_TOTAL*100</f>
        <v/>
      </c>
      <c r="J94" s="41">
        <f>I94+J93</f>
        <v/>
      </c>
      <c r="K94" s="37">
        <f>IF(J94&lt;=50,"A",IF(J94&lt;=80,"B","C"))</f>
        <v/>
      </c>
    </row>
    <row r="95" ht="20.1" customHeight="1">
      <c r="A95" s="37" t="inlineStr">
        <is>
          <t>CP ADAP. 002</t>
        </is>
      </c>
      <c r="B95" s="38" t="inlineStr">
        <is>
          <t>INSTALAÇÕES PROVISÓRIAS DE ÁGUA</t>
        </is>
      </c>
      <c r="C95" s="37" t="inlineStr">
        <is>
          <t>SEINFRA AJUSTADA</t>
        </is>
      </c>
      <c r="D95" s="37" t="inlineStr">
        <is>
          <t>Não cadastrado</t>
        </is>
      </c>
      <c r="E95" s="37" t="inlineStr">
        <is>
          <t>UN</t>
        </is>
      </c>
      <c r="F95" s="39" t="n">
        <v>1</v>
      </c>
      <c r="G95" s="40" t="n">
        <v>1826.47</v>
      </c>
      <c r="H95" s="40">
        <f>ROUND(F95*G95,2)</f>
        <v/>
      </c>
      <c r="I95" s="41">
        <f>H95/VALOR_TOTAL*100</f>
        <v/>
      </c>
      <c r="J95" s="41">
        <f>I95+J94</f>
        <v/>
      </c>
      <c r="K95" s="37">
        <f>IF(J95&lt;=50,"A",IF(J95&lt;=80,"B","C"))</f>
        <v/>
      </c>
    </row>
    <row r="96" ht="15" customHeight="1">
      <c r="A96" s="37" t="inlineStr">
        <is>
          <t>S12511</t>
        </is>
      </c>
      <c r="B96" s="38" t="inlineStr">
        <is>
          <t>Dispenser, em plástico, para papel higiênico em rolo</t>
        </is>
      </c>
      <c r="C96" s="37" t="inlineStr">
        <is>
          <t>ORSE</t>
        </is>
      </c>
      <c r="D96" s="37" t="inlineStr">
        <is>
          <t>Serviço</t>
        </is>
      </c>
      <c r="E96" s="37" t="inlineStr">
        <is>
          <t>un</t>
        </is>
      </c>
      <c r="F96" s="39" t="n">
        <v>33</v>
      </c>
      <c r="G96" s="40" t="n">
        <v>53.06</v>
      </c>
      <c r="H96" s="40">
        <f>ROUND(F96*G96,2)</f>
        <v/>
      </c>
      <c r="I96" s="41">
        <f>H96/VALOR_TOTAL*100</f>
        <v/>
      </c>
      <c r="J96" s="41">
        <f>I96+J95</f>
        <v/>
      </c>
      <c r="K96" s="37">
        <f>IF(J96&lt;=50,"A",IF(J96&lt;=80,"B","C"))</f>
        <v/>
      </c>
    </row>
    <row r="97" ht="20.1" customHeight="1">
      <c r="A97" s="37" t="inlineStr">
        <is>
          <t>92921</t>
        </is>
      </c>
      <c r="B97" s="38" t="inlineStr">
        <is>
          <t>ARMAÇÃO DE ESTRUTURAS DIVERSAS DE CONCRETO ARMADO, EXCETO VIGAS, PILARES, LAJES E FUNDAÇÕES, UTILIZANDO AÇO CA-50 DE 12,5 MM - MONTAGEM. AF_06/2022</t>
        </is>
      </c>
      <c r="C97" s="37" t="inlineStr">
        <is>
          <t>SINAPI</t>
        </is>
      </c>
      <c r="D97" s="37" t="inlineStr">
        <is>
          <t>Serviço</t>
        </is>
      </c>
      <c r="E97" s="37" t="inlineStr">
        <is>
          <t>KG</t>
        </is>
      </c>
      <c r="F97" s="39" t="n">
        <v>166.49</v>
      </c>
      <c r="G97" s="40" t="n">
        <v>9.83</v>
      </c>
      <c r="H97" s="40">
        <f>ROUND(F97*G97,2)</f>
        <v/>
      </c>
      <c r="I97" s="41">
        <f>H97/VALOR_TOTAL*100</f>
        <v/>
      </c>
      <c r="J97" s="41">
        <f>I97+J96</f>
        <v/>
      </c>
      <c r="K97" s="37">
        <f>IF(J97&lt;=50,"A",IF(J97&lt;=80,"B","C"))</f>
        <v/>
      </c>
    </row>
    <row r="98" ht="15" customHeight="1">
      <c r="A98" s="37" t="inlineStr">
        <is>
          <t>100849</t>
        </is>
      </c>
      <c r="B98" s="38" t="inlineStr">
        <is>
          <t>ASSENTO SANITÁRIO CONVENCIONAL - FORNECIMENTO E INSTALACAO. AF_01/2020</t>
        </is>
      </c>
      <c r="C98" s="37" t="inlineStr">
        <is>
          <t>SINAPI</t>
        </is>
      </c>
      <c r="D98" s="37" t="inlineStr">
        <is>
          <t>Serviço</t>
        </is>
      </c>
      <c r="E98" s="37" t="inlineStr">
        <is>
          <t>UN</t>
        </is>
      </c>
      <c r="F98" s="39" t="n">
        <v>33</v>
      </c>
      <c r="G98" s="40" t="n">
        <v>45.32</v>
      </c>
      <c r="H98" s="40">
        <f>ROUND(F98*G98,2)</f>
        <v/>
      </c>
      <c r="I98" s="41">
        <f>H98/VALOR_TOTAL*100</f>
        <v/>
      </c>
      <c r="J98" s="41">
        <f>I98+J97</f>
        <v/>
      </c>
      <c r="K98" s="37">
        <f>IF(J98&lt;=50,"A",IF(J98&lt;=80,"B","C"))</f>
        <v/>
      </c>
    </row>
    <row r="99" ht="20.1" customHeight="1">
      <c r="A99" s="37" t="inlineStr">
        <is>
          <t>94501</t>
        </is>
      </c>
      <c r="B99" s="38" t="inlineStr">
        <is>
          <t>REGISTRO DE GAVETA BRUTO, LATÃO, ROSCÁVEL, 4" - FORNECIMENTO E INSTALAÇÃO. AF_08/2021</t>
        </is>
      </c>
      <c r="C99" s="37" t="inlineStr">
        <is>
          <t>SINAPI</t>
        </is>
      </c>
      <c r="D99" s="37" t="inlineStr">
        <is>
          <t>Serviço</t>
        </is>
      </c>
      <c r="E99" s="37" t="inlineStr">
        <is>
          <t>UN</t>
        </is>
      </c>
      <c r="F99" s="39" t="n">
        <v>2</v>
      </c>
      <c r="G99" s="40" t="n">
        <v>726.86</v>
      </c>
      <c r="H99" s="40">
        <f>ROUND(F99*G99,2)</f>
        <v/>
      </c>
      <c r="I99" s="41">
        <f>H99/VALOR_TOTAL*100</f>
        <v/>
      </c>
      <c r="J99" s="41">
        <f>I99+J98</f>
        <v/>
      </c>
      <c r="K99" s="37">
        <f>IF(J99&lt;=50,"A",IF(J99&lt;=80,"B","C"))</f>
        <v/>
      </c>
    </row>
    <row r="100" ht="20.1" customHeight="1">
      <c r="A100" s="37" t="inlineStr">
        <is>
          <t>101493</t>
        </is>
      </c>
      <c r="B100" s="38" t="inlineStr">
        <is>
          <t>ENTRADA DE ENERGIA ELÉTRICA, AÉREA, MONOFÁSICA, COM CAIXA DE EMBUTIR, CABO DE 10 MM2 E DISJUNTOR DIN 50A (NÃO INCLUSO O POSTE DE CONCRETO). AF_07/2020_PS</t>
        </is>
      </c>
      <c r="C100" s="37" t="inlineStr">
        <is>
          <t>SINAPI</t>
        </is>
      </c>
      <c r="D100" s="37" t="inlineStr">
        <is>
          <t>Serviço</t>
        </is>
      </c>
      <c r="E100" s="37" t="inlineStr">
        <is>
          <t>UN</t>
        </is>
      </c>
      <c r="F100" s="39" t="n">
        <v>1</v>
      </c>
      <c r="G100" s="40" t="n">
        <v>1428.32</v>
      </c>
      <c r="H100" s="40">
        <f>ROUND(F100*G100,2)</f>
        <v/>
      </c>
      <c r="I100" s="41">
        <f>H100/VALOR_TOTAL*100</f>
        <v/>
      </c>
      <c r="J100" s="41">
        <f>I100+J99</f>
        <v/>
      </c>
      <c r="K100" s="37">
        <f>IF(J100&lt;=50,"A",IF(J100&lt;=80,"B","C"))</f>
        <v/>
      </c>
    </row>
    <row r="101" ht="20.1" customHeight="1">
      <c r="A101" s="37" t="inlineStr">
        <is>
          <t>96527</t>
        </is>
      </c>
      <c r="B101" s="38" t="inlineStr">
        <is>
          <t>ESCAVAÇÃO MANUAL DE VALA PARA VIGA BALDRAME (INCLUINDO ESCAVAÇÃO PARA COLOCAÇÃO DE FÔRMAS). AF_06/2017</t>
        </is>
      </c>
      <c r="C101" s="37" t="inlineStr">
        <is>
          <t>SINAPI</t>
        </is>
      </c>
      <c r="D101" s="37" t="inlineStr">
        <is>
          <t>Serviço</t>
        </is>
      </c>
      <c r="E101" s="37" t="inlineStr">
        <is>
          <t>M3</t>
        </is>
      </c>
      <c r="F101" s="39" t="n">
        <v>9.9</v>
      </c>
      <c r="G101" s="40" t="n">
        <v>133.57</v>
      </c>
      <c r="H101" s="40">
        <f>ROUND(F101*G101,2)</f>
        <v/>
      </c>
      <c r="I101" s="41">
        <f>H101/VALOR_TOTAL*100</f>
        <v/>
      </c>
      <c r="J101" s="41">
        <f>I101+J100</f>
        <v/>
      </c>
      <c r="K101" s="37">
        <f>IF(J101&lt;=50,"A",IF(J101&lt;=80,"B","C"))</f>
        <v/>
      </c>
    </row>
    <row r="102" ht="27.95" customHeight="1">
      <c r="A102" s="37" t="inlineStr">
        <is>
          <t>103356</t>
        </is>
      </c>
      <c r="B102" s="38" t="inlineStr">
        <is>
          <t>ALVENARIA DE VEDAÇÃO DE BLOCOS CERÂMICOS FURADOS NA HORIZONTAL DE 9X19X29 CM (ESPESSURA 9 CM) E ARGAMASSA DE ASSENTAMENTO COM PREPARO EM BETONEIRA. AF_12/2021</t>
        </is>
      </c>
      <c r="C102" s="37" t="inlineStr">
        <is>
          <t>SINAPI</t>
        </is>
      </c>
      <c r="D102" s="37" t="inlineStr">
        <is>
          <t>Serviço</t>
        </is>
      </c>
      <c r="E102" s="37" t="inlineStr">
        <is>
          <t>M2</t>
        </is>
      </c>
      <c r="F102" s="39" t="n">
        <v>25</v>
      </c>
      <c r="G102" s="40" t="n">
        <v>52.22</v>
      </c>
      <c r="H102" s="40">
        <f>ROUND(F102*G102,2)</f>
        <v/>
      </c>
      <c r="I102" s="41">
        <f>H102/VALOR_TOTAL*100</f>
        <v/>
      </c>
      <c r="J102" s="41">
        <f>I102+J101</f>
        <v/>
      </c>
      <c r="K102" s="37">
        <f>IF(J102&lt;=50,"A",IF(J102&lt;=80,"B","C"))</f>
        <v/>
      </c>
    </row>
    <row r="103" ht="20.1" customHeight="1">
      <c r="A103" s="37" t="inlineStr">
        <is>
          <t>CP ADAP. C1978</t>
        </is>
      </c>
      <c r="B103" s="38" t="inlineStr">
        <is>
          <t>PORTA TIPO PARANÁ (0,90 x 2,10 m), C/ FERRAGENS</t>
        </is>
      </c>
      <c r="C103" s="37" t="inlineStr">
        <is>
          <t>SEINFRA AJUSTADA</t>
        </is>
      </c>
      <c r="D103" s="37" t="inlineStr">
        <is>
          <t>Não cadastrado</t>
        </is>
      </c>
      <c r="E103" s="37" t="inlineStr">
        <is>
          <t>UN</t>
        </is>
      </c>
      <c r="F103" s="39" t="n">
        <v>2</v>
      </c>
      <c r="G103" s="40" t="n">
        <v>626.1799999999999</v>
      </c>
      <c r="H103" s="40">
        <f>ROUND(F103*G103,2)</f>
        <v/>
      </c>
      <c r="I103" s="41">
        <f>H103/VALOR_TOTAL*100</f>
        <v/>
      </c>
      <c r="J103" s="41">
        <f>I103+J102</f>
        <v/>
      </c>
      <c r="K103" s="37">
        <f>IF(J103&lt;=50,"A",IF(J103&lt;=80,"B","C"))</f>
        <v/>
      </c>
    </row>
    <row r="104" ht="20.1" customHeight="1">
      <c r="A104" s="37" t="inlineStr">
        <is>
          <t>00042407</t>
        </is>
      </c>
      <c r="B104" s="38" t="inlineStr">
        <is>
          <t>TRELICA NERVURADA (ESPACADOR), ALTURA = 120,0 MM, DIAMETRO DOS BANZOS INFERIORES E SUPERIOR = 6,0 MM, DIAMETRO DA DIAGONAL = 4,2 MM</t>
        </is>
      </c>
      <c r="C104" s="37" t="inlineStr">
        <is>
          <t>SINAPI</t>
        </is>
      </c>
      <c r="D104" s="37" t="inlineStr">
        <is>
          <t>Material</t>
        </is>
      </c>
      <c r="E104" s="37" t="inlineStr">
        <is>
          <t>M</t>
        </is>
      </c>
      <c r="F104" s="39" t="n">
        <v>220</v>
      </c>
      <c r="G104" s="40" t="n">
        <v>5.48</v>
      </c>
      <c r="H104" s="40">
        <f>ROUND(F104*G104,2)</f>
        <v/>
      </c>
      <c r="I104" s="41">
        <f>H104/VALOR_TOTAL*100</f>
        <v/>
      </c>
      <c r="J104" s="41">
        <f>I104+J103</f>
        <v/>
      </c>
      <c r="K104" s="37">
        <f>IF(J104&lt;=50,"A",IF(J104&lt;=80,"B","C"))</f>
        <v/>
      </c>
    </row>
    <row r="105" ht="20.1" customHeight="1">
      <c r="A105" s="37" t="inlineStr">
        <is>
          <t>89987</t>
        </is>
      </c>
      <c r="B105" s="38" t="inlineStr">
        <is>
          <t>REGISTRO DE GAVETA BRUTO, LATÃO, ROSCÁVEL, 3/4", COM ACABAMENTO E CANOPLA CROMADOS - FORNECIMENTO E INSTALAÇÃO. AF_08/2021</t>
        </is>
      </c>
      <c r="C105" s="37" t="inlineStr">
        <is>
          <t>SINAPI</t>
        </is>
      </c>
      <c r="D105" s="37" t="inlineStr">
        <is>
          <t>Serviço</t>
        </is>
      </c>
      <c r="E105" s="37" t="inlineStr">
        <is>
          <t>UN</t>
        </is>
      </c>
      <c r="F105" s="39" t="n">
        <v>12</v>
      </c>
      <c r="G105" s="40" t="n">
        <v>96.37</v>
      </c>
      <c r="H105" s="40">
        <f>ROUND(F105*G105,2)</f>
        <v/>
      </c>
      <c r="I105" s="41">
        <f>H105/VALOR_TOTAL*100</f>
        <v/>
      </c>
      <c r="J105" s="41">
        <f>I105+J104</f>
        <v/>
      </c>
      <c r="K105" s="37">
        <f>IF(J105&lt;=50,"A",IF(J105&lt;=80,"B","C"))</f>
        <v/>
      </c>
    </row>
    <row r="106" ht="20.1" customHeight="1">
      <c r="A106" s="37" t="inlineStr">
        <is>
          <t>94500</t>
        </is>
      </c>
      <c r="B106" s="38" t="inlineStr">
        <is>
          <t>REGISTRO DE GAVETA BRUTO, LATÃO, ROSCÁVEL, 3" - FORNECIMENTO E INSTALAÇÃO. AF_08/2021</t>
        </is>
      </c>
      <c r="C106" s="37" t="inlineStr">
        <is>
          <t>SINAPI</t>
        </is>
      </c>
      <c r="D106" s="37" t="inlineStr">
        <is>
          <t>Serviço</t>
        </is>
      </c>
      <c r="E106" s="37" t="inlineStr">
        <is>
          <t>UN</t>
        </is>
      </c>
      <c r="F106" s="39" t="n">
        <v>3</v>
      </c>
      <c r="G106" s="40" t="n">
        <v>360.34</v>
      </c>
      <c r="H106" s="40">
        <f>ROUND(F106*G106,2)</f>
        <v/>
      </c>
      <c r="I106" s="41">
        <f>H106/VALOR_TOTAL*100</f>
        <v/>
      </c>
      <c r="J106" s="41">
        <f>I106+J105</f>
        <v/>
      </c>
      <c r="K106" s="37">
        <f>IF(J106&lt;=50,"A",IF(J106&lt;=80,"B","C"))</f>
        <v/>
      </c>
    </row>
    <row r="107" ht="20.1" customHeight="1">
      <c r="A107" s="37" t="inlineStr">
        <is>
          <t>CP ADAP. 014</t>
        </is>
      </c>
      <c r="B107" s="38" t="inlineStr">
        <is>
          <t>FIBRA DE CARBONO PARA REFORCO ESTRUTURAL -VIGAS</t>
        </is>
      </c>
      <c r="C107" s="37" t="inlineStr">
        <is>
          <t>SBC AJUSTADA</t>
        </is>
      </c>
      <c r="D107" s="37" t="inlineStr">
        <is>
          <t>Não cadastrado</t>
        </is>
      </c>
      <c r="E107" s="37" t="inlineStr">
        <is>
          <t>M2</t>
        </is>
      </c>
      <c r="F107" s="39" t="n">
        <v>1.36</v>
      </c>
      <c r="G107" s="40" t="n">
        <v>792.03</v>
      </c>
      <c r="H107" s="40">
        <f>ROUND(F107*G107,2)</f>
        <v/>
      </c>
      <c r="I107" s="41">
        <f>H107/VALOR_TOTAL*100</f>
        <v/>
      </c>
      <c r="J107" s="41">
        <f>I107+J106</f>
        <v/>
      </c>
      <c r="K107" s="37">
        <f>IF(J107&lt;=50,"A",IF(J107&lt;=80,"B","C"))</f>
        <v/>
      </c>
    </row>
    <row r="108" ht="20.1" customHeight="1">
      <c r="A108" s="37" t="inlineStr">
        <is>
          <t>92767</t>
        </is>
      </c>
      <c r="B108" s="38" t="inlineStr">
        <is>
          <t>ARMAÇÃO DE PILAR DE ESTRUTURA CONVENCIONAL DE CONCRETO ARMADO UTILIZANDO AÇO CA-60 DE 4,2 MM - MONTAGEM. AF_06/2022</t>
        </is>
      </c>
      <c r="C108" s="37" t="inlineStr">
        <is>
          <t>SINAPI</t>
        </is>
      </c>
      <c r="D108" s="37" t="inlineStr">
        <is>
          <t>Serviço</t>
        </is>
      </c>
      <c r="E108" s="37" t="inlineStr">
        <is>
          <t>KG</t>
        </is>
      </c>
      <c r="F108" s="39" t="n">
        <v>60.82</v>
      </c>
      <c r="G108" s="40" t="n">
        <v>15.58</v>
      </c>
      <c r="H108" s="40">
        <f>ROUND(F108*G108,2)</f>
        <v/>
      </c>
      <c r="I108" s="41">
        <f>H108/VALOR_TOTAL*100</f>
        <v/>
      </c>
      <c r="J108" s="41">
        <f>I108+J107</f>
        <v/>
      </c>
      <c r="K108" s="37">
        <f>IF(J108&lt;=50,"A",IF(J108&lt;=80,"B","C"))</f>
        <v/>
      </c>
    </row>
    <row r="109" ht="20.1" customHeight="1">
      <c r="A109" s="37" t="inlineStr">
        <is>
          <t>103689</t>
        </is>
      </c>
      <c r="B109" s="38" t="inlineStr">
        <is>
          <t>FORNECIMENTO E INSTALAÇÃO DE PLACA DE OBRA COM CHAPA GALVANIZADA E ESTRUTURA DE MADEIRA. AF_03/2022_PS</t>
        </is>
      </c>
      <c r="C109" s="37" t="inlineStr">
        <is>
          <t>SINAPI</t>
        </is>
      </c>
      <c r="D109" s="37" t="inlineStr">
        <is>
          <t>Serviço</t>
        </is>
      </c>
      <c r="E109" s="37" t="inlineStr">
        <is>
          <t>M2</t>
        </is>
      </c>
      <c r="F109" s="39" t="n">
        <v>2.88</v>
      </c>
      <c r="G109" s="40" t="n">
        <v>316.04</v>
      </c>
      <c r="H109" s="40">
        <f>ROUND(F109*G109,2)</f>
        <v/>
      </c>
      <c r="I109" s="41">
        <f>H109/VALOR_TOTAL*100</f>
        <v/>
      </c>
      <c r="J109" s="41">
        <f>I109+J108</f>
        <v/>
      </c>
      <c r="K109" s="37">
        <f>IF(J109&lt;=50,"A",IF(J109&lt;=80,"B","C"))</f>
        <v/>
      </c>
    </row>
    <row r="110" ht="20.1" customHeight="1">
      <c r="A110" s="37" t="inlineStr">
        <is>
          <t>103337</t>
        </is>
      </c>
      <c r="B110" s="38" t="inlineStr">
        <is>
          <t>ALVENARIA DE VEDAÇÃO DE BLOCOS VAZADOS DE CONCRETO APARENTE DE 9X19X39 CM (ESPESSURA 9 CM) E ARGAMASSA DE ASSENTAMENTO COM PREPARO MANUAL. AF_12/2021</t>
        </is>
      </c>
      <c r="C110" s="37" t="inlineStr">
        <is>
          <t>SINAPI</t>
        </is>
      </c>
      <c r="D110" s="37" t="inlineStr">
        <is>
          <t>Serviço</t>
        </is>
      </c>
      <c r="E110" s="37" t="inlineStr">
        <is>
          <t>M2</t>
        </is>
      </c>
      <c r="F110" s="39" t="n">
        <v>9</v>
      </c>
      <c r="G110" s="40" t="n">
        <v>92.41</v>
      </c>
      <c r="H110" s="40">
        <f>ROUND(F110*G110,2)</f>
        <v/>
      </c>
      <c r="I110" s="41">
        <f>H110/VALOR_TOTAL*100</f>
        <v/>
      </c>
      <c r="J110" s="41">
        <f>I110+J109</f>
        <v/>
      </c>
      <c r="K110" s="37">
        <f>IF(J110&lt;=50,"A",IF(J110&lt;=80,"B","C"))</f>
        <v/>
      </c>
    </row>
    <row r="111" ht="20.1" customHeight="1">
      <c r="A111" s="37" t="inlineStr">
        <is>
          <t>C3408</t>
        </is>
      </c>
      <c r="B111" s="38" t="inlineStr">
        <is>
          <t>REBOCO C/ ARGAMASSA DE CIMENTO E AREIA S/ PENEIRAR, TRAÇO 1:3 (Recomposição das paredes e lajes internas)</t>
        </is>
      </c>
      <c r="C111" s="37" t="inlineStr">
        <is>
          <t>SEINFRA</t>
        </is>
      </c>
      <c r="D111" s="37" t="inlineStr">
        <is>
          <t>Serviço</t>
        </is>
      </c>
      <c r="E111" s="37" t="inlineStr">
        <is>
          <t>M2</t>
        </is>
      </c>
      <c r="F111" s="39" t="n">
        <v>17.4</v>
      </c>
      <c r="G111" s="40" t="n">
        <v>46.82</v>
      </c>
      <c r="H111" s="40">
        <f>ROUND(F111*G111,2)</f>
        <v/>
      </c>
      <c r="I111" s="41">
        <f>H111/VALOR_TOTAL*100</f>
        <v/>
      </c>
      <c r="J111" s="41">
        <f>I111+J110</f>
        <v/>
      </c>
      <c r="K111" s="37">
        <f>IF(J111&lt;=50,"A",IF(J111&lt;=80,"B","C"))</f>
        <v/>
      </c>
    </row>
    <row r="112" ht="15" customHeight="1">
      <c r="A112" s="37" t="inlineStr">
        <is>
          <t>93358</t>
        </is>
      </c>
      <c r="B112" s="38" t="inlineStr">
        <is>
          <t>ESCAVAÇÃO MANUAL DE VALA COM PROFUNDIDADE MENOR OU IGUAL A 1,30 M. AF_02/2021</t>
        </is>
      </c>
      <c r="C112" s="37" t="inlineStr">
        <is>
          <t>SINAPI</t>
        </is>
      </c>
      <c r="D112" s="37" t="inlineStr">
        <is>
          <t>Serviço</t>
        </is>
      </c>
      <c r="E112" s="37" t="inlineStr">
        <is>
          <t>M3</t>
        </is>
      </c>
      <c r="F112" s="39" t="n">
        <v>9.07</v>
      </c>
      <c r="G112" s="40" t="n">
        <v>87.42</v>
      </c>
      <c r="H112" s="40">
        <f>ROUND(F112*G112,2)</f>
        <v/>
      </c>
      <c r="I112" s="41">
        <f>H112/VALOR_TOTAL*100</f>
        <v/>
      </c>
      <c r="J112" s="41">
        <f>I112+J111</f>
        <v/>
      </c>
      <c r="K112" s="37">
        <f>IF(J112&lt;=50,"A",IF(J112&lt;=80,"B","C"))</f>
        <v/>
      </c>
    </row>
    <row r="113" ht="27.95" customHeight="1">
      <c r="A113" s="37" t="inlineStr">
        <is>
          <t>S02291</t>
        </is>
      </c>
      <c r="B113" s="38" t="inlineStr">
        <is>
          <t>Pintura para interiores, sobre paredes ou tetos, com lixamento, aplicação de 01 demão de líquido selador, 02 demãos de massa corrida e 02 demãos de tinta pva latex convencional para interiores (Recomposição das paredes e lajes internas)</t>
        </is>
      </c>
      <c r="C113" s="37" t="inlineStr">
        <is>
          <t>ORSE</t>
        </is>
      </c>
      <c r="D113" s="37" t="inlineStr">
        <is>
          <t>Serviço</t>
        </is>
      </c>
      <c r="E113" s="37" t="inlineStr">
        <is>
          <t>m2</t>
        </is>
      </c>
      <c r="F113" s="39" t="n">
        <v>17.4</v>
      </c>
      <c r="G113" s="40" t="n">
        <v>42.13</v>
      </c>
      <c r="H113" s="40">
        <f>ROUND(F113*G113,2)</f>
        <v/>
      </c>
      <c r="I113" s="41">
        <f>H113/VALOR_TOTAL*100</f>
        <v/>
      </c>
      <c r="J113" s="41">
        <f>I113+J112</f>
        <v/>
      </c>
      <c r="K113" s="37">
        <f>IF(J113&lt;=50,"A",IF(J113&lt;=80,"B","C"))</f>
        <v/>
      </c>
    </row>
    <row r="114" ht="27.95" customHeight="1">
      <c r="A114" s="37" t="inlineStr">
        <is>
          <t>103683</t>
        </is>
      </c>
      <c r="B114" s="38" t="inlineStr">
        <is>
          <t>CONCRETAGEM DE VIGAS E LAJES, FCK=25 MPA, PARA QUALQUER TIPO DE LAJE COM BALDES EM EDIFICAÇÃO DE MULTIPAVIMENTOS ATÉ 04 ANDARES - LANÇAMENTO, ADENSAMENTO E ACABAMENTO. AF_02/2022</t>
        </is>
      </c>
      <c r="C114" s="37" t="inlineStr">
        <is>
          <t>SINAPI</t>
        </is>
      </c>
      <c r="D114" s="37" t="inlineStr">
        <is>
          <t>Serviço</t>
        </is>
      </c>
      <c r="E114" s="37" t="inlineStr">
        <is>
          <t>M3</t>
        </is>
      </c>
      <c r="F114" s="39" t="n">
        <v>0.5600000000000001</v>
      </c>
      <c r="G114" s="40" t="n">
        <v>1253.14</v>
      </c>
      <c r="H114" s="40">
        <f>ROUND(F114*G114,2)</f>
        <v/>
      </c>
      <c r="I114" s="41">
        <f>H114/VALOR_TOTAL*100</f>
        <v/>
      </c>
      <c r="J114" s="41">
        <f>I114+J113</f>
        <v/>
      </c>
      <c r="K114" s="37">
        <f>IF(J114&lt;=50,"A",IF(J114&lt;=80,"B","C"))</f>
        <v/>
      </c>
    </row>
    <row r="115" ht="15" customHeight="1">
      <c r="A115" s="37" t="inlineStr">
        <is>
          <t>S04287</t>
        </is>
      </c>
      <c r="B115" s="38" t="inlineStr">
        <is>
          <t>Dispenser para toalha interfolhada</t>
        </is>
      </c>
      <c r="C115" s="37" t="inlineStr">
        <is>
          <t>ORSE</t>
        </is>
      </c>
      <c r="D115" s="37" t="inlineStr">
        <is>
          <t>Serviço</t>
        </is>
      </c>
      <c r="E115" s="37" t="inlineStr">
        <is>
          <t>un</t>
        </is>
      </c>
      <c r="F115" s="39" t="n">
        <v>12</v>
      </c>
      <c r="G115" s="40" t="n">
        <v>53.69</v>
      </c>
      <c r="H115" s="40">
        <f>ROUND(F115*G115,2)</f>
        <v/>
      </c>
      <c r="I115" s="41">
        <f>H115/VALOR_TOTAL*100</f>
        <v/>
      </c>
      <c r="J115" s="41">
        <f>I115+J114</f>
        <v/>
      </c>
      <c r="K115" s="37">
        <f>IF(J115&lt;=50,"A",IF(J115&lt;=80,"B","C"))</f>
        <v/>
      </c>
    </row>
    <row r="116" ht="20.1" customHeight="1">
      <c r="A116" s="37" t="inlineStr">
        <is>
          <t>88415</t>
        </is>
      </c>
      <c r="B116" s="38" t="inlineStr">
        <is>
          <t>APLICAÇÃO MANUAL DE FUNDO SELADOR ACRÍLICO EM PAREDES EXTERNAS DE CASAS. AF_06/2014</t>
        </is>
      </c>
      <c r="C116" s="37" t="inlineStr">
        <is>
          <t>SINAPI</t>
        </is>
      </c>
      <c r="D116" s="37" t="inlineStr">
        <is>
          <t>Serviço</t>
        </is>
      </c>
      <c r="E116" s="37" t="inlineStr">
        <is>
          <t>M2</t>
        </is>
      </c>
      <c r="F116" s="39" t="n">
        <v>168</v>
      </c>
      <c r="G116" s="40" t="n">
        <v>3.73</v>
      </c>
      <c r="H116" s="40">
        <f>ROUND(F116*G116,2)</f>
        <v/>
      </c>
      <c r="I116" s="41">
        <f>H116/VALOR_TOTAL*100</f>
        <v/>
      </c>
      <c r="J116" s="41">
        <f>I116+J115</f>
        <v/>
      </c>
      <c r="K116" s="37">
        <f>IF(J116&lt;=50,"A",IF(J116&lt;=80,"B","C"))</f>
        <v/>
      </c>
    </row>
    <row r="117" ht="20.1" customHeight="1">
      <c r="A117" s="37" t="inlineStr">
        <is>
          <t>CP ADAP. 037</t>
        </is>
      </c>
      <c r="B117" s="38" t="inlineStr">
        <is>
          <t>REVESTIMENTO CERÂMINO 5 X 5 CM, COR PRETO BERLIN (GALPÃO DMA)</t>
        </is>
      </c>
      <c r="C117" s="37" t="inlineStr">
        <is>
          <t>SINAPI AJUSTADA</t>
        </is>
      </c>
      <c r="D117" s="37" t="inlineStr">
        <is>
          <t>Não cadastrado</t>
        </is>
      </c>
      <c r="E117" s="37" t="inlineStr">
        <is>
          <t>M2</t>
        </is>
      </c>
      <c r="F117" s="39" t="n">
        <v>2.09</v>
      </c>
      <c r="G117" s="40" t="n">
        <v>234.01</v>
      </c>
      <c r="H117" s="40">
        <f>ROUND(F117*G117,2)</f>
        <v/>
      </c>
      <c r="I117" s="41">
        <f>H117/VALOR_TOTAL*100</f>
        <v/>
      </c>
      <c r="J117" s="41">
        <f>I117+J116</f>
        <v/>
      </c>
      <c r="K117" s="37">
        <f>IF(J117&lt;=50,"A",IF(J117&lt;=80,"B","C"))</f>
        <v/>
      </c>
    </row>
    <row r="118" ht="15" customHeight="1">
      <c r="A118" s="37" t="inlineStr">
        <is>
          <t>S04286</t>
        </is>
      </c>
      <c r="B118" s="38" t="inlineStr">
        <is>
          <t>Dispenser para sabonete líquido</t>
        </is>
      </c>
      <c r="C118" s="37" t="inlineStr">
        <is>
          <t>ORSE</t>
        </is>
      </c>
      <c r="D118" s="37" t="inlineStr">
        <is>
          <t>Serviço</t>
        </is>
      </c>
      <c r="E118" s="37" t="inlineStr">
        <is>
          <t>un</t>
        </is>
      </c>
      <c r="F118" s="39" t="n">
        <v>12</v>
      </c>
      <c r="G118" s="40" t="n">
        <v>35.71</v>
      </c>
      <c r="H118" s="40">
        <f>ROUND(F118*G118,2)</f>
        <v/>
      </c>
      <c r="I118" s="41">
        <f>H118/VALOR_TOTAL*100</f>
        <v/>
      </c>
      <c r="J118" s="41">
        <f>I118+J117</f>
        <v/>
      </c>
      <c r="K118" s="37">
        <f>IF(J118&lt;=50,"A",IF(J118&lt;=80,"B","C"))</f>
        <v/>
      </c>
    </row>
    <row r="119" ht="15" customHeight="1">
      <c r="A119" s="37" t="inlineStr">
        <is>
          <t>99806</t>
        </is>
      </c>
      <c r="B119" s="38" t="inlineStr">
        <is>
          <t>LIMPEZA DE REVESTIMENTO CERÂMICO EM PAREDE COM PANO ÚMIDO AF_04/2019</t>
        </is>
      </c>
      <c r="C119" s="37" t="inlineStr">
        <is>
          <t>SINAPI</t>
        </is>
      </c>
      <c r="D119" s="37" t="inlineStr">
        <is>
          <t>Serviço</t>
        </is>
      </c>
      <c r="E119" s="37" t="inlineStr">
        <is>
          <t>M2</t>
        </is>
      </c>
      <c r="F119" s="39" t="n">
        <v>416.73</v>
      </c>
      <c r="G119" s="40" t="n">
        <v>0.88</v>
      </c>
      <c r="H119" s="40">
        <f>ROUND(F119*G119,2)</f>
        <v/>
      </c>
      <c r="I119" s="41">
        <f>H119/VALOR_TOTAL*100</f>
        <v/>
      </c>
      <c r="J119" s="41">
        <f>I119+J118</f>
        <v/>
      </c>
      <c r="K119" s="37">
        <f>IF(J119&lt;=50,"A",IF(J119&lt;=80,"B","C"))</f>
        <v/>
      </c>
    </row>
    <row r="120" ht="20.1" customHeight="1">
      <c r="A120" s="37" t="inlineStr">
        <is>
          <t>94498</t>
        </is>
      </c>
      <c r="B120" s="38" t="inlineStr">
        <is>
          <t>REGISTRO DE GAVETA BRUTO, LATÃO, ROSCÁVEL, 2" - FORNECIMENTO E INSTALAÇÃO. AF_08/2021</t>
        </is>
      </c>
      <c r="C120" s="37" t="inlineStr">
        <is>
          <t>SINAPI</t>
        </is>
      </c>
      <c r="D120" s="37" t="inlineStr">
        <is>
          <t>Serviço</t>
        </is>
      </c>
      <c r="E120" s="37" t="inlineStr">
        <is>
          <t>UN</t>
        </is>
      </c>
      <c r="F120" s="39" t="n">
        <v>2</v>
      </c>
      <c r="G120" s="40" t="n">
        <v>149.38</v>
      </c>
      <c r="H120" s="40">
        <f>ROUND(F120*G120,2)</f>
        <v/>
      </c>
      <c r="I120" s="41">
        <f>H120/VALOR_TOTAL*100</f>
        <v/>
      </c>
      <c r="J120" s="41">
        <f>I120+J119</f>
        <v/>
      </c>
      <c r="K120" s="37">
        <f>IF(J120&lt;=50,"A",IF(J120&lt;=80,"B","C"))</f>
        <v/>
      </c>
    </row>
    <row r="121" ht="20.1" customHeight="1">
      <c r="A121" s="37" t="inlineStr">
        <is>
          <t>CP ADAP. 063</t>
        </is>
      </c>
      <c r="B121" s="38" t="inlineStr">
        <is>
          <t>Grelha p/ralo em inox, fornecimento e instalação</t>
        </is>
      </c>
      <c r="C121" s="37" t="inlineStr">
        <is>
          <t>SINAPI AJUSTADA</t>
        </is>
      </c>
      <c r="D121" s="37" t="inlineStr">
        <is>
          <t>Não cadastrado</t>
        </is>
      </c>
      <c r="E121" s="37" t="inlineStr">
        <is>
          <t>UN</t>
        </is>
      </c>
      <c r="F121" s="39" t="n">
        <v>17</v>
      </c>
      <c r="G121" s="40" t="n">
        <v>16.75</v>
      </c>
      <c r="H121" s="40">
        <f>ROUND(F121*G121,2)</f>
        <v/>
      </c>
      <c r="I121" s="41">
        <f>H121/VALOR_TOTAL*100</f>
        <v/>
      </c>
      <c r="J121" s="41">
        <f>I121+J120</f>
        <v/>
      </c>
      <c r="K121" s="37">
        <f>IF(J121&lt;=50,"A",IF(J121&lt;=80,"B","C"))</f>
        <v/>
      </c>
    </row>
    <row r="122" ht="27.95" customHeight="1">
      <c r="A122" s="37" t="inlineStr">
        <is>
          <t>92762</t>
        </is>
      </c>
      <c r="B122" s="38" t="inlineStr">
        <is>
          <t>MONTAGEM E DESMONTAGEM DE FÔRMA DE PILARES RETANGULARES E ESTRUTURAS SIMILARES, PÉ-DIREITO SIMPLES, EM CHAPA DE MADEIRA COMPENSADA PLASTIFICADA, 10 UTILIZAÇÕES. AF_09/2020</t>
        </is>
      </c>
      <c r="C122" s="37" t="inlineStr">
        <is>
          <t>SINAPI</t>
        </is>
      </c>
      <c r="D122" s="37" t="inlineStr">
        <is>
          <t>Serviço</t>
        </is>
      </c>
      <c r="E122" s="37" t="inlineStr">
        <is>
          <t>KG</t>
        </is>
      </c>
      <c r="F122" s="39" t="n">
        <v>4</v>
      </c>
      <c r="G122" s="40" t="n">
        <v>65.84</v>
      </c>
      <c r="H122" s="40">
        <f>ROUND(F122*G122,2)</f>
        <v/>
      </c>
      <c r="I122" s="41">
        <f>H122/VALOR_TOTAL*100</f>
        <v/>
      </c>
      <c r="J122" s="41">
        <f>I122+J121</f>
        <v/>
      </c>
      <c r="K122" s="37">
        <f>IF(J122&lt;=50,"A",IF(J122&lt;=80,"B","C"))</f>
        <v/>
      </c>
    </row>
    <row r="123" ht="15" customHeight="1">
      <c r="A123" s="37" t="inlineStr">
        <is>
          <t>88485</t>
        </is>
      </c>
      <c r="B123" s="38" t="inlineStr">
        <is>
          <t>FUNDO SELADOR ACRÍLICO, APLICAÇÃO MANUAL EM PAREDE, UMA DEMÃO. AF_04/2023</t>
        </is>
      </c>
      <c r="C123" s="37" t="inlineStr">
        <is>
          <t>SINAPI</t>
        </is>
      </c>
      <c r="D123" s="37" t="inlineStr">
        <is>
          <t>Serviço</t>
        </is>
      </c>
      <c r="E123" s="37" t="inlineStr">
        <is>
          <t>M2</t>
        </is>
      </c>
      <c r="F123" s="39" t="n">
        <v>58.29</v>
      </c>
      <c r="G123" s="40" t="n">
        <v>4.38</v>
      </c>
      <c r="H123" s="40">
        <f>ROUND(F123*G123,2)</f>
        <v/>
      </c>
      <c r="I123" s="41">
        <f>H123/VALOR_TOTAL*100</f>
        <v/>
      </c>
      <c r="J123" s="41">
        <f>I123+J122</f>
        <v/>
      </c>
      <c r="K123" s="37">
        <f>IF(J123&lt;=50,"A",IF(J123&lt;=80,"B","C"))</f>
        <v/>
      </c>
    </row>
    <row r="124" ht="20.1" customHeight="1">
      <c r="A124" s="37" t="inlineStr">
        <is>
          <t>97640</t>
        </is>
      </c>
      <c r="B124" s="38" t="inlineStr">
        <is>
          <t>REMOÇÃO DE FORROS DE DRYWALL, PVC E FIBROMINERAL, DE FORMA MANUAL, SEM REAPROVEITAMENTO. AF_09/2023</t>
        </is>
      </c>
      <c r="C124" s="37" t="inlineStr">
        <is>
          <t>SINAPI</t>
        </is>
      </c>
      <c r="D124" s="37" t="inlineStr">
        <is>
          <t>Serviço</t>
        </is>
      </c>
      <c r="E124" s="37" t="inlineStr">
        <is>
          <t>M2</t>
        </is>
      </c>
      <c r="F124" s="39" t="n">
        <v>123.31</v>
      </c>
      <c r="G124" s="40" t="n">
        <v>1.99</v>
      </c>
      <c r="H124" s="40">
        <f>ROUND(F124*G124,2)</f>
        <v/>
      </c>
      <c r="I124" s="41">
        <f>H124/VALOR_TOTAL*100</f>
        <v/>
      </c>
      <c r="J124" s="41">
        <f>I124+J123</f>
        <v/>
      </c>
      <c r="K124" s="37">
        <f>IF(J124&lt;=50,"A",IF(J124&lt;=80,"B","C"))</f>
        <v/>
      </c>
    </row>
    <row r="125" ht="15" customHeight="1">
      <c r="A125" s="37" t="inlineStr">
        <is>
          <t>C3513</t>
        </is>
      </c>
      <c r="B125" s="38" t="inlineStr">
        <is>
          <t>CHUVEIRO CROMADO C/ ARTICULAÇÃO</t>
        </is>
      </c>
      <c r="C125" s="37" t="inlineStr">
        <is>
          <t>SEINFRA</t>
        </is>
      </c>
      <c r="D125" s="37" t="inlineStr">
        <is>
          <t>Serviço</t>
        </is>
      </c>
      <c r="E125" s="37" t="inlineStr">
        <is>
          <t>UN</t>
        </is>
      </c>
      <c r="F125" s="39" t="n">
        <v>1</v>
      </c>
      <c r="G125" s="40" t="n">
        <v>211.46</v>
      </c>
      <c r="H125" s="40">
        <f>ROUND(F125*G125,2)</f>
        <v/>
      </c>
      <c r="I125" s="41">
        <f>H125/VALOR_TOTAL*100</f>
        <v/>
      </c>
      <c r="J125" s="41">
        <f>I125+J124</f>
        <v/>
      </c>
      <c r="K125" s="37">
        <f>IF(J125&lt;=50,"A",IF(J125&lt;=80,"B","C"))</f>
        <v/>
      </c>
    </row>
    <row r="126" ht="20.1" customHeight="1">
      <c r="A126" s="37" t="inlineStr">
        <is>
          <t>97626</t>
        </is>
      </c>
      <c r="B126" s="38" t="inlineStr">
        <is>
          <t>DEMOLIÇÃO DE PILARES E VIGAS EM CONCRETO ARMADO, DE FORMA MANUAL, SEM REAPROVEITAMENTO. AF_09/2023</t>
        </is>
      </c>
      <c r="C126" s="37" t="inlineStr">
        <is>
          <t>SINAPI</t>
        </is>
      </c>
      <c r="D126" s="37" t="inlineStr">
        <is>
          <t>Serviço</t>
        </is>
      </c>
      <c r="E126" s="37" t="inlineStr">
        <is>
          <t>M3</t>
        </is>
      </c>
      <c r="F126" s="39" t="n">
        <v>0.25</v>
      </c>
      <c r="G126" s="40" t="n">
        <v>590.37</v>
      </c>
      <c r="H126" s="40">
        <f>ROUND(F126*G126,2)</f>
        <v/>
      </c>
      <c r="I126" s="41">
        <f>H126/VALOR_TOTAL*100</f>
        <v/>
      </c>
      <c r="J126" s="41">
        <f>I126+J125</f>
        <v/>
      </c>
      <c r="K126" s="37">
        <f>IF(J126&lt;=50,"A",IF(J126&lt;=80,"B","C"))</f>
        <v/>
      </c>
    </row>
    <row r="127" ht="20.1" customHeight="1">
      <c r="A127" s="37" t="inlineStr">
        <is>
          <t>00034550</t>
        </is>
      </c>
      <c r="B127" s="38" t="inlineStr">
        <is>
          <t>TELA DE ACO SOLDADA GALVANIZADA/ZINCADA PARA ALVENARIA, FIO D = *1,20 A 1,70* MM, MALHA 15 X 15 MM, (C X L) *50 X 6* CM</t>
        </is>
      </c>
      <c r="C127" s="37" t="inlineStr">
        <is>
          <t>SINAPI</t>
        </is>
      </c>
      <c r="D127" s="37" t="inlineStr">
        <is>
          <t>Material</t>
        </is>
      </c>
      <c r="E127" s="37" t="inlineStr">
        <is>
          <t>M</t>
        </is>
      </c>
      <c r="F127" s="39" t="n">
        <v>86.44</v>
      </c>
      <c r="G127" s="40" t="n">
        <v>1.45</v>
      </c>
      <c r="H127" s="40">
        <f>ROUND(F127*G127,2)</f>
        <v/>
      </c>
      <c r="I127" s="41">
        <f>H127/VALOR_TOTAL*100</f>
        <v/>
      </c>
      <c r="J127" s="41">
        <f>I127+J126</f>
        <v/>
      </c>
      <c r="K127" s="37">
        <f>IF(J127&lt;=50,"A",IF(J127&lt;=80,"B","C"))</f>
        <v/>
      </c>
    </row>
    <row r="128" ht="20.1" customHeight="1">
      <c r="A128" s="37" t="inlineStr">
        <is>
          <t>87878</t>
        </is>
      </c>
      <c r="B128" s="38" t="inlineStr">
        <is>
          <t>CHAPISCO APLICADO EM ALVENARIAS E ESTRUTURAS DE CONCRETO INTERNAS (Recomposição das paredes e lajes internas)</t>
        </is>
      </c>
      <c r="C128" s="37" t="inlineStr">
        <is>
          <t>SINAPI</t>
        </is>
      </c>
      <c r="D128" s="37" t="inlineStr">
        <is>
          <t>Serviço</t>
        </is>
      </c>
      <c r="E128" s="37" t="inlineStr">
        <is>
          <t>M2</t>
        </is>
      </c>
      <c r="F128" s="39" t="n">
        <v>17.4</v>
      </c>
      <c r="G128" s="40" t="n">
        <v>5</v>
      </c>
      <c r="H128" s="40">
        <f>ROUND(F128*G128,2)</f>
        <v/>
      </c>
      <c r="I128" s="41">
        <f>H128/VALOR_TOTAL*100</f>
        <v/>
      </c>
      <c r="J128" s="41">
        <f>I128+J127</f>
        <v/>
      </c>
      <c r="K128" s="37">
        <f>IF(J128&lt;=50,"A",IF(J128&lt;=80,"B","C"))</f>
        <v/>
      </c>
    </row>
    <row r="129" ht="18" customHeight="1">
      <c r="A129" s="1" t="n"/>
      <c r="B129" s="1" t="n"/>
      <c r="C129" s="66" t="inlineStr">
        <is>
          <t>
</t>
        </is>
      </c>
      <c r="G129" s="1" t="n"/>
      <c r="H129" s="1" t="n"/>
      <c r="I129" s="1" t="n"/>
      <c r="J129" s="1" t="n"/>
      <c r="K129" s="1" t="n"/>
    </row>
    <row r="130" ht="18" customHeight="1">
      <c r="A130" s="1" t="n"/>
      <c r="B130" s="1" t="n"/>
      <c r="C130" s="1" t="n"/>
      <c r="D130" s="1" t="n"/>
      <c r="E130" s="1" t="n"/>
      <c r="F130" s="1" t="n"/>
      <c r="G130" s="66">
        <f>"Subtotal até "&amp;TRUNC(J128,2)&amp;"%"</f>
        <v/>
      </c>
      <c r="I130" s="81">
        <f>SUM(H4:H128)</f>
        <v/>
      </c>
    </row>
    <row r="131" ht="18" customHeight="1">
      <c r="A131" s="1" t="n"/>
      <c r="B131" s="1" t="n"/>
      <c r="C131" s="1" t="n"/>
      <c r="D131" s="1" t="n"/>
      <c r="E131" s="1" t="n"/>
      <c r="F131" s="1" t="n"/>
      <c r="G131" s="66" t="inlineStr">
        <is>
          <t>Outros:</t>
        </is>
      </c>
      <c r="I131" s="81">
        <f>I132-I130</f>
        <v/>
      </c>
    </row>
    <row r="132" ht="18" customHeight="1">
      <c r="A132" s="1" t="n"/>
      <c r="B132" s="1" t="n"/>
      <c r="C132" s="1" t="n"/>
      <c r="D132" s="1" t="n"/>
      <c r="E132" s="1" t="n"/>
      <c r="F132" s="1" t="n"/>
      <c r="G132" s="66" t="inlineStr">
        <is>
          <t>Valor total do Orçamento:</t>
        </is>
      </c>
      <c r="I132" s="81" t="n">
        <v>2487668.97</v>
      </c>
    </row>
  </sheetData>
  <mergeCells count="9">
    <mergeCell ref="B2:C2"/>
    <mergeCell ref="C129:F129"/>
    <mergeCell ref="G130:H130"/>
    <mergeCell ref="I132:K132"/>
    <mergeCell ref="A1:K1"/>
    <mergeCell ref="I131:K131"/>
    <mergeCell ref="G131:H131"/>
    <mergeCell ref="I130:K130"/>
    <mergeCell ref="G132:H132"/>
  </mergeCells>
  <pageMargins left="0.5" right="0.5" top="0.5" bottom="0.5" header="0" footer="0"/>
  <pageSetup orientation="portrait" paperSize="9" scale="85"/>
</worksheet>
</file>

<file path=xl/worksheets/sheet14.xml><?xml version="1.0" encoding="utf-8"?>
<worksheet xmlns="http://schemas.openxmlformats.org/spreadsheetml/2006/main">
  <sheetPr>
    <outlinePr summaryBelow="0"/>
    <pageSetUpPr/>
  </sheetPr>
  <dimension ref="A1:K407"/>
  <sheetViews>
    <sheetView workbookViewId="0">
      <selection activeCell="H13" sqref="H13"/>
    </sheetView>
  </sheetViews>
  <sheetFormatPr baseColWidth="8" defaultRowHeight="15"/>
  <cols>
    <col width="9.42578125" customWidth="1" min="1" max="1"/>
    <col width="68.5703125" customWidth="1" min="2" max="2"/>
    <col width="9.42578125" customWidth="1" min="3" max="3"/>
    <col width="10.42578125" customWidth="1" min="4" max="4"/>
    <col width="9.42578125" customWidth="1" min="5" max="5"/>
    <col width="12.42578125" customWidth="1" min="6" max="8"/>
    <col width="8.5703125" customWidth="1" min="9" max="10"/>
    <col width="4.5703125" customWidth="1" min="11" max="11"/>
  </cols>
  <sheetData>
    <row r="1" ht="99" customHeight="1">
      <c r="A1" s="65" t="n"/>
      <c r="B1" s="87" t="n"/>
      <c r="C1" s="87" t="n"/>
      <c r="D1" s="87" t="n"/>
      <c r="E1" s="87" t="n"/>
      <c r="F1" s="87" t="n"/>
      <c r="G1" s="87" t="n"/>
      <c r="H1" s="87" t="n"/>
      <c r="I1" s="87" t="n"/>
      <c r="J1" s="87" t="n"/>
      <c r="K1" s="87" t="n"/>
    </row>
    <row r="2" ht="9.949999999999999" customHeight="1">
      <c r="A2" s="1" t="n"/>
      <c r="B2" s="66" t="inlineStr">
        <is>
          <t>
</t>
        </is>
      </c>
      <c r="D2" s="1" t="n"/>
      <c r="E2" s="1" t="n"/>
      <c r="F2" s="1" t="n"/>
      <c r="G2" s="1" t="n"/>
      <c r="H2" s="1" t="n"/>
      <c r="I2" s="1" t="n"/>
      <c r="J2" s="1" t="n"/>
      <c r="K2" s="1" t="n"/>
    </row>
    <row r="3" ht="21.95" customHeight="1">
      <c r="A3" s="35" t="inlineStr">
        <is>
          <t>CÓDIGO</t>
        </is>
      </c>
      <c r="B3" s="36" t="inlineStr">
        <is>
          <t>DESCRIÇÃO</t>
        </is>
      </c>
      <c r="C3" s="35" t="inlineStr">
        <is>
          <t>FONTE</t>
        </is>
      </c>
      <c r="D3" s="35" t="inlineStr">
        <is>
          <t>TIPO</t>
        </is>
      </c>
      <c r="E3" s="35" t="inlineStr">
        <is>
          <t>UNIDADE</t>
        </is>
      </c>
      <c r="F3" s="35" t="inlineStr">
        <is>
          <t>QUANTIDADE</t>
        </is>
      </c>
      <c r="G3" s="35" t="inlineStr">
        <is>
          <t>PREÇO UNITÁRIO</t>
        </is>
      </c>
      <c r="H3" s="35" t="inlineStr">
        <is>
          <t>PREÇO TOTAL</t>
        </is>
      </c>
      <c r="I3" s="35" t="inlineStr">
        <is>
          <t>%</t>
        </is>
      </c>
      <c r="J3" s="35" t="inlineStr">
        <is>
          <t>ACUMUL. %</t>
        </is>
      </c>
      <c r="K3" s="35" t="inlineStr">
        <is>
          <t>CL</t>
        </is>
      </c>
    </row>
    <row r="4" ht="20.1" customHeight="1">
      <c r="A4" s="37" t="inlineStr">
        <is>
          <t>COT0005</t>
        </is>
      </c>
      <c r="B4" s="38" t="inlineStr">
        <is>
          <t>TELHAMENTO COM TELHA TERMO ACÚSTICA EM ALUMÍNIO ONDULADA COM 30MM DE PREENCHIMENTO / POLIURETANO RÍGIDO</t>
        </is>
      </c>
      <c r="C4" s="37" t="inlineStr">
        <is>
          <t>Composições Próprias</t>
        </is>
      </c>
      <c r="D4" s="37" t="inlineStr">
        <is>
          <t>Material</t>
        </is>
      </c>
      <c r="E4" s="37" t="inlineStr">
        <is>
          <t>M2</t>
        </is>
      </c>
      <c r="F4" s="39" t="n">
        <v>1507.31088</v>
      </c>
      <c r="G4" s="40" t="n">
        <v>249.43</v>
      </c>
      <c r="H4" s="40">
        <f>ROUND(F4*G4,2)</f>
        <v/>
      </c>
      <c r="I4" s="41">
        <f>H4/VALOR_TOTAL*100</f>
        <v/>
      </c>
      <c r="J4" s="41">
        <f>I4</f>
        <v/>
      </c>
      <c r="K4" s="37">
        <f>IF(J4&lt;=50,"A",IF(J4&lt;=80,"B","C"))</f>
        <v/>
      </c>
    </row>
    <row r="5" ht="20.1" customHeight="1">
      <c r="A5" s="37" t="inlineStr">
        <is>
          <t>COT0001</t>
        </is>
      </c>
      <c r="B5" s="38" t="inlineStr">
        <is>
          <t>FORNECIMENTO DE BRISE SOLEIL EM PVC (PAINÉIS, TAMPAS LATERAIS, DISPOSITIVO CLOCK, BARRA DE COMANDO E ACESSÓRIOS PARA FIXAÇÃO)</t>
        </is>
      </c>
      <c r="C5" s="37" t="inlineStr">
        <is>
          <t>Composições Próprias</t>
        </is>
      </c>
      <c r="D5" s="37" t="inlineStr">
        <is>
          <t>Material</t>
        </is>
      </c>
      <c r="E5" s="37" t="inlineStr">
        <is>
          <t>UN</t>
        </is>
      </c>
      <c r="F5" s="39" t="n">
        <v>340</v>
      </c>
      <c r="G5" s="40" t="n">
        <v>614.01</v>
      </c>
      <c r="H5" s="40">
        <f>ROUND(F5*G5,2)</f>
        <v/>
      </c>
      <c r="I5" s="41">
        <f>H5/VALOR_TOTAL*100</f>
        <v/>
      </c>
      <c r="J5" s="41">
        <f>I5+J4</f>
        <v/>
      </c>
      <c r="K5" s="37">
        <f>IF(J5&lt;=50,"A",IF(J5&lt;=80,"B","C"))</f>
        <v/>
      </c>
    </row>
    <row r="6" ht="15" customHeight="1">
      <c r="A6" s="37" t="inlineStr">
        <is>
          <t>00006111</t>
        </is>
      </c>
      <c r="B6" s="38" t="inlineStr">
        <is>
          <t>SERVENTE DE OBRAS (HORISTA)</t>
        </is>
      </c>
      <c r="C6" s="37" t="inlineStr">
        <is>
          <t>SINAPI</t>
        </is>
      </c>
      <c r="D6" s="37" t="inlineStr">
        <is>
          <t>Mão de Obra</t>
        </is>
      </c>
      <c r="E6" s="37" t="inlineStr">
        <is>
          <t>H</t>
        </is>
      </c>
      <c r="F6" s="39" t="n">
        <v>10069.05113125561</v>
      </c>
      <c r="G6" s="40" t="n">
        <v>13.95</v>
      </c>
      <c r="H6" s="40">
        <f>ROUND(F6*G6,2)</f>
        <v/>
      </c>
      <c r="I6" s="41">
        <f>H6/VALOR_TOTAL*100</f>
        <v/>
      </c>
      <c r="J6" s="41">
        <f>I6+J5</f>
        <v/>
      </c>
      <c r="K6" s="37">
        <f>IF(J6&lt;=50,"A",IF(J6&lt;=80,"B","C"))</f>
        <v/>
      </c>
    </row>
    <row r="7" ht="15" customHeight="1">
      <c r="A7" s="37" t="inlineStr">
        <is>
          <t>00037329</t>
        </is>
      </c>
      <c r="B7" s="38" t="inlineStr">
        <is>
          <t>REJUNTE EPOXI, QUALQUER COR</t>
        </is>
      </c>
      <c r="C7" s="37" t="inlineStr">
        <is>
          <t>SINAPI</t>
        </is>
      </c>
      <c r="D7" s="37" t="inlineStr">
        <is>
          <t>Material</t>
        </is>
      </c>
      <c r="E7" s="37" t="inlineStr">
        <is>
          <t>KG</t>
        </is>
      </c>
      <c r="F7" s="39" t="n">
        <v>723.5814248</v>
      </c>
      <c r="G7" s="40" t="n">
        <v>138.51</v>
      </c>
      <c r="H7" s="40">
        <f>ROUND(F7*G7,2)</f>
        <v/>
      </c>
      <c r="I7" s="41">
        <f>H7/VALOR_TOTAL*100</f>
        <v/>
      </c>
      <c r="J7" s="41">
        <f>I7+J6</f>
        <v/>
      </c>
      <c r="K7" s="37">
        <f>IF(J7&lt;=50,"A",IF(J7&lt;=80,"B","C"))</f>
        <v/>
      </c>
    </row>
    <row r="8" ht="20.1" customHeight="1">
      <c r="A8" s="37" t="inlineStr">
        <is>
          <t>COT0002</t>
        </is>
      </c>
      <c r="B8" s="38" t="inlineStr">
        <is>
          <t>REVESTIMENTO CERÂMICO 10x10CM, COR AZUL ESCURO (Fachadas Norte/Sul/Leste/Oeste)</t>
        </is>
      </c>
      <c r="C8" s="37" t="inlineStr">
        <is>
          <t>Composições Próprias</t>
        </is>
      </c>
      <c r="D8" s="37" t="inlineStr">
        <is>
          <t>Material</t>
        </is>
      </c>
      <c r="E8" s="37" t="inlineStr">
        <is>
          <t>M2</t>
        </is>
      </c>
      <c r="F8" s="39" t="n">
        <v>1333.1325</v>
      </c>
      <c r="G8" s="40" t="n">
        <v>60.87</v>
      </c>
      <c r="H8" s="40">
        <f>ROUND(F8*G8,2)</f>
        <v/>
      </c>
      <c r="I8" s="41">
        <f>H8/VALOR_TOTAL*100</f>
        <v/>
      </c>
      <c r="J8" s="41">
        <f>I8+J7</f>
        <v/>
      </c>
      <c r="K8" s="37">
        <f>IF(J8&lt;=50,"A",IF(J8&lt;=80,"B","C"))</f>
        <v/>
      </c>
    </row>
    <row r="9" ht="27.95" customHeight="1">
      <c r="A9" s="37" t="inlineStr">
        <is>
          <t>00037370</t>
        </is>
      </c>
      <c r="B9" s="38" t="inlineStr">
        <is>
          <t>ALIMENTACAO - HORISTA (COLETADO CAIXA - ENCARGOS COMPLEMENTARES)</t>
        </is>
      </c>
      <c r="C9" s="37" t="inlineStr">
        <is>
          <t>SINAPI</t>
        </is>
      </c>
      <c r="D9" s="37" t="inlineStr">
        <is>
          <t>Encargos Complementares</t>
        </is>
      </c>
      <c r="E9" s="37" t="inlineStr">
        <is>
          <t>H</t>
        </is>
      </c>
      <c r="F9" s="39" t="n">
        <v>22936.03788850439</v>
      </c>
      <c r="G9" s="40" t="n">
        <v>3.39</v>
      </c>
      <c r="H9" s="40">
        <f>ROUND(F9*G9,2)</f>
        <v/>
      </c>
      <c r="I9" s="41">
        <f>H9/VALOR_TOTAL*100</f>
        <v/>
      </c>
      <c r="J9" s="41">
        <f>I9+J8</f>
        <v/>
      </c>
      <c r="K9" s="37">
        <f>IF(J9&lt;=50,"A",IF(J9&lt;=80,"B","C"))</f>
        <v/>
      </c>
    </row>
    <row r="10" ht="20.1" customHeight="1">
      <c r="A10" s="37" t="inlineStr">
        <is>
          <t>COT0007</t>
        </is>
      </c>
      <c r="B10" s="38" t="inlineStr">
        <is>
          <t>DIVISÓRIA EM GRANITO BRANCO, ITAÚNAS, POLIDO DOS 2 LADOS</t>
        </is>
      </c>
      <c r="C10" s="37" t="inlineStr">
        <is>
          <t>Composições Próprias</t>
        </is>
      </c>
      <c r="D10" s="37" t="inlineStr">
        <is>
          <t>Material</t>
        </is>
      </c>
      <c r="E10" s="37" t="inlineStr">
        <is>
          <t>M2</t>
        </is>
      </c>
      <c r="F10" s="39" t="n">
        <v>106.02</v>
      </c>
      <c r="G10" s="40" t="n">
        <v>698.33</v>
      </c>
      <c r="H10" s="40">
        <f>ROUND(F10*G10,2)</f>
        <v/>
      </c>
      <c r="I10" s="41">
        <f>H10/VALOR_TOTAL*100</f>
        <v/>
      </c>
      <c r="J10" s="41">
        <f>I10+J9</f>
        <v/>
      </c>
      <c r="K10" s="37">
        <f>IF(J10&lt;=50,"A",IF(J10&lt;=80,"B","C"))</f>
        <v/>
      </c>
    </row>
    <row r="11" ht="15" customHeight="1">
      <c r="A11" s="37" t="inlineStr">
        <is>
          <t>00004760</t>
        </is>
      </c>
      <c r="B11" s="38" t="inlineStr">
        <is>
          <t>AZULEJISTA OU LADRILHEIRO (HORISTA)</t>
        </is>
      </c>
      <c r="C11" s="37" t="inlineStr">
        <is>
          <t>SINAPI</t>
        </is>
      </c>
      <c r="D11" s="37" t="inlineStr">
        <is>
          <t>Mão de Obra</t>
        </is>
      </c>
      <c r="E11" s="37" t="inlineStr">
        <is>
          <t>H</t>
        </is>
      </c>
      <c r="F11" s="39" t="n">
        <v>3471.12040892292</v>
      </c>
      <c r="G11" s="40" t="n">
        <v>20.46</v>
      </c>
      <c r="H11" s="40">
        <f>ROUND(F11*G11,2)</f>
        <v/>
      </c>
      <c r="I11" s="41">
        <f>H11/VALOR_TOTAL*100</f>
        <v/>
      </c>
      <c r="J11" s="41">
        <f>I11+J10</f>
        <v/>
      </c>
      <c r="K11" s="37">
        <f>IF(J11&lt;=50,"A",IF(J11&lt;=80,"B","C"))</f>
        <v/>
      </c>
    </row>
    <row r="12" ht="15" customHeight="1">
      <c r="A12" s="37" t="inlineStr">
        <is>
          <t>00004750</t>
        </is>
      </c>
      <c r="B12" s="38" t="inlineStr">
        <is>
          <t>PEDREIRO (HORISTA)</t>
        </is>
      </c>
      <c r="C12" s="37" t="inlineStr">
        <is>
          <t>SINAPI</t>
        </is>
      </c>
      <c r="D12" s="37" t="inlineStr">
        <is>
          <t>Mão de Obra</t>
        </is>
      </c>
      <c r="E12" s="37" t="inlineStr">
        <is>
          <t>H</t>
        </is>
      </c>
      <c r="F12" s="39" t="n">
        <v>3190.499710271658</v>
      </c>
      <c r="G12" s="40" t="n">
        <v>20.46</v>
      </c>
      <c r="H12" s="40">
        <f>ROUND(F12*G12,2)</f>
        <v/>
      </c>
      <c r="I12" s="41">
        <f>H12/VALOR_TOTAL*100</f>
        <v/>
      </c>
      <c r="J12" s="41">
        <f>I12+J11</f>
        <v/>
      </c>
      <c r="K12" s="37">
        <f>IF(J12&lt;=50,"A",IF(J12&lt;=80,"B","C"))</f>
        <v/>
      </c>
    </row>
    <row r="13" ht="27.95" customHeight="1">
      <c r="A13" s="37" t="inlineStr">
        <is>
          <t>00020193</t>
        </is>
      </c>
      <c r="B13" s="38" t="inlineStr">
        <is>
          <t>LOCACAO DE ANDAIME METALICO TIPO FACHADEIRO, PECAS COM APROXIMADAMENTE 1,20 M DE LARGURA E 2,0 M DE ALTURA, INCLUINDO DIAGONAIS EM X, BARRAS DE LIGACAO, SAPATAS E DEMAIS ITENS NECESSARIOS A MONTAGEM (NAO INCLUI INSTALACAO)</t>
        </is>
      </c>
      <c r="C13" s="37" t="inlineStr">
        <is>
          <t>SINAPI</t>
        </is>
      </c>
      <c r="D13" s="37" t="inlineStr">
        <is>
          <t>Equipamento</t>
        </is>
      </c>
      <c r="E13" s="37" t="inlineStr">
        <is>
          <t>M2XMES</t>
        </is>
      </c>
      <c r="F13" s="39" t="n">
        <v>3112.25</v>
      </c>
      <c r="G13" s="40" t="n">
        <v>19.42</v>
      </c>
      <c r="H13" s="40">
        <f>ROUND(F13*G13,2)</f>
        <v/>
      </c>
      <c r="I13" s="41">
        <f>H13/VALOR_TOTAL*100</f>
        <v/>
      </c>
      <c r="J13" s="41">
        <f>I13+J12</f>
        <v/>
      </c>
      <c r="K13" s="37">
        <f>IF(J13&lt;=50,"A",IF(J13&lt;=80,"B","C"))</f>
        <v/>
      </c>
    </row>
    <row r="14" ht="15" customHeight="1">
      <c r="A14" s="37" t="inlineStr">
        <is>
          <t>00037596</t>
        </is>
      </c>
      <c r="B14" s="38" t="inlineStr">
        <is>
          <t>ARGAMASSA COLANTE TIPO AC III E</t>
        </is>
      </c>
      <c r="C14" s="37" t="inlineStr">
        <is>
          <t>SINAPI</t>
        </is>
      </c>
      <c r="D14" s="37" t="inlineStr">
        <is>
          <t>Material</t>
        </is>
      </c>
      <c r="E14" s="37" t="inlineStr">
        <is>
          <t>KG</t>
        </is>
      </c>
      <c r="F14" s="39" t="n">
        <v>13654.4266</v>
      </c>
      <c r="G14" s="40" t="n">
        <v>3.95</v>
      </c>
      <c r="H14" s="40">
        <f>ROUND(F14*G14,2)</f>
        <v/>
      </c>
      <c r="I14" s="41">
        <f>H14/VALOR_TOTAL*100</f>
        <v/>
      </c>
      <c r="J14" s="41">
        <f>I14+J13</f>
        <v/>
      </c>
      <c r="K14" s="37">
        <f>IF(J14&lt;=50,"A",IF(J14&lt;=80,"B","C"))</f>
        <v/>
      </c>
    </row>
    <row r="15" ht="15" customHeight="1">
      <c r="A15" s="37" t="inlineStr">
        <is>
          <t>00040818</t>
        </is>
      </c>
      <c r="B15" s="38" t="inlineStr">
        <is>
          <t>ENCARREGADO GERAL DE OBRAS (MENSALISTA)</t>
        </is>
      </c>
      <c r="C15" s="37" t="inlineStr">
        <is>
          <t>SINAPI</t>
        </is>
      </c>
      <c r="D15" s="37" t="inlineStr">
        <is>
          <t>Mão de Obra</t>
        </is>
      </c>
      <c r="E15" s="37" t="inlineStr">
        <is>
          <t>MES</t>
        </is>
      </c>
      <c r="F15" s="39" t="n">
        <v>12.21912</v>
      </c>
      <c r="G15" s="40" t="n">
        <v>4225.92</v>
      </c>
      <c r="H15" s="40">
        <f>ROUND(F15*G15,2)</f>
        <v/>
      </c>
      <c r="I15" s="41">
        <f>H15/VALOR_TOTAL*100</f>
        <v/>
      </c>
      <c r="J15" s="41">
        <f>I15+J14</f>
        <v/>
      </c>
      <c r="K15" s="37">
        <f>IF(J15&lt;=50,"A",IF(J15&lt;=80,"B","C"))</f>
        <v/>
      </c>
    </row>
    <row r="16" ht="20.1" customHeight="1">
      <c r="A16" s="37" t="inlineStr">
        <is>
          <t>I9058</t>
        </is>
      </c>
      <c r="B16" s="38" t="inlineStr">
        <is>
          <t>ARGAMASSA POLIMÉRICA RP PLUS BOTAMENT, COMPOSTO POR PONTE DE ADERÊNCIA E PINTURA PROTETORA CONTRA A CORROSÃO, P/ REPAROS SEMI-PROFUNDOS</t>
        </is>
      </c>
      <c r="C16" s="37" t="inlineStr">
        <is>
          <t>SEINFRA</t>
        </is>
      </c>
      <c r="D16" s="37" t="inlineStr">
        <is>
          <t>Material</t>
        </is>
      </c>
      <c r="E16" s="37" t="inlineStr">
        <is>
          <t>KG</t>
        </is>
      </c>
      <c r="F16" s="39" t="n">
        <v>8875.375</v>
      </c>
      <c r="G16" s="40" t="n">
        <v>5.49</v>
      </c>
      <c r="H16" s="40">
        <f>ROUND(F16*G16,2)</f>
        <v/>
      </c>
      <c r="I16" s="41">
        <f>H16/VALOR_TOTAL*100</f>
        <v/>
      </c>
      <c r="J16" s="41">
        <f>I16+J15</f>
        <v/>
      </c>
      <c r="K16" s="37">
        <f>IF(J16&lt;=50,"A",IF(J16&lt;=80,"B","C"))</f>
        <v/>
      </c>
    </row>
    <row r="17" ht="20.1" customHeight="1">
      <c r="A17" s="37" t="inlineStr">
        <is>
          <t>00004015</t>
        </is>
      </c>
      <c r="B17" s="38" t="inlineStr">
        <is>
          <t>MANTA ASFALTICA ELASTOMERICA EM POLIESTER 4 MM, TIPO III, CLASSE B, ACABAMENTO PP (NBR 9952)</t>
        </is>
      </c>
      <c r="C17" s="37" t="inlineStr">
        <is>
          <t>SINAPI</t>
        </is>
      </c>
      <c r="D17" s="37" t="inlineStr">
        <is>
          <t>Material</t>
        </is>
      </c>
      <c r="E17" s="37" t="inlineStr">
        <is>
          <t>M2</t>
        </is>
      </c>
      <c r="F17" s="39" t="n">
        <v>522.5715</v>
      </c>
      <c r="G17" s="40" t="n">
        <v>86.65000000000001</v>
      </c>
      <c r="H17" s="40">
        <f>ROUND(F17*G17,2)</f>
        <v/>
      </c>
      <c r="I17" s="41">
        <f>H17/VALOR_TOTAL*100</f>
        <v/>
      </c>
      <c r="J17" s="41">
        <f>I17+J16</f>
        <v/>
      </c>
      <c r="K17" s="37">
        <f>IF(J17&lt;=50,"A",IF(J17&lt;=80,"B","C"))</f>
        <v/>
      </c>
    </row>
    <row r="18" ht="15" customHeight="1">
      <c r="A18" s="37" t="inlineStr">
        <is>
          <t>00001379</t>
        </is>
      </c>
      <c r="B18" s="38" t="inlineStr">
        <is>
          <t>CIMENTO PORTLAND COMPOSTO CP II-32</t>
        </is>
      </c>
      <c r="C18" s="37" t="inlineStr">
        <is>
          <t>SINAPI</t>
        </is>
      </c>
      <c r="D18" s="37" t="inlineStr">
        <is>
          <t>Material</t>
        </is>
      </c>
      <c r="E18" s="37" t="inlineStr">
        <is>
          <t>KG</t>
        </is>
      </c>
      <c r="F18" s="39" t="n">
        <v>50643.54435848652</v>
      </c>
      <c r="G18" s="40" t="n">
        <v>0.72</v>
      </c>
      <c r="H18" s="40">
        <f>ROUND(F18*G18,2)</f>
        <v/>
      </c>
      <c r="I18" s="41">
        <f>H18/VALOR_TOTAL*100</f>
        <v/>
      </c>
      <c r="J18" s="41">
        <f>I18+J17</f>
        <v/>
      </c>
      <c r="K18" s="37">
        <f>IF(J18&lt;=50,"A",IF(J18&lt;=80,"B","C"))</f>
        <v/>
      </c>
    </row>
    <row r="19" ht="20.1" customHeight="1">
      <c r="A19" s="37" t="inlineStr">
        <is>
          <t>00038195</t>
        </is>
      </c>
      <c r="B19" s="38" t="inlineStr">
        <is>
          <t>PISO EM PORCELANATO, BORDA RETA, EXTRA, LISO, MONOCOLOR, ACETINADO OU POLIDO, FORMATO MAIOR QUE 2025 CM2</t>
        </is>
      </c>
      <c r="C19" s="37" t="inlineStr">
        <is>
          <t>SINAPI</t>
        </is>
      </c>
      <c r="D19" s="37" t="inlineStr">
        <is>
          <t>Material</t>
        </is>
      </c>
      <c r="E19" s="37" t="inlineStr">
        <is>
          <t>M2</t>
        </is>
      </c>
      <c r="F19" s="39" t="n">
        <v>445.48437</v>
      </c>
      <c r="G19" s="40" t="n">
        <v>81.5</v>
      </c>
      <c r="H19" s="40">
        <f>ROUND(F19*G19,2)</f>
        <v/>
      </c>
      <c r="I19" s="41">
        <f>H19/VALOR_TOTAL*100</f>
        <v/>
      </c>
      <c r="J19" s="41">
        <f>I19+J18</f>
        <v/>
      </c>
      <c r="K19" s="37">
        <f>IF(J19&lt;=50,"A",IF(J19&lt;=80,"B","C"))</f>
        <v/>
      </c>
    </row>
    <row r="20" ht="15" customHeight="1">
      <c r="A20" s="37" t="inlineStr">
        <is>
          <t>00002707</t>
        </is>
      </c>
      <c r="B20" s="38" t="inlineStr">
        <is>
          <t>ENGENHEIRO CIVIL DE OBRA PLENO (HORISTA)</t>
        </is>
      </c>
      <c r="C20" s="37" t="inlineStr">
        <is>
          <t>SINAPI</t>
        </is>
      </c>
      <c r="D20" s="37" t="inlineStr">
        <is>
          <t>Mão de Obra</t>
        </is>
      </c>
      <c r="E20" s="37" t="inlineStr">
        <is>
          <t>H</t>
        </is>
      </c>
      <c r="F20" s="39" t="n">
        <v>268.6278199592</v>
      </c>
      <c r="G20" s="40" t="n">
        <v>127.59</v>
      </c>
      <c r="H20" s="40">
        <f>ROUND(F20*G20,2)</f>
        <v/>
      </c>
      <c r="I20" s="41">
        <f>H20/VALOR_TOTAL*100</f>
        <v/>
      </c>
      <c r="J20" s="41">
        <f>I20+J19</f>
        <v/>
      </c>
      <c r="K20" s="37">
        <f>IF(J20&lt;=50,"A",IF(J20&lt;=80,"B","C"))</f>
        <v/>
      </c>
    </row>
    <row r="21" ht="27.95" customHeight="1">
      <c r="A21" s="37" t="inlineStr">
        <is>
          <t>00037372</t>
        </is>
      </c>
      <c r="B21" s="38" t="inlineStr">
        <is>
          <t>EXAMES - HORISTA (COLETADO CAIXA - ENCARGOS COMPLEMENTARES)</t>
        </is>
      </c>
      <c r="C21" s="37" t="inlineStr">
        <is>
          <t>SINAPI</t>
        </is>
      </c>
      <c r="D21" s="37" t="inlineStr">
        <is>
          <t>Encargos Complementares</t>
        </is>
      </c>
      <c r="E21" s="37" t="inlineStr">
        <is>
          <t>H</t>
        </is>
      </c>
      <c r="F21" s="39" t="n">
        <v>24280.26487450439</v>
      </c>
      <c r="G21" s="40" t="n">
        <v>1.34</v>
      </c>
      <c r="H21" s="40">
        <f>ROUND(F21*G21,2)</f>
        <v/>
      </c>
      <c r="I21" s="41">
        <f>H21/VALOR_TOTAL*100</f>
        <v/>
      </c>
      <c r="J21" s="41">
        <f>I21+J20</f>
        <v/>
      </c>
      <c r="K21" s="37">
        <f>IF(J21&lt;=50,"A",IF(J21&lt;=80,"B","C"))</f>
        <v/>
      </c>
    </row>
    <row r="22" ht="15" customHeight="1">
      <c r="A22" s="37" t="inlineStr">
        <is>
          <t>00044497</t>
        </is>
      </c>
      <c r="B22" s="38" t="inlineStr">
        <is>
          <t>MONTADOR DE ESTRUTURAS METALICAS HORISTA</t>
        </is>
      </c>
      <c r="C22" s="37" t="inlineStr">
        <is>
          <t>SINAPI</t>
        </is>
      </c>
      <c r="D22" s="37" t="inlineStr">
        <is>
          <t>Mão de Obra</t>
        </is>
      </c>
      <c r="E22" s="37" t="inlineStr">
        <is>
          <t>H</t>
        </is>
      </c>
      <c r="F22" s="39" t="n">
        <v>1580.36506923312</v>
      </c>
      <c r="G22" s="40" t="n">
        <v>18.06</v>
      </c>
      <c r="H22" s="40">
        <f>ROUND(F22*G22,2)</f>
        <v/>
      </c>
      <c r="I22" s="41">
        <f>H22/VALOR_TOTAL*100</f>
        <v/>
      </c>
      <c r="J22" s="41">
        <f>I22+J21</f>
        <v/>
      </c>
      <c r="K22" s="37">
        <f>IF(J22&lt;=50,"A",IF(J22&lt;=80,"B","C"))</f>
        <v/>
      </c>
    </row>
    <row r="23" ht="15" customHeight="1">
      <c r="A23" s="37" t="inlineStr">
        <is>
          <t>00001213</t>
        </is>
      </c>
      <c r="B23" s="38" t="inlineStr">
        <is>
          <t>CARPINTEIRO DE FORMAS OU OFICIAL (HORISTA)</t>
        </is>
      </c>
      <c r="C23" s="37" t="inlineStr">
        <is>
          <t>SINAPI</t>
        </is>
      </c>
      <c r="D23" s="37" t="inlineStr">
        <is>
          <t>Mão de Obra</t>
        </is>
      </c>
      <c r="E23" s="37" t="inlineStr">
        <is>
          <t>H</t>
        </is>
      </c>
      <c r="F23" s="39" t="n">
        <v>1296.341506079184</v>
      </c>
      <c r="G23" s="40" t="n">
        <v>20.46</v>
      </c>
      <c r="H23" s="40">
        <f>ROUND(F23*G23,2)</f>
        <v/>
      </c>
      <c r="I23" s="41">
        <f>H23/VALOR_TOTAL*100</f>
        <v/>
      </c>
      <c r="J23" s="41">
        <f>I23+J22</f>
        <v/>
      </c>
      <c r="K23" s="37">
        <f>IF(J23&lt;=50,"A",IF(J23&lt;=80,"B","C"))</f>
        <v/>
      </c>
    </row>
    <row r="24" ht="15" customHeight="1">
      <c r="A24" s="37" t="inlineStr">
        <is>
          <t>00043147</t>
        </is>
      </c>
      <c r="B24" s="38" t="inlineStr">
        <is>
          <t>MEMBRANA IMPERMEABILIZANTE ACRILICA MONOCOMPONENTE</t>
        </is>
      </c>
      <c r="C24" s="37" t="inlineStr">
        <is>
          <t>SINAPI</t>
        </is>
      </c>
      <c r="D24" s="37" t="inlineStr">
        <is>
          <t>Material</t>
        </is>
      </c>
      <c r="E24" s="37" t="inlineStr">
        <is>
          <t>KG</t>
        </is>
      </c>
      <c r="F24" s="39" t="n">
        <v>1020</v>
      </c>
      <c r="G24" s="40" t="n">
        <v>25.96</v>
      </c>
      <c r="H24" s="40">
        <f>ROUND(F24*G24,2)</f>
        <v/>
      </c>
      <c r="I24" s="41">
        <f>H24/VALOR_TOTAL*100</f>
        <v/>
      </c>
      <c r="J24" s="41">
        <f>I24+J23</f>
        <v/>
      </c>
      <c r="K24" s="37">
        <f>IF(J24&lt;=50,"A",IF(J24&lt;=80,"B","C"))</f>
        <v/>
      </c>
    </row>
    <row r="25" ht="27.95" customHeight="1">
      <c r="A25" s="37" t="inlineStr">
        <is>
          <t>00037371</t>
        </is>
      </c>
      <c r="B25" s="38" t="inlineStr">
        <is>
          <t>TRANSPORTE - HORISTA (COLETADO CAIXA - ENCARGOS COMPLEMENTARES)</t>
        </is>
      </c>
      <c r="C25" s="37" t="inlineStr">
        <is>
          <t>SINAPI</t>
        </is>
      </c>
      <c r="D25" s="37" t="inlineStr">
        <is>
          <t>Encargos Complementares</t>
        </is>
      </c>
      <c r="E25" s="37" t="inlineStr">
        <is>
          <t>H</t>
        </is>
      </c>
      <c r="F25" s="39" t="n">
        <v>22936.03788850439</v>
      </c>
      <c r="G25" s="40" t="n">
        <v>1.1</v>
      </c>
      <c r="H25" s="40">
        <f>ROUND(F25*G25,2)</f>
        <v/>
      </c>
      <c r="I25" s="41">
        <f>H25/VALOR_TOTAL*100</f>
        <v/>
      </c>
      <c r="J25" s="41">
        <f>I25+J24</f>
        <v/>
      </c>
      <c r="K25" s="37">
        <f>IF(J25&lt;=50,"A",IF(J25&lt;=80,"B","C"))</f>
        <v/>
      </c>
    </row>
    <row r="26" ht="15" customHeight="1">
      <c r="A26" s="37" t="inlineStr">
        <is>
          <t>00000370</t>
        </is>
      </c>
      <c r="B26" s="38" t="inlineStr">
        <is>
          <t>AREIA MEDIA - POSTO JAZIDA/FORNECEDOR (RETIRADO NA JAZIDA, SEM TRANSPORTE)</t>
        </is>
      </c>
      <c r="C26" s="37" t="inlineStr">
        <is>
          <t>SINAPI</t>
        </is>
      </c>
      <c r="D26" s="37" t="inlineStr">
        <is>
          <t>Material</t>
        </is>
      </c>
      <c r="E26" s="37" t="inlineStr">
        <is>
          <t>M3</t>
        </is>
      </c>
      <c r="F26" s="39" t="n">
        <v>169.8267988997248</v>
      </c>
      <c r="G26" s="40" t="n">
        <v>130</v>
      </c>
      <c r="H26" s="40">
        <f>ROUND(F26*G26,2)</f>
        <v/>
      </c>
      <c r="I26" s="41">
        <f>H26/VALOR_TOTAL*100</f>
        <v/>
      </c>
      <c r="J26" s="41">
        <f>I26+J25</f>
        <v/>
      </c>
      <c r="K26" s="37">
        <f>IF(J26&lt;=50,"A",IF(J26&lt;=80,"B","C"))</f>
        <v/>
      </c>
    </row>
    <row r="27" ht="20.1" customHeight="1">
      <c r="A27" s="37" t="inlineStr">
        <is>
          <t>00010779</t>
        </is>
      </c>
      <c r="B27" s="38" t="inlineStr">
        <is>
          <t>LOCACAO DE CONTAINER 2,30 X 4,30 M, ALT. 2,50 M, P/ SANITARIO, C/ 5 BACIAS, 1 LAVATORIO E 4 MICTORIOS (NAO INCLUI MOBILIZACAO/DESMOBILIZACAO)</t>
        </is>
      </c>
      <c r="C27" s="37" t="inlineStr">
        <is>
          <t>SINAPI</t>
        </is>
      </c>
      <c r="D27" s="37" t="inlineStr">
        <is>
          <t>Equipamento</t>
        </is>
      </c>
      <c r="E27" s="37" t="inlineStr">
        <is>
          <t>MES</t>
        </is>
      </c>
      <c r="F27" s="39" t="n">
        <v>12</v>
      </c>
      <c r="G27" s="40" t="n">
        <v>1781.25</v>
      </c>
      <c r="H27" s="40">
        <f>ROUND(F27*G27,2)</f>
        <v/>
      </c>
      <c r="I27" s="41">
        <f>H27/VALOR_TOTAL*100</f>
        <v/>
      </c>
      <c r="J27" s="41">
        <f>I27+J26</f>
        <v/>
      </c>
      <c r="K27" s="37">
        <f>IF(J27&lt;=50,"A",IF(J27&lt;=80,"B","C"))</f>
        <v/>
      </c>
    </row>
    <row r="28" ht="20.1" customHeight="1">
      <c r="A28" s="37" t="inlineStr">
        <is>
          <t>00011621</t>
        </is>
      </c>
      <c r="B28" s="38" t="inlineStr">
        <is>
          <t>MANTA ASFALTICA ELASTOMERICA EM POLIESTER ALUMINIZADA 3 MM, TIPO III, CLASSE B (NBR 9952)</t>
        </is>
      </c>
      <c r="C28" s="37" t="inlineStr">
        <is>
          <t>SINAPI</t>
        </is>
      </c>
      <c r="D28" s="37" t="inlineStr">
        <is>
          <t>Material</t>
        </is>
      </c>
      <c r="E28" s="37" t="inlineStr">
        <is>
          <t>M2</t>
        </is>
      </c>
      <c r="F28" s="39" t="n">
        <v>302.105</v>
      </c>
      <c r="G28" s="40" t="n">
        <v>68.2</v>
      </c>
      <c r="H28" s="40">
        <f>ROUND(F28*G28,2)</f>
        <v/>
      </c>
      <c r="I28" s="41">
        <f>H28/VALOR_TOTAL*100</f>
        <v/>
      </c>
      <c r="J28" s="41">
        <f>I28+J27</f>
        <v/>
      </c>
      <c r="K28" s="37">
        <f>IF(J28&lt;=50,"A",IF(J28&lt;=80,"B","C"))</f>
        <v/>
      </c>
    </row>
    <row r="29" ht="15" customHeight="1">
      <c r="A29" s="37" t="inlineStr">
        <is>
          <t>00003674</t>
        </is>
      </c>
      <c r="B29" s="38" t="inlineStr">
        <is>
          <t>JUNTA DILATACAO ELASTICA PARA CONCRETO (FUGENBAND) O-12, ATE 5 MCA</t>
        </is>
      </c>
      <c r="C29" s="37" t="inlineStr">
        <is>
          <t>SINAPI</t>
        </is>
      </c>
      <c r="D29" s="37" t="inlineStr">
        <is>
          <t>Material</t>
        </is>
      </c>
      <c r="E29" s="37" t="inlineStr">
        <is>
          <t>M</t>
        </is>
      </c>
      <c r="F29" s="39" t="n">
        <v>234</v>
      </c>
      <c r="G29" s="40" t="n">
        <v>86.56</v>
      </c>
      <c r="H29" s="40">
        <f>ROUND(F29*G29,2)</f>
        <v/>
      </c>
      <c r="I29" s="41">
        <f>H29/VALOR_TOTAL*100</f>
        <v/>
      </c>
      <c r="J29" s="41">
        <f>I29+J28</f>
        <v/>
      </c>
      <c r="K29" s="37">
        <f>IF(J29&lt;=50,"A",IF(J29&lt;=80,"B","C"))</f>
        <v/>
      </c>
    </row>
    <row r="30" ht="15" customHeight="1">
      <c r="A30" s="37" t="inlineStr">
        <is>
          <t>I9141</t>
        </is>
      </c>
      <c r="B30" s="38" t="inlineStr">
        <is>
          <t>TELHA ALUMINIO ONDULADA, ALTURA = *18* MM, E = 0,7 MM</t>
        </is>
      </c>
      <c r="C30" s="37" t="inlineStr">
        <is>
          <t>SEINFRA</t>
        </is>
      </c>
      <c r="D30" s="37" t="inlineStr">
        <is>
          <t>Material</t>
        </is>
      </c>
      <c r="E30" s="37" t="inlineStr">
        <is>
          <t>M2</t>
        </is>
      </c>
      <c r="F30" s="39" t="n">
        <v>396.792</v>
      </c>
      <c r="G30" s="40" t="n">
        <v>50.52</v>
      </c>
      <c r="H30" s="40">
        <f>ROUND(F30*G30,2)</f>
        <v/>
      </c>
      <c r="I30" s="41">
        <f>H30/VALOR_TOTAL*100</f>
        <v/>
      </c>
      <c r="J30" s="41">
        <f>I30+J29</f>
        <v/>
      </c>
      <c r="K30" s="37">
        <f>IF(J30&lt;=50,"A",IF(J30&lt;=80,"B","C"))</f>
        <v/>
      </c>
    </row>
    <row r="31" ht="15" customHeight="1">
      <c r="A31" s="37" t="inlineStr">
        <is>
          <t>00012873</t>
        </is>
      </c>
      <c r="B31" s="38" t="inlineStr">
        <is>
          <t>IMPERMEABILIZADOR (HORISTA)</t>
        </is>
      </c>
      <c r="C31" s="37" t="inlineStr">
        <is>
          <t>SINAPI</t>
        </is>
      </c>
      <c r="D31" s="37" t="inlineStr">
        <is>
          <t>Mão de Obra</t>
        </is>
      </c>
      <c r="E31" s="37" t="inlineStr">
        <is>
          <t>H</t>
        </is>
      </c>
      <c r="F31" s="39" t="n">
        <v>973.9867789800001</v>
      </c>
      <c r="G31" s="40" t="n">
        <v>20.46</v>
      </c>
      <c r="H31" s="40">
        <f>ROUND(F31*G31,2)</f>
        <v/>
      </c>
      <c r="I31" s="41">
        <f>H31/VALOR_TOTAL*100</f>
        <v/>
      </c>
      <c r="J31" s="41">
        <f>I31+J30</f>
        <v/>
      </c>
      <c r="K31" s="37">
        <f>IF(J31&lt;=50,"A",IF(J31&lt;=80,"B","C"))</f>
        <v/>
      </c>
    </row>
    <row r="32" ht="20.1" customHeight="1">
      <c r="A32" s="37" t="inlineStr">
        <is>
          <t>00044019</t>
        </is>
      </c>
      <c r="B32" s="38" t="inlineStr">
        <is>
          <t>BACIA SANITARIA (VASO) COM CAIXA ACOPLADA, SIFAO OCULTO / CARENADO, DE LOUCA BRANCA (SEM ASSENTO) - PADRAO ALTO</t>
        </is>
      </c>
      <c r="C32" s="37" t="inlineStr">
        <is>
          <t>SINAPI</t>
        </is>
      </c>
      <c r="D32" s="37" t="inlineStr">
        <is>
          <t>Material</t>
        </is>
      </c>
      <c r="E32" s="37" t="inlineStr">
        <is>
          <t>UN</t>
        </is>
      </c>
      <c r="F32" s="39" t="n">
        <v>33</v>
      </c>
      <c r="G32" s="40" t="n">
        <v>543.36</v>
      </c>
      <c r="H32" s="40">
        <f>ROUND(F32*G32,2)</f>
        <v/>
      </c>
      <c r="I32" s="41">
        <f>H32/VALOR_TOTAL*100</f>
        <v/>
      </c>
      <c r="J32" s="41">
        <f>I32+J31</f>
        <v/>
      </c>
      <c r="K32" s="37">
        <f>IF(J32&lt;=50,"A",IF(J32&lt;=80,"B","C"))</f>
        <v/>
      </c>
    </row>
    <row r="33" ht="15" customHeight="1">
      <c r="A33" s="37" t="inlineStr">
        <is>
          <t>00002706</t>
        </is>
      </c>
      <c r="B33" s="38" t="inlineStr">
        <is>
          <t>ENGENHEIRO CIVIL DE OBRA JUNIOR (HORISTA)</t>
        </is>
      </c>
      <c r="C33" s="37" t="inlineStr">
        <is>
          <t>SINAPI</t>
        </is>
      </c>
      <c r="D33" s="37" t="inlineStr">
        <is>
          <t>Mão de Obra</t>
        </is>
      </c>
      <c r="E33" s="37" t="inlineStr">
        <is>
          <t>H</t>
        </is>
      </c>
      <c r="F33" s="39" t="n">
        <v>143.090493</v>
      </c>
      <c r="G33" s="40" t="n">
        <v>117.29</v>
      </c>
      <c r="H33" s="40">
        <f>ROUND(F33*G33,2)</f>
        <v/>
      </c>
      <c r="I33" s="41">
        <f>H33/VALOR_TOTAL*100</f>
        <v/>
      </c>
      <c r="J33" s="41">
        <f>I33+J32</f>
        <v/>
      </c>
      <c r="K33" s="37">
        <f>IF(J33&lt;=50,"A",IF(J33&lt;=80,"B","C"))</f>
        <v/>
      </c>
    </row>
    <row r="34" ht="15" customHeight="1">
      <c r="A34" s="37" t="inlineStr">
        <is>
          <t>I10088</t>
        </is>
      </c>
      <c r="B34" s="38" t="inlineStr">
        <is>
          <t>Espelho de cristal 4mm com moldura de alumínio</t>
        </is>
      </c>
      <c r="C34" s="37" t="inlineStr">
        <is>
          <t>ORSE</t>
        </is>
      </c>
      <c r="D34" s="37" t="inlineStr">
        <is>
          <t>Material</t>
        </is>
      </c>
      <c r="E34" s="37" t="inlineStr">
        <is>
          <t>m²</t>
        </is>
      </c>
      <c r="F34" s="39" t="n">
        <v>29.8</v>
      </c>
      <c r="G34" s="40" t="n">
        <v>559.45</v>
      </c>
      <c r="H34" s="40">
        <f>ROUND(F34*G34,2)</f>
        <v/>
      </c>
      <c r="I34" s="41">
        <f>H34/VALOR_TOTAL*100</f>
        <v/>
      </c>
      <c r="J34" s="41">
        <f>I34+J33</f>
        <v/>
      </c>
      <c r="K34" s="37">
        <f>IF(J34&lt;=50,"A",IF(J34&lt;=80,"B","C"))</f>
        <v/>
      </c>
    </row>
    <row r="35" ht="20.1" customHeight="1">
      <c r="A35" s="37" t="inlineStr">
        <is>
          <t>COT0004</t>
        </is>
      </c>
      <c r="B35" s="38" t="inlineStr">
        <is>
          <t>REVESTIMENTO CERÂMICO 10x10CM, COR CINZA ESCURO (FACHADAS Norte/Sul/Leste/Oeste)</t>
        </is>
      </c>
      <c r="C35" s="37" t="inlineStr">
        <is>
          <t>Composições Próprias</t>
        </is>
      </c>
      <c r="D35" s="37" t="inlineStr">
        <is>
          <t>Material</t>
        </is>
      </c>
      <c r="E35" s="37" t="inlineStr">
        <is>
          <t>M2</t>
        </is>
      </c>
      <c r="F35" s="39" t="n">
        <v>297.465</v>
      </c>
      <c r="G35" s="40" t="n">
        <v>54.63</v>
      </c>
      <c r="H35" s="40">
        <f>ROUND(F35*G35,2)</f>
        <v/>
      </c>
      <c r="I35" s="41">
        <f>H35/VALOR_TOTAL*100</f>
        <v/>
      </c>
      <c r="J35" s="41">
        <f>I35+J34</f>
        <v/>
      </c>
      <c r="K35" s="37">
        <f>IF(J35&lt;=50,"A",IF(J35&lt;=80,"B","C"))</f>
        <v/>
      </c>
    </row>
    <row r="36" ht="15" customHeight="1">
      <c r="A36" s="37" t="inlineStr">
        <is>
          <t>00001106</t>
        </is>
      </c>
      <c r="B36" s="38" t="inlineStr">
        <is>
          <t>CAL HIDRATADA CH-I PARA ARGAMASSAS</t>
        </is>
      </c>
      <c r="C36" s="37" t="inlineStr">
        <is>
          <t>SINAPI</t>
        </is>
      </c>
      <c r="D36" s="37" t="inlineStr">
        <is>
          <t>Material</t>
        </is>
      </c>
      <c r="E36" s="37" t="inlineStr">
        <is>
          <t>KG</t>
        </is>
      </c>
      <c r="F36" s="39" t="n">
        <v>13069.350255592</v>
      </c>
      <c r="G36" s="40" t="n">
        <v>1.15</v>
      </c>
      <c r="H36" s="40">
        <f>ROUND(F36*G36,2)</f>
        <v/>
      </c>
      <c r="I36" s="41">
        <f>H36/VALOR_TOTAL*100</f>
        <v/>
      </c>
      <c r="J36" s="41">
        <f>I36+J35</f>
        <v/>
      </c>
      <c r="K36" s="37">
        <f>IF(J36&lt;=50,"A",IF(J36&lt;=80,"B","C"))</f>
        <v/>
      </c>
    </row>
    <row r="37" ht="27.95" customHeight="1">
      <c r="A37" s="37" t="inlineStr">
        <is>
          <t>00043491</t>
        </is>
      </c>
      <c r="B37" s="38" t="inlineStr">
        <is>
          <t>EPI - FAMILIA SERVENTE - HORISTA (ENCARGOS COMPLEMENTARES - COLETADO CAIXA)</t>
        </is>
      </c>
      <c r="C37" s="37" t="inlineStr">
        <is>
          <t>SINAPI</t>
        </is>
      </c>
      <c r="D37" s="37" t="inlineStr">
        <is>
          <t>Encargos Complementares</t>
        </is>
      </c>
      <c r="E37" s="37" t="inlineStr">
        <is>
          <t>H</t>
        </is>
      </c>
      <c r="F37" s="39" t="n">
        <v>10234.63662879484</v>
      </c>
      <c r="G37" s="40" t="n">
        <v>1.33</v>
      </c>
      <c r="H37" s="40">
        <f>ROUND(F37*G37,2)</f>
        <v/>
      </c>
      <c r="I37" s="41">
        <f>H37/VALOR_TOTAL*100</f>
        <v/>
      </c>
      <c r="J37" s="41">
        <f>I37+J36</f>
        <v/>
      </c>
      <c r="K37" s="37">
        <f>IF(J37&lt;=50,"A",IF(J37&lt;=80,"B","C"))</f>
        <v/>
      </c>
    </row>
    <row r="38" ht="27.95" customHeight="1">
      <c r="A38" s="37" t="inlineStr">
        <is>
          <t>I9478</t>
        </is>
      </c>
      <c r="B38" s="38" t="inlineStr">
        <is>
          <t>LOCAÇÃO DE CONTÊINER ESCRITÓRIO COM BANHEIRO (01 VASO SANITÁRIO, 01 LAVATÓRIO E 01 CHUVEIRO), JANELA EM VIDRO, PORTAS, LUMINÁRIAS, TOMADAS, FORRO EM PVC, AR CONDICIONADO E ISOLAMENTO TERMO-ACÚSTICO EM ISOPOR - 6,00 X 2,35M</t>
        </is>
      </c>
      <c r="C38" s="37" t="inlineStr">
        <is>
          <t>SEINFRA</t>
        </is>
      </c>
      <c r="D38" s="37" t="inlineStr">
        <is>
          <t>Material</t>
        </is>
      </c>
      <c r="E38" s="37" t="inlineStr">
        <is>
          <t>MÊS</t>
        </is>
      </c>
      <c r="F38" s="39" t="n">
        <v>12</v>
      </c>
      <c r="G38" s="40" t="n">
        <v>1097.99</v>
      </c>
      <c r="H38" s="40">
        <f>ROUND(F38*G38,2)</f>
        <v/>
      </c>
      <c r="I38" s="41">
        <f>H38/VALOR_TOTAL*100</f>
        <v/>
      </c>
      <c r="J38" s="41">
        <f>I38+J37</f>
        <v/>
      </c>
      <c r="K38" s="37">
        <f>IF(J38&lt;=50,"A",IF(J38&lt;=80,"B","C"))</f>
        <v/>
      </c>
    </row>
    <row r="39" ht="15" customHeight="1">
      <c r="A39" s="37" t="inlineStr">
        <is>
          <t>00037595</t>
        </is>
      </c>
      <c r="B39" s="38" t="inlineStr">
        <is>
          <t>ARGAMASSA COLANTE TIPO AC III</t>
        </is>
      </c>
      <c r="C39" s="37" t="inlineStr">
        <is>
          <t>SINAPI</t>
        </is>
      </c>
      <c r="D39" s="37" t="inlineStr">
        <is>
          <t>Material</t>
        </is>
      </c>
      <c r="E39" s="37" t="inlineStr">
        <is>
          <t>KG</t>
        </is>
      </c>
      <c r="F39" s="39" t="n">
        <v>3804.7449</v>
      </c>
      <c r="G39" s="40" t="n">
        <v>3.44</v>
      </c>
      <c r="H39" s="40">
        <f>ROUND(F39*G39,2)</f>
        <v/>
      </c>
      <c r="I39" s="41">
        <f>H39/VALOR_TOTAL*100</f>
        <v/>
      </c>
      <c r="J39" s="41">
        <f>I39+J38</f>
        <v/>
      </c>
      <c r="K39" s="37">
        <f>IF(J39&lt;=50,"A",IF(J39&lt;=80,"B","C"))</f>
        <v/>
      </c>
    </row>
    <row r="40" ht="20.1" customHeight="1">
      <c r="A40" s="37" t="inlineStr">
        <is>
          <t>00004914</t>
        </is>
      </c>
      <c r="B40" s="38" t="inlineStr">
        <is>
          <t>PORTA DE ABRIR EM ALUMINIO COM LAMBRI HORIZONTAL/LAMINADA, ACABAMENTO ANODIZADO NATURAL, SEM GUARNICAO/ALIZAR/VISTA</t>
        </is>
      </c>
      <c r="C40" s="37" t="inlineStr">
        <is>
          <t>SINAPI</t>
        </is>
      </c>
      <c r="D40" s="37" t="inlineStr">
        <is>
          <t>Material</t>
        </is>
      </c>
      <c r="E40" s="37" t="inlineStr">
        <is>
          <t>M2</t>
        </is>
      </c>
      <c r="F40" s="39" t="n">
        <v>29.92</v>
      </c>
      <c r="G40" s="40" t="n">
        <v>431.7</v>
      </c>
      <c r="H40" s="40">
        <f>ROUND(F40*G40,2)</f>
        <v/>
      </c>
      <c r="I40" s="41">
        <f>H40/VALOR_TOTAL*100</f>
        <v/>
      </c>
      <c r="J40" s="41">
        <f>I40+J39</f>
        <v/>
      </c>
      <c r="K40" s="37">
        <f>IF(J40&lt;=50,"A",IF(J40&lt;=80,"B","C"))</f>
        <v/>
      </c>
    </row>
    <row r="41" ht="20.1" customHeight="1">
      <c r="A41" s="37" t="inlineStr">
        <is>
          <t>COT0008</t>
        </is>
      </c>
      <c r="B41" s="38" t="inlineStr">
        <is>
          <t>BANCADA EM GRANITO BRANCO ITAÚNAS</t>
        </is>
      </c>
      <c r="C41" s="37" t="inlineStr">
        <is>
          <t>Composições Próprias</t>
        </is>
      </c>
      <c r="D41" s="37" t="inlineStr">
        <is>
          <t>Material</t>
        </is>
      </c>
      <c r="E41" s="37" t="inlineStr">
        <is>
          <t>M2</t>
        </is>
      </c>
      <c r="F41" s="39" t="n">
        <v>20.66</v>
      </c>
      <c r="G41" s="40" t="n">
        <v>610</v>
      </c>
      <c r="H41" s="40">
        <f>ROUND(F41*G41,2)</f>
        <v/>
      </c>
      <c r="I41" s="41">
        <f>H41/VALOR_TOTAL*100</f>
        <v/>
      </c>
      <c r="J41" s="41">
        <f>I41+J40</f>
        <v/>
      </c>
      <c r="K41" s="37">
        <f>IF(J41&lt;=50,"A",IF(J41&lt;=80,"B","C"))</f>
        <v/>
      </c>
    </row>
    <row r="42" ht="15" customHeight="1">
      <c r="A42" s="37" t="inlineStr">
        <is>
          <t>00000131</t>
        </is>
      </c>
      <c r="B42" s="38" t="inlineStr">
        <is>
          <t>ADESIVO ESTRUTURAL A BASE DE RESINA EPOXI, BICOMPONENTE, PASTOSO (TIXOTROPICO)</t>
        </is>
      </c>
      <c r="C42" s="37" t="inlineStr">
        <is>
          <t>SINAPI</t>
        </is>
      </c>
      <c r="D42" s="37" t="inlineStr">
        <is>
          <t>Material</t>
        </is>
      </c>
      <c r="E42" s="37" t="inlineStr">
        <is>
          <t>KG</t>
        </is>
      </c>
      <c r="F42" s="39" t="n">
        <v>245.5209</v>
      </c>
      <c r="G42" s="40" t="n">
        <v>51.08</v>
      </c>
      <c r="H42" s="40">
        <f>ROUND(F42*G42,2)</f>
        <v/>
      </c>
      <c r="I42" s="41">
        <f>H42/VALOR_TOTAL*100</f>
        <v/>
      </c>
      <c r="J42" s="41">
        <f>I42+J41</f>
        <v/>
      </c>
      <c r="K42" s="37">
        <f>IF(J42&lt;=50,"A",IF(J42&lt;=80,"B","C"))</f>
        <v/>
      </c>
    </row>
    <row r="43" ht="15" customHeight="1">
      <c r="A43" s="37" t="inlineStr">
        <is>
          <t>00025070</t>
        </is>
      </c>
      <c r="B43" s="38" t="inlineStr">
        <is>
          <t>BLOCO DE CONCRETO ESTRUTURAL 14 X 19 X 39 CM, FBK 4,5 MPA (NBR 6136)</t>
        </is>
      </c>
      <c r="C43" s="37" t="inlineStr">
        <is>
          <t>SINAPI</t>
        </is>
      </c>
      <c r="D43" s="37" t="inlineStr">
        <is>
          <t>Material</t>
        </is>
      </c>
      <c r="E43" s="37" t="inlineStr">
        <is>
          <t>UN</t>
        </is>
      </c>
      <c r="F43" s="39" t="n">
        <v>2469.368</v>
      </c>
      <c r="G43" s="40" t="n">
        <v>4.85</v>
      </c>
      <c r="H43" s="40">
        <f>ROUND(F43*G43,2)</f>
        <v/>
      </c>
      <c r="I43" s="41">
        <f>H43/VALOR_TOTAL*100</f>
        <v/>
      </c>
      <c r="J43" s="41">
        <f>I43+J42</f>
        <v/>
      </c>
      <c r="K43" s="37">
        <f>IF(J43&lt;=50,"A",IF(J43&lt;=80,"B","C"))</f>
        <v/>
      </c>
    </row>
    <row r="44" ht="20.1" customHeight="1">
      <c r="A44" s="37" t="inlineStr">
        <is>
          <t>INS-56422507</t>
        </is>
      </c>
      <c r="B44" s="38" t="inlineStr">
        <is>
          <t>REMOÇÃO, ARMAZENAMENTO E REINSTALAÇÃO DE SPDA</t>
        </is>
      </c>
      <c r="C44" s="37" t="inlineStr">
        <is>
          <t>Composições Próprias</t>
        </is>
      </c>
      <c r="D44" s="37" t="inlineStr">
        <is>
          <t>Material</t>
        </is>
      </c>
      <c r="E44" s="37" t="inlineStr">
        <is>
          <t>UN</t>
        </is>
      </c>
      <c r="F44" s="39" t="n">
        <v>2</v>
      </c>
      <c r="G44" s="40" t="n">
        <v>5950.6</v>
      </c>
      <c r="H44" s="40">
        <f>ROUND(F44*G44,2)</f>
        <v/>
      </c>
      <c r="I44" s="41">
        <f>H44/VALOR_TOTAL*100</f>
        <v/>
      </c>
      <c r="J44" s="41">
        <f>I44+J43</f>
        <v/>
      </c>
      <c r="K44" s="37">
        <f>IF(J44&lt;=50,"A",IF(J44&lt;=80,"B","C"))</f>
        <v/>
      </c>
    </row>
    <row r="45" ht="15" customHeight="1">
      <c r="A45" s="37" t="inlineStr">
        <is>
          <t>00040943</t>
        </is>
      </c>
      <c r="B45" s="38" t="inlineStr">
        <is>
          <t>TECNICO EM SEGURANCA DO TRABALHO (HORISTA)</t>
        </is>
      </c>
      <c r="C45" s="37" t="inlineStr">
        <is>
          <t>SINAPI</t>
        </is>
      </c>
      <c r="D45" s="37" t="inlineStr">
        <is>
          <t>Mão de Obra</t>
        </is>
      </c>
      <c r="E45" s="37" t="inlineStr">
        <is>
          <t>H</t>
        </is>
      </c>
      <c r="F45" s="39" t="n">
        <v>404.1972</v>
      </c>
      <c r="G45" s="40" t="n">
        <v>28.79</v>
      </c>
      <c r="H45" s="40">
        <f>ROUND(F45*G45,2)</f>
        <v/>
      </c>
      <c r="I45" s="41">
        <f>H45/VALOR_TOTAL*100</f>
        <v/>
      </c>
      <c r="J45" s="41">
        <f>I45+J44</f>
        <v/>
      </c>
      <c r="K45" s="37">
        <f>IF(J45&lt;=50,"A",IF(J45&lt;=80,"B","C"))</f>
        <v/>
      </c>
    </row>
    <row r="46" ht="15" customHeight="1">
      <c r="A46" s="37" t="inlineStr">
        <is>
          <t>00000532</t>
        </is>
      </c>
      <c r="B46" s="38" t="inlineStr">
        <is>
          <t>AUXILIAR TECNICO / ASSISTENTE DE ENGENHARIA (HORISTA)</t>
        </is>
      </c>
      <c r="C46" s="37" t="inlineStr">
        <is>
          <t>SINAPI</t>
        </is>
      </c>
      <c r="D46" s="37" t="inlineStr">
        <is>
          <t>Mão de Obra</t>
        </is>
      </c>
      <c r="E46" s="37" t="inlineStr">
        <is>
          <t>H</t>
        </is>
      </c>
      <c r="F46" s="39" t="n">
        <v>399.78972</v>
      </c>
      <c r="G46" s="40" t="n">
        <v>27.65</v>
      </c>
      <c r="H46" s="40">
        <f>ROUND(F46*G46,2)</f>
        <v/>
      </c>
      <c r="I46" s="41">
        <f>H46/VALOR_TOTAL*100</f>
        <v/>
      </c>
      <c r="J46" s="41">
        <f>I46+J45</f>
        <v/>
      </c>
      <c r="K46" s="37">
        <f>IF(J46&lt;=50,"A",IF(J46&lt;=80,"B","C"))</f>
        <v/>
      </c>
    </row>
    <row r="47" ht="15" customHeight="1">
      <c r="A47" s="37" t="inlineStr">
        <is>
          <t>00037666</t>
        </is>
      </c>
      <c r="B47" s="38" t="inlineStr">
        <is>
          <t>OPERADOR DE BETONEIRA ESTACIONARIA / MISTURADOR (HORISTA)</t>
        </is>
      </c>
      <c r="C47" s="37" t="inlineStr">
        <is>
          <t>SINAPI</t>
        </is>
      </c>
      <c r="D47" s="37" t="inlineStr">
        <is>
          <t>Mão de Obra</t>
        </is>
      </c>
      <c r="E47" s="37" t="inlineStr">
        <is>
          <t>H</t>
        </is>
      </c>
      <c r="F47" s="39" t="n">
        <v>558.2168045223824</v>
      </c>
      <c r="G47" s="40" t="n">
        <v>19.78</v>
      </c>
      <c r="H47" s="40">
        <f>ROUND(F47*G47,2)</f>
        <v/>
      </c>
      <c r="I47" s="41">
        <f>H47/VALOR_TOTAL*100</f>
        <v/>
      </c>
      <c r="J47" s="41">
        <f>I47+J46</f>
        <v/>
      </c>
      <c r="K47" s="37">
        <f>IF(J47&lt;=50,"A",IF(J47&lt;=80,"B","C"))</f>
        <v/>
      </c>
    </row>
    <row r="48" ht="20.1" customHeight="1">
      <c r="A48" s="37" t="inlineStr">
        <is>
          <t>00001345</t>
        </is>
      </c>
      <c r="B48" s="38" t="inlineStr">
        <is>
          <t>CHAPA/PAINEL DE MADEIRA COMPENSADA PLASTIFICADA (MADEIRITE PLASTIFICADO) PARA FORMA DE CONCRETO, DE 2200 X 1100 MM, E = *17* MM</t>
        </is>
      </c>
      <c r="C48" s="37" t="inlineStr">
        <is>
          <t>SINAPI</t>
        </is>
      </c>
      <c r="D48" s="37" t="inlineStr">
        <is>
          <t>Material</t>
        </is>
      </c>
      <c r="E48" s="37" t="inlineStr">
        <is>
          <t>M2</t>
        </is>
      </c>
      <c r="F48" s="39" t="n">
        <v>109.5509604</v>
      </c>
      <c r="G48" s="40" t="n">
        <v>98.3</v>
      </c>
      <c r="H48" s="40">
        <f>ROUND(F48*G48,2)</f>
        <v/>
      </c>
      <c r="I48" s="41">
        <f>H48/VALOR_TOTAL*100</f>
        <v/>
      </c>
      <c r="J48" s="41">
        <f>I48+J47</f>
        <v/>
      </c>
      <c r="K48" s="37">
        <f>IF(J48&lt;=50,"A",IF(J48&lt;=80,"B","C"))</f>
        <v/>
      </c>
    </row>
    <row r="49" ht="20.1" customHeight="1">
      <c r="A49" s="37" t="inlineStr">
        <is>
          <t>I06189S</t>
        </is>
      </c>
      <c r="B49" s="38" t="inlineStr">
        <is>
          <t>Tabua nao aparelhada *2,5 x 30* cm, em macaranduba/massaranduba, angelim ou equivalente da regiao - bruta</t>
        </is>
      </c>
      <c r="C49" s="37" t="inlineStr">
        <is>
          <t>ORSE</t>
        </is>
      </c>
      <c r="D49" s="37" t="inlineStr">
        <is>
          <t>Material</t>
        </is>
      </c>
      <c r="E49" s="37" t="inlineStr">
        <is>
          <t>m</t>
        </is>
      </c>
      <c r="F49" s="39" t="n">
        <v>416.912</v>
      </c>
      <c r="G49" s="40" t="n">
        <v>24.75</v>
      </c>
      <c r="H49" s="40">
        <f>ROUND(F49*G49,2)</f>
        <v/>
      </c>
      <c r="I49" s="41">
        <f>H49/VALOR_TOTAL*100</f>
        <v/>
      </c>
      <c r="J49" s="41">
        <f>I49+J48</f>
        <v/>
      </c>
      <c r="K49" s="37">
        <f>IF(J49&lt;=50,"A",IF(J49&lt;=80,"B","C"))</f>
        <v/>
      </c>
    </row>
    <row r="50" ht="27.95" customHeight="1">
      <c r="A50" s="37" t="inlineStr">
        <is>
          <t>00043489</t>
        </is>
      </c>
      <c r="B50" s="38" t="inlineStr">
        <is>
          <t>EPI - FAMILIA PEDREIRO - HORISTA (ENCARGOS COMPLEMENTARES - COLETADO CAIXA)</t>
        </is>
      </c>
      <c r="C50" s="37" t="inlineStr">
        <is>
          <t>SINAPI</t>
        </is>
      </c>
      <c r="D50" s="37" t="inlineStr">
        <is>
          <t>Encargos Complementares</t>
        </is>
      </c>
      <c r="E50" s="37" t="inlineStr">
        <is>
          <t>H</t>
        </is>
      </c>
      <c r="F50" s="39" t="n">
        <v>7960.247199738597</v>
      </c>
      <c r="G50" s="40" t="n">
        <v>1.24</v>
      </c>
      <c r="H50" s="40">
        <f>ROUND(F50*G50,2)</f>
        <v/>
      </c>
      <c r="I50" s="41">
        <f>H50/VALOR_TOTAL*100</f>
        <v/>
      </c>
      <c r="J50" s="41">
        <f>I50+J49</f>
        <v/>
      </c>
      <c r="K50" s="37">
        <f>IF(J50&lt;=50,"A",IF(J50&lt;=80,"B","C"))</f>
        <v/>
      </c>
    </row>
    <row r="51" ht="15" customHeight="1">
      <c r="A51" s="37" t="inlineStr">
        <is>
          <t>00045146</t>
        </is>
      </c>
      <c r="B51" s="38" t="inlineStr">
        <is>
          <t>ADITIVO IMPERMEABILIZANTE CRISTALIZANTE PARA CONCRETO</t>
        </is>
      </c>
      <c r="C51" s="37" t="inlineStr">
        <is>
          <t>SINAPI</t>
        </is>
      </c>
      <c r="D51" s="37" t="inlineStr">
        <is>
          <t>Material</t>
        </is>
      </c>
      <c r="E51" s="37" t="inlineStr">
        <is>
          <t>KG</t>
        </is>
      </c>
      <c r="F51" s="39" t="n">
        <v>257.952</v>
      </c>
      <c r="G51" s="40" t="n">
        <v>37.77</v>
      </c>
      <c r="H51" s="40">
        <f>ROUND(F51*G51,2)</f>
        <v/>
      </c>
      <c r="I51" s="41">
        <f>H51/VALOR_TOTAL*100</f>
        <v/>
      </c>
      <c r="J51" s="41">
        <f>I51+J50</f>
        <v/>
      </c>
      <c r="K51" s="37">
        <f>IF(J51&lt;=50,"A",IF(J51&lt;=80,"B","C"))</f>
        <v/>
      </c>
    </row>
    <row r="52" ht="15" customHeight="1">
      <c r="A52" s="37" t="inlineStr">
        <is>
          <t>I2355</t>
        </is>
      </c>
      <c r="B52" s="38" t="inlineStr">
        <is>
          <t>INIBIDOR DE CORROSÃO MIGRATÓRIO MCI2020</t>
        </is>
      </c>
      <c r="C52" s="37" t="inlineStr">
        <is>
          <t>SEINFRA</t>
        </is>
      </c>
      <c r="D52" s="37" t="inlineStr">
        <is>
          <t>Material</t>
        </is>
      </c>
      <c r="E52" s="37" t="inlineStr">
        <is>
          <t>L</t>
        </is>
      </c>
      <c r="F52" s="39" t="n">
        <v>245.5209</v>
      </c>
      <c r="G52" s="40" t="n">
        <v>39.38</v>
      </c>
      <c r="H52" s="40">
        <f>ROUND(F52*G52,2)</f>
        <v/>
      </c>
      <c r="I52" s="41">
        <f>H52/VALOR_TOTAL*100</f>
        <v/>
      </c>
      <c r="J52" s="41">
        <f>I52+J51</f>
        <v/>
      </c>
      <c r="K52" s="37">
        <f>IF(J52&lt;=50,"A",IF(J52&lt;=80,"B","C"))</f>
        <v/>
      </c>
    </row>
    <row r="53" ht="20.1" customHeight="1">
      <c r="A53" s="37" t="inlineStr">
        <is>
          <t>00000511</t>
        </is>
      </c>
      <c r="B53" s="38" t="inlineStr">
        <is>
          <t>PRIMER PARA MANTA ASFALTICA A BASE DE ASFALTO MODIFICADO DILUIDO EM SOLVENTE, APLICACAO A FRIO</t>
        </is>
      </c>
      <c r="C53" s="37" t="inlineStr">
        <is>
          <t>SINAPI</t>
        </is>
      </c>
      <c r="D53" s="37" t="inlineStr">
        <is>
          <t>Material</t>
        </is>
      </c>
      <c r="E53" s="37" t="inlineStr">
        <is>
          <t>L</t>
        </is>
      </c>
      <c r="F53" s="39" t="n">
        <v>441.02265</v>
      </c>
      <c r="G53" s="40" t="n">
        <v>21.59</v>
      </c>
      <c r="H53" s="40">
        <f>ROUND(F53*G53,2)</f>
        <v/>
      </c>
      <c r="I53" s="41">
        <f>H53/VALOR_TOTAL*100</f>
        <v/>
      </c>
      <c r="J53" s="41">
        <f>I53+J52</f>
        <v/>
      </c>
      <c r="K53" s="37">
        <f>IF(J53&lt;=50,"A",IF(J53&lt;=80,"B","C"))</f>
        <v/>
      </c>
    </row>
    <row r="54" ht="20.1" customHeight="1">
      <c r="A54" s="37" t="inlineStr">
        <is>
          <t>00044045</t>
        </is>
      </c>
      <c r="B54" s="38" t="inlineStr">
        <is>
          <t>TORNEIRA DE MESA PARA LAVATORIO, METALICA CROMADA, COM MISTURADOR MONOCOMANDO, BICA BAIXA (REF 2875)</t>
        </is>
      </c>
      <c r="C54" s="37" t="inlineStr">
        <is>
          <t>SINAPI</t>
        </is>
      </c>
      <c r="D54" s="37" t="inlineStr">
        <is>
          <t>Material</t>
        </is>
      </c>
      <c r="E54" s="37" t="inlineStr">
        <is>
          <t>UN</t>
        </is>
      </c>
      <c r="F54" s="39" t="n">
        <v>30</v>
      </c>
      <c r="G54" s="40" t="n">
        <v>302.69</v>
      </c>
      <c r="H54" s="40">
        <f>ROUND(F54*G54,2)</f>
        <v/>
      </c>
      <c r="I54" s="41">
        <f>H54/VALOR_TOTAL*100</f>
        <v/>
      </c>
      <c r="J54" s="41">
        <f>I54+J53</f>
        <v/>
      </c>
      <c r="K54" s="37">
        <f>IF(J54&lt;=50,"A",IF(J54&lt;=80,"B","C"))</f>
        <v/>
      </c>
    </row>
    <row r="55" ht="20.1" customHeight="1">
      <c r="A55" s="37" t="inlineStr">
        <is>
          <t>00000157</t>
        </is>
      </c>
      <c r="B55" s="38" t="inlineStr">
        <is>
          <t>ADESIVO ESTRUTURAL A BASE DE RESINA EPOXI PARA INJECAO EM TRINCAS, BICOMPONENTE, BAIXA VISCOSIDADE</t>
        </is>
      </c>
      <c r="C55" s="37" t="inlineStr">
        <is>
          <t>SINAPI</t>
        </is>
      </c>
      <c r="D55" s="37" t="inlineStr">
        <is>
          <t>Material</t>
        </is>
      </c>
      <c r="E55" s="37" t="inlineStr">
        <is>
          <t>KG</t>
        </is>
      </c>
      <c r="F55" s="39" t="n">
        <v>53.9595</v>
      </c>
      <c r="G55" s="40" t="n">
        <v>167.77</v>
      </c>
      <c r="H55" s="40">
        <f>ROUND(F55*G55,2)</f>
        <v/>
      </c>
      <c r="I55" s="41">
        <f>H55/VALOR_TOTAL*100</f>
        <v/>
      </c>
      <c r="J55" s="41">
        <f>I55+J54</f>
        <v/>
      </c>
      <c r="K55" s="37">
        <f>IF(J55&lt;=50,"A",IF(J55&lt;=80,"B","C"))</f>
        <v/>
      </c>
    </row>
    <row r="56" ht="20.1" customHeight="1">
      <c r="A56" s="37" t="inlineStr">
        <is>
          <t>COT0003</t>
        </is>
      </c>
      <c r="B56" s="38" t="inlineStr">
        <is>
          <t>REVESTIMENTO CERÂMICO 10x10CM, COR BRANCA (Fachadas Norte/Sul)</t>
        </is>
      </c>
      <c r="C56" s="37" t="inlineStr">
        <is>
          <t>Composições Próprias</t>
        </is>
      </c>
      <c r="D56" s="37" t="inlineStr">
        <is>
          <t>Material</t>
        </is>
      </c>
      <c r="E56" s="37" t="inlineStr">
        <is>
          <t>M2</t>
        </is>
      </c>
      <c r="F56" s="39" t="n">
        <v>177.135</v>
      </c>
      <c r="G56" s="40" t="n">
        <v>47.96</v>
      </c>
      <c r="H56" s="40">
        <f>ROUND(F56*G56,2)</f>
        <v/>
      </c>
      <c r="I56" s="41">
        <f>H56/VALOR_TOTAL*100</f>
        <v/>
      </c>
      <c r="J56" s="41">
        <f>I56+J55</f>
        <v/>
      </c>
      <c r="K56" s="37">
        <f>IF(J56&lt;=50,"A",IF(J56&lt;=80,"B","C"))</f>
        <v/>
      </c>
    </row>
    <row r="57" ht="20.1" customHeight="1">
      <c r="A57" s="37" t="inlineStr">
        <is>
          <t>PE.88316..HE</t>
        </is>
      </c>
      <c r="B57" s="38" t="inlineStr">
        <is>
          <t>SERVENTE COM ENCARGOS COMPLEMENTARES HORÁRIO EXTRAORDINÁRIO 50%</t>
        </is>
      </c>
      <c r="C57" s="37" t="inlineStr">
        <is>
          <t>Composições Próprias</t>
        </is>
      </c>
      <c r="D57" s="37" t="inlineStr">
        <is>
          <t>Mão de Obra</t>
        </is>
      </c>
      <c r="E57" s="37" t="inlineStr">
        <is>
          <t>H</t>
        </is>
      </c>
      <c r="F57" s="39" t="n">
        <v>299.636657</v>
      </c>
      <c r="G57" s="40" t="n">
        <v>28.24</v>
      </c>
      <c r="H57" s="40">
        <f>ROUND(F57*G57,2)</f>
        <v/>
      </c>
      <c r="I57" s="41">
        <f>H57/VALOR_TOTAL*100</f>
        <v/>
      </c>
      <c r="J57" s="41">
        <f>I57+J56</f>
        <v/>
      </c>
      <c r="K57" s="37">
        <f>IF(J57&lt;=50,"A",IF(J57&lt;=80,"B","C"))</f>
        <v/>
      </c>
    </row>
    <row r="58" ht="20.1" customHeight="1">
      <c r="A58" s="37" t="inlineStr">
        <is>
          <t>00011029</t>
        </is>
      </c>
      <c r="B58" s="38" t="inlineStr">
        <is>
          <t>HASTE RETA PARA GANCHO DE FERRO GALVANIZADO, COM ROSCA 1/4" X 30 CM PARA FIXACAO DE TELHA METALICA, INCLUI PORCA E ARRUELAS DE VEDACAO</t>
        </is>
      </c>
      <c r="C58" s="37" t="inlineStr">
        <is>
          <t>SINAPI</t>
        </is>
      </c>
      <c r="D58" s="37" t="inlineStr">
        <is>
          <t>Material</t>
        </is>
      </c>
      <c r="E58" s="37" t="inlineStr">
        <is>
          <t>CJ</t>
        </is>
      </c>
      <c r="F58" s="39" t="n">
        <v>5458.412</v>
      </c>
      <c r="G58" s="40" t="n">
        <v>1.52</v>
      </c>
      <c r="H58" s="40">
        <f>ROUND(F58*G58,2)</f>
        <v/>
      </c>
      <c r="I58" s="41">
        <f>H58/VALOR_TOTAL*100</f>
        <v/>
      </c>
      <c r="J58" s="41">
        <f>I58+J57</f>
        <v/>
      </c>
      <c r="K58" s="37">
        <f>IF(J58&lt;=50,"A",IF(J58&lt;=80,"B","C"))</f>
        <v/>
      </c>
    </row>
    <row r="59" ht="20.1" customHeight="1">
      <c r="A59" s="37" t="inlineStr">
        <is>
          <t>SBC061220</t>
        </is>
      </c>
      <c r="B59" s="38" t="inlineStr">
        <is>
          <t>FORRO MODULAR DE PVC MAGIORE 625 x 1250mm VIPAL</t>
        </is>
      </c>
      <c r="C59" s="37" t="inlineStr">
        <is>
          <t>Composições Próprias</t>
        </is>
      </c>
      <c r="D59" s="37" t="inlineStr">
        <is>
          <t>Material</t>
        </is>
      </c>
      <c r="E59" s="37" t="inlineStr">
        <is>
          <t>M2</t>
        </is>
      </c>
      <c r="F59" s="39" t="n">
        <v>129.4755</v>
      </c>
      <c r="G59" s="40" t="n">
        <v>61.63</v>
      </c>
      <c r="H59" s="40">
        <f>ROUND(F59*G59,2)</f>
        <v/>
      </c>
      <c r="I59" s="41">
        <f>H59/VALOR_TOTAL*100</f>
        <v/>
      </c>
      <c r="J59" s="41">
        <f>I59+J58</f>
        <v/>
      </c>
      <c r="K59" s="37">
        <f>IF(J59&lt;=50,"A",IF(J59&lt;=80,"B","C"))</f>
        <v/>
      </c>
    </row>
    <row r="60" ht="20.1" customHeight="1">
      <c r="A60" s="37" t="inlineStr">
        <is>
          <t>REV.1..</t>
        </is>
      </c>
      <c r="B60" s="38" t="inlineStr">
        <is>
          <t>REVESTIMENTO AZUL DANÚBIO FOSCO 5x5cm</t>
        </is>
      </c>
      <c r="C60" s="37" t="inlineStr">
        <is>
          <t>Composições Próprias</t>
        </is>
      </c>
      <c r="D60" s="37" t="inlineStr">
        <is>
          <t>Cotação</t>
        </is>
      </c>
      <c r="E60" s="37" t="inlineStr">
        <is>
          <t>M2</t>
        </is>
      </c>
      <c r="F60" s="39" t="n">
        <v>44.814</v>
      </c>
      <c r="G60" s="40" t="n">
        <v>165</v>
      </c>
      <c r="H60" s="40">
        <f>ROUND(F60*G60,2)</f>
        <v/>
      </c>
      <c r="I60" s="41">
        <f>H60/VALOR_TOTAL*100</f>
        <v/>
      </c>
      <c r="J60" s="41">
        <f>I60+J59</f>
        <v/>
      </c>
      <c r="K60" s="37">
        <f>IF(J60&lt;=50,"A",IF(J60&lt;=80,"B","C"))</f>
        <v/>
      </c>
    </row>
    <row r="61" ht="15" customHeight="1">
      <c r="A61" s="37" t="inlineStr">
        <is>
          <t>I07373</t>
        </is>
      </c>
      <c r="B61" s="38" t="inlineStr">
        <is>
          <t>Painel para shaft de 1,00 x 0,65 sem visita e com acessórios</t>
        </is>
      </c>
      <c r="C61" s="37" t="inlineStr">
        <is>
          <t>ORSE</t>
        </is>
      </c>
      <c r="D61" s="37" t="inlineStr">
        <is>
          <t>Material</t>
        </is>
      </c>
      <c r="E61" s="37" t="inlineStr">
        <is>
          <t>un</t>
        </is>
      </c>
      <c r="F61" s="39" t="n">
        <v>34.72</v>
      </c>
      <c r="G61" s="40" t="n">
        <v>207.74</v>
      </c>
      <c r="H61" s="40">
        <f>ROUND(F61*G61,2)</f>
        <v/>
      </c>
      <c r="I61" s="41">
        <f>H61/VALOR_TOTAL*100</f>
        <v/>
      </c>
      <c r="J61" s="41">
        <f>I61+J60</f>
        <v/>
      </c>
      <c r="K61" s="37">
        <f>IF(J61&lt;=50,"A",IF(J61&lt;=80,"B","C"))</f>
        <v/>
      </c>
    </row>
    <row r="62" ht="15" customHeight="1">
      <c r="A62" s="37" t="inlineStr">
        <is>
          <t>00043106</t>
        </is>
      </c>
      <c r="B62" s="38" t="inlineStr">
        <is>
          <t>CHAPA DE ACO GALVANIZADA BITOLA GSG 24, E = 0,64 (5,12 KG/M2)</t>
        </is>
      </c>
      <c r="C62" s="37" t="inlineStr">
        <is>
          <t>SINAPI</t>
        </is>
      </c>
      <c r="D62" s="37" t="inlineStr">
        <is>
          <t>Material</t>
        </is>
      </c>
      <c r="E62" s="37" t="inlineStr">
        <is>
          <t>KG</t>
        </is>
      </c>
      <c r="F62" s="39" t="n">
        <v>632.225</v>
      </c>
      <c r="G62" s="40" t="n">
        <v>11.37</v>
      </c>
      <c r="H62" s="40">
        <f>ROUND(F62*G62,2)</f>
        <v/>
      </c>
      <c r="I62" s="41">
        <f>H62/VALOR_TOTAL*100</f>
        <v/>
      </c>
      <c r="J62" s="41">
        <f>I62+J61</f>
        <v/>
      </c>
      <c r="K62" s="37">
        <f>IF(J62&lt;=50,"A",IF(J62&lt;=80,"B","C"))</f>
        <v/>
      </c>
    </row>
    <row r="63" ht="15" customHeight="1">
      <c r="A63" s="37" t="inlineStr">
        <is>
          <t>I09871</t>
        </is>
      </c>
      <c r="B63" s="38" t="inlineStr">
        <is>
          <t>Exaustor eólico ref. LM-60 master turbo, da luftmaxi ou similar</t>
        </is>
      </c>
      <c r="C63" s="37" t="inlineStr">
        <is>
          <t>ORSE</t>
        </is>
      </c>
      <c r="D63" s="37" t="inlineStr">
        <is>
          <t>Material</t>
        </is>
      </c>
      <c r="E63" s="37" t="inlineStr">
        <is>
          <t>un</t>
        </is>
      </c>
      <c r="F63" s="39" t="n">
        <v>18</v>
      </c>
      <c r="G63" s="40" t="n">
        <v>382.23</v>
      </c>
      <c r="H63" s="40">
        <f>ROUND(F63*G63,2)</f>
        <v/>
      </c>
      <c r="I63" s="41">
        <f>H63/VALOR_TOTAL*100</f>
        <v/>
      </c>
      <c r="J63" s="41">
        <f>I63+J62</f>
        <v/>
      </c>
      <c r="K63" s="37">
        <f>IF(J63&lt;=50,"A",IF(J63&lt;=80,"B","C"))</f>
        <v/>
      </c>
    </row>
    <row r="64" ht="20.1" customHeight="1">
      <c r="A64" s="37" t="inlineStr">
        <is>
          <t>00040275</t>
        </is>
      </c>
      <c r="B64" s="38" t="inlineStr">
        <is>
          <t>LOCACAO DE VIGA SANDUICHE METALICA VAZADA PARA TRAVAMENTO DE PILARES, ALTURA DE *8* CM, LARGURA DE *6* CM E EXTENSAO DE 2 M</t>
        </is>
      </c>
      <c r="C64" s="37" t="inlineStr">
        <is>
          <t>SINAPI</t>
        </is>
      </c>
      <c r="D64" s="37" t="inlineStr">
        <is>
          <t>Equipamento</t>
        </is>
      </c>
      <c r="E64" s="37" t="inlineStr">
        <is>
          <t>UNXMES</t>
        </is>
      </c>
      <c r="F64" s="39" t="n">
        <v>327.30219</v>
      </c>
      <c r="G64" s="40" t="n">
        <v>20.72</v>
      </c>
      <c r="H64" s="40">
        <f>ROUND(F64*G64,2)</f>
        <v/>
      </c>
      <c r="I64" s="41">
        <f>H64/VALOR_TOTAL*100</f>
        <v/>
      </c>
      <c r="J64" s="41">
        <f>I64+J63</f>
        <v/>
      </c>
      <c r="K64" s="37">
        <f>IF(J64&lt;=50,"A",IF(J64&lt;=80,"B","C"))</f>
        <v/>
      </c>
    </row>
    <row r="65" ht="27.95" customHeight="1">
      <c r="A65" s="37" t="inlineStr">
        <is>
          <t>00043465</t>
        </is>
      </c>
      <c r="B65" s="38" t="inlineStr">
        <is>
          <t>FERRAMENTAS - FAMILIA PEDREIRO - HORISTA (ENCARGOS COMPLEMENTARES - COLETADO CAIXA)</t>
        </is>
      </c>
      <c r="C65" s="37" t="inlineStr">
        <is>
          <t>SINAPI</t>
        </is>
      </c>
      <c r="D65" s="37" t="inlineStr">
        <is>
          <t>Encargos Complementares</t>
        </is>
      </c>
      <c r="E65" s="37" t="inlineStr">
        <is>
          <t>H</t>
        </is>
      </c>
      <c r="F65" s="39" t="n">
        <v>7960.247199738597</v>
      </c>
      <c r="G65" s="40" t="n">
        <v>0.82</v>
      </c>
      <c r="H65" s="40">
        <f>ROUND(F65*G65,2)</f>
        <v/>
      </c>
      <c r="I65" s="41">
        <f>H65/VALOR_TOTAL*100</f>
        <v/>
      </c>
      <c r="J65" s="41">
        <f>I65+J64</f>
        <v/>
      </c>
      <c r="K65" s="37">
        <f>IF(J65&lt;=50,"A",IF(J65&lt;=80,"B","C"))</f>
        <v/>
      </c>
    </row>
    <row r="66" ht="20.1" customHeight="1">
      <c r="A66" s="37" t="inlineStr">
        <is>
          <t>00036888</t>
        </is>
      </c>
      <c r="B66" s="38" t="inlineStr">
        <is>
          <t>GUARNICAO / MOLDURA / ARREMATE DE ACABAMENTO PARA ESQUADRIA, EM ALUMINIO PERFIL 25, ACABAMENTO ANODIZADO BRANCO OU BRILHANTE, PARA 1 FACE</t>
        </is>
      </c>
      <c r="C66" s="37" t="inlineStr">
        <is>
          <t>SINAPI</t>
        </is>
      </c>
      <c r="D66" s="37" t="inlineStr">
        <is>
          <t>Material</t>
        </is>
      </c>
      <c r="E66" s="37" t="inlineStr">
        <is>
          <t>M</t>
        </is>
      </c>
      <c r="F66" s="39" t="n">
        <v>217.9934288</v>
      </c>
      <c r="G66" s="40" t="n">
        <v>29.14</v>
      </c>
      <c r="H66" s="40">
        <f>ROUND(F66*G66,2)</f>
        <v/>
      </c>
      <c r="I66" s="41">
        <f>H66/VALOR_TOTAL*100</f>
        <v/>
      </c>
      <c r="J66" s="41">
        <f>I66+J65</f>
        <v/>
      </c>
      <c r="K66" s="37">
        <f>IF(J66&lt;=50,"A",IF(J66&lt;=80,"B","C"))</f>
        <v/>
      </c>
    </row>
    <row r="67" ht="15" customHeight="1">
      <c r="A67" s="37" t="inlineStr">
        <is>
          <t>00006136</t>
        </is>
      </c>
      <c r="B67" s="38" t="inlineStr">
        <is>
          <t>SIFAO EM METAL CROMADO PARA PIA OU LAVATORIO, 1 X 1.1/2"</t>
        </is>
      </c>
      <c r="C67" s="37" t="inlineStr">
        <is>
          <t>SINAPI</t>
        </is>
      </c>
      <c r="D67" s="37" t="inlineStr">
        <is>
          <t>Material</t>
        </is>
      </c>
      <c r="E67" s="37" t="inlineStr">
        <is>
          <t>UN</t>
        </is>
      </c>
      <c r="F67" s="39" t="n">
        <v>30</v>
      </c>
      <c r="G67" s="40" t="n">
        <v>210.9</v>
      </c>
      <c r="H67" s="40">
        <f>ROUND(F67*G67,2)</f>
        <v/>
      </c>
      <c r="I67" s="41">
        <f>H67/VALOR_TOTAL*100</f>
        <v/>
      </c>
      <c r="J67" s="41">
        <f>I67+J66</f>
        <v/>
      </c>
      <c r="K67" s="37">
        <f>IF(J67&lt;=50,"A",IF(J67&lt;=80,"B","C"))</f>
        <v/>
      </c>
    </row>
    <row r="68" ht="27.95" customHeight="1">
      <c r="A68" s="37" t="inlineStr">
        <is>
          <t>00043467</t>
        </is>
      </c>
      <c r="B68" s="38" t="inlineStr">
        <is>
          <t>FERRAMENTAS - FAMILIA SERVENTE - HORISTA (ENCARGOS COMPLEMENTARES - COLETADO CAIXA)</t>
        </is>
      </c>
      <c r="C68" s="37" t="inlineStr">
        <is>
          <t>SINAPI</t>
        </is>
      </c>
      <c r="D68" s="37" t="inlineStr">
        <is>
          <t>Encargos Complementares</t>
        </is>
      </c>
      <c r="E68" s="37" t="inlineStr">
        <is>
          <t>H</t>
        </is>
      </c>
      <c r="F68" s="39" t="n">
        <v>10234.63662879484</v>
      </c>
      <c r="G68" s="40" t="n">
        <v>0.61</v>
      </c>
      <c r="H68" s="40">
        <f>ROUND(F68*G68,2)</f>
        <v/>
      </c>
      <c r="I68" s="41">
        <f>H68/VALOR_TOTAL*100</f>
        <v/>
      </c>
      <c r="J68" s="41">
        <f>I68+J67</f>
        <v/>
      </c>
      <c r="K68" s="37">
        <f>IF(J68&lt;=50,"A",IF(J68&lt;=80,"B","C"))</f>
        <v/>
      </c>
    </row>
    <row r="69" ht="15" customHeight="1">
      <c r="A69" s="37" t="inlineStr">
        <is>
          <t>00006117</t>
        </is>
      </c>
      <c r="B69" s="38" t="inlineStr">
        <is>
          <t>CARPINTEIRO AUXILIAR (HORISTA)</t>
        </is>
      </c>
      <c r="C69" s="37" t="inlineStr">
        <is>
          <t>SINAPI</t>
        </is>
      </c>
      <c r="D69" s="37" t="inlineStr">
        <is>
          <t>Mão de Obra</t>
        </is>
      </c>
      <c r="E69" s="37" t="inlineStr">
        <is>
          <t>H</t>
        </is>
      </c>
      <c r="F69" s="39" t="n">
        <v>400.8501011192399</v>
      </c>
      <c r="G69" s="40" t="n">
        <v>15.09</v>
      </c>
      <c r="H69" s="40">
        <f>ROUND(F69*G69,2)</f>
        <v/>
      </c>
      <c r="I69" s="41">
        <f>H69/VALOR_TOTAL*100</f>
        <v/>
      </c>
      <c r="J69" s="41">
        <f>I69+J68</f>
        <v/>
      </c>
      <c r="K69" s="37">
        <f>IF(J69&lt;=50,"A",IF(J69&lt;=80,"B","C"))</f>
        <v/>
      </c>
    </row>
    <row r="70" ht="20.1" customHeight="1">
      <c r="A70" s="37" t="inlineStr">
        <is>
          <t>00001346</t>
        </is>
      </c>
      <c r="B70" s="38" t="inlineStr">
        <is>
          <t>CHAPA/PAINEL DE MADEIRA COMPENSADA PLASTIFICADA (MADEIRITE PLASTIFICADO) PARA FORMA DE CONCRETO, DE 2200 X 1100 MM, E = 10 MM</t>
        </is>
      </c>
      <c r="C70" s="37" t="inlineStr">
        <is>
          <t>SINAPI</t>
        </is>
      </c>
      <c r="D70" s="37" t="inlineStr">
        <is>
          <t>Material</t>
        </is>
      </c>
      <c r="E70" s="37" t="inlineStr">
        <is>
          <t>M2</t>
        </is>
      </c>
      <c r="F70" s="39" t="n">
        <v>104.8572</v>
      </c>
      <c r="G70" s="40" t="n">
        <v>57.17</v>
      </c>
      <c r="H70" s="40">
        <f>ROUND(F70*G70,2)</f>
        <v/>
      </c>
      <c r="I70" s="41">
        <f>H70/VALOR_TOTAL*100</f>
        <v/>
      </c>
      <c r="J70" s="41">
        <f>I70+J69</f>
        <v/>
      </c>
      <c r="K70" s="37">
        <f>IF(J70&lt;=50,"A",IF(J70&lt;=80,"B","C"))</f>
        <v/>
      </c>
    </row>
    <row r="71" ht="15" customHeight="1">
      <c r="A71" s="37" t="inlineStr">
        <is>
          <t>00000248</t>
        </is>
      </c>
      <c r="B71" s="38" t="inlineStr">
        <is>
          <t>AJUDANTE DE OPERACAO EM GERAL (HORISTA)</t>
        </is>
      </c>
      <c r="C71" s="37" t="inlineStr">
        <is>
          <t>SINAPI</t>
        </is>
      </c>
      <c r="D71" s="37" t="inlineStr">
        <is>
          <t>Mão de Obra</t>
        </is>
      </c>
      <c r="E71" s="37" t="inlineStr">
        <is>
          <t>H</t>
        </is>
      </c>
      <c r="F71" s="39" t="n">
        <v>413.41824</v>
      </c>
      <c r="G71" s="40" t="n">
        <v>14.27</v>
      </c>
      <c r="H71" s="40">
        <f>ROUND(F71*G71,2)</f>
        <v/>
      </c>
      <c r="I71" s="41">
        <f>H71/VALOR_TOTAL*100</f>
        <v/>
      </c>
      <c r="J71" s="41">
        <f>I71+J70</f>
        <v/>
      </c>
      <c r="K71" s="37">
        <f>IF(J71&lt;=50,"A",IF(J71&lt;=80,"B","C"))</f>
        <v/>
      </c>
    </row>
    <row r="72" ht="15" customHeight="1">
      <c r="A72" s="37" t="inlineStr">
        <is>
          <t>00000242</t>
        </is>
      </c>
      <c r="B72" s="38" t="inlineStr">
        <is>
          <t>AJUDANTE ESPECIALIZADO (HORISTA)</t>
        </is>
      </c>
      <c r="C72" s="37" t="inlineStr">
        <is>
          <t>SINAPI</t>
        </is>
      </c>
      <c r="D72" s="37" t="inlineStr">
        <is>
          <t>Mão de Obra</t>
        </is>
      </c>
      <c r="E72" s="37" t="inlineStr">
        <is>
          <t>H</t>
        </is>
      </c>
      <c r="F72" s="39" t="n">
        <v>410.9968250496</v>
      </c>
      <c r="G72" s="40" t="n">
        <v>14.27</v>
      </c>
      <c r="H72" s="40">
        <f>ROUND(F72*G72,2)</f>
        <v/>
      </c>
      <c r="I72" s="41">
        <f>H72/VALOR_TOTAL*100</f>
        <v/>
      </c>
      <c r="J72" s="41">
        <f>I72+J71</f>
        <v/>
      </c>
      <c r="K72" s="37">
        <f>IF(J72&lt;=50,"A",IF(J72&lt;=80,"B","C"))</f>
        <v/>
      </c>
    </row>
    <row r="73" ht="20.1" customHeight="1">
      <c r="A73" s="37" t="inlineStr">
        <is>
          <t>SBC028155</t>
        </is>
      </c>
      <c r="B73" s="38" t="inlineStr">
        <is>
          <t>DUCHA HIGIENICA ACQUA JET 2195 AQUARIUS FABRIMAR CR</t>
        </is>
      </c>
      <c r="C73" s="37" t="inlineStr">
        <is>
          <t>Composições Próprias</t>
        </is>
      </c>
      <c r="D73" s="37" t="inlineStr">
        <is>
          <t>Material</t>
        </is>
      </c>
      <c r="E73" s="37" t="inlineStr">
        <is>
          <t>UN</t>
        </is>
      </c>
      <c r="F73" s="39" t="n">
        <v>33</v>
      </c>
      <c r="G73" s="40" t="n">
        <v>173.76</v>
      </c>
      <c r="H73" s="40">
        <f>ROUND(F73*G73,2)</f>
        <v/>
      </c>
      <c r="I73" s="41">
        <f>H73/VALOR_TOTAL*100</f>
        <v/>
      </c>
      <c r="J73" s="41">
        <f>I73+J72</f>
        <v/>
      </c>
      <c r="K73" s="37">
        <f>IF(J73&lt;=50,"A",IF(J73&lt;=80,"B","C"))</f>
        <v/>
      </c>
    </row>
    <row r="74" ht="15" customHeight="1">
      <c r="A74" s="37" t="inlineStr">
        <is>
          <t>I1530</t>
        </is>
      </c>
      <c r="B74" s="38" t="inlineStr">
        <is>
          <t>MONTADOR</t>
        </is>
      </c>
      <c r="C74" s="37" t="inlineStr">
        <is>
          <t>SEINFRA</t>
        </is>
      </c>
      <c r="D74" s="37" t="inlineStr">
        <is>
          <t>Mão de Obra</t>
        </is>
      </c>
      <c r="E74" s="37" t="inlineStr">
        <is>
          <t>H</t>
        </is>
      </c>
      <c r="F74" s="39" t="n">
        <v>210.216</v>
      </c>
      <c r="G74" s="40" t="n">
        <v>26.86</v>
      </c>
      <c r="H74" s="40">
        <f>ROUND(F74*G74,2)</f>
        <v/>
      </c>
      <c r="I74" s="41">
        <f>H74/VALOR_TOTAL*100</f>
        <v/>
      </c>
      <c r="J74" s="41">
        <f>I74+J73</f>
        <v/>
      </c>
      <c r="K74" s="37">
        <f>IF(J74&lt;=50,"A",IF(J74&lt;=80,"B","C"))</f>
        <v/>
      </c>
    </row>
    <row r="75" ht="20.1" customHeight="1">
      <c r="A75" s="37" t="inlineStr">
        <is>
          <t>00007170</t>
        </is>
      </c>
      <c r="B75" s="38" t="inlineStr">
        <is>
          <t>TELA FACHADEIRA EM POLIETILENO, ROLO DE 3 X 100 M (L X C), COR BRANCA, SEM LOGOMARCA - PARA PROTECAO DE OBRAS</t>
        </is>
      </c>
      <c r="C75" s="37" t="inlineStr">
        <is>
          <t>SINAPI</t>
        </is>
      </c>
      <c r="D75" s="37" t="inlineStr">
        <is>
          <t>Material</t>
        </is>
      </c>
      <c r="E75" s="37" t="inlineStr">
        <is>
          <t>M2</t>
        </is>
      </c>
      <c r="F75" s="39" t="n">
        <v>2985.2702</v>
      </c>
      <c r="G75" s="40" t="n">
        <v>1.78</v>
      </c>
      <c r="H75" s="40">
        <f>ROUND(F75*G75,2)</f>
        <v/>
      </c>
      <c r="I75" s="41">
        <f>H75/VALOR_TOTAL*100</f>
        <v/>
      </c>
      <c r="J75" s="41">
        <f>I75+J74</f>
        <v/>
      </c>
      <c r="K75" s="37">
        <f>IF(J75&lt;=50,"A",IF(J75&lt;=80,"B","C"))</f>
        <v/>
      </c>
    </row>
    <row r="76" ht="15" customHeight="1">
      <c r="A76" s="37" t="inlineStr">
        <is>
          <t>I01569</t>
        </is>
      </c>
      <c r="B76" s="38" t="inlineStr">
        <is>
          <t>Madeira mista serrada (barrote) 6 x 6cm - 0,0036 m3/m (angelim, louro)</t>
        </is>
      </c>
      <c r="C76" s="37" t="inlineStr">
        <is>
          <t>ORSE</t>
        </is>
      </c>
      <c r="D76" s="37" t="inlineStr">
        <is>
          <t>Material</t>
        </is>
      </c>
      <c r="E76" s="37" t="inlineStr">
        <is>
          <t>m</t>
        </is>
      </c>
      <c r="F76" s="39" t="n">
        <v>777.87985</v>
      </c>
      <c r="G76" s="40" t="n">
        <v>6.75</v>
      </c>
      <c r="H76" s="40">
        <f>ROUND(F76*G76,2)</f>
        <v/>
      </c>
      <c r="I76" s="41">
        <f>H76/VALOR_TOTAL*100</f>
        <v/>
      </c>
      <c r="J76" s="41">
        <f>I76+J75</f>
        <v/>
      </c>
      <c r="K76" s="37">
        <f>IF(J76&lt;=50,"A",IF(J76&lt;=80,"B","C"))</f>
        <v/>
      </c>
    </row>
    <row r="77" ht="20.1" customHeight="1">
      <c r="A77" s="37" t="inlineStr">
        <is>
          <t>00040287</t>
        </is>
      </c>
      <c r="B77" s="38" t="inlineStr">
        <is>
          <t>LOCACAO DE BARRA DE ANCORAGEM DE 0,80 A 1,20 M DE EXTENSAO, COM ROSCA DE 5/8", INCLUINDO PORCA E FLANGE</t>
        </is>
      </c>
      <c r="C77" s="37" t="inlineStr">
        <is>
          <t>SINAPI</t>
        </is>
      </c>
      <c r="D77" s="37" t="inlineStr">
        <is>
          <t>Equipamento</t>
        </is>
      </c>
      <c r="E77" s="37" t="inlineStr">
        <is>
          <t>MES</t>
        </is>
      </c>
      <c r="F77" s="39" t="n">
        <v>653.77155</v>
      </c>
      <c r="G77" s="40" t="n">
        <v>7.63</v>
      </c>
      <c r="H77" s="40">
        <f>ROUND(F77*G77,2)</f>
        <v/>
      </c>
      <c r="I77" s="41">
        <f>H77/VALOR_TOTAL*100</f>
        <v/>
      </c>
      <c r="J77" s="41">
        <f>I77+J76</f>
        <v/>
      </c>
      <c r="K77" s="37">
        <f>IF(J77&lt;=50,"A",IF(J77&lt;=80,"B","C"))</f>
        <v/>
      </c>
    </row>
    <row r="78" ht="15" customHeight="1">
      <c r="A78" s="37" t="inlineStr">
        <is>
          <t>G0855</t>
        </is>
      </c>
      <c r="B78" s="38" t="inlineStr">
        <is>
          <t>ANALISTA DE PLANEJAMENTO</t>
        </is>
      </c>
      <c r="C78" s="37" t="inlineStr">
        <is>
          <t>SEINFRA</t>
        </is>
      </c>
      <c r="D78" s="37" t="inlineStr">
        <is>
          <t>Mão de Obra</t>
        </is>
      </c>
      <c r="E78" s="37" t="inlineStr">
        <is>
          <t>H</t>
        </is>
      </c>
      <c r="F78" s="39" t="n">
        <v>42</v>
      </c>
      <c r="G78" s="40" t="n">
        <v>113.34</v>
      </c>
      <c r="H78" s="40">
        <f>ROUND(F78*G78,2)</f>
        <v/>
      </c>
      <c r="I78" s="41">
        <f>H78/VALOR_TOTAL*100</f>
        <v/>
      </c>
      <c r="J78" s="41">
        <f>I78+J77</f>
        <v/>
      </c>
      <c r="K78" s="37">
        <f>IF(J78&lt;=50,"A",IF(J78&lt;=80,"B","C"))</f>
        <v/>
      </c>
    </row>
    <row r="79" ht="20.1" customHeight="1">
      <c r="A79" s="37" t="inlineStr">
        <is>
          <t>SBC033022..</t>
        </is>
      </c>
      <c r="B79" s="38" t="inlineStr">
        <is>
          <t>PROJETO - COMPLEMENTARES/PERSPECTIVAS DA OBRA</t>
        </is>
      </c>
      <c r="C79" s="37" t="inlineStr">
        <is>
          <t>Composições Próprias</t>
        </is>
      </c>
      <c r="D79" s="37" t="inlineStr">
        <is>
          <t>Material</t>
        </is>
      </c>
      <c r="E79" s="37" t="inlineStr">
        <is>
          <t>M2</t>
        </is>
      </c>
      <c r="F79" s="39" t="n">
        <v>250</v>
      </c>
      <c r="G79" s="40" t="n">
        <v>18</v>
      </c>
      <c r="H79" s="40">
        <f>ROUND(F79*G79,2)</f>
        <v/>
      </c>
      <c r="I79" s="41">
        <f>H79/VALOR_TOTAL*100</f>
        <v/>
      </c>
      <c r="J79" s="41">
        <f>I79+J78</f>
        <v/>
      </c>
      <c r="K79" s="37">
        <f>IF(J79&lt;=50,"A",IF(J79&lt;=80,"B","C"))</f>
        <v/>
      </c>
    </row>
    <row r="80" ht="20.1" customHeight="1">
      <c r="A80" s="37" t="inlineStr">
        <is>
          <t>00021112</t>
        </is>
      </c>
      <c r="B80" s="38" t="inlineStr">
        <is>
          <t>VALVULA DE DESCARGA EM METAL CROMADO PARA MICTORIO COM ACIONAMENTO POR PRESSAO E FECHAMENTO AUTOMATICO</t>
        </is>
      </c>
      <c r="C80" s="37" t="inlineStr">
        <is>
          <t>SINAPI</t>
        </is>
      </c>
      <c r="D80" s="37" t="inlineStr">
        <is>
          <t>Material</t>
        </is>
      </c>
      <c r="E80" s="37" t="inlineStr">
        <is>
          <t>UN</t>
        </is>
      </c>
      <c r="F80" s="39" t="n">
        <v>11</v>
      </c>
      <c r="G80" s="40" t="n">
        <v>407.89</v>
      </c>
      <c r="H80" s="40">
        <f>ROUND(F80*G80,2)</f>
        <v/>
      </c>
      <c r="I80" s="41">
        <f>H80/VALOR_TOTAL*100</f>
        <v/>
      </c>
      <c r="J80" s="41">
        <f>I80+J79</f>
        <v/>
      </c>
      <c r="K80" s="37">
        <f>IF(J80&lt;=50,"A",IF(J80&lt;=80,"B","C"))</f>
        <v/>
      </c>
    </row>
    <row r="81" ht="20.1" customHeight="1">
      <c r="A81" s="37" t="inlineStr">
        <is>
          <t>00037411</t>
        </is>
      </c>
      <c r="B81" s="38" t="inlineStr">
        <is>
          <t>TELA DE ACO SOLDADA GALVANIZADA/ZINCADA PARA ALVENARIA, FIO D = *1,24 MM, MALHA 25 X 25 MM</t>
        </is>
      </c>
      <c r="C81" s="37" t="inlineStr">
        <is>
          <t>SINAPI</t>
        </is>
      </c>
      <c r="D81" s="37" t="inlineStr">
        <is>
          <t>Material</t>
        </is>
      </c>
      <c r="E81" s="37" t="inlineStr">
        <is>
          <t>M2</t>
        </is>
      </c>
      <c r="F81" s="39" t="n">
        <v>283.226664</v>
      </c>
      <c r="G81" s="40" t="n">
        <v>15.57</v>
      </c>
      <c r="H81" s="40">
        <f>ROUND(F81*G81,2)</f>
        <v/>
      </c>
      <c r="I81" s="41">
        <f>H81/VALOR_TOTAL*100</f>
        <v/>
      </c>
      <c r="J81" s="41">
        <f>I81+J80</f>
        <v/>
      </c>
      <c r="K81" s="37">
        <f>IF(J81&lt;=50,"A",IF(J81&lt;=80,"B","C"))</f>
        <v/>
      </c>
    </row>
    <row r="82" ht="20.1" customHeight="1">
      <c r="A82" s="37" t="inlineStr">
        <is>
          <t>I09808</t>
        </is>
      </c>
      <c r="B82" s="38" t="inlineStr">
        <is>
          <t>Luminária tipo plafon (sobrepor), quadrada, 24x24cm, em aluminio pintado na cor branca, c/difusor em vidro, Aladin ou similar</t>
        </is>
      </c>
      <c r="C82" s="37" t="inlineStr">
        <is>
          <t>ORSE</t>
        </is>
      </c>
      <c r="D82" s="37" t="inlineStr">
        <is>
          <t>Material</t>
        </is>
      </c>
      <c r="E82" s="37" t="inlineStr">
        <is>
          <t>un</t>
        </is>
      </c>
      <c r="F82" s="39" t="n">
        <v>47</v>
      </c>
      <c r="G82" s="40" t="n">
        <v>89.33</v>
      </c>
      <c r="H82" s="40">
        <f>ROUND(F82*G82,2)</f>
        <v/>
      </c>
      <c r="I82" s="41">
        <f>H82/VALOR_TOTAL*100</f>
        <v/>
      </c>
      <c r="J82" s="41">
        <f>I82+J81</f>
        <v/>
      </c>
      <c r="K82" s="37">
        <f>IF(J82&lt;=50,"A",IF(J82&lt;=80,"B","C"))</f>
        <v/>
      </c>
    </row>
    <row r="83" ht="20.1" customHeight="1">
      <c r="A83" s="37" t="inlineStr">
        <is>
          <t>00001341</t>
        </is>
      </c>
      <c r="B83" s="38" t="inlineStr">
        <is>
          <t>CHAPA DE LAMINADO MELAMINICO, TEXTURIZADO, DE 1,25 X 3,08 METROS, ESPESSURA = 0,8 MILIMETROS</t>
        </is>
      </c>
      <c r="C83" s="37" t="inlineStr">
        <is>
          <t>SINAPI</t>
        </is>
      </c>
      <c r="D83" s="37" t="inlineStr">
        <is>
          <t>Material</t>
        </is>
      </c>
      <c r="E83" s="37" t="inlineStr">
        <is>
          <t>M2</t>
        </is>
      </c>
      <c r="F83" s="39" t="n">
        <v>47.7225</v>
      </c>
      <c r="G83" s="40" t="n">
        <v>84.55</v>
      </c>
      <c r="H83" s="40">
        <f>ROUND(F83*G83,2)</f>
        <v/>
      </c>
      <c r="I83" s="41">
        <f>H83/VALOR_TOTAL*100</f>
        <v/>
      </c>
      <c r="J83" s="41">
        <f>I83+J82</f>
        <v/>
      </c>
      <c r="K83" s="37">
        <f>IF(J83&lt;=50,"A",IF(J83&lt;=80,"B","C"))</f>
        <v/>
      </c>
    </row>
    <row r="84" ht="15" customHeight="1">
      <c r="A84" s="37" t="inlineStr">
        <is>
          <t>00010432</t>
        </is>
      </c>
      <c r="B84" s="38" t="inlineStr">
        <is>
          <t>MICTORIO INDIVIDUAL, SIFONADO, DE LOUCA BRANCA, SEM COMPLEMENTOS</t>
        </is>
      </c>
      <c r="C84" s="37" t="inlineStr">
        <is>
          <t>SINAPI</t>
        </is>
      </c>
      <c r="D84" s="37" t="inlineStr">
        <is>
          <t>Material</t>
        </is>
      </c>
      <c r="E84" s="37" t="inlineStr">
        <is>
          <t>UN</t>
        </is>
      </c>
      <c r="F84" s="39" t="n">
        <v>11</v>
      </c>
      <c r="G84" s="40" t="n">
        <v>365.62</v>
      </c>
      <c r="H84" s="40">
        <f>ROUND(F84*G84,2)</f>
        <v/>
      </c>
      <c r="I84" s="41">
        <f>H84/VALOR_TOTAL*100</f>
        <v/>
      </c>
      <c r="J84" s="41">
        <f>I84+J83</f>
        <v/>
      </c>
      <c r="K84" s="37">
        <f>IF(J84&lt;=50,"A",IF(J84&lt;=80,"B","C"))</f>
        <v/>
      </c>
    </row>
    <row r="85" ht="15" customHeight="1">
      <c r="A85" s="37" t="inlineStr">
        <is>
          <t>00002696</t>
        </is>
      </c>
      <c r="B85" s="38" t="inlineStr">
        <is>
          <t>ENCANADOR OU BOMBEIRO HIDRAULICO (HORISTA)</t>
        </is>
      </c>
      <c r="C85" s="37" t="inlineStr">
        <is>
          <t>SINAPI</t>
        </is>
      </c>
      <c r="D85" s="37" t="inlineStr">
        <is>
          <t>Mão de Obra</t>
        </is>
      </c>
      <c r="E85" s="37" t="inlineStr">
        <is>
          <t>H</t>
        </is>
      </c>
      <c r="F85" s="39" t="n">
        <v>187.221960173838</v>
      </c>
      <c r="G85" s="40" t="n">
        <v>20.46</v>
      </c>
      <c r="H85" s="40">
        <f>ROUND(F85*G85,2)</f>
        <v/>
      </c>
      <c r="I85" s="41">
        <f>H85/VALOR_TOTAL*100</f>
        <v/>
      </c>
      <c r="J85" s="41">
        <f>I85+J84</f>
        <v/>
      </c>
      <c r="K85" s="37">
        <f>IF(J85&lt;=50,"A",IF(J85&lt;=80,"B","C"))</f>
        <v/>
      </c>
    </row>
    <row r="86" ht="20.1" customHeight="1">
      <c r="A86" s="37" t="inlineStr">
        <is>
          <t>00011587</t>
        </is>
      </c>
      <c r="B86" s="38" t="inlineStr">
        <is>
          <t>FORRO DE PVC LISO, BRANCO, REGUA DE 10 CM, ESPESSURA DE 8 MM A 10 MM (COM COLOCACAO / SEM ESTRUTURA METALICA)</t>
        </is>
      </c>
      <c r="C86" s="37" t="inlineStr">
        <is>
          <t>SINAPI</t>
        </is>
      </c>
      <c r="D86" s="37" t="inlineStr">
        <is>
          <t>Material</t>
        </is>
      </c>
      <c r="E86" s="37" t="inlineStr">
        <is>
          <t>M2</t>
        </is>
      </c>
      <c r="F86" s="39" t="n">
        <v>44</v>
      </c>
      <c r="G86" s="40" t="n">
        <v>84.59999999999999</v>
      </c>
      <c r="H86" s="40">
        <f>ROUND(F86*G86,2)</f>
        <v/>
      </c>
      <c r="I86" s="41">
        <f>H86/VALOR_TOTAL*100</f>
        <v/>
      </c>
      <c r="J86" s="41">
        <f>I86+J85</f>
        <v/>
      </c>
      <c r="K86" s="37">
        <f>IF(J86&lt;=50,"A",IF(J86&lt;=80,"B","C"))</f>
        <v/>
      </c>
    </row>
    <row r="87" ht="15" customHeight="1">
      <c r="A87" s="37" t="inlineStr">
        <is>
          <t>I01213S</t>
        </is>
      </c>
      <c r="B87" s="38" t="inlineStr">
        <is>
          <t>Carpinteiro de formas ou oficial (horista)</t>
        </is>
      </c>
      <c r="C87" s="37" t="inlineStr">
        <is>
          <t>ORSE</t>
        </is>
      </c>
      <c r="D87" s="37" t="inlineStr">
        <is>
          <t>Mão de Obra</t>
        </is>
      </c>
      <c r="E87" s="37" t="inlineStr">
        <is>
          <t>h</t>
        </is>
      </c>
      <c r="F87" s="39" t="n">
        <v>193.12</v>
      </c>
      <c r="G87" s="40" t="n">
        <v>19.13</v>
      </c>
      <c r="H87" s="40">
        <f>ROUND(F87*G87,2)</f>
        <v/>
      </c>
      <c r="I87" s="41">
        <f>H87/VALOR_TOTAL*100</f>
        <v/>
      </c>
      <c r="J87" s="41">
        <f>I87+J86</f>
        <v/>
      </c>
      <c r="K87" s="37">
        <f>IF(J87&lt;=50,"A",IF(J87&lt;=80,"B","C"))</f>
        <v/>
      </c>
    </row>
    <row r="88" ht="15" customHeight="1">
      <c r="A88" s="37" t="inlineStr">
        <is>
          <t>00000659</t>
        </is>
      </c>
      <c r="B88" s="38" t="inlineStr">
        <is>
          <t>CANALETA DE CONCRETO 14 X 19 X 19 CM (CLASSE C - NBR 6136)</t>
        </is>
      </c>
      <c r="C88" s="37" t="inlineStr">
        <is>
          <t>SINAPI</t>
        </is>
      </c>
      <c r="D88" s="37" t="inlineStr">
        <is>
          <t>Material</t>
        </is>
      </c>
      <c r="E88" s="37" t="inlineStr">
        <is>
          <t>UN</t>
        </is>
      </c>
      <c r="F88" s="39" t="n">
        <v>1174.8</v>
      </c>
      <c r="G88" s="40" t="n">
        <v>3.14</v>
      </c>
      <c r="H88" s="40">
        <f>ROUND(F88*G88,2)</f>
        <v/>
      </c>
      <c r="I88" s="41">
        <f>H88/VALOR_TOTAL*100</f>
        <v/>
      </c>
      <c r="J88" s="41">
        <f>I88+J87</f>
        <v/>
      </c>
      <c r="K88" s="37">
        <f>IF(J88&lt;=50,"A",IF(J88&lt;=80,"B","C"))</f>
        <v/>
      </c>
    </row>
    <row r="89" ht="15" customHeight="1">
      <c r="A89" s="37" t="inlineStr">
        <is>
          <t>00004491</t>
        </is>
      </c>
      <c r="B89" s="38" t="inlineStr">
        <is>
          <t>PONTALETE *7,5 X 7,5* CM EM PINUS, MISTA OU EQUIVALENTE DA REGIAO - BRUTA</t>
        </is>
      </c>
      <c r="C89" s="37" t="inlineStr">
        <is>
          <t>SINAPI</t>
        </is>
      </c>
      <c r="D89" s="37" t="inlineStr">
        <is>
          <t>Material</t>
        </is>
      </c>
      <c r="E89" s="37" t="inlineStr">
        <is>
          <t>M</t>
        </is>
      </c>
      <c r="F89" s="39" t="n">
        <v>323.96771416</v>
      </c>
      <c r="G89" s="40" t="n">
        <v>11.26</v>
      </c>
      <c r="H89" s="40">
        <f>ROUND(F89*G89,2)</f>
        <v/>
      </c>
      <c r="I89" s="41">
        <f>H89/VALOR_TOTAL*100</f>
        <v/>
      </c>
      <c r="J89" s="41">
        <f>I89+J88</f>
        <v/>
      </c>
      <c r="K89" s="37">
        <f>IF(J89&lt;=50,"A",IF(J89&lt;=80,"B","C"))</f>
        <v/>
      </c>
    </row>
    <row r="90" ht="15" customHeight="1">
      <c r="A90" s="37" t="inlineStr">
        <is>
          <t>00004257</t>
        </is>
      </c>
      <c r="B90" s="38" t="inlineStr">
        <is>
          <t>OPERADOR DE MARTELETE OU MARTELETEIRO (HORISTA)</t>
        </is>
      </c>
      <c r="C90" s="37" t="inlineStr">
        <is>
          <t>SINAPI</t>
        </is>
      </c>
      <c r="D90" s="37" t="inlineStr">
        <is>
          <t>Mão de Obra</t>
        </is>
      </c>
      <c r="E90" s="37" t="inlineStr">
        <is>
          <t>H</t>
        </is>
      </c>
      <c r="F90" s="39" t="n">
        <v>184.70541595737</v>
      </c>
      <c r="G90" s="40" t="n">
        <v>19.48</v>
      </c>
      <c r="H90" s="40">
        <f>ROUND(F90*G90,2)</f>
        <v/>
      </c>
      <c r="I90" s="41">
        <f>H90/VALOR_TOTAL*100</f>
        <v/>
      </c>
      <c r="J90" s="41">
        <f>I90+J89</f>
        <v/>
      </c>
      <c r="K90" s="37">
        <f>IF(J90&lt;=50,"A",IF(J90&lt;=80,"B","C"))</f>
        <v/>
      </c>
    </row>
    <row r="91" ht="15" customHeight="1">
      <c r="A91" s="37" t="inlineStr">
        <is>
          <t>00004517</t>
        </is>
      </c>
      <c r="B91" s="38" t="inlineStr">
        <is>
          <t>SARRAFO *2,5 X 7,5* CM EM PINUS, MISTA OU EQUIVALENTE DA REGIAO - BRUTA</t>
        </is>
      </c>
      <c r="C91" s="37" t="inlineStr">
        <is>
          <t>SINAPI</t>
        </is>
      </c>
      <c r="D91" s="37" t="inlineStr">
        <is>
          <t>Material</t>
        </is>
      </c>
      <c r="E91" s="37" t="inlineStr">
        <is>
          <t>M</t>
        </is>
      </c>
      <c r="F91" s="39" t="n">
        <v>897.61525442392</v>
      </c>
      <c r="G91" s="40" t="n">
        <v>3.94</v>
      </c>
      <c r="H91" s="40">
        <f>ROUND(F91*G91,2)</f>
        <v/>
      </c>
      <c r="I91" s="41">
        <f>H91/VALOR_TOTAL*100</f>
        <v/>
      </c>
      <c r="J91" s="41">
        <f>I91+J90</f>
        <v/>
      </c>
      <c r="K91" s="37">
        <f>IF(J91&lt;=50,"A",IF(J91&lt;=80,"B","C"))</f>
        <v/>
      </c>
    </row>
    <row r="92" ht="15" customHeight="1">
      <c r="A92" s="37" t="inlineStr">
        <is>
          <t>00007194</t>
        </is>
      </c>
      <c r="B92" s="38" t="inlineStr">
        <is>
          <t>TELHA DE FIBROCIMENTO ONDULADA E = 6 MM, DE 2,44 X 1,10 M (SEM AMIANTO)</t>
        </is>
      </c>
      <c r="C92" s="37" t="inlineStr">
        <is>
          <t>SINAPI</t>
        </is>
      </c>
      <c r="D92" s="37" t="inlineStr">
        <is>
          <t>Material</t>
        </is>
      </c>
      <c r="E92" s="37" t="inlineStr">
        <is>
          <t>M2</t>
        </is>
      </c>
      <c r="F92" s="39" t="n">
        <v>86.172214</v>
      </c>
      <c r="G92" s="40" t="n">
        <v>40.8</v>
      </c>
      <c r="H92" s="40">
        <f>ROUND(F92*G92,2)</f>
        <v/>
      </c>
      <c r="I92" s="41">
        <f>H92/VALOR_TOTAL*100</f>
        <v/>
      </c>
      <c r="J92" s="41">
        <f>I92+J91</f>
        <v/>
      </c>
      <c r="K92" s="37">
        <f>IF(J92&lt;=50,"A",IF(J92&lt;=80,"B","C"))</f>
        <v/>
      </c>
    </row>
    <row r="93" ht="15" customHeight="1">
      <c r="A93" s="37" t="inlineStr">
        <is>
          <t>00012869</t>
        </is>
      </c>
      <c r="B93" s="38" t="inlineStr">
        <is>
          <t>TELHADOR / TELHADISTA (HORISTA)</t>
        </is>
      </c>
      <c r="C93" s="37" t="inlineStr">
        <is>
          <t>SINAPI</t>
        </is>
      </c>
      <c r="D93" s="37" t="inlineStr">
        <is>
          <t>Mão de Obra</t>
        </is>
      </c>
      <c r="E93" s="37" t="inlineStr">
        <is>
          <t>H</t>
        </is>
      </c>
      <c r="F93" s="39" t="n">
        <v>167.00712350208</v>
      </c>
      <c r="G93" s="40" t="n">
        <v>20.21</v>
      </c>
      <c r="H93" s="40">
        <f>ROUND(F93*G93,2)</f>
        <v/>
      </c>
      <c r="I93" s="41">
        <f>H93/VALOR_TOTAL*100</f>
        <v/>
      </c>
      <c r="J93" s="41">
        <f>I93+J92</f>
        <v/>
      </c>
      <c r="K93" s="37">
        <f>IF(J93&lt;=50,"A",IF(J93&lt;=80,"B","C"))</f>
        <v/>
      </c>
    </row>
    <row r="94" ht="15" customHeight="1">
      <c r="A94" s="37" t="inlineStr">
        <is>
          <t>00038877</t>
        </is>
      </c>
      <c r="B94" s="38" t="inlineStr">
        <is>
          <t>MASSA PREMIUM PARA TEXTURA LISA DE BASE ACRILICA, USO INTERNO E EXTERNO</t>
        </is>
      </c>
      <c r="C94" s="37" t="inlineStr">
        <is>
          <t>SINAPI</t>
        </is>
      </c>
      <c r="D94" s="37" t="inlineStr">
        <is>
          <t>Material</t>
        </is>
      </c>
      <c r="E94" s="37" t="inlineStr">
        <is>
          <t>KG</t>
        </is>
      </c>
      <c r="F94" s="39" t="n">
        <v>438.55002</v>
      </c>
      <c r="G94" s="40" t="n">
        <v>7.65</v>
      </c>
      <c r="H94" s="40">
        <f>ROUND(F94*G94,2)</f>
        <v/>
      </c>
      <c r="I94" s="41">
        <f>H94/VALOR_TOTAL*100</f>
        <v/>
      </c>
      <c r="J94" s="41">
        <f>I94+J93</f>
        <v/>
      </c>
      <c r="K94" s="37">
        <f>IF(J94&lt;=50,"A",IF(J94&lt;=80,"B","C"))</f>
        <v/>
      </c>
    </row>
    <row r="95" ht="15" customHeight="1">
      <c r="A95" s="37" t="inlineStr">
        <is>
          <t>00011684</t>
        </is>
      </c>
      <c r="B95" s="38" t="inlineStr">
        <is>
          <t>ENGATE / RABICHO FLEXIVEL INOX 1/2" X 40 CM</t>
        </is>
      </c>
      <c r="C95" s="37" t="inlineStr">
        <is>
          <t>SINAPI</t>
        </is>
      </c>
      <c r="D95" s="37" t="inlineStr">
        <is>
          <t>Material</t>
        </is>
      </c>
      <c r="E95" s="37" t="inlineStr">
        <is>
          <t>UN</t>
        </is>
      </c>
      <c r="F95" s="39" t="n">
        <v>63</v>
      </c>
      <c r="G95" s="40" t="n">
        <v>52.94</v>
      </c>
      <c r="H95" s="40">
        <f>ROUND(F95*G95,2)</f>
        <v/>
      </c>
      <c r="I95" s="41">
        <f>H95/VALOR_TOTAL*100</f>
        <v/>
      </c>
      <c r="J95" s="41">
        <f>I95+J94</f>
        <v/>
      </c>
      <c r="K95" s="37">
        <f>IF(J95&lt;=50,"A",IF(J95&lt;=80,"B","C"))</f>
        <v/>
      </c>
    </row>
    <row r="96" ht="20.1" customHeight="1">
      <c r="A96" s="37" t="inlineStr">
        <is>
          <t>00040271</t>
        </is>
      </c>
      <c r="B96" s="38" t="inlineStr">
        <is>
          <t>LOCACAO DE APRUMADOR METALICO DE PILAR, COM ALTURA E ANGULO REGULAVEIS, EXTENSAO DE *1,50* A *2,80* M</t>
        </is>
      </c>
      <c r="C96" s="37" t="inlineStr">
        <is>
          <t>SINAPI</t>
        </is>
      </c>
      <c r="D96" s="37" t="inlineStr">
        <is>
          <t>Equipamento</t>
        </is>
      </c>
      <c r="E96" s="37" t="inlineStr">
        <is>
          <t>UNXMES</t>
        </is>
      </c>
      <c r="F96" s="39" t="n">
        <v>163.23468</v>
      </c>
      <c r="G96" s="40" t="n">
        <v>19.82</v>
      </c>
      <c r="H96" s="40">
        <f>ROUND(F96*G96,2)</f>
        <v/>
      </c>
      <c r="I96" s="41">
        <f>H96/VALOR_TOTAL*100</f>
        <v/>
      </c>
      <c r="J96" s="41">
        <f>I96+J95</f>
        <v/>
      </c>
      <c r="K96" s="37">
        <f>IF(J96&lt;=50,"A",IF(J96&lt;=80,"B","C"))</f>
        <v/>
      </c>
    </row>
    <row r="97" ht="20.1" customHeight="1">
      <c r="A97" s="37" t="inlineStr">
        <is>
          <t>00006193</t>
        </is>
      </c>
      <c r="B97" s="38" t="inlineStr">
        <is>
          <t>TABUA NAO APARELHADA *2,5 X 20* CM, EM MACARANDUBA/MASSARANDUBA, ANGELIM OU EQUIVALENTE DA REGIAO - BRUTA</t>
        </is>
      </c>
      <c r="C97" s="37" t="inlineStr">
        <is>
          <t>SINAPI</t>
        </is>
      </c>
      <c r="D97" s="37" t="inlineStr">
        <is>
          <t>Material</t>
        </is>
      </c>
      <c r="E97" s="37" t="inlineStr">
        <is>
          <t>M</t>
        </is>
      </c>
      <c r="F97" s="39" t="n">
        <v>176.55398832</v>
      </c>
      <c r="G97" s="40" t="n">
        <v>17.66</v>
      </c>
      <c r="H97" s="40">
        <f>ROUND(F97*G97,2)</f>
        <v/>
      </c>
      <c r="I97" s="41">
        <f>H97/VALOR_TOTAL*100</f>
        <v/>
      </c>
      <c r="J97" s="41">
        <f>I97+J96</f>
        <v/>
      </c>
      <c r="K97" s="37">
        <f>IF(J97&lt;=50,"A",IF(J97&lt;=80,"B","C"))</f>
        <v/>
      </c>
    </row>
    <row r="98" ht="15" customHeight="1">
      <c r="A98" s="37" t="inlineStr">
        <is>
          <t>00000034</t>
        </is>
      </c>
      <c r="B98" s="38" t="inlineStr">
        <is>
          <t>ACO CA-50, 10,0 MM, VERGALHAO</t>
        </is>
      </c>
      <c r="C98" s="37" t="inlineStr">
        <is>
          <t>SINAPI</t>
        </is>
      </c>
      <c r="D98" s="37" t="inlineStr">
        <is>
          <t>Material</t>
        </is>
      </c>
      <c r="E98" s="37" t="inlineStr">
        <is>
          <t>KG</t>
        </is>
      </c>
      <c r="F98" s="39" t="n">
        <v>384.2598</v>
      </c>
      <c r="G98" s="40" t="n">
        <v>8.029999999999999</v>
      </c>
      <c r="H98" s="40">
        <f>ROUND(F98*G98,2)</f>
        <v/>
      </c>
      <c r="I98" s="41">
        <f>H98/VALOR_TOTAL*100</f>
        <v/>
      </c>
      <c r="J98" s="41">
        <f>I98+J97</f>
        <v/>
      </c>
      <c r="K98" s="37">
        <f>IF(J98&lt;=50,"A",IF(J98&lt;=80,"B","C"))</f>
        <v/>
      </c>
    </row>
    <row r="99" ht="27.95" customHeight="1">
      <c r="A99" s="37" t="inlineStr">
        <is>
          <t>00040863</t>
        </is>
      </c>
      <c r="B99" s="38" t="inlineStr">
        <is>
          <t>EXAMES - MENSALISTA (COLETADO CAIXA - ENCARGOS COMPLEMENTARES)</t>
        </is>
      </c>
      <c r="C99" s="37" t="inlineStr">
        <is>
          <t>SINAPI</t>
        </is>
      </c>
      <c r="D99" s="37" t="inlineStr">
        <is>
          <t>Encargos Complementares</t>
        </is>
      </c>
      <c r="E99" s="37" t="inlineStr">
        <is>
          <t>MES</t>
        </is>
      </c>
      <c r="F99" s="39" t="n">
        <v>12</v>
      </c>
      <c r="G99" s="40" t="n">
        <v>252.08</v>
      </c>
      <c r="H99" s="40">
        <f>ROUND(F99*G99,2)</f>
        <v/>
      </c>
      <c r="I99" s="41">
        <f>H99/VALOR_TOTAL*100</f>
        <v/>
      </c>
      <c r="J99" s="41">
        <f>I99+J98</f>
        <v/>
      </c>
      <c r="K99" s="37">
        <f>IF(J99&lt;=50,"A",IF(J99&lt;=80,"B","C"))</f>
        <v/>
      </c>
    </row>
    <row r="100" ht="15" customHeight="1">
      <c r="A100" s="37" t="inlineStr">
        <is>
          <t>I06111S</t>
        </is>
      </c>
      <c r="B100" s="38" t="inlineStr">
        <is>
          <t>Servente de obras (horista)</t>
        </is>
      </c>
      <c r="C100" s="37" t="inlineStr">
        <is>
          <t>ORSE</t>
        </is>
      </c>
      <c r="D100" s="37" t="inlineStr">
        <is>
          <t>Mão de Obra</t>
        </is>
      </c>
      <c r="E100" s="37" t="inlineStr">
        <is>
          <t>h</t>
        </is>
      </c>
      <c r="F100" s="39" t="n">
        <v>220.69</v>
      </c>
      <c r="G100" s="40" t="n">
        <v>13.65</v>
      </c>
      <c r="H100" s="40">
        <f>ROUND(F100*G100,2)</f>
        <v/>
      </c>
      <c r="I100" s="41">
        <f>H100/VALOR_TOTAL*100</f>
        <v/>
      </c>
      <c r="J100" s="41">
        <f>I100+J99</f>
        <v/>
      </c>
      <c r="K100" s="37">
        <f>IF(J100&lt;=50,"A",IF(J100&lt;=80,"B","C"))</f>
        <v/>
      </c>
    </row>
    <row r="101" ht="20.1" customHeight="1">
      <c r="A101" s="37" t="inlineStr">
        <is>
          <t>00020269</t>
        </is>
      </c>
      <c r="B101" s="38" t="inlineStr">
        <is>
          <t>LAVATORIO / CUBA DE EMBUTIR, OVAL, DE LOUCA BRANCA, SEM LADRAO, DIMENSOES *50 X 35* CM (L X C)</t>
        </is>
      </c>
      <c r="C101" s="37" t="inlineStr">
        <is>
          <t>SINAPI</t>
        </is>
      </c>
      <c r="D101" s="37" t="inlineStr">
        <is>
          <t>Material</t>
        </is>
      </c>
      <c r="E101" s="37" t="inlineStr">
        <is>
          <t>UN</t>
        </is>
      </c>
      <c r="F101" s="39" t="n">
        <v>30</v>
      </c>
      <c r="G101" s="40" t="n">
        <v>98.79000000000001</v>
      </c>
      <c r="H101" s="40">
        <f>ROUND(F101*G101,2)</f>
        <v/>
      </c>
      <c r="I101" s="41">
        <f>H101/VALOR_TOTAL*100</f>
        <v/>
      </c>
      <c r="J101" s="41">
        <f>I101+J100</f>
        <v/>
      </c>
      <c r="K101" s="37">
        <f>IF(J101&lt;=50,"A",IF(J101&lt;=80,"B","C"))</f>
        <v/>
      </c>
    </row>
    <row r="102" ht="15" customHeight="1">
      <c r="A102" s="37" t="inlineStr">
        <is>
          <t>00004509</t>
        </is>
      </c>
      <c r="B102" s="38" t="inlineStr">
        <is>
          <t>SARRAFO *2,5 X 10* CM EM PINUS, MISTA OU EQUIVALENTE DA REGIAO - BRUTA</t>
        </is>
      </c>
      <c r="C102" s="37" t="inlineStr">
        <is>
          <t>SINAPI</t>
        </is>
      </c>
      <c r="D102" s="37" t="inlineStr">
        <is>
          <t>Material</t>
        </is>
      </c>
      <c r="E102" s="37" t="inlineStr">
        <is>
          <t>M</t>
        </is>
      </c>
      <c r="F102" s="39" t="n">
        <v>497.975004</v>
      </c>
      <c r="G102" s="40" t="n">
        <v>5.71</v>
      </c>
      <c r="H102" s="40">
        <f>ROUND(F102*G102,2)</f>
        <v/>
      </c>
      <c r="I102" s="41">
        <f>H102/VALOR_TOTAL*100</f>
        <v/>
      </c>
      <c r="J102" s="41">
        <f>I102+J101</f>
        <v/>
      </c>
      <c r="K102" s="37">
        <f>IF(J102&lt;=50,"A",IF(J102&lt;=80,"B","C"))</f>
        <v/>
      </c>
    </row>
    <row r="103" ht="15" customHeight="1">
      <c r="A103" s="37" t="inlineStr">
        <is>
          <t>00009860</t>
        </is>
      </c>
      <c r="B103" s="38" t="inlineStr">
        <is>
          <t>TUBO PVC, ROSCAVEL, 2", PARA AGUA FRIA PREDIAL</t>
        </is>
      </c>
      <c r="C103" s="37" t="inlineStr">
        <is>
          <t>SINAPI</t>
        </is>
      </c>
      <c r="D103" s="37" t="inlineStr">
        <is>
          <t>Material</t>
        </is>
      </c>
      <c r="E103" s="37" t="inlineStr">
        <is>
          <t>M</t>
        </is>
      </c>
      <c r="F103" s="39" t="n">
        <v>72</v>
      </c>
      <c r="G103" s="40" t="n">
        <v>39.41</v>
      </c>
      <c r="H103" s="40">
        <f>ROUND(F103*G103,2)</f>
        <v/>
      </c>
      <c r="I103" s="41">
        <f>H103/VALOR_TOTAL*100</f>
        <v/>
      </c>
      <c r="J103" s="41">
        <f>I103+J102</f>
        <v/>
      </c>
      <c r="K103" s="37">
        <f>IF(J103&lt;=50,"A",IF(J103&lt;=80,"B","C"))</f>
        <v/>
      </c>
    </row>
    <row r="104" ht="27.95" customHeight="1">
      <c r="A104" s="37" t="inlineStr">
        <is>
          <t>00043499</t>
        </is>
      </c>
      <c r="B104" s="38" t="inlineStr">
        <is>
          <t>EPI - FAMILIA ENCARREGADO GERAL - MENSALISTA (ENCARGOS COMPLEMENTARES - COLETADO CAIXA)</t>
        </is>
      </c>
      <c r="C104" s="37" t="inlineStr">
        <is>
          <t>SINAPI</t>
        </is>
      </c>
      <c r="D104" s="37" t="inlineStr">
        <is>
          <t>Encargos Complementares</t>
        </is>
      </c>
      <c r="E104" s="37" t="inlineStr">
        <is>
          <t>MES</t>
        </is>
      </c>
      <c r="F104" s="39" t="n">
        <v>12</v>
      </c>
      <c r="G104" s="40" t="n">
        <v>236.16</v>
      </c>
      <c r="H104" s="40">
        <f>ROUND(F104*G104,2)</f>
        <v/>
      </c>
      <c r="I104" s="41">
        <f>H104/VALOR_TOTAL*100</f>
        <v/>
      </c>
      <c r="J104" s="41">
        <f>I104+J103</f>
        <v/>
      </c>
      <c r="K104" s="37">
        <f>IF(J104&lt;=50,"A",IF(J104&lt;=80,"B","C"))</f>
        <v/>
      </c>
    </row>
    <row r="105" ht="15" customHeight="1">
      <c r="A105" s="37" t="inlineStr">
        <is>
          <t>I00081</t>
        </is>
      </c>
      <c r="B105" s="38" t="inlineStr">
        <is>
          <t>Aço ca-50 6,3 a 12,5 mm</t>
        </is>
      </c>
      <c r="C105" s="37" t="inlineStr">
        <is>
          <t>ORSE</t>
        </is>
      </c>
      <c r="D105" s="37" t="inlineStr">
        <is>
          <t>Material</t>
        </is>
      </c>
      <c r="E105" s="37" t="inlineStr">
        <is>
          <t>kg</t>
        </is>
      </c>
      <c r="F105" s="39" t="n">
        <v>296.8</v>
      </c>
      <c r="G105" s="40" t="n">
        <v>9.300000000000001</v>
      </c>
      <c r="H105" s="40">
        <f>ROUND(F105*G105,2)</f>
        <v/>
      </c>
      <c r="I105" s="41">
        <f>H105/VALOR_TOTAL*100</f>
        <v/>
      </c>
      <c r="J105" s="41">
        <f>I105+J104</f>
        <v/>
      </c>
      <c r="K105" s="37">
        <f>IF(J105&lt;=50,"A",IF(J105&lt;=80,"B","C"))</f>
        <v/>
      </c>
    </row>
    <row r="106" ht="27.95" customHeight="1">
      <c r="A106" s="37" t="inlineStr">
        <is>
          <t>00043483</t>
        </is>
      </c>
      <c r="B106" s="38" t="inlineStr">
        <is>
          <t>EPI - FAMILIA CARPINTEIRO DE FORMAS - HORISTA (ENCARGOS COMPLEMENTARES - COLETADO CAIXA)</t>
        </is>
      </c>
      <c r="C106" s="37" t="inlineStr">
        <is>
          <t>SINAPI</t>
        </is>
      </c>
      <c r="D106" s="37" t="inlineStr">
        <is>
          <t>Encargos Complementares</t>
        </is>
      </c>
      <c r="E106" s="37" t="inlineStr">
        <is>
          <t>H</t>
        </is>
      </c>
      <c r="F106" s="39" t="n">
        <v>1880.146368125856</v>
      </c>
      <c r="G106" s="40" t="n">
        <v>1.43</v>
      </c>
      <c r="H106" s="40">
        <f>ROUND(F106*G106,2)</f>
        <v/>
      </c>
      <c r="I106" s="41">
        <f>H106/VALOR_TOTAL*100</f>
        <v/>
      </c>
      <c r="J106" s="41">
        <f>I106+J105</f>
        <v/>
      </c>
      <c r="K106" s="37">
        <f>IF(J106&lt;=50,"A",IF(J106&lt;=80,"B","C"))</f>
        <v/>
      </c>
    </row>
    <row r="107" ht="15" customHeight="1">
      <c r="A107" s="37" t="inlineStr">
        <is>
          <t>00007334</t>
        </is>
      </c>
      <c r="B107" s="38" t="inlineStr">
        <is>
          <t>ADITIVO ADESIVO LIQUIDO PARA ARGAMASSAS DE REVESTIMENTOS CIMENTICIOS</t>
        </is>
      </c>
      <c r="C107" s="37" t="inlineStr">
        <is>
          <t>SINAPI</t>
        </is>
      </c>
      <c r="D107" s="37" t="inlineStr">
        <is>
          <t>Material</t>
        </is>
      </c>
      <c r="E107" s="37" t="inlineStr">
        <is>
          <t>L</t>
        </is>
      </c>
      <c r="F107" s="39" t="n">
        <v>159.7596</v>
      </c>
      <c r="G107" s="40" t="n">
        <v>16.59</v>
      </c>
      <c r="H107" s="40">
        <f>ROUND(F107*G107,2)</f>
        <v/>
      </c>
      <c r="I107" s="41">
        <f>H107/VALOR_TOTAL*100</f>
        <v/>
      </c>
      <c r="J107" s="41">
        <f>I107+J106</f>
        <v/>
      </c>
      <c r="K107" s="37">
        <f>IF(J107&lt;=50,"A",IF(J107&lt;=80,"B","C"))</f>
        <v/>
      </c>
    </row>
    <row r="108" ht="20.1" customHeight="1">
      <c r="A108" s="37" t="inlineStr">
        <is>
          <t>00038408</t>
        </is>
      </c>
      <c r="B108" s="38" t="inlineStr">
        <is>
          <t>CONCRETO USINADO BOMBEAVEL, CLASSE DE RESISTENCIA C25, COM BRITA 0 E 1, SLUMP = 190 +/- 20 MM, EXCLUI SERVICO DE BOMBEAMENTO (NBR 8953)</t>
        </is>
      </c>
      <c r="C108" s="37" t="inlineStr">
        <is>
          <t>SINAPI</t>
        </is>
      </c>
      <c r="D108" s="37" t="inlineStr">
        <is>
          <t>Material</t>
        </is>
      </c>
      <c r="E108" s="37" t="inlineStr">
        <is>
          <t>M3</t>
        </is>
      </c>
      <c r="F108" s="39" t="n">
        <v>4.62157</v>
      </c>
      <c r="G108" s="40" t="n">
        <v>573.22</v>
      </c>
      <c r="H108" s="40">
        <f>ROUND(F108*G108,2)</f>
        <v/>
      </c>
      <c r="I108" s="41">
        <f>H108/VALOR_TOTAL*100</f>
        <v/>
      </c>
      <c r="J108" s="41">
        <f>I108+J107</f>
        <v/>
      </c>
      <c r="K108" s="37">
        <f>IF(J108&lt;=50,"A",IF(J108&lt;=80,"B","C"))</f>
        <v/>
      </c>
    </row>
    <row r="109" ht="20.1" customHeight="1">
      <c r="A109" s="37" t="inlineStr">
        <is>
          <t>00043681</t>
        </is>
      </c>
      <c r="B109" s="38" t="inlineStr">
        <is>
          <t>CHAPA/PAINEL DE MADEIRA COMPENSADA RESINADA (MADEIRITE RESINADO ROSA) PARA FORMA DE CONCRETO, DE 2200 X 1100 MM, E = 8 A 12 MM</t>
        </is>
      </c>
      <c r="C109" s="37" t="inlineStr">
        <is>
          <t>SINAPI</t>
        </is>
      </c>
      <c r="D109" s="37" t="inlineStr">
        <is>
          <t>Material</t>
        </is>
      </c>
      <c r="E109" s="37" t="inlineStr">
        <is>
          <t>M2</t>
        </is>
      </c>
      <c r="F109" s="39" t="n">
        <v>69.5034852732</v>
      </c>
      <c r="G109" s="40" t="n">
        <v>36.57</v>
      </c>
      <c r="H109" s="40">
        <f>ROUND(F109*G109,2)</f>
        <v/>
      </c>
      <c r="I109" s="41">
        <f>H109/VALOR_TOTAL*100</f>
        <v/>
      </c>
      <c r="J109" s="41">
        <f>I109+J108</f>
        <v/>
      </c>
      <c r="K109" s="37">
        <f>IF(J109&lt;=50,"A",IF(J109&lt;=80,"B","C"))</f>
        <v/>
      </c>
    </row>
    <row r="110" ht="20.1" customHeight="1">
      <c r="A110" s="37" t="inlineStr">
        <is>
          <t>SBC061221</t>
        </is>
      </c>
      <c r="B110" s="38" t="inlineStr">
        <is>
          <t>PERFIL TRAVESSA CLICADO PARA FORRO REMOVIVEL 24x1250mm</t>
        </is>
      </c>
      <c r="C110" s="37" t="inlineStr">
        <is>
          <t>Composições Próprias</t>
        </is>
      </c>
      <c r="D110" s="37" t="inlineStr">
        <is>
          <t>Material</t>
        </is>
      </c>
      <c r="E110" s="37" t="inlineStr">
        <is>
          <t>UN</t>
        </is>
      </c>
      <c r="F110" s="39" t="n">
        <v>493.24</v>
      </c>
      <c r="G110" s="40" t="n">
        <v>5.15</v>
      </c>
      <c r="H110" s="40">
        <f>ROUND(F110*G110,2)</f>
        <v/>
      </c>
      <c r="I110" s="41">
        <f>H110/VALOR_TOTAL*100</f>
        <v/>
      </c>
      <c r="J110" s="41">
        <f>I110+J109</f>
        <v/>
      </c>
      <c r="K110" s="37">
        <f>IF(J110&lt;=50,"A",IF(J110&lt;=80,"B","C"))</f>
        <v/>
      </c>
    </row>
    <row r="111" ht="20.1" customHeight="1">
      <c r="A111" s="37" t="inlineStr">
        <is>
          <t>00034492</t>
        </is>
      </c>
      <c r="B111" s="38" t="inlineStr">
        <is>
          <t>CONCRETO USINADO BOMBEAVEL, CLASSE DE RESISTENCIA C20, COM BRITA 0 E 1, SLUMP = 100 +/- 20 MM, EXCLUI SERVICO DE BOMBEAMENTO (NBR 8953)</t>
        </is>
      </c>
      <c r="C111" s="37" t="inlineStr">
        <is>
          <t>SINAPI</t>
        </is>
      </c>
      <c r="D111" s="37" t="inlineStr">
        <is>
          <t>Material</t>
        </is>
      </c>
      <c r="E111" s="37" t="inlineStr">
        <is>
          <t>M3</t>
        </is>
      </c>
      <c r="F111" s="39" t="n">
        <v>5.13</v>
      </c>
      <c r="G111" s="40" t="n">
        <v>485</v>
      </c>
      <c r="H111" s="40">
        <f>ROUND(F111*G111,2)</f>
        <v/>
      </c>
      <c r="I111" s="41">
        <f>H111/VALOR_TOTAL*100</f>
        <v/>
      </c>
      <c r="J111" s="41">
        <f>I111+J110</f>
        <v/>
      </c>
      <c r="K111" s="37">
        <f>IF(J111&lt;=50,"A",IF(J111&lt;=80,"B","C"))</f>
        <v/>
      </c>
    </row>
    <row r="112" ht="15" customHeight="1">
      <c r="A112" s="37" t="inlineStr">
        <is>
          <t>I1215</t>
        </is>
      </c>
      <c r="B112" s="38" t="inlineStr">
        <is>
          <t>GANCHO COM PORCA E ARRUELA</t>
        </is>
      </c>
      <c r="C112" s="37" t="inlineStr">
        <is>
          <t>SEINFRA</t>
        </is>
      </c>
      <c r="D112" s="37" t="inlineStr">
        <is>
          <t>Material</t>
        </is>
      </c>
      <c r="E112" s="37" t="inlineStr">
        <is>
          <t>UN</t>
        </is>
      </c>
      <c r="F112" s="39" t="n">
        <v>1082.16</v>
      </c>
      <c r="G112" s="40" t="n">
        <v>2.29</v>
      </c>
      <c r="H112" s="40">
        <f>ROUND(F112*G112,2)</f>
        <v/>
      </c>
      <c r="I112" s="41">
        <f>H112/VALOR_TOTAL*100</f>
        <v/>
      </c>
      <c r="J112" s="41">
        <f>I112+J111</f>
        <v/>
      </c>
      <c r="K112" s="37">
        <f>IF(J112&lt;=50,"A",IF(J112&lt;=80,"B","C"))</f>
        <v/>
      </c>
    </row>
    <row r="113" ht="15" customHeight="1">
      <c r="A113" s="37" t="inlineStr">
        <is>
          <t>00002358</t>
        </is>
      </c>
      <c r="B113" s="38" t="inlineStr">
        <is>
          <t>DESENHISTA PROJETISTA (HORISTA)</t>
        </is>
      </c>
      <c r="C113" s="37" t="inlineStr">
        <is>
          <t>SINAPI</t>
        </is>
      </c>
      <c r="D113" s="37" t="inlineStr">
        <is>
          <t>Mão de Obra</t>
        </is>
      </c>
      <c r="E113" s="37" t="inlineStr">
        <is>
          <t>H</t>
        </is>
      </c>
      <c r="F113" s="39" t="n">
        <v>90.22564199999999</v>
      </c>
      <c r="G113" s="40" t="n">
        <v>27.35</v>
      </c>
      <c r="H113" s="40">
        <f>ROUND(F113*G113,2)</f>
        <v/>
      </c>
      <c r="I113" s="41">
        <f>H113/VALOR_TOTAL*100</f>
        <v/>
      </c>
      <c r="J113" s="41">
        <f>I113+J112</f>
        <v/>
      </c>
      <c r="K113" s="37">
        <f>IF(J113&lt;=50,"A",IF(J113&lt;=80,"B","C"))</f>
        <v/>
      </c>
    </row>
    <row r="114" ht="15" customHeight="1">
      <c r="A114" s="37" t="inlineStr">
        <is>
          <t>00002436</t>
        </is>
      </c>
      <c r="B114" s="38" t="inlineStr">
        <is>
          <t>ELETRICISTA (HORISTA)</t>
        </is>
      </c>
      <c r="C114" s="37" t="inlineStr">
        <is>
          <t>SINAPI</t>
        </is>
      </c>
      <c r="D114" s="37" t="inlineStr">
        <is>
          <t>Mão de Obra</t>
        </is>
      </c>
      <c r="E114" s="37" t="inlineStr">
        <is>
          <t>H</t>
        </is>
      </c>
      <c r="F114" s="39" t="n">
        <v>116.5019609099166</v>
      </c>
      <c r="G114" s="40" t="n">
        <v>20.46</v>
      </c>
      <c r="H114" s="40">
        <f>ROUND(F114*G114,2)</f>
        <v/>
      </c>
      <c r="I114" s="41">
        <f>H114/VALOR_TOTAL*100</f>
        <v/>
      </c>
      <c r="J114" s="41">
        <f>I114+J113</f>
        <v/>
      </c>
      <c r="K114" s="37">
        <f>IF(J114&lt;=50,"A",IF(J114&lt;=80,"B","C"))</f>
        <v/>
      </c>
    </row>
    <row r="115" ht="15" customHeight="1">
      <c r="A115" s="37" t="inlineStr">
        <is>
          <t>I0037</t>
        </is>
      </c>
      <c r="B115" s="38" t="inlineStr">
        <is>
          <t>AJUDANTE</t>
        </is>
      </c>
      <c r="C115" s="37" t="inlineStr">
        <is>
          <t>SEINFRA</t>
        </is>
      </c>
      <c r="D115" s="37" t="inlineStr">
        <is>
          <t>Mão de Obra</t>
        </is>
      </c>
      <c r="E115" s="37" t="inlineStr">
        <is>
          <t>H</t>
        </is>
      </c>
      <c r="F115" s="39" t="n">
        <v>108.216</v>
      </c>
      <c r="G115" s="40" t="n">
        <v>21.1</v>
      </c>
      <c r="H115" s="40">
        <f>ROUND(F115*G115,2)</f>
        <v/>
      </c>
      <c r="I115" s="41">
        <f>H115/VALOR_TOTAL*100</f>
        <v/>
      </c>
      <c r="J115" s="41">
        <f>I115+J114</f>
        <v/>
      </c>
      <c r="K115" s="37">
        <f>IF(J115&lt;=50,"A",IF(J115&lt;=80,"B","C"))</f>
        <v/>
      </c>
    </row>
    <row r="116" ht="27.95" customHeight="1">
      <c r="A116" s="37" t="inlineStr">
        <is>
          <t>00043488</t>
        </is>
      </c>
      <c r="B116" s="38" t="inlineStr">
        <is>
          <t>EPI - FAMILIA OPERADOR ESCAVADEIRA - HORISTA (ENCARGOS COMPLEMENTARES - COLETADO CAIXA)</t>
        </is>
      </c>
      <c r="C116" s="37" t="inlineStr">
        <is>
          <t>SINAPI</t>
        </is>
      </c>
      <c r="D116" s="37" t="inlineStr">
        <is>
          <t>Encargos Complementares</t>
        </is>
      </c>
      <c r="E116" s="37" t="inlineStr">
        <is>
          <t>H</t>
        </is>
      </c>
      <c r="F116" s="39" t="n">
        <v>2383.744945721096</v>
      </c>
      <c r="G116" s="40" t="n">
        <v>0.86</v>
      </c>
      <c r="H116" s="40">
        <f>ROUND(F116*G116,2)</f>
        <v/>
      </c>
      <c r="I116" s="41">
        <f>H116/VALOR_TOTAL*100</f>
        <v/>
      </c>
      <c r="J116" s="41">
        <f>I116+J115</f>
        <v/>
      </c>
      <c r="K116" s="37">
        <f>IF(J116&lt;=50,"A",IF(J116&lt;=80,"B","C"))</f>
        <v/>
      </c>
    </row>
    <row r="117" ht="20.1" customHeight="1">
      <c r="A117" s="37" t="inlineStr">
        <is>
          <t>00000142</t>
        </is>
      </c>
      <c r="B117" s="38" t="inlineStr">
        <is>
          <t>SELANTE ELASTICO MONOCOMPONENTE A BASE DE POLIURETANO (PU) PARA JUNTAS DIVERSAS</t>
        </is>
      </c>
      <c r="C117" s="37" t="inlineStr">
        <is>
          <t>SINAPI</t>
        </is>
      </c>
      <c r="D117" s="37" t="inlineStr">
        <is>
          <t>Material</t>
        </is>
      </c>
      <c r="E117" s="37" t="inlineStr">
        <is>
          <t>310ML</t>
        </is>
      </c>
      <c r="F117" s="39" t="n">
        <v>52.0536438</v>
      </c>
      <c r="G117" s="40" t="n">
        <v>38.65</v>
      </c>
      <c r="H117" s="40">
        <f>ROUND(F117*G117,2)</f>
        <v/>
      </c>
      <c r="I117" s="41">
        <f>H117/VALOR_TOTAL*100</f>
        <v/>
      </c>
      <c r="J117" s="41">
        <f>I117+J116</f>
        <v/>
      </c>
      <c r="K117" s="37">
        <f>IF(J117&lt;=50,"A",IF(J117&lt;=80,"B","C"))</f>
        <v/>
      </c>
    </row>
    <row r="118" ht="20.1" customHeight="1">
      <c r="A118" s="37" t="inlineStr">
        <is>
          <t>00037588</t>
        </is>
      </c>
      <c r="B118" s="38" t="inlineStr">
        <is>
          <t>VALVULA DE ESCOAMENTO PARA TANQUE, EM METAL CROMADO, 1.1/2 ", SEM LADRAO, COM TAMPAO PLASTICO</t>
        </is>
      </c>
      <c r="C118" s="37" t="inlineStr">
        <is>
          <t>SINAPI</t>
        </is>
      </c>
      <c r="D118" s="37" t="inlineStr">
        <is>
          <t>Material</t>
        </is>
      </c>
      <c r="E118" s="37" t="inlineStr">
        <is>
          <t>UN</t>
        </is>
      </c>
      <c r="F118" s="39" t="n">
        <v>30</v>
      </c>
      <c r="G118" s="40" t="n">
        <v>66.34</v>
      </c>
      <c r="H118" s="40">
        <f>ROUND(F118*G118,2)</f>
        <v/>
      </c>
      <c r="I118" s="41">
        <f>H118/VALOR_TOTAL*100</f>
        <v/>
      </c>
      <c r="J118" s="41">
        <f>I118+J117</f>
        <v/>
      </c>
      <c r="K118" s="37">
        <f>IF(J118&lt;=50,"A",IF(J118&lt;=80,"B","C"))</f>
        <v/>
      </c>
    </row>
    <row r="119" ht="15" customHeight="1">
      <c r="A119" s="37" t="inlineStr">
        <is>
          <t>00004791</t>
        </is>
      </c>
      <c r="B119" s="38" t="inlineStr">
        <is>
          <t>ADESIVO ACRILICO DE BASE AQUOSA / COLA DE CONTATO</t>
        </is>
      </c>
      <c r="C119" s="37" t="inlineStr">
        <is>
          <t>SINAPI</t>
        </is>
      </c>
      <c r="D119" s="37" t="inlineStr">
        <is>
          <t>Material</t>
        </is>
      </c>
      <c r="E119" s="37" t="inlineStr">
        <is>
          <t>KG</t>
        </is>
      </c>
      <c r="F119" s="39" t="n">
        <v>40.905</v>
      </c>
      <c r="G119" s="40" t="n">
        <v>48.6</v>
      </c>
      <c r="H119" s="40">
        <f>ROUND(F119*G119,2)</f>
        <v/>
      </c>
      <c r="I119" s="41">
        <f>H119/VALOR_TOTAL*100</f>
        <v/>
      </c>
      <c r="J119" s="41">
        <f>I119+J118</f>
        <v/>
      </c>
      <c r="K119" s="37">
        <f>IF(J119&lt;=50,"A",IF(J119&lt;=80,"B","C"))</f>
        <v/>
      </c>
    </row>
    <row r="120" ht="20.1" customHeight="1">
      <c r="A120" s="37" t="inlineStr">
        <is>
          <t>SBC006315</t>
        </is>
      </c>
      <c r="B120" s="38" t="inlineStr">
        <is>
          <t>ALUGUEL MENSAL RELOGIO DE PONTO</t>
        </is>
      </c>
      <c r="C120" s="37" t="inlineStr">
        <is>
          <t>Composições Próprias</t>
        </is>
      </c>
      <c r="D120" s="37" t="inlineStr">
        <is>
          <t>Material</t>
        </is>
      </c>
      <c r="E120" s="37" t="inlineStr">
        <is>
          <t>MÊS</t>
        </is>
      </c>
      <c r="F120" s="39" t="n">
        <v>12</v>
      </c>
      <c r="G120" s="40" t="n">
        <v>165</v>
      </c>
      <c r="H120" s="40">
        <f>ROUND(F120*G120,2)</f>
        <v/>
      </c>
      <c r="I120" s="41">
        <f>H120/VALOR_TOTAL*100</f>
        <v/>
      </c>
      <c r="J120" s="41">
        <f>I120+J119</f>
        <v/>
      </c>
      <c r="K120" s="37">
        <f>IF(J120&lt;=50,"A",IF(J120&lt;=80,"B","C"))</f>
        <v/>
      </c>
    </row>
    <row r="121" ht="20.1" customHeight="1">
      <c r="A121" s="37" t="inlineStr">
        <is>
          <t>00004262</t>
        </is>
      </c>
      <c r="B121" s="38" t="inlineStr">
        <is>
          <t>PA CARREGADEIRA SOBRE RODAS, POTENCIA LIQUIDA 128 HP, CAPACIDADE DA CACAMBA DE 1,7 A 2,8 M3, PESO OPERACIONAL MAXIMO DE 11632 KG</t>
        </is>
      </c>
      <c r="C121" s="37" t="inlineStr">
        <is>
          <t>SINAPI</t>
        </is>
      </c>
      <c r="D121" s="37" t="inlineStr">
        <is>
          <t>Equipamento</t>
        </is>
      </c>
      <c r="E121" s="37" t="inlineStr">
        <is>
          <t>UN</t>
        </is>
      </c>
      <c r="F121" s="42" t="n">
        <v>0.0027078673248</v>
      </c>
      <c r="G121" s="40" t="n">
        <v>715000</v>
      </c>
      <c r="H121" s="40">
        <f>ROUND(F121*G121,2)</f>
        <v/>
      </c>
      <c r="I121" s="41">
        <f>H121/VALOR_TOTAL*100</f>
        <v/>
      </c>
      <c r="J121" s="41">
        <f>I121+J120</f>
        <v/>
      </c>
      <c r="K121" s="37">
        <f>IF(J121&lt;=50,"A",IF(J121&lt;=80,"B","C"))</f>
        <v/>
      </c>
    </row>
    <row r="122" ht="15" customHeight="1">
      <c r="A122" s="37" t="inlineStr">
        <is>
          <t>00004221</t>
        </is>
      </c>
      <c r="B122" s="38" t="inlineStr">
        <is>
          <t>OLEO DIESEL COMBUSTIVEL COMUM METROPOLITANO S-10 OU S-500</t>
        </is>
      </c>
      <c r="C122" s="37" t="inlineStr">
        <is>
          <t>SINAPI</t>
        </is>
      </c>
      <c r="D122" s="37" t="inlineStr">
        <is>
          <t>Material</t>
        </is>
      </c>
      <c r="E122" s="37" t="inlineStr">
        <is>
          <t>L</t>
        </is>
      </c>
      <c r="F122" s="39" t="n">
        <v>298.2366526792</v>
      </c>
      <c r="G122" s="40" t="n">
        <v>6.25</v>
      </c>
      <c r="H122" s="40">
        <f>ROUND(F122*G122,2)</f>
        <v/>
      </c>
      <c r="I122" s="41">
        <f>H122/VALOR_TOTAL*100</f>
        <v/>
      </c>
      <c r="J122" s="41">
        <f>I122+J121</f>
        <v/>
      </c>
      <c r="K122" s="37">
        <f>IF(J122&lt;=50,"A",IF(J122&lt;=80,"B","C"))</f>
        <v/>
      </c>
    </row>
    <row r="123" ht="20.1" customHeight="1">
      <c r="A123" s="37" t="inlineStr">
        <is>
          <t>00003992</t>
        </is>
      </c>
      <c r="B123" s="38" t="inlineStr">
        <is>
          <t>TABUA APARELHADA *2,5 X 30* CM, EM MACARANDUBA/MASSARANDUBA, ANGELIM OU EQUIVALENTE DA REGIAO</t>
        </is>
      </c>
      <c r="C123" s="37" t="inlineStr">
        <is>
          <t>SINAPI</t>
        </is>
      </c>
      <c r="D123" s="37" t="inlineStr">
        <is>
          <t>Material</t>
        </is>
      </c>
      <c r="E123" s="37" t="inlineStr">
        <is>
          <t>M</t>
        </is>
      </c>
      <c r="F123" s="39" t="n">
        <v>63.59749944</v>
      </c>
      <c r="G123" s="40" t="n">
        <v>29</v>
      </c>
      <c r="H123" s="40">
        <f>ROUND(F123*G123,2)</f>
        <v/>
      </c>
      <c r="I123" s="41">
        <f>H123/VALOR_TOTAL*100</f>
        <v/>
      </c>
      <c r="J123" s="41">
        <f>I123+J122</f>
        <v/>
      </c>
      <c r="K123" s="37">
        <f>IF(J123&lt;=50,"A",IF(J123&lt;=80,"B","C"))</f>
        <v/>
      </c>
    </row>
    <row r="124" ht="15" customHeight="1">
      <c r="A124" s="37" t="inlineStr">
        <is>
          <t>00000003</t>
        </is>
      </c>
      <c r="B124" s="38" t="inlineStr">
        <is>
          <t>ACIDO CLORIDRICO / ACIDO MURIATICO, DILUICAO 10% A 12% PARA USO EM LIMPEZA</t>
        </is>
      </c>
      <c r="C124" s="37" t="inlineStr">
        <is>
          <t>SINAPI</t>
        </is>
      </c>
      <c r="D124" s="37" t="inlineStr">
        <is>
          <t>Material</t>
        </is>
      </c>
      <c r="E124" s="37" t="inlineStr">
        <is>
          <t>L</t>
        </is>
      </c>
      <c r="F124" s="39" t="n">
        <v>110.55</v>
      </c>
      <c r="G124" s="40" t="n">
        <v>15.94</v>
      </c>
      <c r="H124" s="40">
        <f>ROUND(F124*G124,2)</f>
        <v/>
      </c>
      <c r="I124" s="41">
        <f>H124/VALOR_TOTAL*100</f>
        <v/>
      </c>
      <c r="J124" s="41">
        <f>I124+J123</f>
        <v/>
      </c>
      <c r="K124" s="37">
        <f>IF(J124&lt;=50,"A",IF(J124&lt;=80,"B","C"))</f>
        <v/>
      </c>
    </row>
    <row r="125" ht="15" customHeight="1">
      <c r="A125" s="37" t="inlineStr">
        <is>
          <t>I8273</t>
        </is>
      </c>
      <c r="B125" s="38" t="inlineStr">
        <is>
          <t>PORTA PARANÁ (0,80 x 2,10 m)</t>
        </is>
      </c>
      <c r="C125" s="37" t="inlineStr">
        <is>
          <t>SEINFRA</t>
        </is>
      </c>
      <c r="D125" s="37" t="inlineStr">
        <is>
          <t>Material</t>
        </is>
      </c>
      <c r="E125" s="37" t="inlineStr">
        <is>
          <t>UN</t>
        </is>
      </c>
      <c r="F125" s="39" t="n">
        <v>10</v>
      </c>
      <c r="G125" s="40" t="n">
        <v>165.99</v>
      </c>
      <c r="H125" s="40">
        <f>ROUND(F125*G125,2)</f>
        <v/>
      </c>
      <c r="I125" s="41">
        <f>H125/VALOR_TOTAL*100</f>
        <v/>
      </c>
      <c r="J125" s="41">
        <f>I125+J124</f>
        <v/>
      </c>
      <c r="K125" s="37">
        <f>IF(J125&lt;=50,"A",IF(J125&lt;=80,"B","C"))</f>
        <v/>
      </c>
    </row>
    <row r="126" ht="15" customHeight="1">
      <c r="A126" s="37" t="inlineStr">
        <is>
          <t>00000033</t>
        </is>
      </c>
      <c r="B126" s="38" t="inlineStr">
        <is>
          <t>ACO CA-50, 8,0 MM, VERGALHAO</t>
        </is>
      </c>
      <c r="C126" s="37" t="inlineStr">
        <is>
          <t>SINAPI</t>
        </is>
      </c>
      <c r="D126" s="37" t="inlineStr">
        <is>
          <t>Material</t>
        </is>
      </c>
      <c r="E126" s="37" t="inlineStr">
        <is>
          <t>KG</t>
        </is>
      </c>
      <c r="F126" s="39" t="n">
        <v>192.918</v>
      </c>
      <c r="G126" s="40" t="n">
        <v>8.52</v>
      </c>
      <c r="H126" s="40">
        <f>ROUND(F126*G126,2)</f>
        <v/>
      </c>
      <c r="I126" s="41">
        <f>H126/VALOR_TOTAL*100</f>
        <v/>
      </c>
      <c r="J126" s="41">
        <f>I126+J125</f>
        <v/>
      </c>
      <c r="K126" s="37">
        <f>IF(J126&lt;=50,"A",IF(J126&lt;=80,"B","C"))</f>
        <v/>
      </c>
    </row>
    <row r="127" ht="15" customHeight="1">
      <c r="A127" s="37" t="inlineStr">
        <is>
          <t>00037400</t>
        </is>
      </c>
      <c r="B127" s="38" t="inlineStr">
        <is>
          <t>PAPELEIRA PLASTICA TIPO DISPENSER PARA PAPEL HIGIENICO ROLAO</t>
        </is>
      </c>
      <c r="C127" s="37" t="inlineStr">
        <is>
          <t>SINAPI</t>
        </is>
      </c>
      <c r="D127" s="37" t="inlineStr">
        <is>
          <t>Material</t>
        </is>
      </c>
      <c r="E127" s="37" t="inlineStr">
        <is>
          <t>UN</t>
        </is>
      </c>
      <c r="F127" s="39" t="n">
        <v>33</v>
      </c>
      <c r="G127" s="40" t="n">
        <v>48.84</v>
      </c>
      <c r="H127" s="40">
        <f>ROUND(F127*G127,2)</f>
        <v/>
      </c>
      <c r="I127" s="41">
        <f>H127/VALOR_TOTAL*100</f>
        <v/>
      </c>
      <c r="J127" s="41">
        <f>I127+J126</f>
        <v/>
      </c>
      <c r="K127" s="37">
        <f>IF(J127&lt;=50,"A",IF(J127&lt;=80,"B","C"))</f>
        <v/>
      </c>
    </row>
    <row r="128" ht="20.1" customHeight="1">
      <c r="A128" s="37" t="inlineStr">
        <is>
          <t>SBC008808</t>
        </is>
      </c>
      <c r="B128" s="38" t="inlineStr">
        <is>
          <t>PROJETO INSTALACAO HIDRAULICA EM EDIFICACAO</t>
        </is>
      </c>
      <c r="C128" s="37" t="inlineStr">
        <is>
          <t>Composições Próprias</t>
        </is>
      </c>
      <c r="D128" s="37" t="inlineStr">
        <is>
          <t>Serviço</t>
        </is>
      </c>
      <c r="E128" s="37" t="inlineStr">
        <is>
          <t>M2</t>
        </is>
      </c>
      <c r="F128" s="39" t="n">
        <v>123.31</v>
      </c>
      <c r="G128" s="40" t="n">
        <v>13</v>
      </c>
      <c r="H128" s="40">
        <f>ROUND(F128*G128,2)</f>
        <v/>
      </c>
      <c r="I128" s="41">
        <f>H128/VALOR_TOTAL*100</f>
        <v/>
      </c>
      <c r="J128" s="41">
        <f>I128+J127</f>
        <v/>
      </c>
      <c r="K128" s="37">
        <f>IF(J128&lt;=50,"A",IF(J128&lt;=80,"B","C"))</f>
        <v/>
      </c>
    </row>
    <row r="129" ht="20.1" customHeight="1">
      <c r="A129" s="37" t="inlineStr">
        <is>
          <t>COT0006</t>
        </is>
      </c>
      <c r="B129" s="38" t="inlineStr">
        <is>
          <t>PARAFUSO AUTO PERFURANTE PARA ISOTELHA COLONIAL ACABAMENTO NA COR TERRA COTA FIXAÇÃO AÇO</t>
        </is>
      </c>
      <c r="C129" s="37" t="inlineStr">
        <is>
          <t>Composições Próprias</t>
        </is>
      </c>
      <c r="D129" s="37" t="inlineStr">
        <is>
          <t>Material</t>
        </is>
      </c>
      <c r="E129" s="37" t="inlineStr">
        <is>
          <t>UN</t>
        </is>
      </c>
      <c r="F129" s="39" t="n">
        <v>726</v>
      </c>
      <c r="G129" s="40" t="n">
        <v>2.2</v>
      </c>
      <c r="H129" s="40">
        <f>ROUND(F129*G129,2)</f>
        <v/>
      </c>
      <c r="I129" s="41">
        <f>H129/VALOR_TOTAL*100</f>
        <v/>
      </c>
      <c r="J129" s="41">
        <f>I129+J128</f>
        <v/>
      </c>
      <c r="K129" s="37">
        <f>IF(J129&lt;=50,"A",IF(J129&lt;=80,"B","C"))</f>
        <v/>
      </c>
    </row>
    <row r="130" ht="20.1" customHeight="1">
      <c r="A130" s="37" t="inlineStr">
        <is>
          <t>00004384</t>
        </is>
      </c>
      <c r="B130" s="38" t="inlineStr">
        <is>
          <t>PARAFUSO NIQUELADO COM ACABAMENTO CROMADO PARA FIXAR PECA SANITARIA, INCLUI PORCA CEGA, ARRUELA E BUCHA DE NYLON TAMANHO S-10</t>
        </is>
      </c>
      <c r="C130" s="37" t="inlineStr">
        <is>
          <t>SINAPI</t>
        </is>
      </c>
      <c r="D130" s="37" t="inlineStr">
        <is>
          <t>Material</t>
        </is>
      </c>
      <c r="E130" s="37" t="inlineStr">
        <is>
          <t>UN</t>
        </is>
      </c>
      <c r="F130" s="39" t="n">
        <v>66</v>
      </c>
      <c r="G130" s="40" t="n">
        <v>24.1</v>
      </c>
      <c r="H130" s="40">
        <f>ROUND(F130*G130,2)</f>
        <v/>
      </c>
      <c r="I130" s="41">
        <f>H130/VALOR_TOTAL*100</f>
        <v/>
      </c>
      <c r="J130" s="41">
        <f>I130+J129</f>
        <v/>
      </c>
      <c r="K130" s="37">
        <f>IF(J130&lt;=50,"A",IF(J130&lt;=80,"B","C"))</f>
        <v/>
      </c>
    </row>
    <row r="131" ht="15" customHeight="1">
      <c r="A131" s="37" t="inlineStr">
        <is>
          <t>00038591</t>
        </is>
      </c>
      <c r="B131" s="38" t="inlineStr">
        <is>
          <t>BLOCO DE CONCRETO ESTRUTURAL 14 X 19 X 34 CM, FBK 4,5 MPA (NBR 6136)</t>
        </is>
      </c>
      <c r="C131" s="37" t="inlineStr">
        <is>
          <t>SINAPI</t>
        </is>
      </c>
      <c r="D131" s="37" t="inlineStr">
        <is>
          <t>Material</t>
        </is>
      </c>
      <c r="E131" s="37" t="inlineStr">
        <is>
          <t>UN</t>
        </is>
      </c>
      <c r="F131" s="39" t="n">
        <v>353.32</v>
      </c>
      <c r="G131" s="40" t="n">
        <v>4.44</v>
      </c>
      <c r="H131" s="40">
        <f>ROUND(F131*G131,2)</f>
        <v/>
      </c>
      <c r="I131" s="41">
        <f>H131/VALOR_TOTAL*100</f>
        <v/>
      </c>
      <c r="J131" s="41">
        <f>I131+J130</f>
        <v/>
      </c>
      <c r="K131" s="37">
        <f>IF(J131&lt;=50,"A",IF(J131&lt;=80,"B","C"))</f>
        <v/>
      </c>
    </row>
    <row r="132" ht="15" customHeight="1">
      <c r="A132" s="37" t="inlineStr">
        <is>
          <t>00038193</t>
        </is>
      </c>
      <c r="B132" s="38" t="inlineStr">
        <is>
          <t>LAMPADA LED 6 W BIVOLT BRANCA, FORMATO TRADICIONAL (BASE E27)</t>
        </is>
      </c>
      <c r="C132" s="37" t="inlineStr">
        <is>
          <t>SINAPI</t>
        </is>
      </c>
      <c r="D132" s="37" t="inlineStr">
        <is>
          <t>Material</t>
        </is>
      </c>
      <c r="E132" s="37" t="inlineStr">
        <is>
          <t>UN</t>
        </is>
      </c>
      <c r="F132" s="39" t="n">
        <v>360</v>
      </c>
      <c r="G132" s="40" t="n">
        <v>4.34</v>
      </c>
      <c r="H132" s="40">
        <f>ROUND(F132*G132,2)</f>
        <v/>
      </c>
      <c r="I132" s="41">
        <f>H132/VALOR_TOTAL*100</f>
        <v/>
      </c>
      <c r="J132" s="41">
        <f>I132+J131</f>
        <v/>
      </c>
      <c r="K132" s="37">
        <f>IF(J132&lt;=50,"A",IF(J132&lt;=80,"B","C"))</f>
        <v/>
      </c>
    </row>
    <row r="133" ht="15" customHeight="1">
      <c r="A133" s="37" t="inlineStr">
        <is>
          <t>00004783</t>
        </is>
      </c>
      <c r="B133" s="38" t="inlineStr">
        <is>
          <t>PINTOR (HORISTA)</t>
        </is>
      </c>
      <c r="C133" s="37" t="inlineStr">
        <is>
          <t>SINAPI</t>
        </is>
      </c>
      <c r="D133" s="37" t="inlineStr">
        <is>
          <t>Mão de Obra</t>
        </is>
      </c>
      <c r="E133" s="37" t="inlineStr">
        <is>
          <t>H</t>
        </is>
      </c>
      <c r="F133" s="39" t="n">
        <v>76.2993734362028</v>
      </c>
      <c r="G133" s="40" t="n">
        <v>20.46</v>
      </c>
      <c r="H133" s="40">
        <f>ROUND(F133*G133,2)</f>
        <v/>
      </c>
      <c r="I133" s="41">
        <f>H133/VALOR_TOTAL*100</f>
        <v/>
      </c>
      <c r="J133" s="41">
        <f>I133+J132</f>
        <v/>
      </c>
      <c r="K133" s="37">
        <f>IF(J133&lt;=50,"A",IF(J133&lt;=80,"B","C"))</f>
        <v/>
      </c>
    </row>
    <row r="134" ht="15" customHeight="1">
      <c r="A134" s="37" t="inlineStr">
        <is>
          <t>00004226</t>
        </is>
      </c>
      <c r="B134" s="38" t="inlineStr">
        <is>
          <t>GAS DE COZINHA - GLP</t>
        </is>
      </c>
      <c r="C134" s="37" t="inlineStr">
        <is>
          <t>SINAPI</t>
        </is>
      </c>
      <c r="D134" s="37" t="inlineStr">
        <is>
          <t>Material</t>
        </is>
      </c>
      <c r="E134" s="37" t="inlineStr">
        <is>
          <t>KG</t>
        </is>
      </c>
      <c r="F134" s="39" t="n">
        <v>186.4486</v>
      </c>
      <c r="G134" s="40" t="n">
        <v>8.01</v>
      </c>
      <c r="H134" s="40">
        <f>ROUND(F134*G134,2)</f>
        <v/>
      </c>
      <c r="I134" s="41">
        <f>H134/VALOR_TOTAL*100</f>
        <v/>
      </c>
      <c r="J134" s="41">
        <f>I134+J133</f>
        <v/>
      </c>
      <c r="K134" s="37">
        <f>IF(J134&lt;=50,"A",IF(J134&lt;=80,"B","C"))</f>
        <v/>
      </c>
    </row>
    <row r="135" ht="15" customHeight="1">
      <c r="A135" s="37" t="inlineStr">
        <is>
          <t>00000367</t>
        </is>
      </c>
      <c r="B135" s="38" t="inlineStr">
        <is>
          <t>AREIA GROSSA - POSTO JAZIDA/FORNECEDOR (RETIRADO NA JAZIDA, SEM TRANSPORTE)</t>
        </is>
      </c>
      <c r="C135" s="37" t="inlineStr">
        <is>
          <t>SINAPI</t>
        </is>
      </c>
      <c r="D135" s="37" t="inlineStr">
        <is>
          <t>Material</t>
        </is>
      </c>
      <c r="E135" s="37" t="inlineStr">
        <is>
          <t>M3</t>
        </is>
      </c>
      <c r="F135" s="39" t="n">
        <v>10.9730344192</v>
      </c>
      <c r="G135" s="40" t="n">
        <v>131.69</v>
      </c>
      <c r="H135" s="40">
        <f>ROUND(F135*G135,2)</f>
        <v/>
      </c>
      <c r="I135" s="41">
        <f>H135/VALOR_TOTAL*100</f>
        <v/>
      </c>
      <c r="J135" s="41">
        <f>I135+J134</f>
        <v/>
      </c>
      <c r="K135" s="37">
        <f>IF(J135&lt;=50,"A",IF(J135&lt;=80,"B","C"))</f>
        <v/>
      </c>
    </row>
    <row r="136" ht="20.1" customHeight="1">
      <c r="A136" s="37" t="inlineStr">
        <is>
          <t>00001358</t>
        </is>
      </c>
      <c r="B136" s="38" t="inlineStr">
        <is>
          <t>CHAPA/PAINEL DE MADEIRA COMPENSADA RESINADA (MADEIRITE RESINADO ROSA) PARA FORMA DE CONCRETO, DE 2200 X 1100 MM, E = 17 MM</t>
        </is>
      </c>
      <c r="C136" s="37" t="inlineStr">
        <is>
          <t>SINAPI</t>
        </is>
      </c>
      <c r="D136" s="37" t="inlineStr">
        <is>
          <t>Material</t>
        </is>
      </c>
      <c r="E136" s="37" t="inlineStr">
        <is>
          <t>M2</t>
        </is>
      </c>
      <c r="F136" s="39" t="n">
        <v>23.799463908352</v>
      </c>
      <c r="G136" s="40" t="n">
        <v>58.04</v>
      </c>
      <c r="H136" s="40">
        <f>ROUND(F136*G136,2)</f>
        <v/>
      </c>
      <c r="I136" s="41">
        <f>H136/VALOR_TOTAL*100</f>
        <v/>
      </c>
      <c r="J136" s="41">
        <f>I136+J135</f>
        <v/>
      </c>
      <c r="K136" s="37">
        <f>IF(J136&lt;=50,"A",IF(J136&lt;=80,"B","C"))</f>
        <v/>
      </c>
    </row>
    <row r="137" ht="15" customHeight="1">
      <c r="A137" s="37" t="inlineStr">
        <is>
          <t>00006027</t>
        </is>
      </c>
      <c r="B137" s="38" t="inlineStr">
        <is>
          <t>REGISTRO GAVETA BRUTO EM LATAO FORJADO, BITOLA 4" (REF 1509)</t>
        </is>
      </c>
      <c r="C137" s="37" t="inlineStr">
        <is>
          <t>SINAPI</t>
        </is>
      </c>
      <c r="D137" s="37" t="inlineStr">
        <is>
          <t>Material</t>
        </is>
      </c>
      <c r="E137" s="37" t="inlineStr">
        <is>
          <t>UN</t>
        </is>
      </c>
      <c r="F137" s="39" t="n">
        <v>2</v>
      </c>
      <c r="G137" s="40" t="n">
        <v>689.55</v>
      </c>
      <c r="H137" s="40">
        <f>ROUND(F137*G137,2)</f>
        <v/>
      </c>
      <c r="I137" s="41">
        <f>H137/VALOR_TOTAL*100</f>
        <v/>
      </c>
      <c r="J137" s="41">
        <f>I137+J136</f>
        <v/>
      </c>
      <c r="K137" s="37">
        <f>IF(J137&lt;=50,"A",IF(J137&lt;=80,"B","C"))</f>
        <v/>
      </c>
    </row>
    <row r="138" ht="20.1" customHeight="1">
      <c r="A138" s="37" t="inlineStr">
        <is>
          <t>00004433</t>
        </is>
      </c>
      <c r="B138" s="38" t="inlineStr">
        <is>
          <t>CAIBRO NAO APARELHADO *6 X 6* CM, EM MACARANDUBA/MASSARANDUBA, ANGELIM OU EQUIVALENTE DA REGIAO - BRUTA</t>
        </is>
      </c>
      <c r="C138" s="37" t="inlineStr">
        <is>
          <t>SINAPI</t>
        </is>
      </c>
      <c r="D138" s="37" t="inlineStr">
        <is>
          <t>Material</t>
        </is>
      </c>
      <c r="E138" s="37" t="inlineStr">
        <is>
          <t>M</t>
        </is>
      </c>
      <c r="F138" s="39" t="n">
        <v>56.41215834</v>
      </c>
      <c r="G138" s="40" t="n">
        <v>24.44</v>
      </c>
      <c r="H138" s="40">
        <f>ROUND(F138*G138,2)</f>
        <v/>
      </c>
      <c r="I138" s="41">
        <f>H138/VALOR_TOTAL*100</f>
        <v/>
      </c>
      <c r="J138" s="41">
        <f>I138+J137</f>
        <v/>
      </c>
      <c r="K138" s="37">
        <f>IF(J138&lt;=50,"A",IF(J138&lt;=80,"B","C"))</f>
        <v/>
      </c>
    </row>
    <row r="139" ht="15" customHeight="1">
      <c r="A139" s="37" t="inlineStr">
        <is>
          <t>00000246</t>
        </is>
      </c>
      <c r="B139" s="38" t="inlineStr">
        <is>
          <t>AUXILIAR DE ENCANADOR OU BOMBEIRO HIDRAULICO (HORISTA)</t>
        </is>
      </c>
      <c r="C139" s="37" t="inlineStr">
        <is>
          <t>SINAPI</t>
        </is>
      </c>
      <c r="D139" s="37" t="inlineStr">
        <is>
          <t>Mão de Obra</t>
        </is>
      </c>
      <c r="E139" s="37" t="inlineStr">
        <is>
          <t>H</t>
        </is>
      </c>
      <c r="F139" s="39" t="n">
        <v>89.21273746734884</v>
      </c>
      <c r="G139" s="40" t="n">
        <v>15.09</v>
      </c>
      <c r="H139" s="40">
        <f>ROUND(F139*G139,2)</f>
        <v/>
      </c>
      <c r="I139" s="41">
        <f>H139/VALOR_TOTAL*100</f>
        <v/>
      </c>
      <c r="J139" s="41">
        <f>I139+J138</f>
        <v/>
      </c>
      <c r="K139" s="37">
        <f>IF(J139&lt;=50,"A",IF(J139&lt;=80,"B","C"))</f>
        <v/>
      </c>
    </row>
    <row r="140" ht="15" customHeight="1">
      <c r="A140" s="37" t="inlineStr">
        <is>
          <t>00010931</t>
        </is>
      </c>
      <c r="B140" s="38" t="inlineStr">
        <is>
          <t>TELA DE ARAME GALVANIZADA, HEXAGONAL, FIO 0,56 MM (24 BWG), MALHA 1/2", H = 1 M</t>
        </is>
      </c>
      <c r="C140" s="37" t="inlineStr">
        <is>
          <t>SINAPI</t>
        </is>
      </c>
      <c r="D140" s="37" t="inlineStr">
        <is>
          <t>Material</t>
        </is>
      </c>
      <c r="E140" s="37" t="inlineStr">
        <is>
          <t>M2</t>
        </is>
      </c>
      <c r="F140" s="39" t="n">
        <v>106.722</v>
      </c>
      <c r="G140" s="40" t="n">
        <v>12.48</v>
      </c>
      <c r="H140" s="40">
        <f>ROUND(F140*G140,2)</f>
        <v/>
      </c>
      <c r="I140" s="41">
        <f>H140/VALOR_TOTAL*100</f>
        <v/>
      </c>
      <c r="J140" s="41">
        <f>I140+J139</f>
        <v/>
      </c>
      <c r="K140" s="37">
        <f>IF(J140&lt;=50,"A",IF(J140&lt;=80,"B","C"))</f>
        <v/>
      </c>
    </row>
    <row r="141" ht="15" customHeight="1">
      <c r="A141" s="37" t="inlineStr">
        <is>
          <t>00000377</t>
        </is>
      </c>
      <c r="B141" s="38" t="inlineStr">
        <is>
          <t>ASSENTO SANITARIO DE PLASTICO, TIPO CONVENCIONAL</t>
        </is>
      </c>
      <c r="C141" s="37" t="inlineStr">
        <is>
          <t>SINAPI</t>
        </is>
      </c>
      <c r="D141" s="37" t="inlineStr">
        <is>
          <t>Material</t>
        </is>
      </c>
      <c r="E141" s="37" t="inlineStr">
        <is>
          <t>UN</t>
        </is>
      </c>
      <c r="F141" s="39" t="n">
        <v>33</v>
      </c>
      <c r="G141" s="40" t="n">
        <v>39.95</v>
      </c>
      <c r="H141" s="40">
        <f>ROUND(F141*G141,2)</f>
        <v/>
      </c>
      <c r="I141" s="41">
        <f>H141/VALOR_TOTAL*100</f>
        <v/>
      </c>
      <c r="J141" s="41">
        <f>I141+J140</f>
        <v/>
      </c>
      <c r="K141" s="37">
        <f>IF(J141&lt;=50,"A",IF(J141&lt;=80,"B","C"))</f>
        <v/>
      </c>
    </row>
    <row r="142" ht="15" customHeight="1">
      <c r="A142" s="37" t="inlineStr">
        <is>
          <t>00043055</t>
        </is>
      </c>
      <c r="B142" s="38" t="inlineStr">
        <is>
          <t>ACO CA-50, 12,5 MM OU 16,0 MM, VERGALHAO</t>
        </is>
      </c>
      <c r="C142" s="37" t="inlineStr">
        <is>
          <t>SINAPI</t>
        </is>
      </c>
      <c r="D142" s="37" t="inlineStr">
        <is>
          <t>Material</t>
        </is>
      </c>
      <c r="E142" s="37" t="inlineStr">
        <is>
          <t>KG</t>
        </is>
      </c>
      <c r="F142" s="39" t="n">
        <v>184.8039</v>
      </c>
      <c r="G142" s="40" t="n">
        <v>6.96</v>
      </c>
      <c r="H142" s="40">
        <f>ROUND(F142*G142,2)</f>
        <v/>
      </c>
      <c r="I142" s="41">
        <f>H142/VALOR_TOTAL*100</f>
        <v/>
      </c>
      <c r="J142" s="41">
        <f>I142+J141</f>
        <v/>
      </c>
      <c r="K142" s="37">
        <f>IF(J142&lt;=50,"A",IF(J142&lt;=80,"B","C"))</f>
        <v/>
      </c>
    </row>
    <row r="143" ht="15" customHeight="1">
      <c r="A143" s="37" t="inlineStr">
        <is>
          <t>00038597</t>
        </is>
      </c>
      <c r="B143" s="38" t="inlineStr">
        <is>
          <t>CANALETA DE CONCRETO ESTRUTURAL 14 X 19 X 39 CM, FBK 4,5 MPA (NBR 6136)</t>
        </is>
      </c>
      <c r="C143" s="37" t="inlineStr">
        <is>
          <t>SINAPI</t>
        </is>
      </c>
      <c r="D143" s="37" t="inlineStr">
        <is>
          <t>Material</t>
        </is>
      </c>
      <c r="E143" s="37" t="inlineStr">
        <is>
          <t>UN</t>
        </is>
      </c>
      <c r="F143" s="39" t="n">
        <v>234.74</v>
      </c>
      <c r="G143" s="40" t="n">
        <v>5.47</v>
      </c>
      <c r="H143" s="40">
        <f>ROUND(F143*G143,2)</f>
        <v/>
      </c>
      <c r="I143" s="41">
        <f>H143/VALOR_TOTAL*100</f>
        <v/>
      </c>
      <c r="J143" s="41">
        <f>I143+J142</f>
        <v/>
      </c>
      <c r="K143" s="37">
        <f>IF(J143&lt;=50,"A",IF(J143&lt;=80,"B","C"))</f>
        <v/>
      </c>
    </row>
    <row r="144" ht="20.1" customHeight="1">
      <c r="A144" s="37" t="inlineStr">
        <is>
          <t>00042407</t>
        </is>
      </c>
      <c r="B144" s="38" t="inlineStr">
        <is>
          <t>TRELICA NERVURADA (ESPACADOR), ALTURA = 120,0 MM, DIAMETRO DOS BANZOS INFERIORES E SUPERIOR = 6,0 MM, DIAMETRO DA DIAGONAL = 4,2 MM</t>
        </is>
      </c>
      <c r="C144" s="37" t="inlineStr">
        <is>
          <t>SINAPI</t>
        </is>
      </c>
      <c r="D144" s="37" t="inlineStr">
        <is>
          <t>Material</t>
        </is>
      </c>
      <c r="E144" s="37" t="inlineStr">
        <is>
          <t>M</t>
        </is>
      </c>
      <c r="F144" s="39" t="n">
        <v>220</v>
      </c>
      <c r="G144" s="40" t="n">
        <v>5.48</v>
      </c>
      <c r="H144" s="40">
        <f>ROUND(F144*G144,2)</f>
        <v/>
      </c>
      <c r="I144" s="41">
        <f>H144/VALOR_TOTAL*100</f>
        <v/>
      </c>
      <c r="J144" s="41">
        <f>I144+J143</f>
        <v/>
      </c>
      <c r="K144" s="37">
        <f>IF(J144&lt;=50,"A",IF(J144&lt;=80,"B","C"))</f>
        <v/>
      </c>
    </row>
    <row r="145" ht="20.1" customHeight="1">
      <c r="A145" s="37" t="inlineStr">
        <is>
          <t>00004730</t>
        </is>
      </c>
      <c r="B145" s="38" t="inlineStr">
        <is>
          <t>PEDRA DE MAO OU PEDRA RACHAO PARA ARRIMO/FUNDACAO (POSTO PEDREIRA/FORNECEDOR, SEM FRETE)</t>
        </is>
      </c>
      <c r="C145" s="37" t="inlineStr">
        <is>
          <t>SINAPI</t>
        </is>
      </c>
      <c r="D145" s="37" t="inlineStr">
        <is>
          <t>Material</t>
        </is>
      </c>
      <c r="E145" s="37" t="inlineStr">
        <is>
          <t>M3</t>
        </is>
      </c>
      <c r="F145" s="39" t="n">
        <v>10.89</v>
      </c>
      <c r="G145" s="40" t="n">
        <v>108.69</v>
      </c>
      <c r="H145" s="40">
        <f>ROUND(F145*G145,2)</f>
        <v/>
      </c>
      <c r="I145" s="41">
        <f>H145/VALOR_TOTAL*100</f>
        <v/>
      </c>
      <c r="J145" s="41">
        <f>I145+J144</f>
        <v/>
      </c>
      <c r="K145" s="37">
        <f>IF(J145&lt;=50,"A",IF(J145&lt;=80,"B","C"))</f>
        <v/>
      </c>
    </row>
    <row r="146" ht="15" customHeight="1">
      <c r="A146" s="37" t="inlineStr">
        <is>
          <t>00011190</t>
        </is>
      </c>
      <c r="B146" s="38" t="inlineStr">
        <is>
          <t>JANELA BASCULANTE, ACO, COM BATENTE/REQUADRO, 60 X 60 CM (SEM VIDROS)</t>
        </is>
      </c>
      <c r="C146" s="37" t="inlineStr">
        <is>
          <t>SINAPI</t>
        </is>
      </c>
      <c r="D146" s="37" t="inlineStr">
        <is>
          <t>Material</t>
        </is>
      </c>
      <c r="E146" s="37" t="inlineStr">
        <is>
          <t>UN</t>
        </is>
      </c>
      <c r="F146" s="39" t="n">
        <v>6.33384</v>
      </c>
      <c r="G146" s="40" t="n">
        <v>174.93</v>
      </c>
      <c r="H146" s="40">
        <f>ROUND(F146*G146,2)</f>
        <v/>
      </c>
      <c r="I146" s="41">
        <f>H146/VALOR_TOTAL*100</f>
        <v/>
      </c>
      <c r="J146" s="41">
        <f>I146+J145</f>
        <v/>
      </c>
      <c r="K146" s="37">
        <f>IF(J146&lt;=50,"A",IF(J146&lt;=80,"B","C"))</f>
        <v/>
      </c>
    </row>
    <row r="147" ht="20.1" customHeight="1">
      <c r="A147" s="37" t="inlineStr">
        <is>
          <t>00004425</t>
        </is>
      </c>
      <c r="B147" s="38" t="inlineStr">
        <is>
          <t>VIGA NAO APARELHADA *6 X 12* CM, EM MACARANDUBA/MASSARANDUBA, ANGELIM OU EQUIVALENTE DA REGIAO - BRUTA</t>
        </is>
      </c>
      <c r="C147" s="37" t="inlineStr">
        <is>
          <t>SINAPI</t>
        </is>
      </c>
      <c r="D147" s="37" t="inlineStr">
        <is>
          <t>Material</t>
        </is>
      </c>
      <c r="E147" s="37" t="inlineStr">
        <is>
          <t>M</t>
        </is>
      </c>
      <c r="F147" s="39" t="n">
        <v>40.260268</v>
      </c>
      <c r="G147" s="40" t="n">
        <v>26.44</v>
      </c>
      <c r="H147" s="40">
        <f>ROUND(F147*G147,2)</f>
        <v/>
      </c>
      <c r="I147" s="41">
        <f>H147/VALOR_TOTAL*100</f>
        <v/>
      </c>
      <c r="J147" s="41">
        <f>I147+J146</f>
        <v/>
      </c>
      <c r="K147" s="37">
        <f>IF(J147&lt;=50,"A",IF(J147&lt;=80,"B","C"))</f>
        <v/>
      </c>
    </row>
    <row r="148" ht="20.1" customHeight="1">
      <c r="A148" s="37" t="inlineStr">
        <is>
          <t>00006005</t>
        </is>
      </c>
      <c r="B148" s="38" t="inlineStr">
        <is>
          <t>REGISTRO GAVETA COM ACABAMENTO E CANOPLA CROMADOS, SIMPLES, BITOLA 3/4" (REF 1509)</t>
        </is>
      </c>
      <c r="C148" s="37" t="inlineStr">
        <is>
          <t>SINAPI</t>
        </is>
      </c>
      <c r="D148" s="37" t="inlineStr">
        <is>
          <t>Material</t>
        </is>
      </c>
      <c r="E148" s="37" t="inlineStr">
        <is>
          <t>UN</t>
        </is>
      </c>
      <c r="F148" s="39" t="n">
        <v>12</v>
      </c>
      <c r="G148" s="40" t="n">
        <v>85</v>
      </c>
      <c r="H148" s="40">
        <f>ROUND(F148*G148,2)</f>
        <v/>
      </c>
      <c r="I148" s="41">
        <f>H148/VALOR_TOTAL*100</f>
        <v/>
      </c>
      <c r="J148" s="41">
        <f>I148+J147</f>
        <v/>
      </c>
      <c r="K148" s="37">
        <f>IF(J148&lt;=50,"A",IF(J148&lt;=80,"B","C"))</f>
        <v/>
      </c>
    </row>
    <row r="149" ht="15" customHeight="1">
      <c r="A149" s="37" t="inlineStr">
        <is>
          <t>00004230</t>
        </is>
      </c>
      <c r="B149" s="38" t="inlineStr">
        <is>
          <t>OPERADOR DE MAQUINAS E TRATORES DIVERSOS - TERRAPLANAGEM (HORISTA)</t>
        </is>
      </c>
      <c r="C149" s="37" t="inlineStr">
        <is>
          <t>SINAPI</t>
        </is>
      </c>
      <c r="D149" s="37" t="inlineStr">
        <is>
          <t>Mão de Obra</t>
        </is>
      </c>
      <c r="E149" s="37" t="inlineStr">
        <is>
          <t>H</t>
        </is>
      </c>
      <c r="F149" s="39" t="n">
        <v>40.04712980766929</v>
      </c>
      <c r="G149" s="40" t="n">
        <v>25.15</v>
      </c>
      <c r="H149" s="40">
        <f>ROUND(F149*G149,2)</f>
        <v/>
      </c>
      <c r="I149" s="41">
        <f>H149/VALOR_TOTAL*100</f>
        <v/>
      </c>
      <c r="J149" s="41">
        <f>I149+J148</f>
        <v/>
      </c>
      <c r="K149" s="37">
        <f>IF(J149&lt;=50,"A",IF(J149&lt;=80,"B","C"))</f>
        <v/>
      </c>
    </row>
    <row r="150" ht="15" customHeight="1">
      <c r="A150" s="37" t="inlineStr">
        <is>
          <t>00009856</t>
        </is>
      </c>
      <c r="B150" s="38" t="inlineStr">
        <is>
          <t>TUBO PVC, ROSCAVEL, 1/2", AGUA FRIA PREDIAL</t>
        </is>
      </c>
      <c r="C150" s="37" t="inlineStr">
        <is>
          <t>SINAPI</t>
        </is>
      </c>
      <c r="D150" s="37" t="inlineStr">
        <is>
          <t>Material</t>
        </is>
      </c>
      <c r="E150" s="37" t="inlineStr">
        <is>
          <t>M</t>
        </is>
      </c>
      <c r="F150" s="39" t="n">
        <v>144</v>
      </c>
      <c r="G150" s="40" t="n">
        <v>6.97</v>
      </c>
      <c r="H150" s="40">
        <f>ROUND(F150*G150,2)</f>
        <v/>
      </c>
      <c r="I150" s="41">
        <f>H150/VALOR_TOTAL*100</f>
        <v/>
      </c>
      <c r="J150" s="41">
        <f>I150+J149</f>
        <v/>
      </c>
      <c r="K150" s="37">
        <f>IF(J150&lt;=50,"A",IF(J150&lt;=80,"B","C"))</f>
        <v/>
      </c>
    </row>
    <row r="151" ht="15" customHeight="1">
      <c r="A151" s="37" t="inlineStr">
        <is>
          <t>00038365</t>
        </is>
      </c>
      <c r="B151" s="38" t="inlineStr">
        <is>
          <t>CAMADA SEPARADORA DE FILME DE POLIETILENO 20 A 25 MICRA</t>
        </is>
      </c>
      <c r="C151" s="37" t="inlineStr">
        <is>
          <t>SINAPI</t>
        </is>
      </c>
      <c r="D151" s="37" t="inlineStr">
        <is>
          <t>Material</t>
        </is>
      </c>
      <c r="E151" s="37" t="inlineStr">
        <is>
          <t>M2</t>
        </is>
      </c>
      <c r="F151" s="39" t="n">
        <v>366.8704</v>
      </c>
      <c r="G151" s="40" t="n">
        <v>2.73</v>
      </c>
      <c r="H151" s="40">
        <f>ROUND(F151*G151,2)</f>
        <v/>
      </c>
      <c r="I151" s="41">
        <f>H151/VALOR_TOTAL*100</f>
        <v/>
      </c>
      <c r="J151" s="41">
        <f>I151+J150</f>
        <v/>
      </c>
      <c r="K151" s="37">
        <f>IF(J151&lt;=50,"A",IF(J151&lt;=80,"B","C"))</f>
        <v/>
      </c>
    </row>
    <row r="152" ht="15" customHeight="1">
      <c r="A152" s="37" t="inlineStr">
        <is>
          <t>00006012</t>
        </is>
      </c>
      <c r="B152" s="38" t="inlineStr">
        <is>
          <t>REGISTRO GAVETA BRUTO EM LATAO FORJADO, BITOLA 3" (REF 1509)</t>
        </is>
      </c>
      <c r="C152" s="37" t="inlineStr">
        <is>
          <t>SINAPI</t>
        </is>
      </c>
      <c r="D152" s="37" t="inlineStr">
        <is>
          <t>Material</t>
        </is>
      </c>
      <c r="E152" s="37" t="inlineStr">
        <is>
          <t>UN</t>
        </is>
      </c>
      <c r="F152" s="39" t="n">
        <v>3</v>
      </c>
      <c r="G152" s="40" t="n">
        <v>330.93</v>
      </c>
      <c r="H152" s="40">
        <f>ROUND(F152*G152,2)</f>
        <v/>
      </c>
      <c r="I152" s="41">
        <f>H152/VALOR_TOTAL*100</f>
        <v/>
      </c>
      <c r="J152" s="41">
        <f>I152+J151</f>
        <v/>
      </c>
      <c r="K152" s="37">
        <f>IF(J152&lt;=50,"A",IF(J152&lt;=80,"B","C"))</f>
        <v/>
      </c>
    </row>
    <row r="153" ht="15" customHeight="1">
      <c r="A153" s="37" t="inlineStr">
        <is>
          <t>00038589</t>
        </is>
      </c>
      <c r="B153" s="38" t="inlineStr">
        <is>
          <t>MEIO BLOCO DE CONCRETO ESTRUTURAL 14 X 19 X 19 CM, FBK 4,5 MPA (NBR 6136)</t>
        </is>
      </c>
      <c r="C153" s="37" t="inlineStr">
        <is>
          <t>SINAPI</t>
        </is>
      </c>
      <c r="D153" s="37" t="inlineStr">
        <is>
          <t>Material</t>
        </is>
      </c>
      <c r="E153" s="37" t="inlineStr">
        <is>
          <t>UN</t>
        </is>
      </c>
      <c r="F153" s="39" t="n">
        <v>353.32</v>
      </c>
      <c r="G153" s="40" t="n">
        <v>2.77</v>
      </c>
      <c r="H153" s="40">
        <f>ROUND(F153*G153,2)</f>
        <v/>
      </c>
      <c r="I153" s="41">
        <f>H153/VALOR_TOTAL*100</f>
        <v/>
      </c>
      <c r="J153" s="41">
        <f>I153+J152</f>
        <v/>
      </c>
      <c r="K153" s="37">
        <f>IF(J153&lt;=50,"A",IF(J153&lt;=80,"B","C"))</f>
        <v/>
      </c>
    </row>
    <row r="154" ht="27.95" customHeight="1">
      <c r="A154" s="37" t="inlineStr">
        <is>
          <t>00037373</t>
        </is>
      </c>
      <c r="B154" s="38" t="inlineStr">
        <is>
          <t>SEGURO - HORISTA (COLETADO CAIXA - ENCARGOS COMPLEMENTARES)</t>
        </is>
      </c>
      <c r="C154" s="37" t="inlineStr">
        <is>
          <t>SINAPI</t>
        </is>
      </c>
      <c r="D154" s="37" t="inlineStr">
        <is>
          <t>Encargos Complementares</t>
        </is>
      </c>
      <c r="E154" s="37" t="inlineStr">
        <is>
          <t>H</t>
        </is>
      </c>
      <c r="F154" s="39" t="n">
        <v>24280.26487450439</v>
      </c>
      <c r="G154" s="40" t="n">
        <v>0.04</v>
      </c>
      <c r="H154" s="40">
        <f>ROUND(F154*G154,2)</f>
        <v/>
      </c>
      <c r="I154" s="41">
        <f>H154/VALOR_TOTAL*100</f>
        <v/>
      </c>
      <c r="J154" s="41">
        <f>I154+J153</f>
        <v/>
      </c>
      <c r="K154" s="37">
        <f>IF(J154&lt;=50,"A",IF(J154&lt;=80,"B","C"))</f>
        <v/>
      </c>
    </row>
    <row r="155" ht="15" customHeight="1">
      <c r="A155" s="37" t="inlineStr">
        <is>
          <t>00007356</t>
        </is>
      </c>
      <c r="B155" s="38" t="inlineStr">
        <is>
          <t>TINTA LATEX ACRILICA PREMIUM, COR BRANCO FOSCO</t>
        </is>
      </c>
      <c r="C155" s="37" t="inlineStr">
        <is>
          <t>SINAPI</t>
        </is>
      </c>
      <c r="D155" s="37" t="inlineStr">
        <is>
          <t>Material</t>
        </is>
      </c>
      <c r="E155" s="37" t="inlineStr">
        <is>
          <t>L</t>
        </is>
      </c>
      <c r="F155" s="39" t="n">
        <v>30.2491042</v>
      </c>
      <c r="G155" s="40" t="n">
        <v>32.08</v>
      </c>
      <c r="H155" s="40">
        <f>ROUND(F155*G155,2)</f>
        <v/>
      </c>
      <c r="I155" s="41">
        <f>H155/VALOR_TOTAL*100</f>
        <v/>
      </c>
      <c r="J155" s="41">
        <f>I155+J154</f>
        <v/>
      </c>
      <c r="K155" s="37">
        <f>IF(J155&lt;=50,"A",IF(J155&lt;=80,"B","C"))</f>
        <v/>
      </c>
    </row>
    <row r="156" ht="27.95" customHeight="1">
      <c r="A156" s="37" t="inlineStr">
        <is>
          <t>00043459</t>
        </is>
      </c>
      <c r="B156" s="38" t="inlineStr">
        <is>
          <t>FERRAMENTAS - FAMILIA CARPINTEIRO DE FORMAS - HORISTA (ENCARGOS COMPLEMENTARES - COLETADO CAIXA)</t>
        </is>
      </c>
      <c r="C156" s="37" t="inlineStr">
        <is>
          <t>SINAPI</t>
        </is>
      </c>
      <c r="D156" s="37" t="inlineStr">
        <is>
          <t>Encargos Complementares</t>
        </is>
      </c>
      <c r="E156" s="37" t="inlineStr">
        <is>
          <t>H</t>
        </is>
      </c>
      <c r="F156" s="39" t="n">
        <v>1880.146368125856</v>
      </c>
      <c r="G156" s="40" t="n">
        <v>0.49</v>
      </c>
      <c r="H156" s="40">
        <f>ROUND(F156*G156,2)</f>
        <v/>
      </c>
      <c r="I156" s="41">
        <f>H156/VALOR_TOTAL*100</f>
        <v/>
      </c>
      <c r="J156" s="41">
        <f>I156+J155</f>
        <v/>
      </c>
      <c r="K156" s="37">
        <f>IF(J156&lt;=50,"A",IF(J156&lt;=80,"B","C"))</f>
        <v/>
      </c>
    </row>
    <row r="157" ht="15" customHeight="1">
      <c r="A157" s="37" t="inlineStr">
        <is>
          <t>00004513</t>
        </is>
      </c>
      <c r="B157" s="38" t="inlineStr">
        <is>
          <t>CAIBRO 5 X 5 CM EM PINUS, MISTA OU EQUIVALENTE DA REGIAO - BRUTA</t>
        </is>
      </c>
      <c r="C157" s="37" t="inlineStr">
        <is>
          <t>SINAPI</t>
        </is>
      </c>
      <c r="D157" s="37" t="inlineStr">
        <is>
          <t>Material</t>
        </is>
      </c>
      <c r="E157" s="37" t="inlineStr">
        <is>
          <t>M</t>
        </is>
      </c>
      <c r="F157" s="39" t="n">
        <v>114.52</v>
      </c>
      <c r="G157" s="40" t="n">
        <v>7.92</v>
      </c>
      <c r="H157" s="40">
        <f>ROUND(F157*G157,2)</f>
        <v/>
      </c>
      <c r="I157" s="41">
        <f>H157/VALOR_TOTAL*100</f>
        <v/>
      </c>
      <c r="J157" s="41">
        <f>I157+J156</f>
        <v/>
      </c>
      <c r="K157" s="37">
        <f>IF(J157&lt;=50,"A",IF(J157&lt;=80,"B","C"))</f>
        <v/>
      </c>
    </row>
    <row r="158" ht="15" customHeight="1">
      <c r="A158" s="37" t="inlineStr">
        <is>
          <t>00000378</t>
        </is>
      </c>
      <c r="B158" s="38" t="inlineStr">
        <is>
          <t>ARMADOR (HORISTA)</t>
        </is>
      </c>
      <c r="C158" s="37" t="inlineStr">
        <is>
          <t>SINAPI</t>
        </is>
      </c>
      <c r="D158" s="37" t="inlineStr">
        <is>
          <t>Mão de Obra</t>
        </is>
      </c>
      <c r="E158" s="37" t="inlineStr">
        <is>
          <t>H</t>
        </is>
      </c>
      <c r="F158" s="39" t="n">
        <v>42.5486406420146</v>
      </c>
      <c r="G158" s="40" t="n">
        <v>20.53</v>
      </c>
      <c r="H158" s="40">
        <f>ROUND(F158*G158,2)</f>
        <v/>
      </c>
      <c r="I158" s="41">
        <f>H158/VALOR_TOTAL*100</f>
        <v/>
      </c>
      <c r="J158" s="41">
        <f>I158+J157</f>
        <v/>
      </c>
      <c r="K158" s="37">
        <f>IF(J158&lt;=50,"A",IF(J158&lt;=80,"B","C"))</f>
        <v/>
      </c>
    </row>
    <row r="159" ht="20.1" customHeight="1">
      <c r="A159" s="37" t="inlineStr">
        <is>
          <t>00038773</t>
        </is>
      </c>
      <c r="B159" s="38" t="inlineStr">
        <is>
          <t>LUMINARIA DE TETO PLAFON/PLAFONIER EM PLASTICO COM BASE E27, POTENCIA MAXIMA 60 W (NAO INCLUI LAMPADA)</t>
        </is>
      </c>
      <c r="C159" s="37" t="inlineStr">
        <is>
          <t>SINAPI</t>
        </is>
      </c>
      <c r="D159" s="37" t="inlineStr">
        <is>
          <t>Material</t>
        </is>
      </c>
      <c r="E159" s="37" t="inlineStr">
        <is>
          <t>UN</t>
        </is>
      </c>
      <c r="F159" s="39" t="n">
        <v>120</v>
      </c>
      <c r="G159" s="40" t="n">
        <v>6.85</v>
      </c>
      <c r="H159" s="40">
        <f>ROUND(F159*G159,2)</f>
        <v/>
      </c>
      <c r="I159" s="41">
        <f>H159/VALOR_TOTAL*100</f>
        <v/>
      </c>
      <c r="J159" s="41">
        <f>I159+J158</f>
        <v/>
      </c>
      <c r="K159" s="37">
        <f>IF(J159&lt;=50,"A",IF(J159&lt;=80,"B","C"))</f>
        <v/>
      </c>
    </row>
    <row r="160" ht="15" customHeight="1">
      <c r="A160" s="37" t="inlineStr">
        <is>
          <t>I1154</t>
        </is>
      </c>
      <c r="B160" s="38" t="inlineStr">
        <is>
          <t>FECHADURA COMPLETA PARA PORTA EXTERNA</t>
        </is>
      </c>
      <c r="C160" s="37" t="inlineStr">
        <is>
          <t>SEINFRA</t>
        </is>
      </c>
      <c r="D160" s="37" t="inlineStr">
        <is>
          <t>Material</t>
        </is>
      </c>
      <c r="E160" s="37" t="inlineStr">
        <is>
          <t>UN</t>
        </is>
      </c>
      <c r="F160" s="39" t="n">
        <v>12</v>
      </c>
      <c r="G160" s="40" t="n">
        <v>66.98</v>
      </c>
      <c r="H160" s="40">
        <f>ROUND(F160*G160,2)</f>
        <v/>
      </c>
      <c r="I160" s="41">
        <f>H160/VALOR_TOTAL*100</f>
        <v/>
      </c>
      <c r="J160" s="41">
        <f>I160+J159</f>
        <v/>
      </c>
      <c r="K160" s="37">
        <f>IF(J160&lt;=50,"A",IF(J160&lt;=80,"B","C"))</f>
        <v/>
      </c>
    </row>
    <row r="161" ht="27.95" customHeight="1">
      <c r="A161" s="37" t="inlineStr">
        <is>
          <t>00037758</t>
        </is>
      </c>
      <c r="B161" s="38" t="inlineStr">
        <is>
          <t>CAMINHAO TRUCADO, PESO BRUTO TOTAL 23000 KG, CARGA UTIL MAXIMA 15285 KG, DISTANCIA ENTRE EIXOS 4,80 M, POTENCIA 326 CV (INCLUI CABINE E CHASSI, NAO INCLUI CARROCERIA)</t>
        </is>
      </c>
      <c r="C161" s="37" t="inlineStr">
        <is>
          <t>SINAPI</t>
        </is>
      </c>
      <c r="D161" s="37" t="inlineStr">
        <is>
          <t>Equipamento</t>
        </is>
      </c>
      <c r="E161" s="37" t="inlineStr">
        <is>
          <t>UN</t>
        </is>
      </c>
      <c r="F161" s="43" t="n">
        <v>0.00109628171382</v>
      </c>
      <c r="G161" s="40" t="n">
        <v>710806.66</v>
      </c>
      <c r="H161" s="40">
        <f>ROUND(F161*G161,2)</f>
        <v/>
      </c>
      <c r="I161" s="41">
        <f>H161/VALOR_TOTAL*100</f>
        <v/>
      </c>
      <c r="J161" s="41">
        <f>I161+J160</f>
        <v/>
      </c>
      <c r="K161" s="37">
        <f>IF(J161&lt;=50,"A",IF(J161&lt;=80,"B","C"))</f>
        <v/>
      </c>
    </row>
    <row r="162" ht="15" customHeight="1">
      <c r="A162" s="37" t="inlineStr">
        <is>
          <t>00034566</t>
        </is>
      </c>
      <c r="B162" s="38" t="inlineStr">
        <is>
          <t>BLOCO DE CONCRETO ESTRUTURAL 14 X 19 X 29 CM, FBK 6 MPA (NBR 6136)</t>
        </is>
      </c>
      <c r="C162" s="37" t="inlineStr">
        <is>
          <t>SINAPI</t>
        </is>
      </c>
      <c r="D162" s="37" t="inlineStr">
        <is>
          <t>Material</t>
        </is>
      </c>
      <c r="E162" s="37" t="inlineStr">
        <is>
          <t>UN</t>
        </is>
      </c>
      <c r="F162" s="39" t="n">
        <v>167.5099</v>
      </c>
      <c r="G162" s="40" t="n">
        <v>4.61</v>
      </c>
      <c r="H162" s="40">
        <f>ROUND(F162*G162,2)</f>
        <v/>
      </c>
      <c r="I162" s="41">
        <f>H162/VALOR_TOTAL*100</f>
        <v/>
      </c>
      <c r="J162" s="41">
        <f>I162+J161</f>
        <v/>
      </c>
      <c r="K162" s="37">
        <f>IF(J162&lt;=50,"A",IF(J162&lt;=80,"B","C"))</f>
        <v/>
      </c>
    </row>
    <row r="163" ht="15" customHeight="1">
      <c r="A163" s="37" t="inlineStr">
        <is>
          <t>I04509S</t>
        </is>
      </c>
      <c r="B163" s="38" t="inlineStr">
        <is>
          <t>Sarrafo *2,5 x 10* cm em pinus, mista ou equivalente da regiao - bruta</t>
        </is>
      </c>
      <c r="C163" s="37" t="inlineStr">
        <is>
          <t>ORSE</t>
        </is>
      </c>
      <c r="D163" s="37" t="inlineStr">
        <is>
          <t>Material</t>
        </is>
      </c>
      <c r="E163" s="37" t="inlineStr">
        <is>
          <t>m</t>
        </is>
      </c>
      <c r="F163" s="39" t="n">
        <v>136.32</v>
      </c>
      <c r="G163" s="40" t="n">
        <v>5.65</v>
      </c>
      <c r="H163" s="40">
        <f>ROUND(F163*G163,2)</f>
        <v/>
      </c>
      <c r="I163" s="41">
        <f>H163/VALOR_TOTAL*100</f>
        <v/>
      </c>
      <c r="J163" s="41">
        <f>I163+J162</f>
        <v/>
      </c>
      <c r="K163" s="37">
        <f>IF(J163&lt;=50,"A",IF(J163&lt;=80,"B","C"))</f>
        <v/>
      </c>
    </row>
    <row r="164" ht="15" customHeight="1">
      <c r="A164" s="37" t="inlineStr">
        <is>
          <t>I05067S</t>
        </is>
      </c>
      <c r="B164" s="38" t="inlineStr">
        <is>
          <t>Prego de aco polido com cabeca 16 x 24 (2 1/4 x 12)</t>
        </is>
      </c>
      <c r="C164" s="37" t="inlineStr">
        <is>
          <t>ORSE</t>
        </is>
      </c>
      <c r="D164" s="37" t="inlineStr">
        <is>
          <t>Material</t>
        </is>
      </c>
      <c r="E164" s="37" t="inlineStr">
        <is>
          <t>kg</t>
        </is>
      </c>
      <c r="F164" s="39" t="n">
        <v>45.44</v>
      </c>
      <c r="G164" s="40" t="n">
        <v>16.86</v>
      </c>
      <c r="H164" s="40">
        <f>ROUND(F164*G164,2)</f>
        <v/>
      </c>
      <c r="I164" s="41">
        <f>H164/VALOR_TOTAL*100</f>
        <v/>
      </c>
      <c r="J164" s="41">
        <f>I164+J163</f>
        <v/>
      </c>
      <c r="K164" s="37">
        <f>IF(J164&lt;=50,"A",IF(J164&lt;=80,"B","C"))</f>
        <v/>
      </c>
    </row>
    <row r="165" ht="15" customHeight="1">
      <c r="A165" s="37" t="inlineStr">
        <is>
          <t>00004823</t>
        </is>
      </c>
      <c r="B165" s="38" t="inlineStr">
        <is>
          <t>MASSA PLASTICA PARA MARMORE/GRANITO</t>
        </is>
      </c>
      <c r="C165" s="37" t="inlineStr">
        <is>
          <t>SINAPI</t>
        </is>
      </c>
      <c r="D165" s="37" t="inlineStr">
        <is>
          <t>Material</t>
        </is>
      </c>
      <c r="E165" s="37" t="inlineStr">
        <is>
          <t>KG</t>
        </is>
      </c>
      <c r="F165" s="39" t="n">
        <v>15.83896384</v>
      </c>
      <c r="G165" s="40" t="n">
        <v>45.97</v>
      </c>
      <c r="H165" s="40">
        <f>ROUND(F165*G165,2)</f>
        <v/>
      </c>
      <c r="I165" s="41">
        <f>H165/VALOR_TOTAL*100</f>
        <v/>
      </c>
      <c r="J165" s="41">
        <f>I165+J164</f>
        <v/>
      </c>
      <c r="K165" s="37">
        <f>IF(J165&lt;=50,"A",IF(J165&lt;=80,"B","C"))</f>
        <v/>
      </c>
    </row>
    <row r="166" ht="20.1" customHeight="1">
      <c r="A166" s="37" t="inlineStr">
        <is>
          <t>00004813</t>
        </is>
      </c>
      <c r="B166" s="38" t="inlineStr">
        <is>
          <t>PLACA DE OBRA (PARA CONSTRUCAO CIVIL) EM CHAPA GALVANIZADA *N. 22*, ADESIVADA, DE *2,4 X 1,2* M (SEM POSTES PARA FIXACAO)</t>
        </is>
      </c>
      <c r="C166" s="37" t="inlineStr">
        <is>
          <t>SINAPI</t>
        </is>
      </c>
      <c r="D166" s="37" t="inlineStr">
        <is>
          <t>Material</t>
        </is>
      </c>
      <c r="E166" s="37" t="inlineStr">
        <is>
          <t>M2</t>
        </is>
      </c>
      <c r="F166" s="39" t="n">
        <v>2.88</v>
      </c>
      <c r="G166" s="40" t="n">
        <v>250</v>
      </c>
      <c r="H166" s="40">
        <f>ROUND(F166*G166,2)</f>
        <v/>
      </c>
      <c r="I166" s="41">
        <f>H166/VALOR_TOTAL*100</f>
        <v/>
      </c>
      <c r="J166" s="41">
        <f>I166+J165</f>
        <v/>
      </c>
      <c r="K166" s="37">
        <f>IF(J166&lt;=50,"A",IF(J166&lt;=80,"B","C"))</f>
        <v/>
      </c>
    </row>
    <row r="167" ht="15" customHeight="1">
      <c r="A167" s="37" t="inlineStr">
        <is>
          <t>00034498</t>
        </is>
      </c>
      <c r="B167" s="38" t="inlineStr">
        <is>
          <t>CONE DE SINALIZACAO EM PVC FLEXIVEL, H = 70 / 76 CM (NBR 15071)</t>
        </is>
      </c>
      <c r="C167" s="37" t="inlineStr">
        <is>
          <t>SINAPI</t>
        </is>
      </c>
      <c r="D167" s="37" t="inlineStr">
        <is>
          <t>Material</t>
        </is>
      </c>
      <c r="E167" s="37" t="inlineStr">
        <is>
          <t>UN</t>
        </is>
      </c>
      <c r="F167" s="39" t="n">
        <v>6.099807</v>
      </c>
      <c r="G167" s="40" t="n">
        <v>117.59</v>
      </c>
      <c r="H167" s="40">
        <f>ROUND(F167*G167,2)</f>
        <v/>
      </c>
      <c r="I167" s="41">
        <f>H167/VALOR_TOTAL*100</f>
        <v/>
      </c>
      <c r="J167" s="41">
        <f>I167+J166</f>
        <v/>
      </c>
      <c r="K167" s="37">
        <f>IF(J167&lt;=50,"A",IF(J167&lt;=80,"B","C"))</f>
        <v/>
      </c>
    </row>
    <row r="168" ht="20.1" customHeight="1">
      <c r="A168" s="37" t="inlineStr">
        <is>
          <t>SBC007898</t>
        </is>
      </c>
      <c r="B168" s="38" t="inlineStr">
        <is>
          <t>TECIDO FIBRA DE CARBONO 200 PARA REFORCO ESTRUTURAL (1,0x1,30m)</t>
        </is>
      </c>
      <c r="C168" s="37" t="inlineStr">
        <is>
          <t>Composições Próprias</t>
        </is>
      </c>
      <c r="D168" s="37" t="inlineStr">
        <is>
          <t>Material</t>
        </is>
      </c>
      <c r="E168" s="37" t="inlineStr">
        <is>
          <t>M2</t>
        </is>
      </c>
      <c r="F168" s="39" t="n">
        <v>1.292</v>
      </c>
      <c r="G168" s="40" t="n">
        <v>542.3</v>
      </c>
      <c r="H168" s="40">
        <f>ROUND(F168*G168,2)</f>
        <v/>
      </c>
      <c r="I168" s="41">
        <f>H168/VALOR_TOTAL*100</f>
        <v/>
      </c>
      <c r="J168" s="41">
        <f>I168+J167</f>
        <v/>
      </c>
      <c r="K168" s="37">
        <f>IF(J168&lt;=50,"A",IF(J168&lt;=80,"B","C"))</f>
        <v/>
      </c>
    </row>
    <row r="169" ht="15" customHeight="1">
      <c r="A169" s="37" t="inlineStr">
        <is>
          <t>00001214</t>
        </is>
      </c>
      <c r="B169" s="38" t="inlineStr">
        <is>
          <t>CARPINTEIRO DE ESQUADRIAS (HORISTA)</t>
        </is>
      </c>
      <c r="C169" s="37" t="inlineStr">
        <is>
          <t>SINAPI</t>
        </is>
      </c>
      <c r="D169" s="37" t="inlineStr">
        <is>
          <t>Mão de Obra</t>
        </is>
      </c>
      <c r="E169" s="37" t="inlineStr">
        <is>
          <t>H</t>
        </is>
      </c>
      <c r="F169" s="39" t="n">
        <v>34.21345813948741</v>
      </c>
      <c r="G169" s="40" t="n">
        <v>19.5</v>
      </c>
      <c r="H169" s="40">
        <f>ROUND(F169*G169,2)</f>
        <v/>
      </c>
      <c r="I169" s="41">
        <f>H169/VALOR_TOTAL*100</f>
        <v/>
      </c>
      <c r="J169" s="41">
        <f>I169+J168</f>
        <v/>
      </c>
      <c r="K169" s="37">
        <f>IF(J169&lt;=50,"A",IF(J169&lt;=80,"B","C"))</f>
        <v/>
      </c>
    </row>
    <row r="170" ht="27.95" customHeight="1">
      <c r="A170" s="37" t="inlineStr">
        <is>
          <t>I00158</t>
        </is>
      </c>
      <c r="B170" s="38" t="inlineStr">
        <is>
          <t>Almoço (Participação do empregador)</t>
        </is>
      </c>
      <c r="C170" s="37" t="inlineStr">
        <is>
          <t>ORSE</t>
        </is>
      </c>
      <c r="D170" s="37" t="inlineStr">
        <is>
          <t>Encargos Complementares</t>
        </is>
      </c>
      <c r="E170" s="37" t="inlineStr">
        <is>
          <t>un</t>
        </is>
      </c>
      <c r="F170" s="39" t="n">
        <v>45.90671</v>
      </c>
      <c r="G170" s="40" t="n">
        <v>14</v>
      </c>
      <c r="H170" s="40">
        <f>ROUND(F170*G170,2)</f>
        <v/>
      </c>
      <c r="I170" s="41">
        <f>H170/VALOR_TOTAL*100</f>
        <v/>
      </c>
      <c r="J170" s="41">
        <f>I170+J169</f>
        <v/>
      </c>
      <c r="K170" s="37">
        <f>IF(J170&lt;=50,"A",IF(J170&lt;=80,"B","C"))</f>
        <v/>
      </c>
    </row>
    <row r="171" ht="15" customHeight="1">
      <c r="A171" s="37" t="inlineStr">
        <is>
          <t>I1709</t>
        </is>
      </c>
      <c r="B171" s="38" t="inlineStr">
        <is>
          <t>PORTA LISA DE CEDRO 0.90X2.10M</t>
        </is>
      </c>
      <c r="C171" s="37" t="inlineStr">
        <is>
          <t>SEINFRA</t>
        </is>
      </c>
      <c r="D171" s="37" t="inlineStr">
        <is>
          <t>Material</t>
        </is>
      </c>
      <c r="E171" s="37" t="inlineStr">
        <is>
          <t>UN</t>
        </is>
      </c>
      <c r="F171" s="39" t="n">
        <v>2</v>
      </c>
      <c r="G171" s="40" t="n">
        <v>318.99</v>
      </c>
      <c r="H171" s="40">
        <f>ROUND(F171*G171,2)</f>
        <v/>
      </c>
      <c r="I171" s="41">
        <f>H171/VALOR_TOTAL*100</f>
        <v/>
      </c>
      <c r="J171" s="41">
        <f>I171+J170</f>
        <v/>
      </c>
      <c r="K171" s="37">
        <f>IF(J171&lt;=50,"A",IF(J171&lt;=80,"B","C"))</f>
        <v/>
      </c>
    </row>
    <row r="172" ht="27.95" customHeight="1">
      <c r="A172" s="37" t="inlineStr">
        <is>
          <t>00043486</t>
        </is>
      </c>
      <c r="B172" s="38" t="inlineStr">
        <is>
          <t>EPI - FAMILIA ENGENHEIRO CIVIL - HORISTA (ENCARGOS COMPLEMENTARES - COLETADO CAIXA)</t>
        </is>
      </c>
      <c r="C172" s="37" t="inlineStr">
        <is>
          <t>SINAPI</t>
        </is>
      </c>
      <c r="D172" s="37" t="inlineStr">
        <is>
          <t>Encargos Complementares</t>
        </is>
      </c>
      <c r="E172" s="37" t="inlineStr">
        <is>
          <t>H</t>
        </is>
      </c>
      <c r="F172" s="39" t="n">
        <v>843.506746</v>
      </c>
      <c r="G172" s="40" t="n">
        <v>0.74</v>
      </c>
      <c r="H172" s="40">
        <f>ROUND(F172*G172,2)</f>
        <v/>
      </c>
      <c r="I172" s="41">
        <f>H172/VALOR_TOTAL*100</f>
        <v/>
      </c>
      <c r="J172" s="41">
        <f>I172+J171</f>
        <v/>
      </c>
      <c r="K172" s="37">
        <f>IF(J172&lt;=50,"A",IF(J172&lt;=80,"B","C"))</f>
        <v/>
      </c>
    </row>
    <row r="173" ht="15" customHeight="1">
      <c r="A173" s="37" t="inlineStr">
        <is>
          <t>I1027</t>
        </is>
      </c>
      <c r="B173" s="38" t="inlineStr">
        <is>
          <t>DOBRADIÇA 3''X2 1/2'' CROMADA</t>
        </is>
      </c>
      <c r="C173" s="37" t="inlineStr">
        <is>
          <t>SEINFRA</t>
        </is>
      </c>
      <c r="D173" s="37" t="inlineStr">
        <is>
          <t>Material</t>
        </is>
      </c>
      <c r="E173" s="37" t="inlineStr">
        <is>
          <t>UN</t>
        </is>
      </c>
      <c r="F173" s="39" t="n">
        <v>36</v>
      </c>
      <c r="G173" s="40" t="n">
        <v>16.63</v>
      </c>
      <c r="H173" s="40">
        <f>ROUND(F173*G173,2)</f>
        <v/>
      </c>
      <c r="I173" s="41">
        <f>H173/VALOR_TOTAL*100</f>
        <v/>
      </c>
      <c r="J173" s="41">
        <f>I173+J172</f>
        <v/>
      </c>
      <c r="K173" s="37">
        <f>IF(J173&lt;=50,"A",IF(J173&lt;=80,"B","C"))</f>
        <v/>
      </c>
    </row>
    <row r="174" ht="15" customHeight="1">
      <c r="A174" s="37" t="inlineStr">
        <is>
          <t>I03358</t>
        </is>
      </c>
      <c r="B174" s="38" t="inlineStr">
        <is>
          <t>Dispenser para toalha de papel interfolhada, em ABS</t>
        </is>
      </c>
      <c r="C174" s="37" t="inlineStr">
        <is>
          <t>ORSE</t>
        </is>
      </c>
      <c r="D174" s="37" t="inlineStr">
        <is>
          <t>Material</t>
        </is>
      </c>
      <c r="E174" s="37" t="inlineStr">
        <is>
          <t>Un</t>
        </is>
      </c>
      <c r="F174" s="39" t="n">
        <v>12</v>
      </c>
      <c r="G174" s="40" t="n">
        <v>49.47</v>
      </c>
      <c r="H174" s="40">
        <f>ROUND(F174*G174,2)</f>
        <v/>
      </c>
      <c r="I174" s="41">
        <f>H174/VALOR_TOTAL*100</f>
        <v/>
      </c>
      <c r="J174" s="41">
        <f>I174+J173</f>
        <v/>
      </c>
      <c r="K174" s="37">
        <f>IF(J174&lt;=50,"A",IF(J174&lt;=80,"B","C"))</f>
        <v/>
      </c>
    </row>
    <row r="175" ht="20.1" customHeight="1">
      <c r="A175" s="37" t="inlineStr">
        <is>
          <t>SBC004858</t>
        </is>
      </c>
      <c r="B175" s="38" t="inlineStr">
        <is>
          <t>PROJETO DE CANTEIRO DE OBRAS PARA EDIFICAÇÃO</t>
        </is>
      </c>
      <c r="C175" s="37" t="inlineStr">
        <is>
          <t>Composições Próprias</t>
        </is>
      </c>
      <c r="D175" s="37" t="inlineStr">
        <is>
          <t>Material</t>
        </is>
      </c>
      <c r="E175" s="37" t="inlineStr">
        <is>
          <t>M2</t>
        </is>
      </c>
      <c r="F175" s="39" t="n">
        <v>67.98999999999999</v>
      </c>
      <c r="G175" s="40" t="n">
        <v>8.5</v>
      </c>
      <c r="H175" s="40">
        <f>ROUND(F175*G175,2)</f>
        <v/>
      </c>
      <c r="I175" s="41">
        <f>H175/VALOR_TOTAL*100</f>
        <v/>
      </c>
      <c r="J175" s="41">
        <f>I175+J174</f>
        <v/>
      </c>
      <c r="K175" s="37">
        <f>IF(J175&lt;=50,"A",IF(J175&lt;=80,"B","C"))</f>
        <v/>
      </c>
    </row>
    <row r="176" ht="20.1" customHeight="1">
      <c r="A176" s="37" t="inlineStr">
        <is>
          <t>00039025</t>
        </is>
      </c>
      <c r="B176" s="38" t="inlineStr">
        <is>
          <t>PORTA DE ABRIR, TIPO VENEZIANA, EM ALUMINIO, ACABAMENTO ANODIZADO NATURAL, 90 MM X 210 MM (LARGURA X ALTURA), SEM GUARNICAO/ALIZAR/VISTA</t>
        </is>
      </c>
      <c r="C176" s="37" t="inlineStr">
        <is>
          <t>SINAPI</t>
        </is>
      </c>
      <c r="D176" s="37" t="inlineStr">
        <is>
          <t>Material</t>
        </is>
      </c>
      <c r="E176" s="37" t="inlineStr">
        <is>
          <t>UN</t>
        </is>
      </c>
      <c r="F176" s="39" t="n">
        <v>1.0409646</v>
      </c>
      <c r="G176" s="40" t="n">
        <v>545.95</v>
      </c>
      <c r="H176" s="40">
        <f>ROUND(F176*G176,2)</f>
        <v/>
      </c>
      <c r="I176" s="41">
        <f>H176/VALOR_TOTAL*100</f>
        <v/>
      </c>
      <c r="J176" s="41">
        <f>I176+J175</f>
        <v/>
      </c>
      <c r="K176" s="37">
        <f>IF(J176&lt;=50,"A",IF(J176&lt;=80,"B","C"))</f>
        <v/>
      </c>
    </row>
    <row r="177" ht="15" customHeight="1">
      <c r="A177" s="37" t="inlineStr">
        <is>
          <t>00004721</t>
        </is>
      </c>
      <c r="B177" s="38" t="inlineStr">
        <is>
          <t>PEDRA BRITADA N. 1 (9,5 A 19 MM) POSTO PEDREIRA/FORNECEDOR, SEM FRETE</t>
        </is>
      </c>
      <c r="C177" s="37" t="inlineStr">
        <is>
          <t>SINAPI</t>
        </is>
      </c>
      <c r="D177" s="37" t="inlineStr">
        <is>
          <t>Material</t>
        </is>
      </c>
      <c r="E177" s="37" t="inlineStr">
        <is>
          <t>M3</t>
        </is>
      </c>
      <c r="F177" s="39" t="n">
        <v>4.8905574971964</v>
      </c>
      <c r="G177" s="40" t="n">
        <v>115.64</v>
      </c>
      <c r="H177" s="40">
        <f>ROUND(F177*G177,2)</f>
        <v/>
      </c>
      <c r="I177" s="41">
        <f>H177/VALOR_TOTAL*100</f>
        <v/>
      </c>
      <c r="J177" s="41">
        <f>I177+J176</f>
        <v/>
      </c>
      <c r="K177" s="37">
        <f>IF(J177&lt;=50,"A",IF(J177&lt;=80,"B","C"))</f>
        <v/>
      </c>
    </row>
    <row r="178" ht="15" customHeight="1">
      <c r="A178" s="37" t="inlineStr">
        <is>
          <t>00000012</t>
        </is>
      </c>
      <c r="B178" s="38" t="inlineStr">
        <is>
          <t>ESCOVA DE ACO, COM CABO, *4 X 15* FILEIRAS DE CERDAS</t>
        </is>
      </c>
      <c r="C178" s="37" t="inlineStr">
        <is>
          <t>SINAPI</t>
        </is>
      </c>
      <c r="D178" s="37" t="inlineStr">
        <is>
          <t>Material</t>
        </is>
      </c>
      <c r="E178" s="37" t="inlineStr">
        <is>
          <t>UN</t>
        </is>
      </c>
      <c r="F178" s="39" t="n">
        <v>37.37</v>
      </c>
      <c r="G178" s="40" t="n">
        <v>15</v>
      </c>
      <c r="H178" s="40">
        <f>ROUND(F178*G178,2)</f>
        <v/>
      </c>
      <c r="I178" s="41">
        <f>H178/VALOR_TOTAL*100</f>
        <v/>
      </c>
      <c r="J178" s="41">
        <f>I178+J177</f>
        <v/>
      </c>
      <c r="K178" s="37">
        <f>IF(J178&lt;=50,"A",IF(J178&lt;=80,"B","C"))</f>
        <v/>
      </c>
    </row>
    <row r="179" ht="20.1" customHeight="1">
      <c r="A179" s="37" t="inlineStr">
        <is>
          <t>00010685</t>
        </is>
      </c>
      <c r="B179" s="38" t="inlineStr">
        <is>
          <t>ESCAVADEIRA HIDRAULICA SOBRE ESTEIRAS, CACAMBA 0,80M3, PESO OPERACIONAL 17T, POTENCIA BRUTA 111HP</t>
        </is>
      </c>
      <c r="C179" s="37" t="inlineStr">
        <is>
          <t>SINAPI</t>
        </is>
      </c>
      <c r="D179" s="37" t="inlineStr">
        <is>
          <t>Equipamento</t>
        </is>
      </c>
      <c r="E179" s="37" t="inlineStr">
        <is>
          <t>UN</t>
        </is>
      </c>
      <c r="F179" s="42" t="n">
        <v>0.0006791948487999999</v>
      </c>
      <c r="G179" s="40" t="n">
        <v>810000</v>
      </c>
      <c r="H179" s="40">
        <f>ROUND(F179*G179,2)</f>
        <v/>
      </c>
      <c r="I179" s="41">
        <f>H179/VALOR_TOTAL*100</f>
        <v/>
      </c>
      <c r="J179" s="41">
        <f>I179+J178</f>
        <v/>
      </c>
      <c r="K179" s="37">
        <f>IF(J179&lt;=50,"A",IF(J179&lt;=80,"B","C"))</f>
        <v/>
      </c>
    </row>
    <row r="180" ht="15" customHeight="1">
      <c r="A180" s="37" t="inlineStr">
        <is>
          <t>00004755</t>
        </is>
      </c>
      <c r="B180" s="38" t="inlineStr">
        <is>
          <t>MARMORISTA / GRANITEIRO (HORISTA)</t>
        </is>
      </c>
      <c r="C180" s="37" t="inlineStr">
        <is>
          <t>SINAPI</t>
        </is>
      </c>
      <c r="D180" s="37" t="inlineStr">
        <is>
          <t>Mão de Obra</t>
        </is>
      </c>
      <c r="E180" s="37" t="inlineStr">
        <is>
          <t>H</t>
        </is>
      </c>
      <c r="F180" s="39" t="n">
        <v>25.80510426</v>
      </c>
      <c r="G180" s="40" t="n">
        <v>20.01</v>
      </c>
      <c r="H180" s="40">
        <f>ROUND(F180*G180,2)</f>
        <v/>
      </c>
      <c r="I180" s="41">
        <f>H180/VALOR_TOTAL*100</f>
        <v/>
      </c>
      <c r="J180" s="41">
        <f>I180+J179</f>
        <v/>
      </c>
      <c r="K180" s="37">
        <f>IF(J180&lt;=50,"A",IF(J180&lt;=80,"B","C"))</f>
        <v/>
      </c>
    </row>
    <row r="181" ht="15" customHeight="1">
      <c r="A181" s="37" t="inlineStr">
        <is>
          <t>00043059</t>
        </is>
      </c>
      <c r="B181" s="38" t="inlineStr">
        <is>
          <t>ACO CA-60, 4,2 MM, OU 5,0 MM, OU 6,0 MM, OU 7,0 MM, VERGALHAO</t>
        </is>
      </c>
      <c r="C181" s="37" t="inlineStr">
        <is>
          <t>SINAPI</t>
        </is>
      </c>
      <c r="D181" s="37" t="inlineStr">
        <is>
          <t>Material</t>
        </is>
      </c>
      <c r="E181" s="37" t="inlineStr">
        <is>
          <t>KG</t>
        </is>
      </c>
      <c r="F181" s="39" t="n">
        <v>65.59784713824769</v>
      </c>
      <c r="G181" s="40" t="n">
        <v>7.6</v>
      </c>
      <c r="H181" s="40">
        <f>ROUND(F181*G181,2)</f>
        <v/>
      </c>
      <c r="I181" s="41">
        <f>H181/VALOR_TOTAL*100</f>
        <v/>
      </c>
      <c r="J181" s="41">
        <f>I181+J180</f>
        <v/>
      </c>
      <c r="K181" s="37">
        <f>IF(J181&lt;=50,"A",IF(J181&lt;=80,"B","C"))</f>
        <v/>
      </c>
    </row>
    <row r="182" ht="15" customHeight="1">
      <c r="A182" s="37" t="inlineStr">
        <is>
          <t>00004248</t>
        </is>
      </c>
      <c r="B182" s="38" t="inlineStr">
        <is>
          <t>OPERADOR DE PA CARREGADEIRA (HORISTA)</t>
        </is>
      </c>
      <c r="C182" s="37" t="inlineStr">
        <is>
          <t>SINAPI</t>
        </is>
      </c>
      <c r="D182" s="37" t="inlineStr">
        <is>
          <t>Mão de Obra</t>
        </is>
      </c>
      <c r="E182" s="37" t="inlineStr">
        <is>
          <t>H</t>
        </is>
      </c>
      <c r="F182" s="39" t="n">
        <v>20.39256287992</v>
      </c>
      <c r="G182" s="40" t="n">
        <v>23.22</v>
      </c>
      <c r="H182" s="40">
        <f>ROUND(F182*G182,2)</f>
        <v/>
      </c>
      <c r="I182" s="41">
        <f>H182/VALOR_TOTAL*100</f>
        <v/>
      </c>
      <c r="J182" s="41">
        <f>I182+J181</f>
        <v/>
      </c>
      <c r="K182" s="37">
        <f>IF(J182&lt;=50,"A",IF(J182&lt;=80,"B","C"))</f>
        <v/>
      </c>
    </row>
    <row r="183" ht="15" customHeight="1">
      <c r="A183" s="37" t="inlineStr">
        <is>
          <t>00034636</t>
        </is>
      </c>
      <c r="B183" s="38" t="inlineStr">
        <is>
          <t>CAIXA D'AGUA / RESERVATORIO EM POLIETILENO, 1000 LITROS, COM TAMPA</t>
        </is>
      </c>
      <c r="C183" s="37" t="inlineStr">
        <is>
          <t>SINAPI</t>
        </is>
      </c>
      <c r="D183" s="37" t="inlineStr">
        <is>
          <t>Material</t>
        </is>
      </c>
      <c r="E183" s="37" t="inlineStr">
        <is>
          <t>UN</t>
        </is>
      </c>
      <c r="F183" s="39" t="n">
        <v>1</v>
      </c>
      <c r="G183" s="40" t="n">
        <v>473</v>
      </c>
      <c r="H183" s="40">
        <f>ROUND(F183*G183,2)</f>
        <v/>
      </c>
      <c r="I183" s="41">
        <f>H183/VALOR_TOTAL*100</f>
        <v/>
      </c>
      <c r="J183" s="41">
        <f>I183+J182</f>
        <v/>
      </c>
      <c r="K183" s="37">
        <f>IF(J183&lt;=50,"A",IF(J183&lt;=80,"B","C"))</f>
        <v/>
      </c>
    </row>
    <row r="184" ht="15" customHeight="1">
      <c r="A184" s="37" t="inlineStr">
        <is>
          <t>00040945</t>
        </is>
      </c>
      <c r="B184" s="38" t="inlineStr">
        <is>
          <t>TECNICO DE EDIFICACOES (HORISTA)</t>
        </is>
      </c>
      <c r="C184" s="37" t="inlineStr">
        <is>
          <t>SINAPI</t>
        </is>
      </c>
      <c r="D184" s="37" t="inlineStr">
        <is>
          <t>Mão de Obra</t>
        </is>
      </c>
      <c r="E184" s="37" t="inlineStr">
        <is>
          <t>H</t>
        </is>
      </c>
      <c r="F184" s="39" t="n">
        <v>14.90222</v>
      </c>
      <c r="G184" s="40" t="n">
        <v>30.08</v>
      </c>
      <c r="H184" s="40">
        <f>ROUND(F184*G184,2)</f>
        <v/>
      </c>
      <c r="I184" s="41">
        <f>H184/VALOR_TOTAL*100</f>
        <v/>
      </c>
      <c r="J184" s="41">
        <f>I184+J183</f>
        <v/>
      </c>
      <c r="K184" s="37">
        <f>IF(J184&lt;=50,"A",IF(J184&lt;=80,"B","C"))</f>
        <v/>
      </c>
    </row>
    <row r="185" ht="15" customHeight="1">
      <c r="A185" s="37" t="inlineStr">
        <is>
          <t>00006194</t>
        </is>
      </c>
      <c r="B185" s="38" t="inlineStr">
        <is>
          <t>TABUA *2,5 X 15 CM EM PINUS, MISTA OU EQUIVALENTE DA REGIAO - BRUTA</t>
        </is>
      </c>
      <c r="C185" s="37" t="inlineStr">
        <is>
          <t>SINAPI</t>
        </is>
      </c>
      <c r="D185" s="37" t="inlineStr">
        <is>
          <t>Material</t>
        </is>
      </c>
      <c r="E185" s="37" t="inlineStr">
        <is>
          <t>M</t>
        </is>
      </c>
      <c r="F185" s="39" t="n">
        <v>54.69278128</v>
      </c>
      <c r="G185" s="40" t="n">
        <v>8.029999999999999</v>
      </c>
      <c r="H185" s="40">
        <f>ROUND(F185*G185,2)</f>
        <v/>
      </c>
      <c r="I185" s="41">
        <f>H185/VALOR_TOTAL*100</f>
        <v/>
      </c>
      <c r="J185" s="41">
        <f>I185+J184</f>
        <v/>
      </c>
      <c r="K185" s="37">
        <f>IF(J185&lt;=50,"A",IF(J185&lt;=80,"B","C"))</f>
        <v/>
      </c>
    </row>
    <row r="186" ht="15" customHeight="1">
      <c r="A186" s="37" t="inlineStr">
        <is>
          <t>00043130</t>
        </is>
      </c>
      <c r="B186" s="38" t="inlineStr">
        <is>
          <t>ARAME GALVANIZADO 12 BWG, D = 2,76 MM (0,048 KG/M) OU 14 BWG, D = 2,11 MM (0,026 KG/M)</t>
        </is>
      </c>
      <c r="C186" s="37" t="inlineStr">
        <is>
          <t>SINAPI</t>
        </is>
      </c>
      <c r="D186" s="37" t="inlineStr">
        <is>
          <t>Material</t>
        </is>
      </c>
      <c r="E186" s="37" t="inlineStr">
        <is>
          <t>KG</t>
        </is>
      </c>
      <c r="F186" s="39" t="n">
        <v>26.9325</v>
      </c>
      <c r="G186" s="40" t="n">
        <v>15.73</v>
      </c>
      <c r="H186" s="40">
        <f>ROUND(F186*G186,2)</f>
        <v/>
      </c>
      <c r="I186" s="41">
        <f>H186/VALOR_TOTAL*100</f>
        <v/>
      </c>
      <c r="J186" s="41">
        <f>I186+J185</f>
        <v/>
      </c>
      <c r="K186" s="37">
        <f>IF(J186&lt;=50,"A",IF(J186&lt;=80,"B","C"))</f>
        <v/>
      </c>
    </row>
    <row r="187" ht="15" customHeight="1">
      <c r="A187" s="37" t="inlineStr">
        <is>
          <t>00034599</t>
        </is>
      </c>
      <c r="B187" s="38" t="inlineStr">
        <is>
          <t>BLOCO DE VEDACAO CONCRETO APARENTE 9 X 19 X 39 CM (CLASSE C - NBR 6136)</t>
        </is>
      </c>
      <c r="C187" s="37" t="inlineStr">
        <is>
          <t>SINAPI</t>
        </is>
      </c>
      <c r="D187" s="37" t="inlineStr">
        <is>
          <t>Material</t>
        </is>
      </c>
      <c r="E187" s="37" t="inlineStr">
        <is>
          <t>UN</t>
        </is>
      </c>
      <c r="F187" s="39" t="n">
        <v>122.4</v>
      </c>
      <c r="G187" s="40" t="n">
        <v>3.46</v>
      </c>
      <c r="H187" s="40">
        <f>ROUND(F187*G187,2)</f>
        <v/>
      </c>
      <c r="I187" s="41">
        <f>H187/VALOR_TOTAL*100</f>
        <v/>
      </c>
      <c r="J187" s="41">
        <f>I187+J186</f>
        <v/>
      </c>
      <c r="K187" s="37">
        <f>IF(J187&lt;=50,"A",IF(J187&lt;=80,"B","C"))</f>
        <v/>
      </c>
    </row>
    <row r="188" ht="15" customHeight="1">
      <c r="A188" s="37" t="inlineStr">
        <is>
          <t>00006085</t>
        </is>
      </c>
      <c r="B188" s="38" t="inlineStr">
        <is>
          <t>SELADOR ACRILICO OPACO PREMIUM INTERIOR/EXTERIOR</t>
        </is>
      </c>
      <c r="C188" s="37" t="inlineStr">
        <is>
          <t>SINAPI</t>
        </is>
      </c>
      <c r="D188" s="37" t="inlineStr">
        <is>
          <t>Material</t>
        </is>
      </c>
      <c r="E188" s="37" t="inlineStr">
        <is>
          <t>L</t>
        </is>
      </c>
      <c r="F188" s="39" t="n">
        <v>36.591114</v>
      </c>
      <c r="G188" s="40" t="n">
        <v>11.28</v>
      </c>
      <c r="H188" s="40">
        <f>ROUND(F188*G188,2)</f>
        <v/>
      </c>
      <c r="I188" s="41">
        <f>H188/VALOR_TOTAL*100</f>
        <v/>
      </c>
      <c r="J188" s="41">
        <f>I188+J187</f>
        <v/>
      </c>
      <c r="K188" s="37">
        <f>IF(J188&lt;=50,"A",IF(J188&lt;=80,"B","C"))</f>
        <v/>
      </c>
    </row>
    <row r="189" ht="20.1" customHeight="1">
      <c r="A189" s="37" t="inlineStr">
        <is>
          <t>00004351</t>
        </is>
      </c>
      <c r="B189" s="38" t="inlineStr">
        <is>
          <t>PARAFUSO NIQUELADO 3 1/2" COM ACABAMENTO CROMADO PARA FIXAR PECA SANITARIA, INCLUI PORCA CEGA, ARRUELA E BUCHA DE NYLON TAMANHO S-8</t>
        </is>
      </c>
      <c r="C189" s="37" t="inlineStr">
        <is>
          <t>SINAPI</t>
        </is>
      </c>
      <c r="D189" s="37" t="inlineStr">
        <is>
          <t>Material</t>
        </is>
      </c>
      <c r="E189" s="37" t="inlineStr">
        <is>
          <t>UN</t>
        </is>
      </c>
      <c r="F189" s="39" t="n">
        <v>22.7504</v>
      </c>
      <c r="G189" s="40" t="n">
        <v>17.87</v>
      </c>
      <c r="H189" s="40">
        <f>ROUND(F189*G189,2)</f>
        <v/>
      </c>
      <c r="I189" s="41">
        <f>H189/VALOR_TOTAL*100</f>
        <v/>
      </c>
      <c r="J189" s="41">
        <f>I189+J188</f>
        <v/>
      </c>
      <c r="K189" s="37">
        <f>IF(J189&lt;=50,"A",IF(J189&lt;=80,"B","C"))</f>
        <v/>
      </c>
    </row>
    <row r="190" ht="20.1" customHeight="1">
      <c r="A190" s="37" t="inlineStr">
        <is>
          <t>SBC008824</t>
        </is>
      </c>
      <c r="B190" s="38" t="inlineStr">
        <is>
          <t>COPIAS DE PROJETOS POR PLOTAGEM ELETRÔNICA</t>
        </is>
      </c>
      <c r="C190" s="37" t="inlineStr">
        <is>
          <t>Composições Próprias</t>
        </is>
      </c>
      <c r="D190" s="37" t="inlineStr">
        <is>
          <t>Material</t>
        </is>
      </c>
      <c r="E190" s="37" t="inlineStr">
        <is>
          <t>UN</t>
        </is>
      </c>
      <c r="F190" s="39" t="n">
        <v>25</v>
      </c>
      <c r="G190" s="40" t="n">
        <v>16</v>
      </c>
      <c r="H190" s="40">
        <f>ROUND(F190*G190,2)</f>
        <v/>
      </c>
      <c r="I190" s="41">
        <f>H190/VALOR_TOTAL*100</f>
        <v/>
      </c>
      <c r="J190" s="41">
        <f>I190+J189</f>
        <v/>
      </c>
      <c r="K190" s="37">
        <f>IF(J190&lt;=50,"A",IF(J190&lt;=80,"B","C"))</f>
        <v/>
      </c>
    </row>
    <row r="191" ht="20.1" customHeight="1">
      <c r="A191" s="37" t="inlineStr">
        <is>
          <t>00007268</t>
        </is>
      </c>
      <c r="B191" s="38" t="inlineStr">
        <is>
          <t>BLOCO CERAMICO / TIJOLO VAZADO PARA ALVENARIA DE VEDACAO, 8 FUROS NA HORIZONTAL DE 9 X 19 X 29 CM (L X A X C)</t>
        </is>
      </c>
      <c r="C191" s="37" t="inlineStr">
        <is>
          <t>SINAPI</t>
        </is>
      </c>
      <c r="D191" s="37" t="inlineStr">
        <is>
          <t>Material</t>
        </is>
      </c>
      <c r="E191" s="37" t="inlineStr">
        <is>
          <t>UN</t>
        </is>
      </c>
      <c r="F191" s="39" t="n">
        <v>471.75</v>
      </c>
      <c r="G191" s="40" t="n">
        <v>0.83</v>
      </c>
      <c r="H191" s="40">
        <f>ROUND(F191*G191,2)</f>
        <v/>
      </c>
      <c r="I191" s="41">
        <f>H191/VALOR_TOTAL*100</f>
        <v/>
      </c>
      <c r="J191" s="41">
        <f>I191+J190</f>
        <v/>
      </c>
      <c r="K191" s="37">
        <f>IF(J191&lt;=50,"A",IF(J191&lt;=80,"B","C"))</f>
        <v/>
      </c>
    </row>
    <row r="192" ht="15" customHeight="1">
      <c r="A192" s="37" t="inlineStr">
        <is>
          <t>I04662</t>
        </is>
      </c>
      <c r="B192" s="38" t="inlineStr">
        <is>
          <t>Lampada fluorescente eletronica PL 20W / 127V (compacta integrada)</t>
        </is>
      </c>
      <c r="C192" s="37" t="inlineStr">
        <is>
          <t>ORSE</t>
        </is>
      </c>
      <c r="D192" s="37" t="inlineStr">
        <is>
          <t>Material</t>
        </is>
      </c>
      <c r="E192" s="37" t="inlineStr">
        <is>
          <t>Un</t>
        </is>
      </c>
      <c r="F192" s="39" t="n">
        <v>47</v>
      </c>
      <c r="G192" s="40" t="n">
        <v>8.300000000000001</v>
      </c>
      <c r="H192" s="40">
        <f>ROUND(F192*G192,2)</f>
        <v/>
      </c>
      <c r="I192" s="41">
        <f>H192/VALOR_TOTAL*100</f>
        <v/>
      </c>
      <c r="J192" s="41">
        <f>I192+J191</f>
        <v/>
      </c>
      <c r="K192" s="37">
        <f>IF(J192&lt;=50,"A",IF(J192&lt;=80,"B","C"))</f>
        <v/>
      </c>
    </row>
    <row r="193" ht="15" customHeight="1">
      <c r="A193" s="37" t="inlineStr">
        <is>
          <t>00034357</t>
        </is>
      </c>
      <c r="B193" s="38" t="inlineStr">
        <is>
          <t>REJUNTE CIMENTICIO, QUALQUER COR</t>
        </is>
      </c>
      <c r="C193" s="37" t="inlineStr">
        <is>
          <t>SINAPI</t>
        </is>
      </c>
      <c r="D193" s="37" t="inlineStr">
        <is>
          <t>Material</t>
        </is>
      </c>
      <c r="E193" s="37" t="inlineStr">
        <is>
          <t>KG</t>
        </is>
      </c>
      <c r="F193" s="39" t="n">
        <v>58.75893</v>
      </c>
      <c r="G193" s="40" t="n">
        <v>6.57</v>
      </c>
      <c r="H193" s="40">
        <f>ROUND(F193*G193,2)</f>
        <v/>
      </c>
      <c r="I193" s="41">
        <f>H193/VALOR_TOTAL*100</f>
        <v/>
      </c>
      <c r="J193" s="41">
        <f>I193+J192</f>
        <v/>
      </c>
      <c r="K193" s="37">
        <f>IF(J193&lt;=50,"A",IF(J193&lt;=80,"B","C"))</f>
        <v/>
      </c>
    </row>
    <row r="194" ht="27.95" customHeight="1">
      <c r="A194" s="37" t="inlineStr">
        <is>
          <t>I10492</t>
        </is>
      </c>
      <c r="B194" s="38" t="inlineStr">
        <is>
          <t>Cesta Básica</t>
        </is>
      </c>
      <c r="C194" s="37" t="inlineStr">
        <is>
          <t>ORSE</t>
        </is>
      </c>
      <c r="D194" s="37" t="inlineStr">
        <is>
          <t>Encargos Complementares</t>
        </is>
      </c>
      <c r="E194" s="37" t="inlineStr">
        <is>
          <t>un</t>
        </is>
      </c>
      <c r="F194" s="39" t="n">
        <v>2.029275</v>
      </c>
      <c r="G194" s="40" t="n">
        <v>190</v>
      </c>
      <c r="H194" s="40">
        <f>ROUND(F194*G194,2)</f>
        <v/>
      </c>
      <c r="I194" s="41">
        <f>H194/VALOR_TOTAL*100</f>
        <v/>
      </c>
      <c r="J194" s="41">
        <f>I194+J193</f>
        <v/>
      </c>
      <c r="K194" s="37">
        <f>IF(J194&lt;=50,"A",IF(J194&lt;=80,"B","C"))</f>
        <v/>
      </c>
    </row>
    <row r="195" ht="15" customHeight="1">
      <c r="A195" s="37" t="inlineStr">
        <is>
          <t>I03357</t>
        </is>
      </c>
      <c r="B195" s="38" t="inlineStr">
        <is>
          <t>Dispenser para sabonete líquido</t>
        </is>
      </c>
      <c r="C195" s="37" t="inlineStr">
        <is>
          <t>ORSE</t>
        </is>
      </c>
      <c r="D195" s="37" t="inlineStr">
        <is>
          <t>Material</t>
        </is>
      </c>
      <c r="E195" s="37" t="inlineStr">
        <is>
          <t>Un</t>
        </is>
      </c>
      <c r="F195" s="39" t="n">
        <v>12</v>
      </c>
      <c r="G195" s="40" t="n">
        <v>31.49</v>
      </c>
      <c r="H195" s="40">
        <f>ROUND(F195*G195,2)</f>
        <v/>
      </c>
      <c r="I195" s="41">
        <f>H195/VALOR_TOTAL*100</f>
        <v/>
      </c>
      <c r="J195" s="41">
        <f>I195+J194</f>
        <v/>
      </c>
      <c r="K195" s="37">
        <f>IF(J195&lt;=50,"A",IF(J195&lt;=80,"B","C"))</f>
        <v/>
      </c>
    </row>
    <row r="196" ht="15" customHeight="1">
      <c r="A196" s="37" t="inlineStr">
        <is>
          <t>00002705</t>
        </is>
      </c>
      <c r="B196" s="38" t="inlineStr">
        <is>
          <t>ENERGIA ELETRICA ATE 2000 KWH INDUSTRIAL, SEM DEMANDA</t>
        </is>
      </c>
      <c r="C196" s="37" t="inlineStr">
        <is>
          <t>SINAPI</t>
        </is>
      </c>
      <c r="D196" s="37" t="inlineStr">
        <is>
          <t>Especiais</t>
        </is>
      </c>
      <c r="E196" s="37" t="inlineStr">
        <is>
          <t>KWH</t>
        </is>
      </c>
      <c r="F196" s="39" t="n">
        <v>386.0074063138922</v>
      </c>
      <c r="G196" s="40" t="n">
        <v>0.97</v>
      </c>
      <c r="H196" s="40">
        <f>ROUND(F196*G196,2)</f>
        <v/>
      </c>
      <c r="I196" s="41">
        <f>H196/VALOR_TOTAL*100</f>
        <v/>
      </c>
      <c r="J196" s="41">
        <f>I196+J195</f>
        <v/>
      </c>
      <c r="K196" s="37">
        <f>IF(J196&lt;=50,"A",IF(J196&lt;=80,"B","C"))</f>
        <v/>
      </c>
    </row>
    <row r="197" ht="15" customHeight="1">
      <c r="A197" s="37" t="inlineStr">
        <is>
          <t>I1920</t>
        </is>
      </c>
      <c r="B197" s="38" t="inlineStr">
        <is>
          <t>TALA DE AJUSTE</t>
        </is>
      </c>
      <c r="C197" s="37" t="inlineStr">
        <is>
          <t>SEINFRA</t>
        </is>
      </c>
      <c r="D197" s="37" t="inlineStr">
        <is>
          <t>Material</t>
        </is>
      </c>
      <c r="E197" s="37" t="inlineStr">
        <is>
          <t>UN</t>
        </is>
      </c>
      <c r="F197" s="39" t="n">
        <v>1082.16</v>
      </c>
      <c r="G197" s="40" t="n">
        <v>0.34</v>
      </c>
      <c r="H197" s="40">
        <f>ROUND(F197*G197,2)</f>
        <v/>
      </c>
      <c r="I197" s="41">
        <f>H197/VALOR_TOTAL*100</f>
        <v/>
      </c>
      <c r="J197" s="41">
        <f>I197+J196</f>
        <v/>
      </c>
      <c r="K197" s="37">
        <f>IF(J197&lt;=50,"A",IF(J197&lt;=80,"B","C"))</f>
        <v/>
      </c>
    </row>
    <row r="198" ht="15" customHeight="1">
      <c r="A198" s="37" t="inlineStr">
        <is>
          <t>I04783S</t>
        </is>
      </c>
      <c r="B198" s="38" t="inlineStr">
        <is>
          <t>Pintor (horista)</t>
        </is>
      </c>
      <c r="C198" s="37" t="inlineStr">
        <is>
          <t>ORSE</t>
        </is>
      </c>
      <c r="D198" s="37" t="inlineStr">
        <is>
          <t>Mão de Obra</t>
        </is>
      </c>
      <c r="E198" s="37" t="inlineStr">
        <is>
          <t>h</t>
        </is>
      </c>
      <c r="F198" s="39" t="n">
        <v>19.14</v>
      </c>
      <c r="G198" s="40" t="n">
        <v>19.13</v>
      </c>
      <c r="H198" s="40">
        <f>ROUND(F198*G198,2)</f>
        <v/>
      </c>
      <c r="I198" s="41">
        <f>H198/VALOR_TOTAL*100</f>
        <v/>
      </c>
      <c r="J198" s="41">
        <f>I198+J197</f>
        <v/>
      </c>
      <c r="K198" s="37">
        <f>IF(J198&lt;=50,"A",IF(J198&lt;=80,"B","C"))</f>
        <v/>
      </c>
    </row>
    <row r="199" ht="15" customHeight="1">
      <c r="A199" s="37" t="inlineStr">
        <is>
          <t>00006138</t>
        </is>
      </c>
      <c r="B199" s="38" t="inlineStr">
        <is>
          <t>ANEL DE VEDACAO, PVC FLEXIVEL, 100 MM, PARA SAIDA DE BACIA / VASO SANITARIO</t>
        </is>
      </c>
      <c r="C199" s="37" t="inlineStr">
        <is>
          <t>SINAPI</t>
        </is>
      </c>
      <c r="D199" s="37" t="inlineStr">
        <is>
          <t>Material</t>
        </is>
      </c>
      <c r="E199" s="37" t="inlineStr">
        <is>
          <t>UN</t>
        </is>
      </c>
      <c r="F199" s="39" t="n">
        <v>33</v>
      </c>
      <c r="G199" s="40" t="n">
        <v>10.96</v>
      </c>
      <c r="H199" s="40">
        <f>ROUND(F199*G199,2)</f>
        <v/>
      </c>
      <c r="I199" s="41">
        <f>H199/VALOR_TOTAL*100</f>
        <v/>
      </c>
      <c r="J199" s="41">
        <f>I199+J198</f>
        <v/>
      </c>
      <c r="K199" s="37">
        <f>IF(J199&lt;=50,"A",IF(J199&lt;=80,"B","C"))</f>
        <v/>
      </c>
    </row>
    <row r="200" ht="15" customHeight="1">
      <c r="A200" s="37" t="inlineStr">
        <is>
          <t>00000863</t>
        </is>
      </c>
      <c r="B200" s="38" t="inlineStr">
        <is>
          <t>CABO DE COBRE NU 35 MM2 MEIO-DURO</t>
        </is>
      </c>
      <c r="C200" s="37" t="inlineStr">
        <is>
          <t>SINAPI</t>
        </is>
      </c>
      <c r="D200" s="37" t="inlineStr">
        <is>
          <t>Material</t>
        </is>
      </c>
      <c r="E200" s="37" t="inlineStr">
        <is>
          <t>M</t>
        </is>
      </c>
      <c r="F200" s="39" t="n">
        <v>9</v>
      </c>
      <c r="G200" s="40" t="n">
        <v>39.9</v>
      </c>
      <c r="H200" s="40">
        <f>ROUND(F200*G200,2)</f>
        <v/>
      </c>
      <c r="I200" s="41">
        <f>H200/VALOR_TOTAL*100</f>
        <v/>
      </c>
      <c r="J200" s="41">
        <f>I200+J199</f>
        <v/>
      </c>
      <c r="K200" s="37">
        <f>IF(J200&lt;=50,"A",IF(J200&lt;=80,"B","C"))</f>
        <v/>
      </c>
    </row>
    <row r="201" ht="15" customHeight="1">
      <c r="A201" s="37" t="inlineStr">
        <is>
          <t>I2367</t>
        </is>
      </c>
      <c r="B201" s="38" t="inlineStr">
        <is>
          <t>LINHA DE MADEIRA DE LEI DE 6"x3"</t>
        </is>
      </c>
      <c r="C201" s="37" t="inlineStr">
        <is>
          <t>SEINFRA</t>
        </is>
      </c>
      <c r="D201" s="37" t="inlineStr">
        <is>
          <t>Material</t>
        </is>
      </c>
      <c r="E201" s="37" t="inlineStr">
        <is>
          <t>M</t>
        </is>
      </c>
      <c r="F201" s="39" t="n">
        <v>10</v>
      </c>
      <c r="G201" s="40" t="n">
        <v>34.54</v>
      </c>
      <c r="H201" s="40">
        <f>ROUND(F201*G201,2)</f>
        <v/>
      </c>
      <c r="I201" s="41">
        <f>H201/VALOR_TOTAL*100</f>
        <v/>
      </c>
      <c r="J201" s="41">
        <f>I201+J200</f>
        <v/>
      </c>
      <c r="K201" s="37">
        <f>IF(J201&lt;=50,"A",IF(J201&lt;=80,"B","C"))</f>
        <v/>
      </c>
    </row>
    <row r="202" ht="15" customHeight="1">
      <c r="A202" s="37" t="inlineStr">
        <is>
          <t>I04750S</t>
        </is>
      </c>
      <c r="B202" s="38" t="inlineStr">
        <is>
          <t>Pedreiro (horista)</t>
        </is>
      </c>
      <c r="C202" s="37" t="inlineStr">
        <is>
          <t>ORSE</t>
        </is>
      </c>
      <c r="D202" s="37" t="inlineStr">
        <is>
          <t>Mão de Obra</t>
        </is>
      </c>
      <c r="E202" s="37" t="inlineStr">
        <is>
          <t>h</t>
        </is>
      </c>
      <c r="F202" s="39" t="n">
        <v>18</v>
      </c>
      <c r="G202" s="40" t="n">
        <v>19.11</v>
      </c>
      <c r="H202" s="40">
        <f>ROUND(F202*G202,2)</f>
        <v/>
      </c>
      <c r="I202" s="41">
        <f>H202/VALOR_TOTAL*100</f>
        <v/>
      </c>
      <c r="J202" s="41">
        <f>I202+J201</f>
        <v/>
      </c>
      <c r="K202" s="37">
        <f>IF(J202&lt;=50,"A",IF(J202&lt;=80,"B","C"))</f>
        <v/>
      </c>
    </row>
    <row r="203" ht="15" customHeight="1">
      <c r="A203" s="37" t="inlineStr">
        <is>
          <t>00020020</t>
        </is>
      </c>
      <c r="B203" s="38" t="inlineStr">
        <is>
          <t>MOTORISTA DE CAMINHAO-BASCULANTE (HORISTA)</t>
        </is>
      </c>
      <c r="C203" s="37" t="inlineStr">
        <is>
          <t>SINAPI</t>
        </is>
      </c>
      <c r="D203" s="37" t="inlineStr">
        <is>
          <t>Mão de Obra</t>
        </is>
      </c>
      <c r="E203" s="37" t="inlineStr">
        <is>
          <t>H</t>
        </is>
      </c>
      <c r="F203" s="39" t="n">
        <v>12.00533339712</v>
      </c>
      <c r="G203" s="40" t="n">
        <v>28.57</v>
      </c>
      <c r="H203" s="40">
        <f>ROUND(F203*G203,2)</f>
        <v/>
      </c>
      <c r="I203" s="41">
        <f>H203/VALOR_TOTAL*100</f>
        <v/>
      </c>
      <c r="J203" s="41">
        <f>I203+J202</f>
        <v/>
      </c>
      <c r="K203" s="37">
        <f>IF(J203&lt;=50,"A",IF(J203&lt;=80,"B","C"))</f>
        <v/>
      </c>
    </row>
    <row r="204" ht="15" customHeight="1">
      <c r="A204" s="37" t="inlineStr">
        <is>
          <t>00005068</t>
        </is>
      </c>
      <c r="B204" s="38" t="inlineStr">
        <is>
          <t>PREGO DE ACO POLIDO COM CABECA 17 X 21 (2 X 11)</t>
        </is>
      </c>
      <c r="C204" s="37" t="inlineStr">
        <is>
          <t>SINAPI</t>
        </is>
      </c>
      <c r="D204" s="37" t="inlineStr">
        <is>
          <t>Material</t>
        </is>
      </c>
      <c r="E204" s="37" t="inlineStr">
        <is>
          <t>KG</t>
        </is>
      </c>
      <c r="F204" s="39" t="n">
        <v>24.9596532</v>
      </c>
      <c r="G204" s="40" t="n">
        <v>13.61</v>
      </c>
      <c r="H204" s="40">
        <f>ROUND(F204*G204,2)</f>
        <v/>
      </c>
      <c r="I204" s="41">
        <f>H204/VALOR_TOTAL*100</f>
        <v/>
      </c>
      <c r="J204" s="41">
        <f>I204+J203</f>
        <v/>
      </c>
      <c r="K204" s="37">
        <f>IF(J204&lt;=50,"A",IF(J204&lt;=80,"B","C"))</f>
        <v/>
      </c>
    </row>
    <row r="205" ht="20.1" customHeight="1">
      <c r="A205" s="37" t="inlineStr">
        <is>
          <t>PE.88309..HE_1.</t>
        </is>
      </c>
      <c r="B205" s="38" t="inlineStr">
        <is>
          <t>PEDREIRO COM ENCARGOS COMPLEMENTARES HORÁRIO EXTRAORDINÁRIO 50%</t>
        </is>
      </c>
      <c r="C205" s="37" t="inlineStr">
        <is>
          <t>Composições Próprias</t>
        </is>
      </c>
      <c r="D205" s="37" t="inlineStr">
        <is>
          <t>Mão de Obra</t>
        </is>
      </c>
      <c r="E205" s="37" t="inlineStr">
        <is>
          <t>H</t>
        </is>
      </c>
      <c r="F205" s="39" t="n">
        <v>9.023244</v>
      </c>
      <c r="G205" s="40" t="n">
        <v>36.9</v>
      </c>
      <c r="H205" s="40">
        <f>ROUND(F205*G205,2)</f>
        <v/>
      </c>
      <c r="I205" s="41">
        <f>H205/VALOR_TOTAL*100</f>
        <v/>
      </c>
      <c r="J205" s="41">
        <f>I205+J204</f>
        <v/>
      </c>
      <c r="K205" s="37">
        <f>IF(J205&lt;=50,"A",IF(J205&lt;=80,"B","C"))</f>
        <v/>
      </c>
    </row>
    <row r="206" ht="20.1" customHeight="1">
      <c r="A206" s="37" t="inlineStr">
        <is>
          <t>REV.2</t>
        </is>
      </c>
      <c r="B206" s="38" t="inlineStr">
        <is>
          <t>REVESTIMENTO PRETO BERLIN 5x5cm</t>
        </is>
      </c>
      <c r="C206" s="37" t="inlineStr">
        <is>
          <t>Composições Próprias</t>
        </is>
      </c>
      <c r="D206" s="37" t="inlineStr">
        <is>
          <t>Material</t>
        </is>
      </c>
      <c r="E206" s="37" t="inlineStr">
        <is>
          <t>M2</t>
        </is>
      </c>
      <c r="F206" s="39" t="n">
        <v>2.1945</v>
      </c>
      <c r="G206" s="40" t="n">
        <v>150</v>
      </c>
      <c r="H206" s="40">
        <f>ROUND(F206*G206,2)</f>
        <v/>
      </c>
      <c r="I206" s="41">
        <f>H206/VALOR_TOTAL*100</f>
        <v/>
      </c>
      <c r="J206" s="41">
        <f>I206+J205</f>
        <v/>
      </c>
      <c r="K206" s="37">
        <f>IF(J206&lt;=50,"A",IF(J206&lt;=80,"B","C"))</f>
        <v/>
      </c>
    </row>
    <row r="207" ht="27.95" customHeight="1">
      <c r="A207" s="37" t="inlineStr">
        <is>
          <t>00043482</t>
        </is>
      </c>
      <c r="B207" s="38" t="inlineStr">
        <is>
          <t>EPI - FAMILIA ALMOXARIFE - HORISTA (ENCARGOS COMPLEMENTARES - COLETADO CAIXA)</t>
        </is>
      </c>
      <c r="C207" s="37" t="inlineStr">
        <is>
          <t>SINAPI</t>
        </is>
      </c>
      <c r="D207" s="37" t="inlineStr">
        <is>
          <t>Encargos Complementares</t>
        </is>
      </c>
      <c r="E207" s="37" t="inlineStr">
        <is>
          <t>H</t>
        </is>
      </c>
      <c r="F207" s="39" t="n">
        <v>396</v>
      </c>
      <c r="G207" s="40" t="n">
        <v>0.79</v>
      </c>
      <c r="H207" s="40">
        <f>ROUND(F207*G207,2)</f>
        <v/>
      </c>
      <c r="I207" s="41">
        <f>H207/VALOR_TOTAL*100</f>
        <v/>
      </c>
      <c r="J207" s="41">
        <f>I207+J206</f>
        <v/>
      </c>
      <c r="K207" s="37">
        <f>IF(J207&lt;=50,"A",IF(J207&lt;=80,"B","C"))</f>
        <v/>
      </c>
    </row>
    <row r="208" ht="15" customHeight="1">
      <c r="A208" s="37" t="inlineStr">
        <is>
          <t>00000247</t>
        </is>
      </c>
      <c r="B208" s="38" t="inlineStr">
        <is>
          <t>AJUDANTE DE ELETRICISTA (HORISTA)</t>
        </is>
      </c>
      <c r="C208" s="37" t="inlineStr">
        <is>
          <t>SINAPI</t>
        </is>
      </c>
      <c r="D208" s="37" t="inlineStr">
        <is>
          <t>Mão de Obra</t>
        </is>
      </c>
      <c r="E208" s="37" t="inlineStr">
        <is>
          <t>H</t>
        </is>
      </c>
      <c r="F208" s="39" t="n">
        <v>20.554200799453</v>
      </c>
      <c r="G208" s="40" t="n">
        <v>15.09</v>
      </c>
      <c r="H208" s="40">
        <f>ROUND(F208*G208,2)</f>
        <v/>
      </c>
      <c r="I208" s="41">
        <f>H208/VALOR_TOTAL*100</f>
        <v/>
      </c>
      <c r="J208" s="41">
        <f>I208+J207</f>
        <v/>
      </c>
      <c r="K208" s="37">
        <f>IF(J208&lt;=50,"A",IF(J208&lt;=80,"B","C"))</f>
        <v/>
      </c>
    </row>
    <row r="209" ht="20.1" customHeight="1">
      <c r="A209" s="37" t="inlineStr">
        <is>
          <t>00044474</t>
        </is>
      </c>
      <c r="B209" s="38" t="inlineStr">
        <is>
          <t>GUINDASTE HIDRAULICO AUTOPROPELIDO, COM LANCA TELESCOPICA 40 M, CAPACIDADE MAXIMA 60 T, POTENCIA 260 KW, TRACAO 6 X 6</t>
        </is>
      </c>
      <c r="C209" s="37" t="inlineStr">
        <is>
          <t>SINAPI</t>
        </is>
      </c>
      <c r="D209" s="37" t="inlineStr">
        <is>
          <t>Equipamento</t>
        </is>
      </c>
      <c r="E209" s="37" t="inlineStr">
        <is>
          <t>UN</t>
        </is>
      </c>
      <c r="F209" s="44" t="n">
        <v>0.00011926656</v>
      </c>
      <c r="G209" s="40" t="n">
        <v>2510525.3</v>
      </c>
      <c r="H209" s="40">
        <f>ROUND(F209*G209,2)</f>
        <v/>
      </c>
      <c r="I209" s="41">
        <f>H209/VALOR_TOTAL*100</f>
        <v/>
      </c>
      <c r="J209" s="41">
        <f>I209+J208</f>
        <v/>
      </c>
      <c r="K209" s="37">
        <f>IF(J209&lt;=50,"A",IF(J209&lt;=80,"B","C"))</f>
        <v/>
      </c>
    </row>
    <row r="210" ht="27.95" customHeight="1">
      <c r="A210" s="37" t="inlineStr">
        <is>
          <t>00043485</t>
        </is>
      </c>
      <c r="B210" s="38" t="inlineStr">
        <is>
          <t>EPI - FAMILIA ENCANADOR - HORISTA (ENCARGOS COMPLEMENTARES - COLETADO CAIXA)</t>
        </is>
      </c>
      <c r="C210" s="37" t="inlineStr">
        <is>
          <t>SINAPI</t>
        </is>
      </c>
      <c r="D210" s="37" t="inlineStr">
        <is>
          <t>Encargos Complementares</t>
        </is>
      </c>
      <c r="E210" s="37" t="inlineStr">
        <is>
          <t>H</t>
        </is>
      </c>
      <c r="F210" s="39" t="n">
        <v>270.828546724</v>
      </c>
      <c r="G210" s="40" t="n">
        <v>1.06</v>
      </c>
      <c r="H210" s="40">
        <f>ROUND(F210*G210,2)</f>
        <v/>
      </c>
      <c r="I210" s="41">
        <f>H210/VALOR_TOTAL*100</f>
        <v/>
      </c>
      <c r="J210" s="41">
        <f>I210+J209</f>
        <v/>
      </c>
      <c r="K210" s="37">
        <f>IF(J210&lt;=50,"A",IF(J210&lt;=80,"B","C"))</f>
        <v/>
      </c>
    </row>
    <row r="211" ht="15" customHeight="1">
      <c r="A211" s="37" t="inlineStr">
        <is>
          <t>00010886</t>
        </is>
      </c>
      <c r="B211" s="38" t="inlineStr">
        <is>
          <t>EXTINTOR DE INCENDIO PORTATIL COM CARGA DE AGUA PRESSURIZADA DE 10 L, CLASSE A</t>
        </is>
      </c>
      <c r="C211" s="37" t="inlineStr">
        <is>
          <t>SINAPI</t>
        </is>
      </c>
      <c r="D211" s="37" t="inlineStr">
        <is>
          <t>Material</t>
        </is>
      </c>
      <c r="E211" s="37" t="inlineStr">
        <is>
          <t>UN</t>
        </is>
      </c>
      <c r="F211" s="39" t="n">
        <v>1.1252</v>
      </c>
      <c r="G211" s="40" t="n">
        <v>247.18</v>
      </c>
      <c r="H211" s="40">
        <f>ROUND(F211*G211,2)</f>
        <v/>
      </c>
      <c r="I211" s="41">
        <f>H211/VALOR_TOTAL*100</f>
        <v/>
      </c>
      <c r="J211" s="41">
        <f>I211+J210</f>
        <v/>
      </c>
      <c r="K211" s="37">
        <f>IF(J211&lt;=50,"A",IF(J211&lt;=80,"B","C"))</f>
        <v/>
      </c>
    </row>
    <row r="212" ht="15" customHeight="1">
      <c r="A212" s="37" t="inlineStr">
        <is>
          <t>00040304</t>
        </is>
      </c>
      <c r="B212" s="38" t="inlineStr">
        <is>
          <t>PREGO DE ACO POLIDO COM CABECA DUPLA 17 X 27 (2 1/2 X 11)</t>
        </is>
      </c>
      <c r="C212" s="37" t="inlineStr">
        <is>
          <t>SINAPI</t>
        </is>
      </c>
      <c r="D212" s="37" t="inlineStr">
        <is>
          <t>Material</t>
        </is>
      </c>
      <c r="E212" s="37" t="inlineStr">
        <is>
          <t>KG</t>
        </is>
      </c>
      <c r="F212" s="39" t="n">
        <v>16.41177</v>
      </c>
      <c r="G212" s="40" t="n">
        <v>16.8</v>
      </c>
      <c r="H212" s="40">
        <f>ROUND(F212*G212,2)</f>
        <v/>
      </c>
      <c r="I212" s="41">
        <f>H212/VALOR_TOTAL*100</f>
        <v/>
      </c>
      <c r="J212" s="41">
        <f>I212+J211</f>
        <v/>
      </c>
      <c r="K212" s="37">
        <f>IF(J212&lt;=50,"A",IF(J212&lt;=80,"B","C"))</f>
        <v/>
      </c>
    </row>
    <row r="213" ht="20.1" customHeight="1">
      <c r="A213" s="37" t="inlineStr">
        <is>
          <t>00040703</t>
        </is>
      </c>
      <c r="B213" s="38" t="inlineStr">
        <is>
          <t>MARTELO DEMOLIDOR ELETRICO, COM POTENCIA DE 2.000 W, FREQUENCIA DE 1.000 IMPACTOS POR MINUTO, FORCA DE IMPACTO ENTRE 60 E 65 J, PESO DE 30 KG</t>
        </is>
      </c>
      <c r="C213" s="37" t="inlineStr">
        <is>
          <t>SINAPI</t>
        </is>
      </c>
      <c r="D213" s="37" t="inlineStr">
        <is>
          <t>Equipamento</t>
        </is>
      </c>
      <c r="E213" s="37" t="inlineStr">
        <is>
          <t>UN</t>
        </is>
      </c>
      <c r="F213" s="42" t="n">
        <v>0.0186676921508</v>
      </c>
      <c r="G213" s="40" t="n">
        <v>14496</v>
      </c>
      <c r="H213" s="40">
        <f>ROUND(F213*G213,2)</f>
        <v/>
      </c>
      <c r="I213" s="41">
        <f>H213/VALOR_TOTAL*100</f>
        <v/>
      </c>
      <c r="J213" s="41">
        <f>I213+J212</f>
        <v/>
      </c>
      <c r="K213" s="37">
        <f>IF(J213&lt;=50,"A",IF(J213&lt;=80,"B","C"))</f>
        <v/>
      </c>
    </row>
    <row r="214" ht="20.1" customHeight="1">
      <c r="A214" s="37" t="inlineStr">
        <is>
          <t>00010891</t>
        </is>
      </c>
      <c r="B214" s="38" t="inlineStr">
        <is>
          <t>EXTINTOR DE INCENDIO PORTATIL COM CARGA DE PO QUIMICO SECO (PQS) DE 4 KG, CLASSE BC</t>
        </is>
      </c>
      <c r="C214" s="37" t="inlineStr">
        <is>
          <t>SINAPI</t>
        </is>
      </c>
      <c r="D214" s="37" t="inlineStr">
        <is>
          <t>Material</t>
        </is>
      </c>
      <c r="E214" s="37" t="inlineStr">
        <is>
          <t>UN</t>
        </is>
      </c>
      <c r="F214" s="39" t="n">
        <v>1.1252</v>
      </c>
      <c r="G214" s="40" t="n">
        <v>239.03</v>
      </c>
      <c r="H214" s="40">
        <f>ROUND(F214*G214,2)</f>
        <v/>
      </c>
      <c r="I214" s="41">
        <f>H214/VALOR_TOTAL*100</f>
        <v/>
      </c>
      <c r="J214" s="41">
        <f>I214+J213</f>
        <v/>
      </c>
      <c r="K214" s="37">
        <f>IF(J214&lt;=50,"A",IF(J214&lt;=80,"B","C"))</f>
        <v/>
      </c>
    </row>
    <row r="215" ht="15" customHeight="1">
      <c r="A215" s="37" t="inlineStr">
        <is>
          <t>00006028</t>
        </is>
      </c>
      <c r="B215" s="38" t="inlineStr">
        <is>
          <t>REGISTRO GAVETA BRUTO EM LATAO FORJADO, BITOLA 2" (REF 1509)</t>
        </is>
      </c>
      <c r="C215" s="37" t="inlineStr">
        <is>
          <t>SINAPI</t>
        </is>
      </c>
      <c r="D215" s="37" t="inlineStr">
        <is>
          <t>Material</t>
        </is>
      </c>
      <c r="E215" s="37" t="inlineStr">
        <is>
          <t>UN</t>
        </is>
      </c>
      <c r="F215" s="39" t="n">
        <v>2</v>
      </c>
      <c r="G215" s="40" t="n">
        <v>131.8</v>
      </c>
      <c r="H215" s="40">
        <f>ROUND(F215*G215,2)</f>
        <v/>
      </c>
      <c r="I215" s="41">
        <f>H215/VALOR_TOTAL*100</f>
        <v/>
      </c>
      <c r="J215" s="41">
        <f>I215+J214</f>
        <v/>
      </c>
      <c r="K215" s="37">
        <f>IF(J215&lt;=50,"A",IF(J215&lt;=80,"B","C"))</f>
        <v/>
      </c>
    </row>
    <row r="216" ht="20.1" customHeight="1">
      <c r="A216" s="37" t="inlineStr">
        <is>
          <t>00044535</t>
        </is>
      </c>
      <c r="B216" s="38" t="inlineStr">
        <is>
          <t>SERVICO DE BOMBEAMENTO DE CONCRETO COM CONSUMO MINIMO DE 40 M3, (DISPONIBILIZACAO DE BOMBA), SEM O LANCAMENTO</t>
        </is>
      </c>
      <c r="C216" s="37" t="inlineStr">
        <is>
          <t>SINAPI</t>
        </is>
      </c>
      <c r="D216" s="37" t="inlineStr">
        <is>
          <t>Serviço</t>
        </is>
      </c>
      <c r="E216" s="37" t="inlineStr">
        <is>
          <t>M3</t>
        </is>
      </c>
      <c r="F216" s="39" t="n">
        <v>5.13</v>
      </c>
      <c r="G216" s="40" t="n">
        <v>49.86</v>
      </c>
      <c r="H216" s="40">
        <f>ROUND(F216*G216,2)</f>
        <v/>
      </c>
      <c r="I216" s="41">
        <f>H216/VALOR_TOTAL*100</f>
        <v/>
      </c>
      <c r="J216" s="41">
        <f>I216+J215</f>
        <v/>
      </c>
      <c r="K216" s="37">
        <f>IF(J216&lt;=50,"A",IF(J216&lt;=80,"B","C"))</f>
        <v/>
      </c>
    </row>
    <row r="217" ht="15" customHeight="1">
      <c r="A217" s="37" t="inlineStr">
        <is>
          <t>00005069</t>
        </is>
      </c>
      <c r="B217" s="38" t="inlineStr">
        <is>
          <t>PREGO DE ACO POLIDO COM CABECA 17 X 27 (2 1/2 X 11)</t>
        </is>
      </c>
      <c r="C217" s="37" t="inlineStr">
        <is>
          <t>SINAPI</t>
        </is>
      </c>
      <c r="D217" s="37" t="inlineStr">
        <is>
          <t>Material</t>
        </is>
      </c>
      <c r="E217" s="37" t="inlineStr">
        <is>
          <t>KG</t>
        </is>
      </c>
      <c r="F217" s="39" t="n">
        <v>17.997706</v>
      </c>
      <c r="G217" s="40" t="n">
        <v>13.87</v>
      </c>
      <c r="H217" s="40">
        <f>ROUND(F217*G217,2)</f>
        <v/>
      </c>
      <c r="I217" s="41">
        <f>H217/VALOR_TOTAL*100</f>
        <v/>
      </c>
      <c r="J217" s="41">
        <f>I217+J216</f>
        <v/>
      </c>
      <c r="K217" s="37">
        <f>IF(J217&lt;=50,"A",IF(J217&lt;=80,"B","C"))</f>
        <v/>
      </c>
    </row>
    <row r="218" ht="20.1" customHeight="1">
      <c r="A218" s="37" t="inlineStr">
        <is>
          <t>00004302</t>
        </is>
      </c>
      <c r="B218" s="38" t="inlineStr">
        <is>
          <t>PARAFUSO ZINCADO ROSCA SOBERBA, CABECA SEXTAVADA, 5/16" X 250 MM, PARA FIXACAO DE TELHA EM MADEIRA</t>
        </is>
      </c>
      <c r="C218" s="37" t="inlineStr">
        <is>
          <t>SINAPI</t>
        </is>
      </c>
      <c r="D218" s="37" t="inlineStr">
        <is>
          <t>Material</t>
        </is>
      </c>
      <c r="E218" s="37" t="inlineStr">
        <is>
          <t>UN</t>
        </is>
      </c>
      <c r="F218" s="39" t="n">
        <v>80.01251999999999</v>
      </c>
      <c r="G218" s="40" t="n">
        <v>3.08</v>
      </c>
      <c r="H218" s="40">
        <f>ROUND(F218*G218,2)</f>
        <v/>
      </c>
      <c r="I218" s="41">
        <f>H218/VALOR_TOTAL*100</f>
        <v/>
      </c>
      <c r="J218" s="41">
        <f>I218+J217</f>
        <v/>
      </c>
      <c r="K218" s="37">
        <f>IF(J218&lt;=50,"A",IF(J218&lt;=80,"B","C"))</f>
        <v/>
      </c>
    </row>
    <row r="219" ht="20.1" customHeight="1">
      <c r="A219" s="37" t="inlineStr">
        <is>
          <t>00010535</t>
        </is>
      </c>
      <c r="B219" s="38" t="inlineStr">
        <is>
          <t>BETONEIRA CAPACIDADE NOMINAL 400 L, CAPACIDADE DE MISTURA 280 L, MOTOR ELETRICO TRIFASICO 220/380 V POTENCIA 2 CV, SEM CARREGADOR</t>
        </is>
      </c>
      <c r="C219" s="37" t="inlineStr">
        <is>
          <t>SINAPI</t>
        </is>
      </c>
      <c r="D219" s="37" t="inlineStr">
        <is>
          <t>Equipamento</t>
        </is>
      </c>
      <c r="E219" s="37" t="inlineStr">
        <is>
          <t>UN</t>
        </is>
      </c>
      <c r="F219" s="45" t="n">
        <v>0.04946490592394112</v>
      </c>
      <c r="G219" s="40" t="n">
        <v>4800</v>
      </c>
      <c r="H219" s="40">
        <f>ROUND(F219*G219,2)</f>
        <v/>
      </c>
      <c r="I219" s="41">
        <f>H219/VALOR_TOTAL*100</f>
        <v/>
      </c>
      <c r="J219" s="41">
        <f>I219+J218</f>
        <v/>
      </c>
      <c r="K219" s="37">
        <f>IF(J219&lt;=50,"A",IF(J219&lt;=80,"B","C"))</f>
        <v/>
      </c>
    </row>
    <row r="220" ht="27.95" customHeight="1">
      <c r="A220" s="37" t="inlineStr">
        <is>
          <t>I10761</t>
        </is>
      </c>
      <c r="B220" s="38" t="inlineStr">
        <is>
          <t>Refeição - café da manhã ( café com leite e dois pães com manteiga)</t>
        </is>
      </c>
      <c r="C220" s="37" t="inlineStr">
        <is>
          <t>ORSE</t>
        </is>
      </c>
      <c r="D220" s="37" t="inlineStr">
        <is>
          <t>Encargos Complementares</t>
        </is>
      </c>
      <c r="E220" s="37" t="inlineStr">
        <is>
          <t>un</t>
        </is>
      </c>
      <c r="F220" s="39" t="n">
        <v>45.90671</v>
      </c>
      <c r="G220" s="40" t="n">
        <v>5</v>
      </c>
      <c r="H220" s="40">
        <f>ROUND(F220*G220,2)</f>
        <v/>
      </c>
      <c r="I220" s="41">
        <f>H220/VALOR_TOTAL*100</f>
        <v/>
      </c>
      <c r="J220" s="41">
        <f>I220+J219</f>
        <v/>
      </c>
      <c r="K220" s="37">
        <f>IF(J220&lt;=50,"A",IF(J220&lt;=80,"B","C"))</f>
        <v/>
      </c>
    </row>
    <row r="221" ht="20.1" customHeight="1">
      <c r="A221" s="37" t="inlineStr">
        <is>
          <t>SBC007499</t>
        </is>
      </c>
      <c r="B221" s="38" t="inlineStr">
        <is>
          <t>GRELHA ACO INOX QUADRADA ROTATIVA 150mm</t>
        </is>
      </c>
      <c r="C221" s="37" t="inlineStr">
        <is>
          <t>Composições Próprias</t>
        </is>
      </c>
      <c r="D221" s="37" t="inlineStr">
        <is>
          <t>Material</t>
        </is>
      </c>
      <c r="E221" s="37" t="inlineStr">
        <is>
          <t>UN</t>
        </is>
      </c>
      <c r="F221" s="39" t="n">
        <v>17</v>
      </c>
      <c r="G221" s="40" t="n">
        <v>13.43</v>
      </c>
      <c r="H221" s="40">
        <f>ROUND(F221*G221,2)</f>
        <v/>
      </c>
      <c r="I221" s="41">
        <f>H221/VALOR_TOTAL*100</f>
        <v/>
      </c>
      <c r="J221" s="41">
        <f>I221+J220</f>
        <v/>
      </c>
      <c r="K221" s="37">
        <f>IF(J221&lt;=50,"A",IF(J221&lt;=80,"B","C"))</f>
        <v/>
      </c>
    </row>
    <row r="222" ht="15" customHeight="1">
      <c r="A222" s="37" t="inlineStr">
        <is>
          <t>00043132</t>
        </is>
      </c>
      <c r="B222" s="38" t="inlineStr">
        <is>
          <t>ARAME RECOZIDO 16 BWG, D = 1,65 MM (0,016 KG/M) OU 18 BWG, D = 1,25 MM (0,01 KG/M)</t>
        </is>
      </c>
      <c r="C222" s="37" t="inlineStr">
        <is>
          <t>SINAPI</t>
        </is>
      </c>
      <c r="D222" s="37" t="inlineStr">
        <is>
          <t>Material</t>
        </is>
      </c>
      <c r="E222" s="37" t="inlineStr">
        <is>
          <t>KG</t>
        </is>
      </c>
      <c r="F222" s="39" t="n">
        <v>14.3494099798656</v>
      </c>
      <c r="G222" s="40" t="n">
        <v>15.73</v>
      </c>
      <c r="H222" s="40">
        <f>ROUND(F222*G222,2)</f>
        <v/>
      </c>
      <c r="I222" s="41">
        <f>H222/VALOR_TOTAL*100</f>
        <v/>
      </c>
      <c r="J222" s="41">
        <f>I222+J221</f>
        <v/>
      </c>
      <c r="K222" s="37">
        <f>IF(J222&lt;=50,"A",IF(J222&lt;=80,"B","C"))</f>
        <v/>
      </c>
    </row>
    <row r="223" ht="27.95" customHeight="1">
      <c r="A223" s="37" t="inlineStr">
        <is>
          <t>00043475</t>
        </is>
      </c>
      <c r="B223" s="38" t="inlineStr">
        <is>
          <t>FERRAMENTAS - FAMILIA ENCARREGADO GERAL - MENSALISTA (ENCARGOS COMPLEMENTARES - COLETADO CAIXA)</t>
        </is>
      </c>
      <c r="C223" s="37" t="inlineStr">
        <is>
          <t>SINAPI</t>
        </is>
      </c>
      <c r="D223" s="37" t="inlineStr">
        <is>
          <t>Encargos Complementares</t>
        </is>
      </c>
      <c r="E223" s="37" t="inlineStr">
        <is>
          <t>MES</t>
        </is>
      </c>
      <c r="F223" s="39" t="n">
        <v>12</v>
      </c>
      <c r="G223" s="40" t="n">
        <v>18.73</v>
      </c>
      <c r="H223" s="40">
        <f>ROUND(F223*G223,2)</f>
        <v/>
      </c>
      <c r="I223" s="41">
        <f>H223/VALOR_TOTAL*100</f>
        <v/>
      </c>
      <c r="J223" s="41">
        <f>I223+J222</f>
        <v/>
      </c>
      <c r="K223" s="37">
        <f>IF(J223&lt;=50,"A",IF(J223&lt;=80,"B","C"))</f>
        <v/>
      </c>
    </row>
    <row r="224" ht="15" customHeight="1">
      <c r="A224" s="37" t="inlineStr">
        <is>
          <t>00000411</t>
        </is>
      </c>
      <c r="B224" s="38" t="inlineStr">
        <is>
          <t>ABRACADEIRA DE NYLON PARA AMARRACAO DE CABOS, COMPRIMENTO DE 200 X *4,6* MM</t>
        </is>
      </c>
      <c r="C224" s="37" t="inlineStr">
        <is>
          <t>SINAPI</t>
        </is>
      </c>
      <c r="D224" s="37" t="inlineStr">
        <is>
          <t>Material</t>
        </is>
      </c>
      <c r="E224" s="37" t="inlineStr">
        <is>
          <t>UN</t>
        </is>
      </c>
      <c r="F224" s="39" t="n">
        <v>1366.9002</v>
      </c>
      <c r="G224" s="40" t="n">
        <v>0.15</v>
      </c>
      <c r="H224" s="40">
        <f>ROUND(F224*G224,2)</f>
        <v/>
      </c>
      <c r="I224" s="41">
        <f>H224/VALOR_TOTAL*100</f>
        <v/>
      </c>
      <c r="J224" s="41">
        <f>I224+J223</f>
        <v/>
      </c>
      <c r="K224" s="37">
        <f>IF(J224&lt;=50,"A",IF(J224&lt;=80,"B","C"))</f>
        <v/>
      </c>
    </row>
    <row r="225" ht="20.1" customHeight="1">
      <c r="A225" s="37" t="inlineStr">
        <is>
          <t>00004720</t>
        </is>
      </c>
      <c r="B225" s="38" t="inlineStr">
        <is>
          <t>PEDRA BRITADA N. 0, OU PEDRISCO (4,8 A 9,5 MM) POSTO PEDREIRA/FORNECEDOR, SEM FRETE</t>
        </is>
      </c>
      <c r="C225" s="37" t="inlineStr">
        <is>
          <t>SINAPI</t>
        </is>
      </c>
      <c r="D225" s="37" t="inlineStr">
        <is>
          <t>Material</t>
        </is>
      </c>
      <c r="E225" s="37" t="inlineStr">
        <is>
          <t>M3</t>
        </is>
      </c>
      <c r="F225" s="39" t="n">
        <v>1.4752056</v>
      </c>
      <c r="G225" s="40" t="n">
        <v>133.51</v>
      </c>
      <c r="H225" s="40">
        <f>ROUND(F225*G225,2)</f>
        <v/>
      </c>
      <c r="I225" s="41">
        <f>H225/VALOR_TOTAL*100</f>
        <v/>
      </c>
      <c r="J225" s="41">
        <f>I225+J224</f>
        <v/>
      </c>
      <c r="K225" s="37">
        <f>IF(J225&lt;=50,"A",IF(J225&lt;=80,"B","C"))</f>
        <v/>
      </c>
    </row>
    <row r="226" ht="15" customHeight="1">
      <c r="A226" s="37" t="inlineStr">
        <is>
          <t>00000119</t>
        </is>
      </c>
      <c r="B226" s="38" t="inlineStr">
        <is>
          <t>ADESIVO PLASTICO PARA PVC, BISNAGA COM 75 GR</t>
        </is>
      </c>
      <c r="C226" s="37" t="inlineStr">
        <is>
          <t>SINAPI</t>
        </is>
      </c>
      <c r="D226" s="37" t="inlineStr">
        <is>
          <t>Material</t>
        </is>
      </c>
      <c r="E226" s="37" t="inlineStr">
        <is>
          <t>UN</t>
        </is>
      </c>
      <c r="F226" s="39" t="n">
        <v>24</v>
      </c>
      <c r="G226" s="40" t="n">
        <v>7.62</v>
      </c>
      <c r="H226" s="40">
        <f>ROUND(F226*G226,2)</f>
        <v/>
      </c>
      <c r="I226" s="41">
        <f>H226/VALOR_TOTAL*100</f>
        <v/>
      </c>
      <c r="J226" s="41">
        <f>I226+J225</f>
        <v/>
      </c>
      <c r="K226" s="37">
        <f>IF(J226&lt;=50,"A",IF(J226&lt;=80,"B","C"))</f>
        <v/>
      </c>
    </row>
    <row r="227" ht="15" customHeight="1">
      <c r="A227" s="37" t="inlineStr">
        <is>
          <t>00004234</t>
        </is>
      </c>
      <c r="B227" s="38" t="inlineStr">
        <is>
          <t>OPERADOR DE ESCAVADEIRA (HORISTA)</t>
        </is>
      </c>
      <c r="C227" s="37" t="inlineStr">
        <is>
          <t>SINAPI</t>
        </is>
      </c>
      <c r="D227" s="37" t="inlineStr">
        <is>
          <t>Mão de Obra</t>
        </is>
      </c>
      <c r="E227" s="37" t="inlineStr">
        <is>
          <t>H</t>
        </is>
      </c>
      <c r="F227" s="39" t="n">
        <v>6.794765071296</v>
      </c>
      <c r="G227" s="40" t="n">
        <v>25.65</v>
      </c>
      <c r="H227" s="40">
        <f>ROUND(F227*G227,2)</f>
        <v/>
      </c>
      <c r="I227" s="41">
        <f>H227/VALOR_TOTAL*100</f>
        <v/>
      </c>
      <c r="J227" s="41">
        <f>I227+J226</f>
        <v/>
      </c>
      <c r="K227" s="37">
        <f>IF(J227&lt;=50,"A",IF(J227&lt;=80,"B","C"))</f>
        <v/>
      </c>
    </row>
    <row r="228" ht="20.1" customHeight="1">
      <c r="A228" s="37" t="inlineStr">
        <is>
          <t>SBC001422</t>
        </is>
      </c>
      <c r="B228" s="38" t="inlineStr">
        <is>
          <t>COPIA XEROX</t>
        </is>
      </c>
      <c r="C228" s="37" t="inlineStr">
        <is>
          <t>Composições Próprias</t>
        </is>
      </c>
      <c r="D228" s="37" t="inlineStr">
        <is>
          <t>Material</t>
        </is>
      </c>
      <c r="E228" s="37" t="inlineStr">
        <is>
          <t>UN</t>
        </is>
      </c>
      <c r="F228" s="39" t="n">
        <v>200</v>
      </c>
      <c r="G228" s="40" t="n">
        <v>0.85</v>
      </c>
      <c r="H228" s="40">
        <f>ROUND(F228*G228,2)</f>
        <v/>
      </c>
      <c r="I228" s="41">
        <f>H228/VALOR_TOTAL*100</f>
        <v/>
      </c>
      <c r="J228" s="41">
        <f>I228+J227</f>
        <v/>
      </c>
      <c r="K228" s="37">
        <f>IF(J228&lt;=50,"A",IF(J228&lt;=80,"B","C"))</f>
        <v/>
      </c>
    </row>
    <row r="229" ht="15" customHeight="1">
      <c r="A229" s="37" t="inlineStr">
        <is>
          <t>I0805</t>
        </is>
      </c>
      <c r="B229" s="38" t="inlineStr">
        <is>
          <t>CIMENTO PORTLAND</t>
        </is>
      </c>
      <c r="C229" s="37" t="inlineStr">
        <is>
          <t>SEINFRA</t>
        </is>
      </c>
      <c r="D229" s="37" t="inlineStr">
        <is>
          <t>Material</t>
        </is>
      </c>
      <c r="E229" s="37" t="inlineStr">
        <is>
          <t>KG</t>
        </is>
      </c>
      <c r="F229" s="39" t="n">
        <v>238.91</v>
      </c>
      <c r="G229" s="40" t="n">
        <v>0.71</v>
      </c>
      <c r="H229" s="40">
        <f>ROUND(F229*G229,2)</f>
        <v/>
      </c>
      <c r="I229" s="41">
        <f>H229/VALOR_TOTAL*100</f>
        <v/>
      </c>
      <c r="J229" s="41">
        <f>I229+J228</f>
        <v/>
      </c>
      <c r="K229" s="37">
        <f>IF(J229&lt;=50,"A",IF(J229&lt;=80,"B","C"))</f>
        <v/>
      </c>
    </row>
    <row r="230" ht="20.1" customHeight="1">
      <c r="A230" s="37" t="inlineStr">
        <is>
          <t>00001014</t>
        </is>
      </c>
      <c r="B230" s="38" t="inlineStr">
        <is>
          <t>CABO DE COBRE, FLEXIVEL, CLASSE 4 OU 5, ISOLACAO EM PVC/A, ANTICHAMA BWF-B, 1 CONDUTOR, 450/750 V, SECAO NOMINAL 2,5 MM2</t>
        </is>
      </c>
      <c r="C230" s="37" t="inlineStr">
        <is>
          <t>SINAPI</t>
        </is>
      </c>
      <c r="D230" s="37" t="inlineStr">
        <is>
          <t>Material</t>
        </is>
      </c>
      <c r="E230" s="37" t="inlineStr">
        <is>
          <t>M</t>
        </is>
      </c>
      <c r="F230" s="39" t="n">
        <v>69.75996228</v>
      </c>
      <c r="G230" s="40" t="n">
        <v>2.41</v>
      </c>
      <c r="H230" s="40">
        <f>ROUND(F230*G230,2)</f>
        <v/>
      </c>
      <c r="I230" s="41">
        <f>H230/VALOR_TOTAL*100</f>
        <v/>
      </c>
      <c r="J230" s="41">
        <f>I230+J229</f>
        <v/>
      </c>
      <c r="K230" s="37">
        <f>IF(J230&lt;=50,"A",IF(J230&lt;=80,"B","C"))</f>
        <v/>
      </c>
    </row>
    <row r="231" ht="15" customHeight="1">
      <c r="A231" s="37" t="inlineStr">
        <is>
          <t>00002674</t>
        </is>
      </c>
      <c r="B231" s="38" t="inlineStr">
        <is>
          <t>ELETRODUTO DE PVC RIGIDO ROSCAVEL DE 3/4 ", SEM LUVA</t>
        </is>
      </c>
      <c r="C231" s="37" t="inlineStr">
        <is>
          <t>SINAPI</t>
        </is>
      </c>
      <c r="D231" s="37" t="inlineStr">
        <is>
          <t>Material</t>
        </is>
      </c>
      <c r="E231" s="37" t="inlineStr">
        <is>
          <t>M</t>
        </is>
      </c>
      <c r="F231" s="39" t="n">
        <v>36</v>
      </c>
      <c r="G231" s="40" t="n">
        <v>4.64</v>
      </c>
      <c r="H231" s="40">
        <f>ROUND(F231*G231,2)</f>
        <v/>
      </c>
      <c r="I231" s="41">
        <f>H231/VALOR_TOTAL*100</f>
        <v/>
      </c>
      <c r="J231" s="41">
        <f>I231+J230</f>
        <v/>
      </c>
      <c r="K231" s="37">
        <f>IF(J231&lt;=50,"A",IF(J231&lt;=80,"B","C"))</f>
        <v/>
      </c>
    </row>
    <row r="232" ht="15" customHeight="1">
      <c r="A232" s="37" t="inlineStr">
        <is>
          <t>00012868</t>
        </is>
      </c>
      <c r="B232" s="38" t="inlineStr">
        <is>
          <t>MARCENEIRO (HORISTA)</t>
        </is>
      </c>
      <c r="C232" s="37" t="inlineStr">
        <is>
          <t>SINAPI</t>
        </is>
      </c>
      <c r="D232" s="37" t="inlineStr">
        <is>
          <t>Mão de Obra</t>
        </is>
      </c>
      <c r="E232" s="37" t="inlineStr">
        <is>
          <t>H</t>
        </is>
      </c>
      <c r="F232" s="39" t="n">
        <v>8.31999519</v>
      </c>
      <c r="G232" s="40" t="n">
        <v>19.67</v>
      </c>
      <c r="H232" s="40">
        <f>ROUND(F232*G232,2)</f>
        <v/>
      </c>
      <c r="I232" s="41">
        <f>H232/VALOR_TOTAL*100</f>
        <v/>
      </c>
      <c r="J232" s="41">
        <f>I232+J231</f>
        <v/>
      </c>
      <c r="K232" s="37">
        <f>IF(J232&lt;=50,"A",IF(J232&lt;=80,"B","C"))</f>
        <v/>
      </c>
    </row>
    <row r="233" ht="15" customHeight="1">
      <c r="A233" s="37" t="inlineStr">
        <is>
          <t>00004253</t>
        </is>
      </c>
      <c r="B233" s="38" t="inlineStr">
        <is>
          <t>OPERADOR DE GUINCHO OU GUINCHEIRO (HORISTA)</t>
        </is>
      </c>
      <c r="C233" s="37" t="inlineStr">
        <is>
          <t>SINAPI</t>
        </is>
      </c>
      <c r="D233" s="37" t="inlineStr">
        <is>
          <t>Mão de Obra</t>
        </is>
      </c>
      <c r="E233" s="37" t="inlineStr">
        <is>
          <t>H</t>
        </is>
      </c>
      <c r="F233" s="39" t="n">
        <v>8.22439683352</v>
      </c>
      <c r="G233" s="40" t="n">
        <v>19.78</v>
      </c>
      <c r="H233" s="40">
        <f>ROUND(F233*G233,2)</f>
        <v/>
      </c>
      <c r="I233" s="41">
        <f>H233/VALOR_TOTAL*100</f>
        <v/>
      </c>
      <c r="J233" s="41">
        <f>I233+J232</f>
        <v/>
      </c>
      <c r="K233" s="37">
        <f>IF(J233&lt;=50,"A",IF(J233&lt;=80,"B","C"))</f>
        <v/>
      </c>
    </row>
    <row r="234" ht="27.95" customHeight="1">
      <c r="A234" s="37" t="inlineStr">
        <is>
          <t>I02378</t>
        </is>
      </c>
      <c r="B234" s="38" t="inlineStr">
        <is>
          <t>Vale transporte</t>
        </is>
      </c>
      <c r="C234" s="37" t="inlineStr">
        <is>
          <t>ORSE</t>
        </is>
      </c>
      <c r="D234" s="37" t="inlineStr">
        <is>
          <t>Encargos Complementares</t>
        </is>
      </c>
      <c r="E234" s="37" t="inlineStr">
        <is>
          <t>un</t>
        </is>
      </c>
      <c r="F234" s="39" t="n">
        <v>35.825933</v>
      </c>
      <c r="G234" s="40" t="n">
        <v>4.5</v>
      </c>
      <c r="H234" s="40">
        <f>ROUND(F234*G234,2)</f>
        <v/>
      </c>
      <c r="I234" s="41">
        <f>H234/VALOR_TOTAL*100</f>
        <v/>
      </c>
      <c r="J234" s="41">
        <f>I234+J233</f>
        <v/>
      </c>
      <c r="K234" s="37">
        <f>IF(J234&lt;=50,"A",IF(J234&lt;=80,"B","C"))</f>
        <v/>
      </c>
    </row>
    <row r="235" ht="27.95" customHeight="1">
      <c r="A235" s="37" t="inlineStr">
        <is>
          <t>00043484</t>
        </is>
      </c>
      <c r="B235" s="38" t="inlineStr">
        <is>
          <t>EPI - FAMILIA ELETRICISTA - HORISTA (ENCARGOS COMPLEMENTARES - COLETADO CAIXA)</t>
        </is>
      </c>
      <c r="C235" s="37" t="inlineStr">
        <is>
          <t>SINAPI</t>
        </is>
      </c>
      <c r="D235" s="37" t="inlineStr">
        <is>
          <t>Encargos Complementares</t>
        </is>
      </c>
      <c r="E235" s="37" t="inlineStr">
        <is>
          <t>H</t>
        </is>
      </c>
      <c r="F235" s="39" t="n">
        <v>131.40949568</v>
      </c>
      <c r="G235" s="40" t="n">
        <v>1.2</v>
      </c>
      <c r="H235" s="40">
        <f>ROUND(F235*G235,2)</f>
        <v/>
      </c>
      <c r="I235" s="41">
        <f>H235/VALOR_TOTAL*100</f>
        <v/>
      </c>
      <c r="J235" s="41">
        <f>I235+J234</f>
        <v/>
      </c>
      <c r="K235" s="37">
        <f>IF(J235&lt;=50,"A",IF(J235&lt;=80,"B","C"))</f>
        <v/>
      </c>
    </row>
    <row r="236" ht="20.1" customHeight="1">
      <c r="A236" s="37" t="inlineStr">
        <is>
          <t>00003398</t>
        </is>
      </c>
      <c r="B236" s="38" t="inlineStr">
        <is>
          <t>ISOLADOR DE PORCELANA, TIPO ROLDANA, DIMENSOES DE *72* X *72* MM, PARA USO EM BAIXA TENSAO</t>
        </is>
      </c>
      <c r="C236" s="37" t="inlineStr">
        <is>
          <t>SINAPI</t>
        </is>
      </c>
      <c r="D236" s="37" t="inlineStr">
        <is>
          <t>Material</t>
        </is>
      </c>
      <c r="E236" s="37" t="inlineStr">
        <is>
          <t>UN</t>
        </is>
      </c>
      <c r="F236" s="39" t="n">
        <v>25</v>
      </c>
      <c r="G236" s="40" t="n">
        <v>5.92</v>
      </c>
      <c r="H236" s="40">
        <f>ROUND(F236*G236,2)</f>
        <v/>
      </c>
      <c r="I236" s="41">
        <f>H236/VALOR_TOTAL*100</f>
        <v/>
      </c>
      <c r="J236" s="41">
        <f>I236+J235</f>
        <v/>
      </c>
      <c r="K236" s="37">
        <f>IF(J236&lt;=50,"A",IF(J236&lt;=80,"B","C"))</f>
        <v/>
      </c>
    </row>
    <row r="237" ht="27.95" customHeight="1">
      <c r="A237" s="37" t="inlineStr">
        <is>
          <t>00043466</t>
        </is>
      </c>
      <c r="B237" s="38" t="inlineStr">
        <is>
          <t>FERRAMENTAS - FAMILIA PINTOR - HORISTA (ENCARGOS COMPLEMENTARES - COLETADO CAIXA)</t>
        </is>
      </c>
      <c r="C237" s="37" t="inlineStr">
        <is>
          <t>SINAPI</t>
        </is>
      </c>
      <c r="D237" s="37" t="inlineStr">
        <is>
          <t>Encargos Complementares</t>
        </is>
      </c>
      <c r="E237" s="37" t="inlineStr">
        <is>
          <t>H</t>
        </is>
      </c>
      <c r="F237" s="39" t="n">
        <v>75.02470372000001</v>
      </c>
      <c r="G237" s="40" t="n">
        <v>1.97</v>
      </c>
      <c r="H237" s="40">
        <f>ROUND(F237*G237,2)</f>
        <v/>
      </c>
      <c r="I237" s="41">
        <f>H237/VALOR_TOTAL*100</f>
        <v/>
      </c>
      <c r="J237" s="41">
        <f>I237+J236</f>
        <v/>
      </c>
      <c r="K237" s="37">
        <f>IF(J237&lt;=50,"A",IF(J237&lt;=80,"B","C"))</f>
        <v/>
      </c>
    </row>
    <row r="238" ht="20.1" customHeight="1">
      <c r="A238" s="37" t="inlineStr">
        <is>
          <t>00001020</t>
        </is>
      </c>
      <c r="B238" s="38" t="inlineStr">
        <is>
          <t>CABO DE COBRE, FLEXIVEL, CLASSE 4 OU 5, ISOLACAO EM PVC/A, ANTICHAMA BWF-B, COBERTURA PVC-ST1, ANTICHAMA BWF-B, 1 CONDUTOR, 0,6/1 KV, SECAO NOMINAL 10 MM2</t>
        </is>
      </c>
      <c r="C238" s="37" t="inlineStr">
        <is>
          <t>SINAPI</t>
        </is>
      </c>
      <c r="D238" s="37" t="inlineStr">
        <is>
          <t>Material</t>
        </is>
      </c>
      <c r="E238" s="37" t="inlineStr">
        <is>
          <t>M</t>
        </is>
      </c>
      <c r="F238" s="39" t="n">
        <v>13.6774</v>
      </c>
      <c r="G238" s="40" t="n">
        <v>10.48</v>
      </c>
      <c r="H238" s="40">
        <f>ROUND(F238*G238,2)</f>
        <v/>
      </c>
      <c r="I238" s="41">
        <f>H238/VALOR_TOTAL*100</f>
        <v/>
      </c>
      <c r="J238" s="41">
        <f>I238+J237</f>
        <v/>
      </c>
      <c r="K238" s="37">
        <f>IF(J238&lt;=50,"A",IF(J238&lt;=80,"B","C"))</f>
        <v/>
      </c>
    </row>
    <row r="239" ht="20.1" customHeight="1">
      <c r="A239" s="37" t="inlineStr">
        <is>
          <t>00007568</t>
        </is>
      </c>
      <c r="B239" s="38" t="inlineStr">
        <is>
          <t>BUCHA DE NYLON SEM ABA S10, COM PARAFUSO DE 6,10 X 65 MM EM ACO ZINCADO COM ROSCA SOBERBA, CABECA CHATA E FENDA PHILLIPS</t>
        </is>
      </c>
      <c r="C239" s="37" t="inlineStr">
        <is>
          <t>SINAPI</t>
        </is>
      </c>
      <c r="D239" s="37" t="inlineStr">
        <is>
          <t>Material</t>
        </is>
      </c>
      <c r="E239" s="37" t="inlineStr">
        <is>
          <t>UN</t>
        </is>
      </c>
      <c r="F239" s="39" t="n">
        <v>154.7746452</v>
      </c>
      <c r="G239" s="40" t="n">
        <v>0.92</v>
      </c>
      <c r="H239" s="40">
        <f>ROUND(F239*G239,2)</f>
        <v/>
      </c>
      <c r="I239" s="41">
        <f>H239/VALOR_TOTAL*100</f>
        <v/>
      </c>
      <c r="J239" s="41">
        <f>I239+J238</f>
        <v/>
      </c>
      <c r="K239" s="37">
        <f>IF(J239&lt;=50,"A",IF(J239&lt;=80,"B","C"))</f>
        <v/>
      </c>
    </row>
    <row r="240" ht="20.1" customHeight="1">
      <c r="A240" s="37" t="inlineStr">
        <is>
          <t>SBC028075</t>
        </is>
      </c>
      <c r="B240" s="38" t="inlineStr">
        <is>
          <t>MASSA EPOXI BI-COMPONENTE BRANCA WANDEPOXI (2,56L)</t>
        </is>
      </c>
      <c r="C240" s="37" t="inlineStr">
        <is>
          <t>Composições Próprias</t>
        </is>
      </c>
      <c r="D240" s="37" t="inlineStr">
        <is>
          <t>Material</t>
        </is>
      </c>
      <c r="E240" s="37" t="inlineStr">
        <is>
          <t>GL</t>
        </is>
      </c>
      <c r="F240" s="46" t="n">
        <v>0.646</v>
      </c>
      <c r="G240" s="40" t="n">
        <v>207.86</v>
      </c>
      <c r="H240" s="40">
        <f>ROUND(F240*G240,2)</f>
        <v/>
      </c>
      <c r="I240" s="41">
        <f>H240/VALOR_TOTAL*100</f>
        <v/>
      </c>
      <c r="J240" s="41">
        <f>I240+J239</f>
        <v/>
      </c>
      <c r="K240" s="37">
        <f>IF(J240&lt;=50,"A",IF(J240&lt;=80,"B","C"))</f>
        <v/>
      </c>
    </row>
    <row r="241" ht="27.95" customHeight="1">
      <c r="A241" s="37" t="inlineStr">
        <is>
          <t>00043490</t>
        </is>
      </c>
      <c r="B241" s="38" t="inlineStr">
        <is>
          <t>EPI - FAMILIA PINTOR - HORISTA (ENCARGOS COMPLEMENTARES - COLETADO CAIXA)</t>
        </is>
      </c>
      <c r="C241" s="37" t="inlineStr">
        <is>
          <t>SINAPI</t>
        </is>
      </c>
      <c r="D241" s="37" t="inlineStr">
        <is>
          <t>Encargos Complementares</t>
        </is>
      </c>
      <c r="E241" s="37" t="inlineStr">
        <is>
          <t>H</t>
        </is>
      </c>
      <c r="F241" s="39" t="n">
        <v>75.02470372000001</v>
      </c>
      <c r="G241" s="40" t="n">
        <v>1.73</v>
      </c>
      <c r="H241" s="40">
        <f>ROUND(F241*G241,2)</f>
        <v/>
      </c>
      <c r="I241" s="41">
        <f>H241/VALOR_TOTAL*100</f>
        <v/>
      </c>
      <c r="J241" s="41">
        <f>I241+J240</f>
        <v/>
      </c>
      <c r="K241" s="37">
        <f>IF(J241&lt;=50,"A",IF(J241&lt;=80,"B","C"))</f>
        <v/>
      </c>
    </row>
    <row r="242" ht="27.95" customHeight="1">
      <c r="A242" s="37" t="inlineStr">
        <is>
          <t>I00941</t>
        </is>
      </c>
      <c r="B242" s="38" t="inlineStr">
        <is>
          <t>Fardamento com mangas curta</t>
        </is>
      </c>
      <c r="C242" s="37" t="inlineStr">
        <is>
          <t>ORSE</t>
        </is>
      </c>
      <c r="D242" s="37" t="inlineStr">
        <is>
          <t>Encargos Complementares</t>
        </is>
      </c>
      <c r="E242" s="37" t="inlineStr">
        <is>
          <t>un</t>
        </is>
      </c>
      <c r="F242" s="47" t="n">
        <v>0.6764250000000001</v>
      </c>
      <c r="G242" s="40" t="n">
        <v>190.35</v>
      </c>
      <c r="H242" s="40">
        <f>ROUND(F242*G242,2)</f>
        <v/>
      </c>
      <c r="I242" s="41">
        <f>H242/VALOR_TOTAL*100</f>
        <v/>
      </c>
      <c r="J242" s="41">
        <f>I242+J241</f>
        <v/>
      </c>
      <c r="K242" s="37">
        <f>IF(J242&lt;=50,"A",IF(J242&lt;=80,"B","C"))</f>
        <v/>
      </c>
    </row>
    <row r="243" ht="20.1" customHeight="1">
      <c r="A243" s="37" t="inlineStr">
        <is>
          <t>00034550</t>
        </is>
      </c>
      <c r="B243" s="38" t="inlineStr">
        <is>
          <t>TELA DE ACO SOLDADA GALVANIZADA/ZINCADA PARA ALVENARIA, FIO D = *1,20 A 1,70* MM, MALHA 15 X 15 MM, (C X L) *50 X 6* CM</t>
        </is>
      </c>
      <c r="C243" s="37" t="inlineStr">
        <is>
          <t>SINAPI</t>
        </is>
      </c>
      <c r="D243" s="37" t="inlineStr">
        <is>
          <t>Material</t>
        </is>
      </c>
      <c r="E243" s="37" t="inlineStr">
        <is>
          <t>M</t>
        </is>
      </c>
      <c r="F243" s="39" t="n">
        <v>86.44</v>
      </c>
      <c r="G243" s="40" t="n">
        <v>1.45</v>
      </c>
      <c r="H243" s="40">
        <f>ROUND(F243*G243,2)</f>
        <v/>
      </c>
      <c r="I243" s="41">
        <f>H243/VALOR_TOTAL*100</f>
        <v/>
      </c>
      <c r="J243" s="41">
        <f>I243+J242</f>
        <v/>
      </c>
      <c r="K243" s="37">
        <f>IF(J243&lt;=50,"A",IF(J243&lt;=80,"B","C"))</f>
        <v/>
      </c>
    </row>
    <row r="244" ht="20.1" customHeight="1">
      <c r="A244" s="37" t="inlineStr">
        <is>
          <t>00037734</t>
        </is>
      </c>
      <c r="B244" s="38" t="inlineStr">
        <is>
          <t>CACAMBA METALICA BASCULANTE COM CAPACIDADE DE 10 M3 (INCLUI MONTAGEM, NAO INCLUI CAMINHAO)</t>
        </is>
      </c>
      <c r="C244" s="37" t="inlineStr">
        <is>
          <t>SINAPI</t>
        </is>
      </c>
      <c r="D244" s="37" t="inlineStr">
        <is>
          <t>Equipamento</t>
        </is>
      </c>
      <c r="E244" s="37" t="inlineStr">
        <is>
          <t>UN</t>
        </is>
      </c>
      <c r="F244" s="48" t="n">
        <v>0.001561511598</v>
      </c>
      <c r="G244" s="40" t="n">
        <v>80139.05</v>
      </c>
      <c r="H244" s="40">
        <f>ROUND(F244*G244,2)</f>
        <v/>
      </c>
      <c r="I244" s="41">
        <f>H244/VALOR_TOTAL*100</f>
        <v/>
      </c>
      <c r="J244" s="41">
        <f>I244+J243</f>
        <v/>
      </c>
      <c r="K244" s="37">
        <f>IF(J244&lt;=50,"A",IF(J244&lt;=80,"B","C"))</f>
        <v/>
      </c>
    </row>
    <row r="245" ht="15" customHeight="1">
      <c r="A245" s="37" t="inlineStr">
        <is>
          <t>00000867</t>
        </is>
      </c>
      <c r="B245" s="38" t="inlineStr">
        <is>
          <t>CABO DE COBRE NU 50 MM2 MEIO-DURO</t>
        </is>
      </c>
      <c r="C245" s="37" t="inlineStr">
        <is>
          <t>SINAPI</t>
        </is>
      </c>
      <c r="D245" s="37" t="inlineStr">
        <is>
          <t>Material</t>
        </is>
      </c>
      <c r="E245" s="37" t="inlineStr">
        <is>
          <t>M</t>
        </is>
      </c>
      <c r="F245" s="39" t="n">
        <v>2.0475</v>
      </c>
      <c r="G245" s="40" t="n">
        <v>56.84</v>
      </c>
      <c r="H245" s="40">
        <f>ROUND(F245*G245,2)</f>
        <v/>
      </c>
      <c r="I245" s="41">
        <f>H245/VALOR_TOTAL*100</f>
        <v/>
      </c>
      <c r="J245" s="41">
        <f>I245+J244</f>
        <v/>
      </c>
      <c r="K245" s="37">
        <f>IF(J245&lt;=50,"A",IF(J245&lt;=80,"B","C"))</f>
        <v/>
      </c>
    </row>
    <row r="246" ht="15" customHeight="1">
      <c r="A246" s="37" t="inlineStr">
        <is>
          <t>I2543</t>
        </is>
      </c>
      <c r="B246" s="38" t="inlineStr">
        <is>
          <t>SERVENTE</t>
        </is>
      </c>
      <c r="C246" s="37" t="inlineStr">
        <is>
          <t>SEINFRA</t>
        </is>
      </c>
      <c r="D246" s="37" t="inlineStr">
        <is>
          <t>Mão de Obra</t>
        </is>
      </c>
      <c r="E246" s="37" t="inlineStr">
        <is>
          <t>H</t>
        </is>
      </c>
      <c r="F246" s="39" t="n">
        <v>5.6</v>
      </c>
      <c r="G246" s="40" t="n">
        <v>20.26</v>
      </c>
      <c r="H246" s="40">
        <f>ROUND(F246*G246,2)</f>
        <v/>
      </c>
      <c r="I246" s="41">
        <f>H246/VALOR_TOTAL*100</f>
        <v/>
      </c>
      <c r="J246" s="41">
        <f>I246+J245</f>
        <v/>
      </c>
      <c r="K246" s="37">
        <f>IF(J246&lt;=50,"A",IF(J246&lt;=80,"B","C"))</f>
        <v/>
      </c>
    </row>
    <row r="247" ht="27.95" customHeight="1">
      <c r="A247" s="37" t="inlineStr">
        <is>
          <t>00043460</t>
        </is>
      </c>
      <c r="B247" s="38" t="inlineStr">
        <is>
          <t>FERRAMENTAS - FAMILIA ELETRICISTA - HORISTA (ENCARGOS COMPLEMENTARES - COLETADO CAIXA)</t>
        </is>
      </c>
      <c r="C247" s="37" t="inlineStr">
        <is>
          <t>SINAPI</t>
        </is>
      </c>
      <c r="D247" s="37" t="inlineStr">
        <is>
          <t>Encargos Complementares</t>
        </is>
      </c>
      <c r="E247" s="37" t="inlineStr">
        <is>
          <t>H</t>
        </is>
      </c>
      <c r="F247" s="39" t="n">
        <v>131.40949568</v>
      </c>
      <c r="G247" s="40" t="n">
        <v>0.85</v>
      </c>
      <c r="H247" s="40">
        <f>ROUND(F247*G247,2)</f>
        <v/>
      </c>
      <c r="I247" s="41">
        <f>H247/VALOR_TOTAL*100</f>
        <v/>
      </c>
      <c r="J247" s="41">
        <f>I247+J246</f>
        <v/>
      </c>
      <c r="K247" s="37">
        <f>IF(J247&lt;=50,"A",IF(J247&lt;=80,"B","C"))</f>
        <v/>
      </c>
    </row>
    <row r="248" ht="27.95" customHeight="1">
      <c r="A248" s="37" t="inlineStr">
        <is>
          <t>00010555</t>
        </is>
      </c>
      <c r="B248" s="38" t="inlineStr">
        <is>
          <t>PORTA DE MADEIRA, FOLHA MEDIA (NBR 15930) DE 800 X 2100 MM, DE 35 MM A 40 MM DE ESPESSURA, NUCLEO SEMI-SOLIDO (SARRAFEADO), CAPA LISA EM HDF, ACABAMENTO EM PRIMER PARA PINTURA</t>
        </is>
      </c>
      <c r="C248" s="37" t="inlineStr">
        <is>
          <t>SINAPI</t>
        </is>
      </c>
      <c r="D248" s="37" t="inlineStr">
        <is>
          <t>Material</t>
        </is>
      </c>
      <c r="E248" s="37" t="inlineStr">
        <is>
          <t>UN</t>
        </is>
      </c>
      <c r="F248" s="49" t="n">
        <v>0.3752</v>
      </c>
      <c r="G248" s="40" t="n">
        <v>269.44</v>
      </c>
      <c r="H248" s="40">
        <f>ROUND(F248*G248,2)</f>
        <v/>
      </c>
      <c r="I248" s="41">
        <f>H248/VALOR_TOTAL*100</f>
        <v/>
      </c>
      <c r="J248" s="41">
        <f>I248+J247</f>
        <v/>
      </c>
      <c r="K248" s="37">
        <f>IF(J248&lt;=50,"A",IF(J248&lt;=80,"B","C"))</f>
        <v/>
      </c>
    </row>
    <row r="249" ht="15" customHeight="1">
      <c r="A249" s="37" t="inlineStr">
        <is>
          <t>I0403</t>
        </is>
      </c>
      <c r="B249" s="38" t="inlineStr">
        <is>
          <t>CAGECE - LIGAÇÃO DE ÁGUA</t>
        </is>
      </c>
      <c r="C249" s="37" t="inlineStr">
        <is>
          <t>SEINFRA</t>
        </is>
      </c>
      <c r="D249" s="37" t="inlineStr">
        <is>
          <t>Material</t>
        </is>
      </c>
      <c r="E249" s="37" t="inlineStr">
        <is>
          <t>UN</t>
        </is>
      </c>
      <c r="F249" s="39" t="n">
        <v>1</v>
      </c>
      <c r="G249" s="40" t="n">
        <v>100.79</v>
      </c>
      <c r="H249" s="40">
        <f>ROUND(F249*G249,2)</f>
        <v/>
      </c>
      <c r="I249" s="41">
        <f>H249/VALOR_TOTAL*100</f>
        <v/>
      </c>
      <c r="J249" s="41">
        <f>I249+J248</f>
        <v/>
      </c>
      <c r="K249" s="37">
        <f>IF(J249&lt;=50,"A",IF(J249&lt;=80,"B","C"))</f>
        <v/>
      </c>
    </row>
    <row r="250" ht="15" customHeight="1">
      <c r="A250" s="37" t="inlineStr">
        <is>
          <t>00002673</t>
        </is>
      </c>
      <c r="B250" s="38" t="inlineStr">
        <is>
          <t>ELETRODUTO DE PVC RIGIDO ROSCAVEL DE 1/2 ", SEM LUVA</t>
        </is>
      </c>
      <c r="C250" s="37" t="inlineStr">
        <is>
          <t>SINAPI</t>
        </is>
      </c>
      <c r="D250" s="37" t="inlineStr">
        <is>
          <t>Material</t>
        </is>
      </c>
      <c r="E250" s="37" t="inlineStr">
        <is>
          <t>M</t>
        </is>
      </c>
      <c r="F250" s="39" t="n">
        <v>26.844732</v>
      </c>
      <c r="G250" s="40" t="n">
        <v>3.73</v>
      </c>
      <c r="H250" s="40">
        <f>ROUND(F250*G250,2)</f>
        <v/>
      </c>
      <c r="I250" s="41">
        <f>H250/VALOR_TOTAL*100</f>
        <v/>
      </c>
      <c r="J250" s="41">
        <f>I250+J249</f>
        <v/>
      </c>
      <c r="K250" s="37">
        <f>IF(J250&lt;=50,"A",IF(J250&lt;=80,"B","C"))</f>
        <v/>
      </c>
    </row>
    <row r="251" ht="15" customHeight="1">
      <c r="A251" s="37" t="inlineStr">
        <is>
          <t>00006114</t>
        </is>
      </c>
      <c r="B251" s="38" t="inlineStr">
        <is>
          <t>AJUDANTE DE ARMADOR (HORISTA)</t>
        </is>
      </c>
      <c r="C251" s="37" t="inlineStr">
        <is>
          <t>SINAPI</t>
        </is>
      </c>
      <c r="D251" s="37" t="inlineStr">
        <is>
          <t>Mão de Obra</t>
        </is>
      </c>
      <c r="E251" s="37" t="inlineStr">
        <is>
          <t>H</t>
        </is>
      </c>
      <c r="F251" s="39" t="n">
        <v>6.623737728900087</v>
      </c>
      <c r="G251" s="40" t="n">
        <v>15.09</v>
      </c>
      <c r="H251" s="40">
        <f>ROUND(F251*G251,2)</f>
        <v/>
      </c>
      <c r="I251" s="41">
        <f>H251/VALOR_TOTAL*100</f>
        <v/>
      </c>
      <c r="J251" s="41">
        <f>I251+J250</f>
        <v/>
      </c>
      <c r="K251" s="37">
        <f>IF(J251&lt;=50,"A",IF(J251&lt;=80,"B","C"))</f>
        <v/>
      </c>
    </row>
    <row r="252" ht="20.1" customHeight="1">
      <c r="A252" s="37" t="inlineStr">
        <is>
          <t>00000392</t>
        </is>
      </c>
      <c r="B252" s="38" t="inlineStr">
        <is>
          <t>ABRACADEIRA EM ACO PARA AMARRACAO DE ELETRODUTOS, TIPO D, COM 1/2" E PARAFUSO DE FIXACAO</t>
        </is>
      </c>
      <c r="C252" s="37" t="inlineStr">
        <is>
          <t>SINAPI</t>
        </is>
      </c>
      <c r="D252" s="37" t="inlineStr">
        <is>
          <t>Material</t>
        </is>
      </c>
      <c r="E252" s="37" t="inlineStr">
        <is>
          <t>UN</t>
        </is>
      </c>
      <c r="F252" s="39" t="n">
        <v>31.1038718</v>
      </c>
      <c r="G252" s="40" t="n">
        <v>3.05</v>
      </c>
      <c r="H252" s="40">
        <f>ROUND(F252*G252,2)</f>
        <v/>
      </c>
      <c r="I252" s="41">
        <f>H252/VALOR_TOTAL*100</f>
        <v/>
      </c>
      <c r="J252" s="41">
        <f>I252+J251</f>
        <v/>
      </c>
      <c r="K252" s="37">
        <f>IF(J252&lt;=50,"A",IF(J252&lt;=80,"B","C"))</f>
        <v/>
      </c>
    </row>
    <row r="253" ht="20.1" customHeight="1">
      <c r="A253" s="37" t="inlineStr">
        <is>
          <t>00039017</t>
        </is>
      </c>
      <c r="B253" s="38" t="inlineStr">
        <is>
          <t>ESPACADOR / DISTANCIADOR CIRCULAR COM ENTRADA LATERAL, EM PLASTICO, PARA VERGALHAO *4,2 A 12,5* MM, COBRIMENTO 20 MM</t>
        </is>
      </c>
      <c r="C253" s="37" t="inlineStr">
        <is>
          <t>SINAPI</t>
        </is>
      </c>
      <c r="D253" s="37" t="inlineStr">
        <is>
          <t>Material</t>
        </is>
      </c>
      <c r="E253" s="37" t="inlineStr">
        <is>
          <t>UN</t>
        </is>
      </c>
      <c r="F253" s="39" t="n">
        <v>421.7163901320612</v>
      </c>
      <c r="G253" s="40" t="n">
        <v>0.22</v>
      </c>
      <c r="H253" s="40">
        <f>ROUND(F253*G253,2)</f>
        <v/>
      </c>
      <c r="I253" s="41">
        <f>H253/VALOR_TOTAL*100</f>
        <v/>
      </c>
      <c r="J253" s="41">
        <f>I253+J252</f>
        <v/>
      </c>
      <c r="K253" s="37">
        <f>IF(J253&lt;=50,"A",IF(J253&lt;=80,"B","C"))</f>
        <v/>
      </c>
    </row>
    <row r="254" ht="20.1" customHeight="1">
      <c r="A254" s="37" t="inlineStr">
        <is>
          <t>00012266</t>
        </is>
      </c>
      <c r="B254" s="38" t="inlineStr">
        <is>
          <t>LUMINARIA SPOT DE SOBREPOR EM ALUMINIO COM ALETA PLASTICA PARA 1 LAMPADA, BASE E27, POTENCIA MAXIMA 40/60 W (NAO INCLUI LAMPADA)</t>
        </is>
      </c>
      <c r="C254" s="37" t="inlineStr">
        <is>
          <t>SINAPI</t>
        </is>
      </c>
      <c r="D254" s="37" t="inlineStr">
        <is>
          <t>Material</t>
        </is>
      </c>
      <c r="E254" s="37" t="inlineStr">
        <is>
          <t>UN</t>
        </is>
      </c>
      <c r="F254" s="46" t="n">
        <v>0.756</v>
      </c>
      <c r="G254" s="40" t="n">
        <v>122.25</v>
      </c>
      <c r="H254" s="40">
        <f>ROUND(F254*G254,2)</f>
        <v/>
      </c>
      <c r="I254" s="41">
        <f>H254/VALOR_TOTAL*100</f>
        <v/>
      </c>
      <c r="J254" s="41">
        <f>I254+J253</f>
        <v/>
      </c>
      <c r="K254" s="37">
        <f>IF(J254&lt;=50,"A",IF(J254&lt;=80,"B","C"))</f>
        <v/>
      </c>
    </row>
    <row r="255" ht="27.95" customHeight="1">
      <c r="A255" s="37" t="inlineStr">
        <is>
          <t>00040864</t>
        </is>
      </c>
      <c r="B255" s="38" t="inlineStr">
        <is>
          <t>SEGURO - MENSALISTA (COLETADO CAIXA - ENCARGOS COMPLEMENTARES)</t>
        </is>
      </c>
      <c r="C255" s="37" t="inlineStr">
        <is>
          <t>SINAPI</t>
        </is>
      </c>
      <c r="D255" s="37" t="inlineStr">
        <is>
          <t>Encargos Complementares</t>
        </is>
      </c>
      <c r="E255" s="37" t="inlineStr">
        <is>
          <t>MES</t>
        </is>
      </c>
      <c r="F255" s="39" t="n">
        <v>12</v>
      </c>
      <c r="G255" s="40" t="n">
        <v>7.31</v>
      </c>
      <c r="H255" s="40">
        <f>ROUND(F255*G255,2)</f>
        <v/>
      </c>
      <c r="I255" s="41">
        <f>H255/VALOR_TOTAL*100</f>
        <v/>
      </c>
      <c r="J255" s="41">
        <f>I255+J254</f>
        <v/>
      </c>
      <c r="K255" s="37">
        <f>IF(J255&lt;=50,"A",IF(J255&lt;=80,"B","C"))</f>
        <v/>
      </c>
    </row>
    <row r="256" ht="20.1" customHeight="1">
      <c r="A256" s="37" t="inlineStr">
        <is>
          <t>00006142</t>
        </is>
      </c>
      <c r="B256" s="38" t="inlineStr">
        <is>
          <t>CONJUNTO DE LIGACAO AJUSTAVEL, PARA VASO / BACIA SANITARIA, EM PLASTICO BRANCO, COM TUBO, CANOPLA E ESPUDE</t>
        </is>
      </c>
      <c r="C256" s="37" t="inlineStr">
        <is>
          <t>SINAPI</t>
        </is>
      </c>
      <c r="D256" s="37" t="inlineStr">
        <is>
          <t>Material</t>
        </is>
      </c>
      <c r="E256" s="37" t="inlineStr">
        <is>
          <t>UN</t>
        </is>
      </c>
      <c r="F256" s="39" t="n">
        <v>11</v>
      </c>
      <c r="G256" s="40" t="n">
        <v>7.79</v>
      </c>
      <c r="H256" s="40">
        <f>ROUND(F256*G256,2)</f>
        <v/>
      </c>
      <c r="I256" s="41">
        <f>H256/VALOR_TOTAL*100</f>
        <v/>
      </c>
      <c r="J256" s="41">
        <f>I256+J255</f>
        <v/>
      </c>
      <c r="K256" s="37">
        <f>IF(J256&lt;=50,"A",IF(J256&lt;=80,"B","C"))</f>
        <v/>
      </c>
    </row>
    <row r="257" ht="15" customHeight="1">
      <c r="A257" s="37" t="inlineStr">
        <is>
          <t>I6167</t>
        </is>
      </c>
      <c r="B257" s="38" t="inlineStr">
        <is>
          <t>CHUVEIRO COM ARTICULAÇÃO CROMADO 1/2"</t>
        </is>
      </c>
      <c r="C257" s="37" t="inlineStr">
        <is>
          <t>SEINFRA</t>
        </is>
      </c>
      <c r="D257" s="37" t="inlineStr">
        <is>
          <t>Material</t>
        </is>
      </c>
      <c r="E257" s="37" t="inlineStr">
        <is>
          <t>UN</t>
        </is>
      </c>
      <c r="F257" s="39" t="n">
        <v>1</v>
      </c>
      <c r="G257" s="40" t="n">
        <v>84.09999999999999</v>
      </c>
      <c r="H257" s="40">
        <f>ROUND(F257*G257,2)</f>
        <v/>
      </c>
      <c r="I257" s="41">
        <f>H257/VALOR_TOTAL*100</f>
        <v/>
      </c>
      <c r="J257" s="41">
        <f>I257+J256</f>
        <v/>
      </c>
      <c r="K257" s="37">
        <f>IF(J257&lt;=50,"A",IF(J257&lt;=80,"B","C"))</f>
        <v/>
      </c>
    </row>
    <row r="258" ht="27.95" customHeight="1">
      <c r="A258" s="37" t="inlineStr">
        <is>
          <t>00043461</t>
        </is>
      </c>
      <c r="B258" s="38" t="inlineStr">
        <is>
          <t>FERRAMENTAS - FAMILIA ENCANADOR - HORISTA (ENCARGOS COMPLEMENTARES - COLETADO CAIXA)</t>
        </is>
      </c>
      <c r="C258" s="37" t="inlineStr">
        <is>
          <t>SINAPI</t>
        </is>
      </c>
      <c r="D258" s="37" t="inlineStr">
        <is>
          <t>Encargos Complementares</t>
        </is>
      </c>
      <c r="E258" s="37" t="inlineStr">
        <is>
          <t>H</t>
        </is>
      </c>
      <c r="F258" s="39" t="n">
        <v>270.828546724</v>
      </c>
      <c r="G258" s="40" t="n">
        <v>0.31</v>
      </c>
      <c r="H258" s="40">
        <f>ROUND(F258*G258,2)</f>
        <v/>
      </c>
      <c r="I258" s="41">
        <f>H258/VALOR_TOTAL*100</f>
        <v/>
      </c>
      <c r="J258" s="41">
        <f>I258+J257</f>
        <v/>
      </c>
      <c r="K258" s="37">
        <f>IF(J258&lt;=50,"A",IF(J258&lt;=80,"B","C"))</f>
        <v/>
      </c>
    </row>
    <row r="259" ht="20.1" customHeight="1">
      <c r="A259" s="37" t="inlineStr">
        <is>
          <t>00039808</t>
        </is>
      </c>
      <c r="B259" s="38" t="inlineStr">
        <is>
          <t>CAIXA PARA MEDIDOR MONOFASICO, EM POLICARBONATO / TERMOPLASTICO, PARA ALOJAR 1 DISJUNTOR (PADRAO DA CONCESSIONARIA LOCAL)</t>
        </is>
      </c>
      <c r="C259" s="37" t="inlineStr">
        <is>
          <t>SINAPI</t>
        </is>
      </c>
      <c r="D259" s="37" t="inlineStr">
        <is>
          <t>Material</t>
        </is>
      </c>
      <c r="E259" s="37" t="inlineStr">
        <is>
          <t>UN</t>
        </is>
      </c>
      <c r="F259" s="39" t="n">
        <v>1</v>
      </c>
      <c r="G259" s="40" t="n">
        <v>83.45</v>
      </c>
      <c r="H259" s="40">
        <f>ROUND(F259*G259,2)</f>
        <v/>
      </c>
      <c r="I259" s="41">
        <f>H259/VALOR_TOTAL*100</f>
        <v/>
      </c>
      <c r="J259" s="41">
        <f>I259+J258</f>
        <v/>
      </c>
      <c r="K259" s="37">
        <f>IF(J259&lt;=50,"A",IF(J259&lt;=80,"B","C"))</f>
        <v/>
      </c>
    </row>
    <row r="260" ht="20.1" customHeight="1">
      <c r="A260" s="37" t="inlineStr">
        <is>
          <t>00003378</t>
        </is>
      </c>
      <c r="B260" s="38" t="inlineStr">
        <is>
          <t>HASTE DE ATERRAMENTO EM ACO COM 3,00 M DE COMPRIMENTO E DN = 3/4", REVESTIDA COM BAIXA CAMADA DE COBRE, SEM CONECTOR</t>
        </is>
      </c>
      <c r="C260" s="37" t="inlineStr">
        <is>
          <t>SINAPI</t>
        </is>
      </c>
      <c r="D260" s="37" t="inlineStr">
        <is>
          <t>Material</t>
        </is>
      </c>
      <c r="E260" s="37" t="inlineStr">
        <is>
          <t>UN</t>
        </is>
      </c>
      <c r="F260" s="39" t="n">
        <v>1</v>
      </c>
      <c r="G260" s="40" t="n">
        <v>80.58</v>
      </c>
      <c r="H260" s="40">
        <f>ROUND(F260*G260,2)</f>
        <v/>
      </c>
      <c r="I260" s="41">
        <f>H260/VALOR_TOTAL*100</f>
        <v/>
      </c>
      <c r="J260" s="41">
        <f>I260+J259</f>
        <v/>
      </c>
      <c r="K260" s="37">
        <f>IF(J260&lt;=50,"A",IF(J260&lt;=80,"B","C"))</f>
        <v/>
      </c>
    </row>
    <row r="261" ht="15" customHeight="1">
      <c r="A261" s="37" t="inlineStr">
        <is>
          <t>I2369</t>
        </is>
      </c>
      <c r="B261" s="38" t="inlineStr">
        <is>
          <t>LINHA EM MADEIRA DE LEI DE 4"x2"</t>
        </is>
      </c>
      <c r="C261" s="37" t="inlineStr">
        <is>
          <t>SEINFRA</t>
        </is>
      </c>
      <c r="D261" s="37" t="inlineStr">
        <is>
          <t>Material</t>
        </is>
      </c>
      <c r="E261" s="37" t="inlineStr">
        <is>
          <t>M</t>
        </is>
      </c>
      <c r="F261" s="39" t="n">
        <v>5</v>
      </c>
      <c r="G261" s="40" t="n">
        <v>15.18</v>
      </c>
      <c r="H261" s="40">
        <f>ROUND(F261*G261,2)</f>
        <v/>
      </c>
      <c r="I261" s="41">
        <f>H261/VALOR_TOTAL*100</f>
        <v/>
      </c>
      <c r="J261" s="41">
        <f>I261+J260</f>
        <v/>
      </c>
      <c r="K261" s="37">
        <f>IF(J261&lt;=50,"A",IF(J261&lt;=80,"B","C"))</f>
        <v/>
      </c>
    </row>
    <row r="262" ht="27.95" customHeight="1">
      <c r="A262" s="37" t="inlineStr">
        <is>
          <t>00043493</t>
        </is>
      </c>
      <c r="B262" s="38" t="inlineStr">
        <is>
          <t>EPI - FAMILIA TOPOGRAFO - HORISTA (ENCARGOS COMPLEMENTARES - COLETADO CAIXA)</t>
        </is>
      </c>
      <c r="C262" s="37" t="inlineStr">
        <is>
          <t>SINAPI</t>
        </is>
      </c>
      <c r="D262" s="37" t="inlineStr">
        <is>
          <t>Encargos Complementares</t>
        </is>
      </c>
      <c r="E262" s="37" t="inlineStr">
        <is>
          <t>H</t>
        </is>
      </c>
      <c r="F262" s="39" t="n">
        <v>104.3</v>
      </c>
      <c r="G262" s="40" t="n">
        <v>0.71</v>
      </c>
      <c r="H262" s="40">
        <f>ROUND(F262*G262,2)</f>
        <v/>
      </c>
      <c r="I262" s="41">
        <f>H262/VALOR_TOTAL*100</f>
        <v/>
      </c>
      <c r="J262" s="41">
        <f>I262+J261</f>
        <v/>
      </c>
      <c r="K262" s="37">
        <f>IF(J262&lt;=50,"A",IF(J262&lt;=80,"B","C"))</f>
        <v/>
      </c>
    </row>
    <row r="263" ht="20.1" customHeight="1">
      <c r="A263" s="37" t="inlineStr">
        <is>
          <t>00039795</t>
        </is>
      </c>
      <c r="B263" s="38" t="inlineStr">
        <is>
          <t>QUADRO DE DISTRIBUICAO, SEM BARRAMENTO, EM PVC, DE EMBUTIR, PARA 6 DISJUNTORES NEMA OU 8 DISJUNTORES DIN</t>
        </is>
      </c>
      <c r="C263" s="37" t="inlineStr">
        <is>
          <t>SINAPI</t>
        </is>
      </c>
      <c r="D263" s="37" t="inlineStr">
        <is>
          <t>Material</t>
        </is>
      </c>
      <c r="E263" s="37" t="inlineStr">
        <is>
          <t>UN</t>
        </is>
      </c>
      <c r="F263" s="39" t="n">
        <v>1.1312</v>
      </c>
      <c r="G263" s="40" t="n">
        <v>61.94</v>
      </c>
      <c r="H263" s="40">
        <f>ROUND(F263*G263,2)</f>
        <v/>
      </c>
      <c r="I263" s="41">
        <f>H263/VALOR_TOTAL*100</f>
        <v/>
      </c>
      <c r="J263" s="41">
        <f>I263+J262</f>
        <v/>
      </c>
      <c r="K263" s="37">
        <f>IF(J263&lt;=50,"A",IF(J263&lt;=80,"B","C"))</f>
        <v/>
      </c>
    </row>
    <row r="264" ht="15" customHeight="1">
      <c r="A264" s="37" t="inlineStr">
        <is>
          <t>I02232</t>
        </is>
      </c>
      <c r="B264" s="38" t="inlineStr">
        <is>
          <t>Tinta pva látex para interior coralmur ou similar</t>
        </is>
      </c>
      <c r="C264" s="37" t="inlineStr">
        <is>
          <t>ORSE</t>
        </is>
      </c>
      <c r="D264" s="37" t="inlineStr">
        <is>
          <t>Material</t>
        </is>
      </c>
      <c r="E264" s="37" t="inlineStr">
        <is>
          <t>l</t>
        </is>
      </c>
      <c r="F264" s="39" t="n">
        <v>3.132</v>
      </c>
      <c r="G264" s="40" t="n">
        <v>21.51</v>
      </c>
      <c r="H264" s="40">
        <f>ROUND(F264*G264,2)</f>
        <v/>
      </c>
      <c r="I264" s="41">
        <f>H264/VALOR_TOTAL*100</f>
        <v/>
      </c>
      <c r="J264" s="41">
        <f>I264+J263</f>
        <v/>
      </c>
      <c r="K264" s="37">
        <f>IF(J264&lt;=50,"A",IF(J264&lt;=80,"B","C"))</f>
        <v/>
      </c>
    </row>
    <row r="265" ht="15" customHeight="1">
      <c r="A265" s="37" t="inlineStr">
        <is>
          <t>00000345</t>
        </is>
      </c>
      <c r="B265" s="38" t="inlineStr">
        <is>
          <t>ARAME GALVANIZADO 18 BWG, D = 1,24MM (0,009 KG/M)</t>
        </is>
      </c>
      <c r="C265" s="37" t="inlineStr">
        <is>
          <t>SINAPI</t>
        </is>
      </c>
      <c r="D265" s="37" t="inlineStr">
        <is>
          <t>Material</t>
        </is>
      </c>
      <c r="E265" s="37" t="inlineStr">
        <is>
          <t>KG</t>
        </is>
      </c>
      <c r="F265" s="39" t="n">
        <v>3</v>
      </c>
      <c r="G265" s="40" t="n">
        <v>22.43</v>
      </c>
      <c r="H265" s="40">
        <f>ROUND(F265*G265,2)</f>
        <v/>
      </c>
      <c r="I265" s="41">
        <f>H265/VALOR_TOTAL*100</f>
        <v/>
      </c>
      <c r="J265" s="41">
        <f>I265+J264</f>
        <v/>
      </c>
      <c r="K265" s="37">
        <f>IF(J265&lt;=50,"A",IF(J265&lt;=80,"B","C"))</f>
        <v/>
      </c>
    </row>
    <row r="266" ht="20.1" customHeight="1">
      <c r="A266" s="37" t="inlineStr">
        <is>
          <t>00011881</t>
        </is>
      </c>
      <c r="B266" s="38" t="inlineStr">
        <is>
          <t>CAIXA DE GORDURA CILINDRICA EM CONCRETO SIMPLES, PRE-MOLDADA, COM DIAMETRO DE 40 CM E ALTURA DE 45 CM, COM TAMPA</t>
        </is>
      </c>
      <c r="C266" s="37" t="inlineStr">
        <is>
          <t>SINAPI</t>
        </is>
      </c>
      <c r="D266" s="37" t="inlineStr">
        <is>
          <t>Material</t>
        </is>
      </c>
      <c r="E266" s="37" t="inlineStr">
        <is>
          <t>UN</t>
        </is>
      </c>
      <c r="F266" s="49" t="n">
        <v>0.3752</v>
      </c>
      <c r="G266" s="40" t="n">
        <v>174.28</v>
      </c>
      <c r="H266" s="40">
        <f>ROUND(F266*G266,2)</f>
        <v/>
      </c>
      <c r="I266" s="41">
        <f>H266/VALOR_TOTAL*100</f>
        <v/>
      </c>
      <c r="J266" s="41">
        <f>I266+J265</f>
        <v/>
      </c>
      <c r="K266" s="37">
        <f>IF(J266&lt;=50,"A",IF(J266&lt;=80,"B","C"))</f>
        <v/>
      </c>
    </row>
    <row r="267" ht="15" customHeight="1">
      <c r="A267" s="37" t="inlineStr">
        <is>
          <t>00000541</t>
        </is>
      </c>
      <c r="B267" s="38" t="inlineStr">
        <is>
          <t>BANCADA DE MARMORE SINTETICO COM UMA CUBA, 120 X *60* CM</t>
        </is>
      </c>
      <c r="C267" s="37" t="inlineStr">
        <is>
          <t>SINAPI</t>
        </is>
      </c>
      <c r="D267" s="37" t="inlineStr">
        <is>
          <t>Material</t>
        </is>
      </c>
      <c r="E267" s="37" t="inlineStr">
        <is>
          <t>UN</t>
        </is>
      </c>
      <c r="F267" s="49" t="n">
        <v>0.3752</v>
      </c>
      <c r="G267" s="40" t="n">
        <v>173.4</v>
      </c>
      <c r="H267" s="40">
        <f>ROUND(F267*G267,2)</f>
        <v/>
      </c>
      <c r="I267" s="41">
        <f>H267/VALOR_TOTAL*100</f>
        <v/>
      </c>
      <c r="J267" s="41">
        <f>I267+J266</f>
        <v/>
      </c>
      <c r="K267" s="37">
        <f>IF(J267&lt;=50,"A",IF(J267&lt;=80,"B","C"))</f>
        <v/>
      </c>
    </row>
    <row r="268" ht="15" customHeight="1">
      <c r="A268" s="37" t="inlineStr">
        <is>
          <t>00005061</t>
        </is>
      </c>
      <c r="B268" s="38" t="inlineStr">
        <is>
          <t>PREGO DE ACO POLIDO COM CABECA 18 X 27 (2 1/2 X 10)</t>
        </is>
      </c>
      <c r="C268" s="37" t="inlineStr">
        <is>
          <t>SINAPI</t>
        </is>
      </c>
      <c r="D268" s="37" t="inlineStr">
        <is>
          <t>Material</t>
        </is>
      </c>
      <c r="E268" s="37" t="inlineStr">
        <is>
          <t>KG</t>
        </is>
      </c>
      <c r="F268" s="39" t="n">
        <v>4.78979242</v>
      </c>
      <c r="G268" s="40" t="n">
        <v>13.38</v>
      </c>
      <c r="H268" s="40">
        <f>ROUND(F268*G268,2)</f>
        <v/>
      </c>
      <c r="I268" s="41">
        <f>H268/VALOR_TOTAL*100</f>
        <v/>
      </c>
      <c r="J268" s="41">
        <f>I268+J267</f>
        <v/>
      </c>
      <c r="K268" s="37">
        <f>IF(J268&lt;=50,"A",IF(J268&lt;=80,"B","C"))</f>
        <v/>
      </c>
    </row>
    <row r="269" ht="20.1" customHeight="1">
      <c r="A269" s="37" t="inlineStr">
        <is>
          <t>34783</t>
        </is>
      </c>
      <c r="B269" s="38" t="inlineStr">
        <is>
          <t>ENGENHEIRO ELETRICISTA</t>
        </is>
      </c>
      <c r="C269" s="37" t="inlineStr">
        <is>
          <t>Composições Próprias</t>
        </is>
      </c>
      <c r="D269" s="37" t="inlineStr">
        <is>
          <t>Mão de Obra</t>
        </is>
      </c>
      <c r="E269" s="37" t="inlineStr">
        <is>
          <t>H</t>
        </is>
      </c>
      <c r="F269" s="47" t="n">
        <v>0.666666</v>
      </c>
      <c r="G269" s="40" t="n">
        <v>94.06</v>
      </c>
      <c r="H269" s="40">
        <f>ROUND(F269*G269,2)</f>
        <v/>
      </c>
      <c r="I269" s="41">
        <f>H269/VALOR_TOTAL*100</f>
        <v/>
      </c>
      <c r="J269" s="41">
        <f>I269+J268</f>
        <v/>
      </c>
      <c r="K269" s="37">
        <f>IF(J269&lt;=50,"A",IF(J269&lt;=80,"B","C"))</f>
        <v/>
      </c>
    </row>
    <row r="270" ht="15" customHeight="1">
      <c r="A270" s="37" t="inlineStr">
        <is>
          <t>00004254</t>
        </is>
      </c>
      <c r="B270" s="38" t="inlineStr">
        <is>
          <t>OPERADOR DE GUINDASTE (HORISTA)</t>
        </is>
      </c>
      <c r="C270" s="37" t="inlineStr">
        <is>
          <t>SINAPI</t>
        </is>
      </c>
      <c r="D270" s="37" t="inlineStr">
        <is>
          <t>Mão de Obra</t>
        </is>
      </c>
      <c r="E270" s="37" t="inlineStr">
        <is>
          <t>H</t>
        </is>
      </c>
      <c r="F270" s="39" t="n">
        <v>1.730312955</v>
      </c>
      <c r="G270" s="40" t="n">
        <v>36.08</v>
      </c>
      <c r="H270" s="40">
        <f>ROUND(F270*G270,2)</f>
        <v/>
      </c>
      <c r="I270" s="41">
        <f>H270/VALOR_TOTAL*100</f>
        <v/>
      </c>
      <c r="J270" s="41">
        <f>I270+J269</f>
        <v/>
      </c>
      <c r="K270" s="37">
        <f>IF(J270&lt;=50,"A",IF(J270&lt;=80,"B","C"))</f>
        <v/>
      </c>
    </row>
    <row r="271" ht="15" customHeight="1">
      <c r="A271" s="37" t="inlineStr">
        <is>
          <t>00038101</t>
        </is>
      </c>
      <c r="B271" s="38" t="inlineStr">
        <is>
          <t>TOMADA 2P+T 10A, 250V (APENAS MODULO)</t>
        </is>
      </c>
      <c r="C271" s="37" t="inlineStr">
        <is>
          <t>SINAPI</t>
        </is>
      </c>
      <c r="D271" s="37" t="inlineStr">
        <is>
          <t>Material</t>
        </is>
      </c>
      <c r="E271" s="37" t="inlineStr">
        <is>
          <t>UN</t>
        </is>
      </c>
      <c r="F271" s="39" t="n">
        <v>7.52</v>
      </c>
      <c r="G271" s="40" t="n">
        <v>8.039999999999999</v>
      </c>
      <c r="H271" s="40">
        <f>ROUND(F271*G271,2)</f>
        <v/>
      </c>
      <c r="I271" s="41">
        <f>H271/VALOR_TOTAL*100</f>
        <v/>
      </c>
      <c r="J271" s="41">
        <f>I271+J270</f>
        <v/>
      </c>
      <c r="K271" s="37">
        <f>IF(J271&lt;=50,"A",IF(J271&lt;=80,"B","C"))</f>
        <v/>
      </c>
    </row>
    <row r="272" ht="20.1" customHeight="1">
      <c r="A272" s="37" t="inlineStr">
        <is>
          <t>00001013</t>
        </is>
      </c>
      <c r="B272" s="38" t="inlineStr">
        <is>
          <t>CABO DE COBRE, FLEXIVEL, CLASSE 4 OU 5, ISOLACAO EM PVC/A, ANTICHAMA BWF-B, 1 CONDUTOR, 450/750 V, SECAO NOMINAL 1,5 MM2</t>
        </is>
      </c>
      <c r="C272" s="37" t="inlineStr">
        <is>
          <t>SINAPI</t>
        </is>
      </c>
      <c r="D272" s="37" t="inlineStr">
        <is>
          <t>Material</t>
        </is>
      </c>
      <c r="E272" s="37" t="inlineStr">
        <is>
          <t>M</t>
        </is>
      </c>
      <c r="F272" s="39" t="n">
        <v>38.15671316</v>
      </c>
      <c r="G272" s="40" t="n">
        <v>1.52</v>
      </c>
      <c r="H272" s="40">
        <f>ROUND(F272*G272,2)</f>
        <v/>
      </c>
      <c r="I272" s="41">
        <f>H272/VALOR_TOTAL*100</f>
        <v/>
      </c>
      <c r="J272" s="41">
        <f>I272+J271</f>
        <v/>
      </c>
      <c r="K272" s="37">
        <f>IF(J272&lt;=50,"A",IF(J272&lt;=80,"B","C"))</f>
        <v/>
      </c>
    </row>
    <row r="273" ht="20.1" customHeight="1">
      <c r="A273" s="37" t="inlineStr">
        <is>
          <t>00002692</t>
        </is>
      </c>
      <c r="B273" s="38" t="inlineStr">
        <is>
          <t>DESMOLDANTE PROTETOR PARA FORMAS DE MADEIRA, DE BASE OLEOSA EMULSIONADA EM AGUA</t>
        </is>
      </c>
      <c r="C273" s="37" t="inlineStr">
        <is>
          <t>SINAPI</t>
        </is>
      </c>
      <c r="D273" s="37" t="inlineStr">
        <is>
          <t>Material</t>
        </is>
      </c>
      <c r="E273" s="37" t="inlineStr">
        <is>
          <t>L</t>
        </is>
      </c>
      <c r="F273" s="39" t="n">
        <v>7.477299148032</v>
      </c>
      <c r="G273" s="40" t="n">
        <v>7.74</v>
      </c>
      <c r="H273" s="40">
        <f>ROUND(F273*G273,2)</f>
        <v/>
      </c>
      <c r="I273" s="41">
        <f>H273/VALOR_TOTAL*100</f>
        <v/>
      </c>
      <c r="J273" s="41">
        <f>I273+J272</f>
        <v/>
      </c>
      <c r="K273" s="37">
        <f>IF(J273&lt;=50,"A",IF(J273&lt;=80,"B","C"))</f>
        <v/>
      </c>
    </row>
    <row r="274" ht="15" customHeight="1">
      <c r="A274" s="37" t="inlineStr">
        <is>
          <t>00041954</t>
        </is>
      </c>
      <c r="B274" s="38" t="inlineStr">
        <is>
          <t>CABO DE ACO GALVANIZADO, DIAMETRO 9,53 MM (3/8"), COM ALMA DE FIBRA 6 X 25 F</t>
        </is>
      </c>
      <c r="C274" s="37" t="inlineStr">
        <is>
          <t>SINAPI</t>
        </is>
      </c>
      <c r="D274" s="37" t="inlineStr">
        <is>
          <t>Material</t>
        </is>
      </c>
      <c r="E274" s="37" t="inlineStr">
        <is>
          <t>KG</t>
        </is>
      </c>
      <c r="F274" s="39" t="n">
        <v>1.102815</v>
      </c>
      <c r="G274" s="40" t="n">
        <v>49.76</v>
      </c>
      <c r="H274" s="40">
        <f>ROUND(F274*G274,2)</f>
        <v/>
      </c>
      <c r="I274" s="41">
        <f>H274/VALOR_TOTAL*100</f>
        <v/>
      </c>
      <c r="J274" s="41">
        <f>I274+J273</f>
        <v/>
      </c>
      <c r="K274" s="37">
        <f>IF(J274&lt;=50,"A",IF(J274&lt;=80,"B","C"))</f>
        <v/>
      </c>
    </row>
    <row r="275" ht="27.95" customHeight="1">
      <c r="A275" s="37" t="inlineStr">
        <is>
          <t>I10517</t>
        </is>
      </c>
      <c r="B275" s="38" t="inlineStr">
        <is>
          <t>Exames admissionais/demissionais (checkup)</t>
        </is>
      </c>
      <c r="C275" s="37" t="inlineStr">
        <is>
          <t>ORSE</t>
        </is>
      </c>
      <c r="D275" s="37" t="inlineStr">
        <is>
          <t>Encargos Complementares</t>
        </is>
      </c>
      <c r="E275" s="37" t="inlineStr">
        <is>
          <t>cj</t>
        </is>
      </c>
      <c r="F275" s="50" t="n">
        <v>0.18038</v>
      </c>
      <c r="G275" s="40" t="n">
        <v>300</v>
      </c>
      <c r="H275" s="40">
        <f>ROUND(F275*G275,2)</f>
        <v/>
      </c>
      <c r="I275" s="41">
        <f>H275/VALOR_TOTAL*100</f>
        <v/>
      </c>
      <c r="J275" s="41">
        <f>I275+J274</f>
        <v/>
      </c>
      <c r="K275" s="37">
        <f>IF(J275&lt;=50,"A",IF(J275&lt;=80,"B","C"))</f>
        <v/>
      </c>
    </row>
    <row r="276" ht="15" customHeight="1">
      <c r="A276" s="37" t="inlineStr">
        <is>
          <t>00002386</t>
        </is>
      </c>
      <c r="B276" s="38" t="inlineStr">
        <is>
          <t>DISJUNTOR TIPO NEMA, MONOPOLAR 35 ATE 50 A, TENSAO MAXIMA DE 240 V</t>
        </is>
      </c>
      <c r="C276" s="37" t="inlineStr">
        <is>
          <t>SINAPI</t>
        </is>
      </c>
      <c r="D276" s="37" t="inlineStr">
        <is>
          <t>Material</t>
        </is>
      </c>
      <c r="E276" s="37" t="inlineStr">
        <is>
          <t>UN</t>
        </is>
      </c>
      <c r="F276" s="39" t="n">
        <v>3.0036</v>
      </c>
      <c r="G276" s="40" t="n">
        <v>17.49</v>
      </c>
      <c r="H276" s="40">
        <f>ROUND(F276*G276,2)</f>
        <v/>
      </c>
      <c r="I276" s="41">
        <f>H276/VALOR_TOTAL*100</f>
        <v/>
      </c>
      <c r="J276" s="41">
        <f>I276+J275</f>
        <v/>
      </c>
      <c r="K276" s="37">
        <f>IF(J276&lt;=50,"A",IF(J276&lt;=80,"B","C"))</f>
        <v/>
      </c>
    </row>
    <row r="277" ht="15" customHeight="1">
      <c r="A277" s="37" t="inlineStr">
        <is>
          <t>I0109</t>
        </is>
      </c>
      <c r="B277" s="38" t="inlineStr">
        <is>
          <t>AREIA MEDIA</t>
        </is>
      </c>
      <c r="C277" s="37" t="inlineStr">
        <is>
          <t>SEINFRA</t>
        </is>
      </c>
      <c r="D277" s="37" t="inlineStr">
        <is>
          <t>Material</t>
        </is>
      </c>
      <c r="E277" s="37" t="inlineStr">
        <is>
          <t>M3</t>
        </is>
      </c>
      <c r="F277" s="50" t="n">
        <v>0.62621</v>
      </c>
      <c r="G277" s="40" t="n">
        <v>83.58</v>
      </c>
      <c r="H277" s="40">
        <f>ROUND(F277*G277,2)</f>
        <v/>
      </c>
      <c r="I277" s="41">
        <f>H277/VALOR_TOTAL*100</f>
        <v/>
      </c>
      <c r="J277" s="41">
        <f>I277+J276</f>
        <v/>
      </c>
      <c r="K277" s="37">
        <f>IF(J277&lt;=50,"A",IF(J277&lt;=80,"B","C"))</f>
        <v/>
      </c>
    </row>
    <row r="278" ht="15" customHeight="1">
      <c r="A278" s="37" t="inlineStr">
        <is>
          <t>00002685</t>
        </is>
      </c>
      <c r="B278" s="38" t="inlineStr">
        <is>
          <t>ELETRODUTO DE PVC RIGIDO ROSCAVEL DE 1 ", SEM LUVA</t>
        </is>
      </c>
      <c r="C278" s="37" t="inlineStr">
        <is>
          <t>SINAPI</t>
        </is>
      </c>
      <c r="D278" s="37" t="inlineStr">
        <is>
          <t>Material</t>
        </is>
      </c>
      <c r="E278" s="37" t="inlineStr">
        <is>
          <t>M</t>
        </is>
      </c>
      <c r="F278" s="39" t="n">
        <v>6.15285</v>
      </c>
      <c r="G278" s="40" t="n">
        <v>7.26</v>
      </c>
      <c r="H278" s="40">
        <f>ROUND(F278*G278,2)</f>
        <v/>
      </c>
      <c r="I278" s="41">
        <f>H278/VALOR_TOTAL*100</f>
        <v/>
      </c>
      <c r="J278" s="41">
        <f>I278+J277</f>
        <v/>
      </c>
      <c r="K278" s="37">
        <f>IF(J278&lt;=50,"A",IF(J278&lt;=80,"B","C"))</f>
        <v/>
      </c>
    </row>
    <row r="279" ht="20.1" customHeight="1">
      <c r="A279" s="37" t="inlineStr">
        <is>
          <t>00034643</t>
        </is>
      </c>
      <c r="B279" s="38" t="inlineStr">
        <is>
          <t>CAIXA DE INSPECAO PARA ATERRAMENTO E PARA RAIOS, EM POLIPROPILENO, DIAMETRO = 300 MM X ALTURA = 400 MM</t>
        </is>
      </c>
      <c r="C279" s="37" t="inlineStr">
        <is>
          <t>SINAPI</t>
        </is>
      </c>
      <c r="D279" s="37" t="inlineStr">
        <is>
          <t>Material</t>
        </is>
      </c>
      <c r="E279" s="37" t="inlineStr">
        <is>
          <t>UN</t>
        </is>
      </c>
      <c r="F279" s="39" t="n">
        <v>1</v>
      </c>
      <c r="G279" s="40" t="n">
        <v>41.42</v>
      </c>
      <c r="H279" s="40">
        <f>ROUND(F279*G279,2)</f>
        <v/>
      </c>
      <c r="I279" s="41">
        <f>H279/VALOR_TOTAL*100</f>
        <v/>
      </c>
      <c r="J279" s="41">
        <f>I279+J278</f>
        <v/>
      </c>
      <c r="K279" s="37">
        <f>IF(J279&lt;=50,"A",IF(J279&lt;=80,"B","C"))</f>
        <v/>
      </c>
    </row>
    <row r="280" ht="20.1" customHeight="1">
      <c r="A280" s="37" t="inlineStr">
        <is>
          <t>00037525</t>
        </is>
      </c>
      <c r="B280" s="38" t="inlineStr">
        <is>
          <t>TELA PLASTICA TECIDA LISTRADA BRANCA E LARANJA, TIPO GUARDA CORPO, EM POLIETILENO MONOFILADO, ROLO 1,20 X 50 M (L X C)</t>
        </is>
      </c>
      <c r="C280" s="37" t="inlineStr">
        <is>
          <t>SINAPI</t>
        </is>
      </c>
      <c r="D280" s="37" t="inlineStr">
        <is>
          <t>Material</t>
        </is>
      </c>
      <c r="E280" s="37" t="inlineStr">
        <is>
          <t>M</t>
        </is>
      </c>
      <c r="F280" s="39" t="n">
        <v>17.8948</v>
      </c>
      <c r="G280" s="40" t="n">
        <v>2.23</v>
      </c>
      <c r="H280" s="40">
        <f>ROUND(F280*G280,2)</f>
        <v/>
      </c>
      <c r="I280" s="41">
        <f>H280/VALOR_TOTAL*100</f>
        <v/>
      </c>
      <c r="J280" s="41">
        <f>I280+J279</f>
        <v/>
      </c>
      <c r="K280" s="37">
        <f>IF(J280&lt;=50,"A",IF(J280&lt;=80,"B","C"))</f>
        <v/>
      </c>
    </row>
    <row r="281" ht="20.1" customHeight="1">
      <c r="A281" s="37" t="inlineStr">
        <is>
          <t>00002432</t>
        </is>
      </c>
      <c r="B281" s="38" t="inlineStr">
        <is>
          <t>DOBRADICA EM ACO/FERRO, 3 1/2" X 3", E= 1,9 A 2 MM, COM ANEL, CROMADO OU ZINCADO, TAMPA BOLA, COM PARAFUSOS</t>
        </is>
      </c>
      <c r="C281" s="37" t="inlineStr">
        <is>
          <t>SINAPI</t>
        </is>
      </c>
      <c r="D281" s="37" t="inlineStr">
        <is>
          <t>Material</t>
        </is>
      </c>
      <c r="E281" s="37" t="inlineStr">
        <is>
          <t>UN</t>
        </is>
      </c>
      <c r="F281" s="39" t="n">
        <v>1.1256</v>
      </c>
      <c r="G281" s="40" t="n">
        <v>32.27</v>
      </c>
      <c r="H281" s="40">
        <f>ROUND(F281*G281,2)</f>
        <v/>
      </c>
      <c r="I281" s="41">
        <f>H281/VALOR_TOTAL*100</f>
        <v/>
      </c>
      <c r="J281" s="41">
        <f>I281+J280</f>
        <v/>
      </c>
      <c r="K281" s="37">
        <f>IF(J281&lt;=50,"A",IF(J281&lt;=80,"B","C"))</f>
        <v/>
      </c>
    </row>
    <row r="282" ht="20.1" customHeight="1">
      <c r="A282" s="37" t="inlineStr">
        <is>
          <t>00043131</t>
        </is>
      </c>
      <c r="B282" s="38" t="inlineStr">
        <is>
          <t>ARAME GALVANIZADO 6 BWG, D = 5,16 MM (0,157 KG/M), OU 8 BWG, D = 4,19 MM (0,101 KG/M), OU 10 BWG, D = 3,40 MM (0,0713 KG/M)</t>
        </is>
      </c>
      <c r="C282" s="37" t="inlineStr">
        <is>
          <t>SINAPI</t>
        </is>
      </c>
      <c r="D282" s="37" t="inlineStr">
        <is>
          <t>Material</t>
        </is>
      </c>
      <c r="E282" s="37" t="inlineStr">
        <is>
          <t>KG</t>
        </is>
      </c>
      <c r="F282" s="39" t="n">
        <v>1.97296</v>
      </c>
      <c r="G282" s="40" t="n">
        <v>18.27</v>
      </c>
      <c r="H282" s="40">
        <f>ROUND(F282*G282,2)</f>
        <v/>
      </c>
      <c r="I282" s="41">
        <f>H282/VALOR_TOTAL*100</f>
        <v/>
      </c>
      <c r="J282" s="41">
        <f>I282+J281</f>
        <v/>
      </c>
      <c r="K282" s="37">
        <f>IF(J282&lt;=50,"A",IF(J282&lt;=80,"B","C"))</f>
        <v/>
      </c>
    </row>
    <row r="283" ht="15" customHeight="1">
      <c r="A283" s="37" t="inlineStr">
        <is>
          <t>00010425</t>
        </is>
      </c>
      <c r="B283" s="38" t="inlineStr">
        <is>
          <t>LAVATORIO DE LOUCA BRANCA, SUSPENSO (SEM COLUNA), DIMENSOES *40 X 30* CM</t>
        </is>
      </c>
      <c r="C283" s="37" t="inlineStr">
        <is>
          <t>SINAPI</t>
        </is>
      </c>
      <c r="D283" s="37" t="inlineStr">
        <is>
          <t>Material</t>
        </is>
      </c>
      <c r="E283" s="37" t="inlineStr">
        <is>
          <t>UN</t>
        </is>
      </c>
      <c r="F283" s="49" t="n">
        <v>0.3752</v>
      </c>
      <c r="G283" s="40" t="n">
        <v>95.06999999999999</v>
      </c>
      <c r="H283" s="40">
        <f>ROUND(F283*G283,2)</f>
        <v/>
      </c>
      <c r="I283" s="41">
        <f>H283/VALOR_TOTAL*100</f>
        <v/>
      </c>
      <c r="J283" s="41">
        <f>I283+J282</f>
        <v/>
      </c>
      <c r="K283" s="37">
        <f>IF(J283&lt;=50,"A",IF(J283&lt;=80,"B","C"))</f>
        <v/>
      </c>
    </row>
    <row r="284" ht="15" customHeight="1">
      <c r="A284" s="37" t="inlineStr">
        <is>
          <t>00012010</t>
        </is>
      </c>
      <c r="B284" s="38" t="inlineStr">
        <is>
          <t>CONDULETE EM PVC, TIPO "B", SEM TAMPA, DE 1/2" OU 3/4"</t>
        </is>
      </c>
      <c r="C284" s="37" t="inlineStr">
        <is>
          <t>SINAPI</t>
        </is>
      </c>
      <c r="D284" s="37" t="inlineStr">
        <is>
          <t>Material</t>
        </is>
      </c>
      <c r="E284" s="37" t="inlineStr">
        <is>
          <t>UN</t>
        </is>
      </c>
      <c r="F284" s="39" t="n">
        <v>4.1306</v>
      </c>
      <c r="G284" s="40" t="n">
        <v>8.23</v>
      </c>
      <c r="H284" s="40">
        <f>ROUND(F284*G284,2)</f>
        <v/>
      </c>
      <c r="I284" s="41">
        <f>H284/VALOR_TOTAL*100</f>
        <v/>
      </c>
      <c r="J284" s="41">
        <f>I284+J283</f>
        <v/>
      </c>
      <c r="K284" s="37">
        <f>IF(J284&lt;=50,"A",IF(J284&lt;=80,"B","C"))</f>
        <v/>
      </c>
    </row>
    <row r="285" ht="20.1" customHeight="1">
      <c r="A285" s="37" t="inlineStr">
        <is>
          <t>SBC038004</t>
        </is>
      </c>
      <c r="B285" s="38" t="inlineStr">
        <is>
          <t>FITA ZEBRADA PARA SINALIZACAO 7cm x 100m</t>
        </is>
      </c>
      <c r="C285" s="37" t="inlineStr">
        <is>
          <t>Composições Próprias</t>
        </is>
      </c>
      <c r="D285" s="37" t="inlineStr">
        <is>
          <t>Material</t>
        </is>
      </c>
      <c r="E285" s="37" t="inlineStr">
        <is>
          <t>M</t>
        </is>
      </c>
      <c r="F285" s="39" t="n">
        <v>306.383</v>
      </c>
      <c r="G285" s="40" t="n">
        <v>0.11</v>
      </c>
      <c r="H285" s="40">
        <f>ROUND(F285*G285,2)</f>
        <v/>
      </c>
      <c r="I285" s="41">
        <f>H285/VALOR_TOTAL*100</f>
        <v/>
      </c>
      <c r="J285" s="41">
        <f>I285+J284</f>
        <v/>
      </c>
      <c r="K285" s="37">
        <f>IF(J285&lt;=50,"A",IF(J285&lt;=80,"B","C"))</f>
        <v/>
      </c>
    </row>
    <row r="286" ht="20.1" customHeight="1">
      <c r="A286" s="37" t="inlineStr">
        <is>
          <t>00004346</t>
        </is>
      </c>
      <c r="B286" s="38" t="inlineStr">
        <is>
          <t>PARAFUSO DE FERRO POLIDO, SEXTAVADO, COM ROSCA PARCIAL, DIAMETRO 5/8", COMPRIMENTO 6", COM PORCA E ARRUELA DE PRESSAO MEDIA</t>
        </is>
      </c>
      <c r="C286" s="37" t="inlineStr">
        <is>
          <t>SINAPI</t>
        </is>
      </c>
      <c r="D286" s="37" t="inlineStr">
        <is>
          <t>Material</t>
        </is>
      </c>
      <c r="E286" s="37" t="inlineStr">
        <is>
          <t>UN</t>
        </is>
      </c>
      <c r="F286" s="39" t="n">
        <v>3</v>
      </c>
      <c r="G286" s="40" t="n">
        <v>10.87</v>
      </c>
      <c r="H286" s="40">
        <f>ROUND(F286*G286,2)</f>
        <v/>
      </c>
      <c r="I286" s="41">
        <f>H286/VALOR_TOTAL*100</f>
        <v/>
      </c>
      <c r="J286" s="41">
        <f>I286+J285</f>
        <v/>
      </c>
      <c r="K286" s="37">
        <f>IF(J286&lt;=50,"A",IF(J286&lt;=80,"B","C"))</f>
        <v/>
      </c>
    </row>
    <row r="287" ht="15" customHeight="1">
      <c r="A287" s="37" t="inlineStr">
        <is>
          <t>00009869</t>
        </is>
      </c>
      <c r="B287" s="38" t="inlineStr">
        <is>
          <t>TUBO PVC, SOLDAVEL, DE 32 MM, AGUA FRIA (NBR-5648)</t>
        </is>
      </c>
      <c r="C287" s="37" t="inlineStr">
        <is>
          <t>SINAPI</t>
        </is>
      </c>
      <c r="D287" s="37" t="inlineStr">
        <is>
          <t>Material</t>
        </is>
      </c>
      <c r="E287" s="37" t="inlineStr">
        <is>
          <t>M</t>
        </is>
      </c>
      <c r="F287" s="39" t="n">
        <v>4</v>
      </c>
      <c r="G287" s="40" t="n">
        <v>7.88</v>
      </c>
      <c r="H287" s="40">
        <f>ROUND(F287*G287,2)</f>
        <v/>
      </c>
      <c r="I287" s="41">
        <f>H287/VALOR_TOTAL*100</f>
        <v/>
      </c>
      <c r="J287" s="41">
        <f>I287+J286</f>
        <v/>
      </c>
      <c r="K287" s="37">
        <f>IF(J287&lt;=50,"A",IF(J287&lt;=80,"B","C"))</f>
        <v/>
      </c>
    </row>
    <row r="288" ht="20.1" customHeight="1">
      <c r="A288" s="37" t="inlineStr">
        <is>
          <t>00034557</t>
        </is>
      </c>
      <c r="B288" s="38" t="inlineStr">
        <is>
          <t>TELA DE ACO SOLDADA GALVANIZADA/ZINCADA PARA ALVENARIA, FIO D = *1,20 A 1,70* MM, MALHA 15 X 15 MM, (C X L) *50 X 7,5* CM</t>
        </is>
      </c>
      <c r="C288" s="37" t="inlineStr">
        <is>
          <t>SINAPI</t>
        </is>
      </c>
      <c r="D288" s="37" t="inlineStr">
        <is>
          <t>Material</t>
        </is>
      </c>
      <c r="E288" s="37" t="inlineStr">
        <is>
          <t>M</t>
        </is>
      </c>
      <c r="F288" s="39" t="n">
        <v>14.28</v>
      </c>
      <c r="G288" s="40" t="n">
        <v>2.13</v>
      </c>
      <c r="H288" s="40">
        <f>ROUND(F288*G288,2)</f>
        <v/>
      </c>
      <c r="I288" s="41">
        <f>H288/VALOR_TOTAL*100</f>
        <v/>
      </c>
      <c r="J288" s="41">
        <f>I288+J287</f>
        <v/>
      </c>
      <c r="K288" s="37">
        <f>IF(J288&lt;=50,"A",IF(J288&lt;=80,"B","C"))</f>
        <v/>
      </c>
    </row>
    <row r="289" ht="20.1" customHeight="1">
      <c r="A289" s="37" t="inlineStr">
        <is>
          <t>00013416</t>
        </is>
      </c>
      <c r="B289" s="38" t="inlineStr">
        <is>
          <t>TORNEIRA METALICA CROMADA, RETA, DE PAREDE, PARA COZINHA, SEM BICO, SEM AREJADOR, PADRAO POPULAR, 1/2" OU 3/4" (REF 1158)</t>
        </is>
      </c>
      <c r="C289" s="37" t="inlineStr">
        <is>
          <t>SINAPI</t>
        </is>
      </c>
      <c r="D289" s="37" t="inlineStr">
        <is>
          <t>Material</t>
        </is>
      </c>
      <c r="E289" s="37" t="inlineStr">
        <is>
          <t>UN</t>
        </is>
      </c>
      <c r="F289" s="49" t="n">
        <v>0.3752</v>
      </c>
      <c r="G289" s="40" t="n">
        <v>77.12</v>
      </c>
      <c r="H289" s="40">
        <f>ROUND(F289*G289,2)</f>
        <v/>
      </c>
      <c r="I289" s="41">
        <f>H289/VALOR_TOTAL*100</f>
        <v/>
      </c>
      <c r="J289" s="41">
        <f>I289+J288</f>
        <v/>
      </c>
      <c r="K289" s="37">
        <f>IF(J289&lt;=50,"A",IF(J289&lt;=80,"B","C"))</f>
        <v/>
      </c>
    </row>
    <row r="290" ht="15" customHeight="1">
      <c r="A290" s="37" t="inlineStr">
        <is>
          <t>00000650</t>
        </is>
      </c>
      <c r="B290" s="38" t="inlineStr">
        <is>
          <t>BLOCO DE VEDACAO DE CONCRETO, 9 X 19 X 39 CM (CLASSE C - NBR 6136)</t>
        </is>
      </c>
      <c r="C290" s="37" t="inlineStr">
        <is>
          <t>SINAPI</t>
        </is>
      </c>
      <c r="D290" s="37" t="inlineStr">
        <is>
          <t>Material</t>
        </is>
      </c>
      <c r="E290" s="37" t="inlineStr">
        <is>
          <t>UN</t>
        </is>
      </c>
      <c r="F290" s="39" t="n">
        <v>7.7897148</v>
      </c>
      <c r="G290" s="40" t="n">
        <v>3.4</v>
      </c>
      <c r="H290" s="40">
        <f>ROUND(F290*G290,2)</f>
        <v/>
      </c>
      <c r="I290" s="41">
        <f>H290/VALOR_TOTAL*100</f>
        <v/>
      </c>
      <c r="J290" s="41">
        <f>I290+J289</f>
        <v/>
      </c>
      <c r="K290" s="37">
        <f>IF(J290&lt;=50,"A",IF(J290&lt;=80,"B","C"))</f>
        <v/>
      </c>
    </row>
    <row r="291" ht="15" customHeight="1">
      <c r="A291" s="37" t="inlineStr">
        <is>
          <t>I01605</t>
        </is>
      </c>
      <c r="B291" s="38" t="inlineStr">
        <is>
          <t>Massa corrida a base pva (coralar ou similar)</t>
        </is>
      </c>
      <c r="C291" s="37" t="inlineStr">
        <is>
          <t>ORSE</t>
        </is>
      </c>
      <c r="D291" s="37" t="inlineStr">
        <is>
          <t>Material</t>
        </is>
      </c>
      <c r="E291" s="37" t="inlineStr">
        <is>
          <t>l</t>
        </is>
      </c>
      <c r="F291" s="39" t="n">
        <v>12.18</v>
      </c>
      <c r="G291" s="40" t="n">
        <v>2.16</v>
      </c>
      <c r="H291" s="40">
        <f>ROUND(F291*G291,2)</f>
        <v/>
      </c>
      <c r="I291" s="41">
        <f>H291/VALOR_TOTAL*100</f>
        <v/>
      </c>
      <c r="J291" s="41">
        <f>I291+J290</f>
        <v/>
      </c>
      <c r="K291" s="37">
        <f>IF(J291&lt;=50,"A",IF(J291&lt;=80,"B","C"))</f>
        <v/>
      </c>
    </row>
    <row r="292" ht="15" customHeight="1">
      <c r="A292" s="37" t="inlineStr">
        <is>
          <t>00040568</t>
        </is>
      </c>
      <c r="B292" s="38" t="inlineStr">
        <is>
          <t>PREGO DE ACO POLIDO COM CABECA 22 X 48 (4 1/4 X 5)</t>
        </is>
      </c>
      <c r="C292" s="37" t="inlineStr">
        <is>
          <t>SINAPI</t>
        </is>
      </c>
      <c r="D292" s="37" t="inlineStr">
        <is>
          <t>Material</t>
        </is>
      </c>
      <c r="E292" s="37" t="inlineStr">
        <is>
          <t>KG</t>
        </is>
      </c>
      <c r="F292" s="39" t="n">
        <v>1.90506</v>
      </c>
      <c r="G292" s="40" t="n">
        <v>13.71</v>
      </c>
      <c r="H292" s="40">
        <f>ROUND(F292*G292,2)</f>
        <v/>
      </c>
      <c r="I292" s="41">
        <f>H292/VALOR_TOTAL*100</f>
        <v/>
      </c>
      <c r="J292" s="41">
        <f>I292+J291</f>
        <v/>
      </c>
      <c r="K292" s="37">
        <f>IF(J292&lt;=50,"A",IF(J292&lt;=80,"B","C"))</f>
        <v/>
      </c>
    </row>
    <row r="293" ht="15" customHeight="1">
      <c r="A293" s="37" t="inlineStr">
        <is>
          <t>00009836</t>
        </is>
      </c>
      <c r="B293" s="38" t="inlineStr">
        <is>
          <t>TUBO PVC SERIE NORMAL, DN 100 MM, PARA ESGOTO PREDIAL (NBR 5688)</t>
        </is>
      </c>
      <c r="C293" s="37" t="inlineStr">
        <is>
          <t>SINAPI</t>
        </is>
      </c>
      <c r="D293" s="37" t="inlineStr">
        <is>
          <t>Material</t>
        </is>
      </c>
      <c r="E293" s="37" t="inlineStr">
        <is>
          <t>M</t>
        </is>
      </c>
      <c r="F293" s="39" t="n">
        <v>2.10157178</v>
      </c>
      <c r="G293" s="40" t="n">
        <v>12.27</v>
      </c>
      <c r="H293" s="40">
        <f>ROUND(F293*G293,2)</f>
        <v/>
      </c>
      <c r="I293" s="41">
        <f>H293/VALOR_TOTAL*100</f>
        <v/>
      </c>
      <c r="J293" s="41">
        <f>I293+J292</f>
        <v/>
      </c>
      <c r="K293" s="37">
        <f>IF(J293&lt;=50,"A",IF(J293&lt;=80,"B","C"))</f>
        <v/>
      </c>
    </row>
    <row r="294" ht="27.95" customHeight="1">
      <c r="A294" s="37" t="inlineStr">
        <is>
          <t>I10362</t>
        </is>
      </c>
      <c r="B294" s="38" t="inlineStr">
        <is>
          <t>Seguro de vida e acidente em grupo</t>
        </is>
      </c>
      <c r="C294" s="37" t="inlineStr">
        <is>
          <t>ORSE</t>
        </is>
      </c>
      <c r="D294" s="37" t="inlineStr">
        <is>
          <t>Encargos Complementares</t>
        </is>
      </c>
      <c r="E294" s="37" t="inlineStr">
        <is>
          <t>un</t>
        </is>
      </c>
      <c r="F294" s="39" t="n">
        <v>2.029275</v>
      </c>
      <c r="G294" s="40" t="n">
        <v>12.54</v>
      </c>
      <c r="H294" s="40">
        <f>ROUND(F294*G294,2)</f>
        <v/>
      </c>
      <c r="I294" s="41">
        <f>H294/VALOR_TOTAL*100</f>
        <v/>
      </c>
      <c r="J294" s="41">
        <f>I294+J293</f>
        <v/>
      </c>
      <c r="K294" s="37">
        <f>IF(J294&lt;=50,"A",IF(J294&lt;=80,"B","C"))</f>
        <v/>
      </c>
    </row>
    <row r="295" ht="20.1" customHeight="1">
      <c r="A295" s="37" t="inlineStr">
        <is>
          <t>00013415</t>
        </is>
      </c>
      <c r="B295" s="38" t="inlineStr">
        <is>
          <t>TORNEIRA DE MESA/BANCADA, PARA LAVATORIO, FIXA, METALICA CROMADA, PADRAO POPULAR, 1/2" OU 3/4" (REF 1193)</t>
        </is>
      </c>
      <c r="C295" s="37" t="inlineStr">
        <is>
          <t>SINAPI</t>
        </is>
      </c>
      <c r="D295" s="37" t="inlineStr">
        <is>
          <t>Material</t>
        </is>
      </c>
      <c r="E295" s="37" t="inlineStr">
        <is>
          <t>UN</t>
        </is>
      </c>
      <c r="F295" s="49" t="n">
        <v>0.3752</v>
      </c>
      <c r="G295" s="40" t="n">
        <v>66</v>
      </c>
      <c r="H295" s="40">
        <f>ROUND(F295*G295,2)</f>
        <v/>
      </c>
      <c r="I295" s="41">
        <f>H295/VALOR_TOTAL*100</f>
        <v/>
      </c>
      <c r="J295" s="41">
        <f>I295+J294</f>
        <v/>
      </c>
      <c r="K295" s="37">
        <f>IF(J295&lt;=50,"A",IF(J295&lt;=80,"B","C"))</f>
        <v/>
      </c>
    </row>
    <row r="296" ht="27.95" customHeight="1">
      <c r="A296" s="37" t="inlineStr">
        <is>
          <t>00003080</t>
        </is>
      </c>
      <c r="B296" s="38" t="inlineStr">
        <is>
          <t>FECHADURA ESPELHO PARA PORTA EXTERNA, EM ACO INOX (MAQUINA, TESTA E CONTRA-TESTA) E EM ZAMAC (MACANETA, LINGUETA E TRINCOS) COM ACABAMENTO CROMADO, MAQUINA DE 40 MM, INCLUINDO CHAVE TIPO CILINDRO</t>
        </is>
      </c>
      <c r="C296" s="37" t="inlineStr">
        <is>
          <t>SINAPI</t>
        </is>
      </c>
      <c r="D296" s="37" t="inlineStr">
        <is>
          <t>Material</t>
        </is>
      </c>
      <c r="E296" s="37" t="inlineStr">
        <is>
          <t>CJ</t>
        </is>
      </c>
      <c r="F296" s="49" t="n">
        <v>0.3752</v>
      </c>
      <c r="G296" s="40" t="n">
        <v>65.45</v>
      </c>
      <c r="H296" s="40">
        <f>ROUND(F296*G296,2)</f>
        <v/>
      </c>
      <c r="I296" s="41">
        <f>H296/VALOR_TOTAL*100</f>
        <v/>
      </c>
      <c r="J296" s="41">
        <f>I296+J295</f>
        <v/>
      </c>
      <c r="K296" s="37">
        <f>IF(J296&lt;=50,"A",IF(J296&lt;=80,"B","C"))</f>
        <v/>
      </c>
    </row>
    <row r="297" ht="20.1" customHeight="1">
      <c r="A297" s="37" t="inlineStr">
        <is>
          <t>00036397</t>
        </is>
      </c>
      <c r="B297" s="38" t="inlineStr">
        <is>
          <t>BETONEIRA, CAPACIDADE NOMINAL 600 L, CAPACIDADE DE MISTURA 360L, MOTOR ELETRICO TRIFASICO 220/380V, POTENCIA 4CV, EXCLUSO CARREGADOR</t>
        </is>
      </c>
      <c r="C297" s="37" t="inlineStr">
        <is>
          <t>SINAPI</t>
        </is>
      </c>
      <c r="D297" s="37" t="inlineStr">
        <is>
          <t>Equipamento</t>
        </is>
      </c>
      <c r="E297" s="37" t="inlineStr">
        <is>
          <t>UN</t>
        </is>
      </c>
      <c r="F297" s="51" t="n">
        <v>0.001254895432758298</v>
      </c>
      <c r="G297" s="40" t="n">
        <v>19525.42</v>
      </c>
      <c r="H297" s="40">
        <f>ROUND(F297*G297,2)</f>
        <v/>
      </c>
      <c r="I297" s="41">
        <f>H297/VALOR_TOTAL*100</f>
        <v/>
      </c>
      <c r="J297" s="41">
        <f>I297+J296</f>
        <v/>
      </c>
      <c r="K297" s="37">
        <f>IF(J297&lt;=50,"A",IF(J297&lt;=80,"B","C"))</f>
        <v/>
      </c>
    </row>
    <row r="298" ht="27.95" customHeight="1">
      <c r="A298" s="37" t="inlineStr">
        <is>
          <t>00043464</t>
        </is>
      </c>
      <c r="B298" s="38" t="inlineStr">
        <is>
          <t>FERRAMENTAS - FAMILIA OPERADOR ESCAVADEIRA - HORISTA (ENCARGOS COMPLEMENTARES - COLETADO CAIXA)</t>
        </is>
      </c>
      <c r="C298" s="37" t="inlineStr">
        <is>
          <t>SINAPI</t>
        </is>
      </c>
      <c r="D298" s="37" t="inlineStr">
        <is>
          <t>Encargos Complementares</t>
        </is>
      </c>
      <c r="E298" s="37" t="inlineStr">
        <is>
          <t>H</t>
        </is>
      </c>
      <c r="F298" s="39" t="n">
        <v>2383.744945721096</v>
      </c>
      <c r="G298" s="40" t="n">
        <v>0.01</v>
      </c>
      <c r="H298" s="40">
        <f>ROUND(F298*G298,2)</f>
        <v/>
      </c>
      <c r="I298" s="41">
        <f>H298/VALOR_TOTAL*100</f>
        <v/>
      </c>
      <c r="J298" s="41">
        <f>I298+J297</f>
        <v/>
      </c>
      <c r="K298" s="37">
        <f>IF(J298&lt;=50,"A",IF(J298&lt;=80,"B","C"))</f>
        <v/>
      </c>
    </row>
    <row r="299" ht="27.95" customHeight="1">
      <c r="A299" s="37" t="inlineStr">
        <is>
          <t>00043458</t>
        </is>
      </c>
      <c r="B299" s="38" t="inlineStr">
        <is>
          <t>FERRAMENTAS - FAMILIA ALMOXARIFE - HORISTA (ENCARGOS COMPLEMENTARES - COLETADO CAIXA)</t>
        </is>
      </c>
      <c r="C299" s="37" t="inlineStr">
        <is>
          <t>SINAPI</t>
        </is>
      </c>
      <c r="D299" s="37" t="inlineStr">
        <is>
          <t>Encargos Complementares</t>
        </is>
      </c>
      <c r="E299" s="37" t="inlineStr">
        <is>
          <t>H</t>
        </is>
      </c>
      <c r="F299" s="39" t="n">
        <v>396</v>
      </c>
      <c r="G299" s="40" t="n">
        <v>0.06</v>
      </c>
      <c r="H299" s="40">
        <f>ROUND(F299*G299,2)</f>
        <v/>
      </c>
      <c r="I299" s="41">
        <f>H299/VALOR_TOTAL*100</f>
        <v/>
      </c>
      <c r="J299" s="41">
        <f>I299+J298</f>
        <v/>
      </c>
      <c r="K299" s="37">
        <f>IF(J299&lt;=50,"A",IF(J299&lt;=80,"B","C"))</f>
        <v/>
      </c>
    </row>
    <row r="300" ht="27.95" customHeight="1">
      <c r="A300" s="37" t="inlineStr">
        <is>
          <t>I12893S</t>
        </is>
      </c>
      <c r="B300" s="38" t="inlineStr">
        <is>
          <t>Bota de seguranca com biqueira de aco e colarinho acolchoado</t>
        </is>
      </c>
      <c r="C300" s="37" t="inlineStr">
        <is>
          <t>ORSE</t>
        </is>
      </c>
      <c r="D300" s="37" t="inlineStr">
        <is>
          <t>Encargos Complementares</t>
        </is>
      </c>
      <c r="E300" s="37" t="inlineStr">
        <is>
          <t>par</t>
        </is>
      </c>
      <c r="F300" s="47" t="n">
        <v>0.341448</v>
      </c>
      <c r="G300" s="40" t="n">
        <v>64.8</v>
      </c>
      <c r="H300" s="40">
        <f>ROUND(F300*G300,2)</f>
        <v/>
      </c>
      <c r="I300" s="41">
        <f>H300/VALOR_TOTAL*100</f>
        <v/>
      </c>
      <c r="J300" s="41">
        <f>I300+J299</f>
        <v/>
      </c>
      <c r="K300" s="37">
        <f>IF(J300&lt;=50,"A",IF(J300&lt;=80,"B","C"))</f>
        <v/>
      </c>
    </row>
    <row r="301" ht="15" customHeight="1">
      <c r="A301" s="37" t="inlineStr">
        <is>
          <t>00003146</t>
        </is>
      </c>
      <c r="B301" s="38" t="inlineStr">
        <is>
          <t>FITA VEDA ROSCA EM ROLOS DE 18 MM X 10 M (L X C)</t>
        </is>
      </c>
      <c r="C301" s="37" t="inlineStr">
        <is>
          <t>SINAPI</t>
        </is>
      </c>
      <c r="D301" s="37" t="inlineStr">
        <is>
          <t>Material</t>
        </is>
      </c>
      <c r="E301" s="37" t="inlineStr">
        <is>
          <t>UN</t>
        </is>
      </c>
      <c r="F301" s="39" t="n">
        <v>5.49951712</v>
      </c>
      <c r="G301" s="40" t="n">
        <v>3.95</v>
      </c>
      <c r="H301" s="40">
        <f>ROUND(F301*G301,2)</f>
        <v/>
      </c>
      <c r="I301" s="41">
        <f>H301/VALOR_TOTAL*100</f>
        <v/>
      </c>
      <c r="J301" s="41">
        <f>I301+J300</f>
        <v/>
      </c>
      <c r="K301" s="37">
        <f>IF(J301&lt;=50,"A",IF(J301&lt;=80,"B","C"))</f>
        <v/>
      </c>
    </row>
    <row r="302" ht="20.1" customHeight="1">
      <c r="A302" s="37" t="inlineStr">
        <is>
          <t>00001871</t>
        </is>
      </c>
      <c r="B302" s="38" t="inlineStr">
        <is>
          <t>CAIXA OCTOGONAL DE FUNDO MOVEL, EM PVC, DE 3" X 3", PARA ELETRODUTO FLEXIVEL CORRUGADO</t>
        </is>
      </c>
      <c r="C302" s="37" t="inlineStr">
        <is>
          <t>SINAPI</t>
        </is>
      </c>
      <c r="D302" s="37" t="inlineStr">
        <is>
          <t>Material</t>
        </is>
      </c>
      <c r="E302" s="37" t="inlineStr">
        <is>
          <t>UN</t>
        </is>
      </c>
      <c r="F302" s="39" t="n">
        <v>6.0354</v>
      </c>
      <c r="G302" s="40" t="n">
        <v>3.5</v>
      </c>
      <c r="H302" s="40">
        <f>ROUND(F302*G302,2)</f>
        <v/>
      </c>
      <c r="I302" s="41">
        <f>H302/VALOR_TOTAL*100</f>
        <v/>
      </c>
      <c r="J302" s="41">
        <f>I302+J301</f>
        <v/>
      </c>
      <c r="K302" s="37">
        <f>IF(J302&lt;=50,"A",IF(J302&lt;=80,"B","C"))</f>
        <v/>
      </c>
    </row>
    <row r="303" ht="20.1" customHeight="1">
      <c r="A303" s="37" t="inlineStr">
        <is>
          <t>00001094</t>
        </is>
      </c>
      <c r="B303" s="38" t="inlineStr">
        <is>
          <t>ARMACAO VERTICAL COM HASTE E CONTRA-PINO, EM CHAPA DE ACO GALVANIZADO 3/16", COM 1 ESTRIBO, SEM ISOLADOR</t>
        </is>
      </c>
      <c r="C303" s="37" t="inlineStr">
        <is>
          <t>SINAPI</t>
        </is>
      </c>
      <c r="D303" s="37" t="inlineStr">
        <is>
          <t>Material</t>
        </is>
      </c>
      <c r="E303" s="37" t="inlineStr">
        <is>
          <t>UN</t>
        </is>
      </c>
      <c r="F303" s="39" t="n">
        <v>1</v>
      </c>
      <c r="G303" s="40" t="n">
        <v>18.24</v>
      </c>
      <c r="H303" s="40">
        <f>ROUND(F303*G303,2)</f>
        <v/>
      </c>
      <c r="I303" s="41">
        <f>H303/VALOR_TOTAL*100</f>
        <v/>
      </c>
      <c r="J303" s="41">
        <f>I303+J302</f>
        <v/>
      </c>
      <c r="K303" s="37">
        <f>IF(J303&lt;=50,"A",IF(J303&lt;=80,"B","C"))</f>
        <v/>
      </c>
    </row>
    <row r="304" ht="15" customHeight="1">
      <c r="A304" s="37" t="inlineStr">
        <is>
          <t>00004069</t>
        </is>
      </c>
      <c r="B304" s="38" t="inlineStr">
        <is>
          <t>MESTRE DE OBRAS (HORISTA)</t>
        </is>
      </c>
      <c r="C304" s="37" t="inlineStr">
        <is>
          <t>SINAPI</t>
        </is>
      </c>
      <c r="D304" s="37" t="inlineStr">
        <is>
          <t>Mão de Obra</t>
        </is>
      </c>
      <c r="E304" s="37" t="inlineStr">
        <is>
          <t>H</t>
        </is>
      </c>
      <c r="F304" s="52" t="n">
        <v>0.4467689112</v>
      </c>
      <c r="G304" s="40" t="n">
        <v>37.52</v>
      </c>
      <c r="H304" s="40">
        <f>ROUND(F304*G304,2)</f>
        <v/>
      </c>
      <c r="I304" s="41">
        <f>H304/VALOR_TOTAL*100</f>
        <v/>
      </c>
      <c r="J304" s="41">
        <f>I304+J303</f>
        <v/>
      </c>
      <c r="K304" s="37">
        <f>IF(J304&lt;=50,"A",IF(J304&lt;=80,"B","C"))</f>
        <v/>
      </c>
    </row>
    <row r="305" ht="20.1" customHeight="1">
      <c r="A305" s="37" t="inlineStr">
        <is>
          <t>00000097</t>
        </is>
      </c>
      <c r="B305" s="38" t="inlineStr">
        <is>
          <t>ADAPTADOR PVC SOLDAVEL, COM FLANGE E ANEL DE VEDACAO, 32 MM X 1", PARA CAIXA D'AGUA</t>
        </is>
      </c>
      <c r="C305" s="37" t="inlineStr">
        <is>
          <t>SINAPI</t>
        </is>
      </c>
      <c r="D305" s="37" t="inlineStr">
        <is>
          <t>Material</t>
        </is>
      </c>
      <c r="E305" s="37" t="inlineStr">
        <is>
          <t>UN</t>
        </is>
      </c>
      <c r="F305" s="39" t="n">
        <v>1</v>
      </c>
      <c r="G305" s="40" t="n">
        <v>16.29</v>
      </c>
      <c r="H305" s="40">
        <f>ROUND(F305*G305,2)</f>
        <v/>
      </c>
      <c r="I305" s="41">
        <f>H305/VALOR_TOTAL*100</f>
        <v/>
      </c>
      <c r="J305" s="41">
        <f>I305+J304</f>
        <v/>
      </c>
      <c r="K305" s="37">
        <f>IF(J305&lt;=50,"A",IF(J305&lt;=80,"B","C"))</f>
        <v/>
      </c>
    </row>
    <row r="306" ht="15" customHeight="1">
      <c r="A306" s="37" t="inlineStr">
        <is>
          <t>00020111</t>
        </is>
      </c>
      <c r="B306" s="38" t="inlineStr">
        <is>
          <t>FITA ISOLANTE ADESIVA ANTICHAMA, USO ATE 750 V, EM ROLO DE 19 MM X 20 M</t>
        </is>
      </c>
      <c r="C306" s="37" t="inlineStr">
        <is>
          <t>SINAPI</t>
        </is>
      </c>
      <c r="D306" s="37" t="inlineStr">
        <is>
          <t>Material</t>
        </is>
      </c>
      <c r="E306" s="37" t="inlineStr">
        <is>
          <t>UN</t>
        </is>
      </c>
      <c r="F306" s="39" t="n">
        <v>1.8</v>
      </c>
      <c r="G306" s="40" t="n">
        <v>9</v>
      </c>
      <c r="H306" s="40">
        <f>ROUND(F306*G306,2)</f>
        <v/>
      </c>
      <c r="I306" s="41">
        <f>H306/VALOR_TOTAL*100</f>
        <v/>
      </c>
      <c r="J306" s="41">
        <f>I306+J305</f>
        <v/>
      </c>
      <c r="K306" s="37">
        <f>IF(J306&lt;=50,"A",IF(J306&lt;=80,"B","C"))</f>
        <v/>
      </c>
    </row>
    <row r="307" ht="20.1" customHeight="1">
      <c r="A307" s="37" t="inlineStr">
        <is>
          <t>00001607</t>
        </is>
      </c>
      <c r="B307" s="38" t="inlineStr">
        <is>
          <t>CONJUNTO ARRUELAS DE VEDACAO 5/16" PARA TELHA FIBROCIMENTO (UMA ARRUELA METALICA E UMA ARRUELA PVC - CONICAS)</t>
        </is>
      </c>
      <c r="C307" s="37" t="inlineStr">
        <is>
          <t>SINAPI</t>
        </is>
      </c>
      <c r="D307" s="37" t="inlineStr">
        <is>
          <t>Material</t>
        </is>
      </c>
      <c r="E307" s="37" t="inlineStr">
        <is>
          <t>CJ</t>
        </is>
      </c>
      <c r="F307" s="39" t="n">
        <v>80.01251999999999</v>
      </c>
      <c r="G307" s="40" t="n">
        <v>0.2</v>
      </c>
      <c r="H307" s="40">
        <f>ROUND(F307*G307,2)</f>
        <v/>
      </c>
      <c r="I307" s="41">
        <f>H307/VALOR_TOTAL*100</f>
        <v/>
      </c>
      <c r="J307" s="41">
        <f>I307+J306</f>
        <v/>
      </c>
      <c r="K307" s="37">
        <f>IF(J307&lt;=50,"A",IF(J307&lt;=80,"B","C"))</f>
        <v/>
      </c>
    </row>
    <row r="308" ht="15" customHeight="1">
      <c r="A308" s="37" t="inlineStr">
        <is>
          <t>I01333</t>
        </is>
      </c>
      <c r="B308" s="38" t="inlineStr">
        <is>
          <t>Líquido selador para parede</t>
        </is>
      </c>
      <c r="C308" s="37" t="inlineStr">
        <is>
          <t>ORSE</t>
        </is>
      </c>
      <c r="D308" s="37" t="inlineStr">
        <is>
          <t>Material</t>
        </is>
      </c>
      <c r="E308" s="37" t="inlineStr">
        <is>
          <t>l</t>
        </is>
      </c>
      <c r="F308" s="39" t="n">
        <v>2.262</v>
      </c>
      <c r="G308" s="40" t="n">
        <v>7</v>
      </c>
      <c r="H308" s="40">
        <f>ROUND(F308*G308,2)</f>
        <v/>
      </c>
      <c r="I308" s="41">
        <f>H308/VALOR_TOTAL*100</f>
        <v/>
      </c>
      <c r="J308" s="41">
        <f>I308+J307</f>
        <v/>
      </c>
      <c r="K308" s="37">
        <f>IF(J308&lt;=50,"A",IF(J308&lt;=80,"B","C"))</f>
        <v/>
      </c>
    </row>
    <row r="309" ht="15" customHeight="1">
      <c r="A309" s="37" t="inlineStr">
        <is>
          <t>00037591</t>
        </is>
      </c>
      <c r="B309" s="38" t="inlineStr">
        <is>
          <t>SUPORTE MAO-FRANCESA EM ACO, ABAS IGUAIS 40 CM, CAPACIDADE MINIMA 70 KG, BRANCO</t>
        </is>
      </c>
      <c r="C309" s="37" t="inlineStr">
        <is>
          <t>SINAPI</t>
        </is>
      </c>
      <c r="D309" s="37" t="inlineStr">
        <is>
          <t>Material</t>
        </is>
      </c>
      <c r="E309" s="37" t="inlineStr">
        <is>
          <t>UN</t>
        </is>
      </c>
      <c r="F309" s="49" t="n">
        <v>0.7504</v>
      </c>
      <c r="G309" s="40" t="n">
        <v>20.27</v>
      </c>
      <c r="H309" s="40">
        <f>ROUND(F309*G309,2)</f>
        <v/>
      </c>
      <c r="I309" s="41">
        <f>H309/VALOR_TOTAL*100</f>
        <v/>
      </c>
      <c r="J309" s="41">
        <f>I309+J308</f>
        <v/>
      </c>
      <c r="K309" s="37">
        <f>IF(J309&lt;=50,"A",IF(J309&lt;=80,"B","C"))</f>
        <v/>
      </c>
    </row>
    <row r="310" ht="15" customHeight="1">
      <c r="A310" s="37" t="inlineStr">
        <is>
          <t>I03767S</t>
        </is>
      </c>
      <c r="B310" s="38" t="inlineStr">
        <is>
          <t>Lixa em folha para parede ou madeira, numero 120, cor vermelha</t>
        </is>
      </c>
      <c r="C310" s="37" t="inlineStr">
        <is>
          <t>ORSE</t>
        </is>
      </c>
      <c r="D310" s="37" t="inlineStr">
        <is>
          <t>Material</t>
        </is>
      </c>
      <c r="E310" s="37" t="inlineStr">
        <is>
          <t>un</t>
        </is>
      </c>
      <c r="F310" s="39" t="n">
        <v>15.66</v>
      </c>
      <c r="G310" s="40" t="n">
        <v>0.95</v>
      </c>
      <c r="H310" s="40">
        <f>ROUND(F310*G310,2)</f>
        <v/>
      </c>
      <c r="I310" s="41">
        <f>H310/VALOR_TOTAL*100</f>
        <v/>
      </c>
      <c r="J310" s="41">
        <f>I310+J309</f>
        <v/>
      </c>
      <c r="K310" s="37">
        <f>IF(J310&lt;=50,"A",IF(J310&lt;=80,"B","C"))</f>
        <v/>
      </c>
    </row>
    <row r="311" ht="15" customHeight="1">
      <c r="A311" s="37" t="inlineStr">
        <is>
          <t>00038094</t>
        </is>
      </c>
      <c r="B311" s="38" t="inlineStr">
        <is>
          <t>ESPELHO / PLACA DE 3 POSTOS 4" X 2", PARA INSTALACAO DE TOMADAS E INTERRUPTORES</t>
        </is>
      </c>
      <c r="C311" s="37" t="inlineStr">
        <is>
          <t>SINAPI</t>
        </is>
      </c>
      <c r="D311" s="37" t="inlineStr">
        <is>
          <t>Material</t>
        </is>
      </c>
      <c r="E311" s="37" t="inlineStr">
        <is>
          <t>UN</t>
        </is>
      </c>
      <c r="F311" s="39" t="n">
        <v>4.8912</v>
      </c>
      <c r="G311" s="40" t="n">
        <v>2.99</v>
      </c>
      <c r="H311" s="40">
        <f>ROUND(F311*G311,2)</f>
        <v/>
      </c>
      <c r="I311" s="41">
        <f>H311/VALOR_TOTAL*100</f>
        <v/>
      </c>
      <c r="J311" s="41">
        <f>I311+J310</f>
        <v/>
      </c>
      <c r="K311" s="37">
        <f>IF(J311&lt;=50,"A",IF(J311&lt;=80,"B","C"))</f>
        <v/>
      </c>
    </row>
    <row r="312" ht="27.95" customHeight="1">
      <c r="A312" s="37" t="inlineStr">
        <is>
          <t>I10599</t>
        </is>
      </c>
      <c r="B312" s="38" t="inlineStr">
        <is>
          <t>Protetor solar fps 30 com 120ml</t>
        </is>
      </c>
      <c r="C312" s="37" t="inlineStr">
        <is>
          <t>ORSE</t>
        </is>
      </c>
      <c r="D312" s="37" t="inlineStr">
        <is>
          <t>Encargos Complementares</t>
        </is>
      </c>
      <c r="E312" s="37" t="inlineStr">
        <is>
          <t>un</t>
        </is>
      </c>
      <c r="F312" s="50" t="n">
        <v>0.81171</v>
      </c>
      <c r="G312" s="40" t="n">
        <v>18</v>
      </c>
      <c r="H312" s="40">
        <f>ROUND(F312*G312,2)</f>
        <v/>
      </c>
      <c r="I312" s="41">
        <f>H312/VALOR_TOTAL*100</f>
        <v/>
      </c>
      <c r="J312" s="41">
        <f>I312+J311</f>
        <v/>
      </c>
      <c r="K312" s="37">
        <f>IF(J312&lt;=50,"A",IF(J312&lt;=80,"B","C"))</f>
        <v/>
      </c>
    </row>
    <row r="313" ht="15" customHeight="1">
      <c r="A313" s="37" t="inlineStr">
        <is>
          <t>00007340</t>
        </is>
      </c>
      <c r="B313" s="38" t="inlineStr">
        <is>
          <t>IMUNIZANTE PARA MADEIRA, INCOLOR</t>
        </is>
      </c>
      <c r="C313" s="37" t="inlineStr">
        <is>
          <t>SINAPI</t>
        </is>
      </c>
      <c r="D313" s="37" t="inlineStr">
        <is>
          <t>Material</t>
        </is>
      </c>
      <c r="E313" s="37" t="inlineStr">
        <is>
          <t>L</t>
        </is>
      </c>
      <c r="F313" s="47" t="n">
        <v>0.469008</v>
      </c>
      <c r="G313" s="40" t="n">
        <v>30.96</v>
      </c>
      <c r="H313" s="40">
        <f>ROUND(F313*G313,2)</f>
        <v/>
      </c>
      <c r="I313" s="41">
        <f>H313/VALOR_TOTAL*100</f>
        <v/>
      </c>
      <c r="J313" s="41">
        <f>I313+J312</f>
        <v/>
      </c>
      <c r="K313" s="37">
        <f>IF(J313&lt;=50,"A",IF(J313&lt;=80,"B","C"))</f>
        <v/>
      </c>
    </row>
    <row r="314" ht="15" customHeight="1">
      <c r="A314" s="37" t="inlineStr">
        <is>
          <t>I02692S</t>
        </is>
      </c>
      <c r="B314" s="38" t="inlineStr">
        <is>
          <t>Desmoldante protetor para formas de madeira, de base oleosaemulsionada em agua</t>
        </is>
      </c>
      <c r="C314" s="37" t="inlineStr">
        <is>
          <t>ORSE</t>
        </is>
      </c>
      <c r="D314" s="37" t="inlineStr">
        <is>
          <t>Material</t>
        </is>
      </c>
      <c r="E314" s="37" t="inlineStr">
        <is>
          <t>l</t>
        </is>
      </c>
      <c r="F314" s="39" t="n">
        <v>1.704</v>
      </c>
      <c r="G314" s="40" t="n">
        <v>8.18</v>
      </c>
      <c r="H314" s="40">
        <f>ROUND(F314*G314,2)</f>
        <v/>
      </c>
      <c r="I314" s="41">
        <f>H314/VALOR_TOTAL*100</f>
        <v/>
      </c>
      <c r="J314" s="41">
        <f>I314+J313</f>
        <v/>
      </c>
      <c r="K314" s="37">
        <f>IF(J314&lt;=50,"A",IF(J314&lt;=80,"B","C"))</f>
        <v/>
      </c>
    </row>
    <row r="315" ht="20.1" customHeight="1">
      <c r="A315" s="37" t="inlineStr">
        <is>
          <t>00011455</t>
        </is>
      </c>
      <c r="B315" s="38" t="inlineStr">
        <is>
          <t>FERROLHO COM FECHO / TRINCO REDONDO, EM ACO GALVANIZADO / ZINCADO, DE SOBREPOR, COM COMPRIMENTO DE 8" E ESPESSURA MINIMA DA CHAPA DE 1,50 MM</t>
        </is>
      </c>
      <c r="C315" s="37" t="inlineStr">
        <is>
          <t>SINAPI</t>
        </is>
      </c>
      <c r="D315" s="37" t="inlineStr">
        <is>
          <t>Material</t>
        </is>
      </c>
      <c r="E315" s="37" t="inlineStr">
        <is>
          <t>UN</t>
        </is>
      </c>
      <c r="F315" s="39" t="n">
        <v>0.75</v>
      </c>
      <c r="G315" s="40" t="n">
        <v>18.34</v>
      </c>
      <c r="H315" s="40">
        <f>ROUND(F315*G315,2)</f>
        <v/>
      </c>
      <c r="I315" s="41">
        <f>H315/VALOR_TOTAL*100</f>
        <v/>
      </c>
      <c r="J315" s="41">
        <f>I315+J314</f>
        <v/>
      </c>
      <c r="K315" s="37">
        <f>IF(J315&lt;=50,"A",IF(J315&lt;=80,"B","C"))</f>
        <v/>
      </c>
    </row>
    <row r="316" ht="27.95" customHeight="1">
      <c r="A316" s="37" t="inlineStr">
        <is>
          <t>I12892S</t>
        </is>
      </c>
      <c r="B316" s="38" t="inlineStr">
        <is>
          <t>Luva raspa de couro, cano curto (punho *7* cm)</t>
        </is>
      </c>
      <c r="C316" s="37" t="inlineStr">
        <is>
          <t>ORSE</t>
        </is>
      </c>
      <c r="D316" s="37" t="inlineStr">
        <is>
          <t>Encargos Complementares</t>
        </is>
      </c>
      <c r="E316" s="37" t="inlineStr">
        <is>
          <t>par</t>
        </is>
      </c>
      <c r="F316" s="39" t="n">
        <v>1.037185</v>
      </c>
      <c r="G316" s="40" t="n">
        <v>12.15</v>
      </c>
      <c r="H316" s="40">
        <f>ROUND(F316*G316,2)</f>
        <v/>
      </c>
      <c r="I316" s="41">
        <f>H316/VALOR_TOTAL*100</f>
        <v/>
      </c>
      <c r="J316" s="41">
        <f>I316+J315</f>
        <v/>
      </c>
      <c r="K316" s="37">
        <f>IF(J316&lt;=50,"A",IF(J316&lt;=80,"B","C"))</f>
        <v/>
      </c>
    </row>
    <row r="317" ht="15" customHeight="1">
      <c r="A317" s="37" t="inlineStr">
        <is>
          <t>I0280</t>
        </is>
      </c>
      <c r="B317" s="38" t="inlineStr">
        <is>
          <t>BRITA</t>
        </is>
      </c>
      <c r="C317" s="37" t="inlineStr">
        <is>
          <t>SEINFRA</t>
        </is>
      </c>
      <c r="D317" s="37" t="inlineStr">
        <is>
          <t>Material</t>
        </is>
      </c>
      <c r="E317" s="37" t="inlineStr">
        <is>
          <t>M3</t>
        </is>
      </c>
      <c r="F317" s="47" t="n">
        <v>0.120725</v>
      </c>
      <c r="G317" s="40" t="n">
        <v>100.5</v>
      </c>
      <c r="H317" s="40">
        <f>ROUND(F317*G317,2)</f>
        <v/>
      </c>
      <c r="I317" s="41">
        <f>H317/VALOR_TOTAL*100</f>
        <v/>
      </c>
      <c r="J317" s="41">
        <f>I317+J316</f>
        <v/>
      </c>
      <c r="K317" s="37">
        <f>IF(J317&lt;=50,"A",IF(J317&lt;=80,"B","C"))</f>
        <v/>
      </c>
    </row>
    <row r="318" ht="20.1" customHeight="1">
      <c r="A318" s="37" t="inlineStr">
        <is>
          <t>00034686</t>
        </is>
      </c>
      <c r="B318" s="38" t="inlineStr">
        <is>
          <t>DISJUNTOR TERMOMAGNETICO PARA TRILHO DIN (IEC), MONOPOLAR, 40 - 50 A, ICC - 5KA / 250 VCA</t>
        </is>
      </c>
      <c r="C318" s="37" t="inlineStr">
        <is>
          <t>SINAPI</t>
        </is>
      </c>
      <c r="D318" s="37" t="inlineStr">
        <is>
          <t>Material</t>
        </is>
      </c>
      <c r="E318" s="37" t="inlineStr">
        <is>
          <t>UN</t>
        </is>
      </c>
      <c r="F318" s="39" t="n">
        <v>1</v>
      </c>
      <c r="G318" s="40" t="n">
        <v>11.94</v>
      </c>
      <c r="H318" s="40">
        <f>ROUND(F318*G318,2)</f>
        <v/>
      </c>
      <c r="I318" s="41">
        <f>H318/VALOR_TOTAL*100</f>
        <v/>
      </c>
      <c r="J318" s="41">
        <f>I318+J317</f>
        <v/>
      </c>
      <c r="K318" s="37">
        <f>IF(J318&lt;=50,"A",IF(J318&lt;=80,"B","C"))</f>
        <v/>
      </c>
    </row>
    <row r="319" ht="15" customHeight="1">
      <c r="A319" s="37" t="inlineStr">
        <is>
          <t>00012016</t>
        </is>
      </c>
      <c r="B319" s="38" t="inlineStr">
        <is>
          <t>CONDULETE EM PVC, TIPO "LB", SEM TAMPA, DE 1/2" OU 3/4"</t>
        </is>
      </c>
      <c r="C319" s="37" t="inlineStr">
        <is>
          <t>SINAPI</t>
        </is>
      </c>
      <c r="D319" s="37" t="inlineStr">
        <is>
          <t>Material</t>
        </is>
      </c>
      <c r="E319" s="37" t="inlineStr">
        <is>
          <t>UN</t>
        </is>
      </c>
      <c r="F319" s="39" t="n">
        <v>1.1252</v>
      </c>
      <c r="G319" s="40" t="n">
        <v>9.07</v>
      </c>
      <c r="H319" s="40">
        <f>ROUND(F319*G319,2)</f>
        <v/>
      </c>
      <c r="I319" s="41">
        <f>H319/VALOR_TOTAL*100</f>
        <v/>
      </c>
      <c r="J319" s="41">
        <f>I319+J318</f>
        <v/>
      </c>
      <c r="K319" s="37">
        <f>IF(J319&lt;=50,"A",IF(J319&lt;=80,"B","C"))</f>
        <v/>
      </c>
    </row>
    <row r="320" ht="27.95" customHeight="1">
      <c r="A320" s="37" t="inlineStr">
        <is>
          <t>00000746</t>
        </is>
      </c>
      <c r="B320" s="38" t="inlineStr">
        <is>
          <t>LAVADORA DE ALTA PRESSAO (LAVA - JATO) PARA AGUA FRIA, PRESSAO DE OPERACAO ENTRE 1400 E 1900 LIB/POL2, VAZAO MAXIMA ENTRE 400 E 700 L/H, POTENCIA DE OPERACAO ENTRE 2,50 E 3,00 CV</t>
        </is>
      </c>
      <c r="C320" s="37" t="inlineStr">
        <is>
          <t>SINAPI</t>
        </is>
      </c>
      <c r="D320" s="37" t="inlineStr">
        <is>
          <t>Equipamento</t>
        </is>
      </c>
      <c r="E320" s="37" t="inlineStr">
        <is>
          <t>UN</t>
        </is>
      </c>
      <c r="F320" s="44" t="n">
        <v>0.00726391368</v>
      </c>
      <c r="G320" s="40" t="n">
        <v>1381</v>
      </c>
      <c r="H320" s="40">
        <f>ROUND(F320*G320,2)</f>
        <v/>
      </c>
      <c r="I320" s="41">
        <f>H320/VALOR_TOTAL*100</f>
        <v/>
      </c>
      <c r="J320" s="41">
        <f>I320+J319</f>
        <v/>
      </c>
      <c r="K320" s="37">
        <f>IF(J320&lt;=50,"A",IF(J320&lt;=80,"B","C"))</f>
        <v/>
      </c>
    </row>
    <row r="321" ht="27.95" customHeight="1">
      <c r="A321" s="37" t="inlineStr">
        <is>
          <t>I11249</t>
        </is>
      </c>
      <c r="B321" s="38" t="inlineStr">
        <is>
          <t>Serra circular eletrica portatil</t>
        </is>
      </c>
      <c r="C321" s="37" t="inlineStr">
        <is>
          <t>ORSE</t>
        </is>
      </c>
      <c r="D321" s="37" t="inlineStr">
        <is>
          <t>Encargos Complementares</t>
        </is>
      </c>
      <c r="E321" s="37" t="inlineStr">
        <is>
          <t>un</t>
        </is>
      </c>
      <c r="F321" s="47" t="n">
        <v>0.019312</v>
      </c>
      <c r="G321" s="40" t="n">
        <v>518</v>
      </c>
      <c r="H321" s="40">
        <f>ROUND(F321*G321,2)</f>
        <v/>
      </c>
      <c r="I321" s="41">
        <f>H321/VALOR_TOTAL*100</f>
        <v/>
      </c>
      <c r="J321" s="41">
        <f>I321+J320</f>
        <v/>
      </c>
      <c r="K321" s="37">
        <f>IF(J321&lt;=50,"A",IF(J321&lt;=80,"B","C"))</f>
        <v/>
      </c>
    </row>
    <row r="322" ht="27.95" customHeight="1">
      <c r="A322" s="37" t="inlineStr">
        <is>
          <t>I10596</t>
        </is>
      </c>
      <c r="B322" s="38" t="inlineStr">
        <is>
          <t>Protetor auricular</t>
        </is>
      </c>
      <c r="C322" s="37" t="inlineStr">
        <is>
          <t>ORSE</t>
        </is>
      </c>
      <c r="D322" s="37" t="inlineStr">
        <is>
          <t>Encargos Complementares</t>
        </is>
      </c>
      <c r="E322" s="37" t="inlineStr">
        <is>
          <t>un</t>
        </is>
      </c>
      <c r="F322" s="39" t="n">
        <v>2.029275</v>
      </c>
      <c r="G322" s="40" t="n">
        <v>4.9</v>
      </c>
      <c r="H322" s="40">
        <f>ROUND(F322*G322,2)</f>
        <v/>
      </c>
      <c r="I322" s="41">
        <f>H322/VALOR_TOTAL*100</f>
        <v/>
      </c>
      <c r="J322" s="41">
        <f>I322+J321</f>
        <v/>
      </c>
      <c r="K322" s="37">
        <f>IF(J322&lt;=50,"A",IF(J322&lt;=80,"B","C"))</f>
        <v/>
      </c>
    </row>
    <row r="323" ht="20.1" customHeight="1">
      <c r="A323" s="37" t="inlineStr">
        <is>
          <t>00013896</t>
        </is>
      </c>
      <c r="B323" s="38" t="inlineStr">
        <is>
          <t>VIBRADOR DE IMERSAO, DIAMETRO DA PONTEIRA DE *45* MM, COM MOTOR ELETRICO TRIFASICO DE 2 HP (2 CV)</t>
        </is>
      </c>
      <c r="C323" s="37" t="inlineStr">
        <is>
          <t>SINAPI</t>
        </is>
      </c>
      <c r="D323" s="37" t="inlineStr">
        <is>
          <t>Equipamento</t>
        </is>
      </c>
      <c r="E323" s="37" t="inlineStr">
        <is>
          <t>UN</t>
        </is>
      </c>
      <c r="F323" s="51" t="n">
        <v>0.003316656019288269</v>
      </c>
      <c r="G323" s="40" t="n">
        <v>2897.59</v>
      </c>
      <c r="H323" s="40">
        <f>ROUND(F323*G323,2)</f>
        <v/>
      </c>
      <c r="I323" s="41">
        <f>H323/VALOR_TOTAL*100</f>
        <v/>
      </c>
      <c r="J323" s="41">
        <f>I323+J322</f>
        <v/>
      </c>
      <c r="K323" s="37">
        <f>IF(J323&lt;=50,"A",IF(J323&lt;=80,"B","C"))</f>
        <v/>
      </c>
    </row>
    <row r="324" ht="20.1" customHeight="1">
      <c r="A324" s="37" t="inlineStr">
        <is>
          <t>00006155</t>
        </is>
      </c>
      <c r="B324" s="38" t="inlineStr">
        <is>
          <t>VALVULA EM PLASTICO CROMADO TIPO AMERICANA PARA PIA DE COZINHA 3.1/2" X 1.1/2 ", SEM ADAPTADOR</t>
        </is>
      </c>
      <c r="C324" s="37" t="inlineStr">
        <is>
          <t>SINAPI</t>
        </is>
      </c>
      <c r="D324" s="37" t="inlineStr">
        <is>
          <t>Material</t>
        </is>
      </c>
      <c r="E324" s="37" t="inlineStr">
        <is>
          <t>UN</t>
        </is>
      </c>
      <c r="F324" s="49" t="n">
        <v>0.3752</v>
      </c>
      <c r="G324" s="40" t="n">
        <v>24.05</v>
      </c>
      <c r="H324" s="40">
        <f>ROUND(F324*G324,2)</f>
        <v/>
      </c>
      <c r="I324" s="41">
        <f>H324/VALOR_TOTAL*100</f>
        <v/>
      </c>
      <c r="J324" s="41">
        <f>I324+J323</f>
        <v/>
      </c>
      <c r="K324" s="37">
        <f>IF(J324&lt;=50,"A",IF(J324&lt;=80,"B","C"))</f>
        <v/>
      </c>
    </row>
    <row r="325" ht="15" customHeight="1">
      <c r="A325" s="37" t="inlineStr">
        <is>
          <t>00001870</t>
        </is>
      </c>
      <c r="B325" s="38" t="inlineStr">
        <is>
          <t>CURVA 90 GRAUS, LONGA, DE PVC RIGIDO ROSCAVEL, DE 1/2", PARA ELETRODUTO</t>
        </is>
      </c>
      <c r="C325" s="37" t="inlineStr">
        <is>
          <t>SINAPI</t>
        </is>
      </c>
      <c r="D325" s="37" t="inlineStr">
        <is>
          <t>Material</t>
        </is>
      </c>
      <c r="E325" s="37" t="inlineStr">
        <is>
          <t>UN</t>
        </is>
      </c>
      <c r="F325" s="39" t="n">
        <v>3.7836</v>
      </c>
      <c r="G325" s="40" t="n">
        <v>2.24</v>
      </c>
      <c r="H325" s="40">
        <f>ROUND(F325*G325,2)</f>
        <v/>
      </c>
      <c r="I325" s="41">
        <f>H325/VALOR_TOTAL*100</f>
        <v/>
      </c>
      <c r="J325" s="41">
        <f>I325+J324</f>
        <v/>
      </c>
      <c r="K325" s="37">
        <f>IF(J325&lt;=50,"A",IF(J325&lt;=80,"B","C"))</f>
        <v/>
      </c>
    </row>
    <row r="326" ht="27.95" customHeight="1">
      <c r="A326" s="37" t="inlineStr">
        <is>
          <t>00043462</t>
        </is>
      </c>
      <c r="B326" s="38" t="inlineStr">
        <is>
          <t>FERRAMENTAS - FAMILIA ENGENHEIRO CIVIL - HORISTA (ENCARGOS COMPLEMENTARES - COLETADO CAIXA)</t>
        </is>
      </c>
      <c r="C326" s="37" t="inlineStr">
        <is>
          <t>SINAPI</t>
        </is>
      </c>
      <c r="D326" s="37" t="inlineStr">
        <is>
          <t>Encargos Complementares</t>
        </is>
      </c>
      <c r="E326" s="37" t="inlineStr">
        <is>
          <t>H</t>
        </is>
      </c>
      <c r="F326" s="39" t="n">
        <v>843.506746</v>
      </c>
      <c r="G326" s="40" t="n">
        <v>0.01</v>
      </c>
      <c r="H326" s="40">
        <f>ROUND(F326*G326,2)</f>
        <v/>
      </c>
      <c r="I326" s="41">
        <f>H326/VALOR_TOTAL*100</f>
        <v/>
      </c>
      <c r="J326" s="41">
        <f>I326+J325</f>
        <v/>
      </c>
      <c r="K326" s="37">
        <f>IF(J326&lt;=50,"A",IF(J326&lt;=80,"B","C"))</f>
        <v/>
      </c>
    </row>
    <row r="327" ht="15" customHeight="1">
      <c r="A327" s="37" t="inlineStr">
        <is>
          <t>00003148</t>
        </is>
      </c>
      <c r="B327" s="38" t="inlineStr">
        <is>
          <t>FITA VEDA ROSCA EM ROLOS DE 18 MM X 50 M (L X C)</t>
        </is>
      </c>
      <c r="C327" s="37" t="inlineStr">
        <is>
          <t>SINAPI</t>
        </is>
      </c>
      <c r="D327" s="37" t="inlineStr">
        <is>
          <t>Material</t>
        </is>
      </c>
      <c r="E327" s="37" t="inlineStr">
        <is>
          <t>UN</t>
        </is>
      </c>
      <c r="F327" s="46" t="n">
        <v>0.577</v>
      </c>
      <c r="G327" s="40" t="n">
        <v>14.56</v>
      </c>
      <c r="H327" s="40">
        <f>ROUND(F327*G327,2)</f>
        <v/>
      </c>
      <c r="I327" s="41">
        <f>H327/VALOR_TOTAL*100</f>
        <v/>
      </c>
      <c r="J327" s="41">
        <f>I327+J326</f>
        <v/>
      </c>
      <c r="K327" s="37">
        <f>IF(J327&lt;=50,"A",IF(J327&lt;=80,"B","C"))</f>
        <v/>
      </c>
    </row>
    <row r="328" ht="20.1" customHeight="1">
      <c r="A328" s="37" t="inlineStr">
        <is>
          <t>00000416</t>
        </is>
      </c>
      <c r="B328" s="38" t="inlineStr">
        <is>
          <t>GRAMPO METALICO TIPO OLHAL PARA HASTE DE ATERRAMENTO DE 3/4", CONDUTOR DE *10* A 50 MM2</t>
        </is>
      </c>
      <c r="C328" s="37" t="inlineStr">
        <is>
          <t>SINAPI</t>
        </is>
      </c>
      <c r="D328" s="37" t="inlineStr">
        <is>
          <t>Material</t>
        </is>
      </c>
      <c r="E328" s="37" t="inlineStr">
        <is>
          <t>UN</t>
        </is>
      </c>
      <c r="F328" s="39" t="n">
        <v>1</v>
      </c>
      <c r="G328" s="40" t="n">
        <v>8.33</v>
      </c>
      <c r="H328" s="40">
        <f>ROUND(F328*G328,2)</f>
        <v/>
      </c>
      <c r="I328" s="41">
        <f>H328/VALOR_TOTAL*100</f>
        <v/>
      </c>
      <c r="J328" s="41">
        <f>I328+J327</f>
        <v/>
      </c>
      <c r="K328" s="37">
        <f>IF(J328&lt;=50,"A",IF(J328&lt;=80,"B","C"))</f>
        <v/>
      </c>
    </row>
    <row r="329" ht="27.95" customHeight="1">
      <c r="A329" s="37" t="inlineStr">
        <is>
          <t>I02711S</t>
        </is>
      </c>
      <c r="B329" s="38" t="inlineStr">
        <is>
          <t>Carrinho de mao de aco capacidade 50 a 60 l, pneu com camara</t>
        </is>
      </c>
      <c r="C329" s="37" t="inlineStr">
        <is>
          <t>ORSE</t>
        </is>
      </c>
      <c r="D329" s="37" t="inlineStr">
        <is>
          <t>Encargos Complementares</t>
        </is>
      </c>
      <c r="E329" s="37" t="inlineStr">
        <is>
          <t>un</t>
        </is>
      </c>
      <c r="F329" s="47" t="n">
        <v>0.044138</v>
      </c>
      <c r="G329" s="40" t="n">
        <v>180</v>
      </c>
      <c r="H329" s="40">
        <f>ROUND(F329*G329,2)</f>
        <v/>
      </c>
      <c r="I329" s="41">
        <f>H329/VALOR_TOTAL*100</f>
        <v/>
      </c>
      <c r="J329" s="41">
        <f>I329+J328</f>
        <v/>
      </c>
      <c r="K329" s="37">
        <f>IF(J329&lt;=50,"A",IF(J329&lt;=80,"B","C"))</f>
        <v/>
      </c>
    </row>
    <row r="330" ht="15" customHeight="1">
      <c r="A330" s="37" t="inlineStr">
        <is>
          <t>00038112</t>
        </is>
      </c>
      <c r="B330" s="38" t="inlineStr">
        <is>
          <t>INTERRUPTOR SIMPLES 10A, 250V (APENAS MODULO)</t>
        </is>
      </c>
      <c r="C330" s="37" t="inlineStr">
        <is>
          <t>SINAPI</t>
        </is>
      </c>
      <c r="D330" s="37" t="inlineStr">
        <is>
          <t>Material</t>
        </is>
      </c>
      <c r="E330" s="37" t="inlineStr">
        <is>
          <t>UN</t>
        </is>
      </c>
      <c r="F330" s="39" t="n">
        <v>1.1252</v>
      </c>
      <c r="G330" s="40" t="n">
        <v>7.06</v>
      </c>
      <c r="H330" s="40">
        <f>ROUND(F330*G330,2)</f>
        <v/>
      </c>
      <c r="I330" s="41">
        <f>H330/VALOR_TOTAL*100</f>
        <v/>
      </c>
      <c r="J330" s="41">
        <f>I330+J329</f>
        <v/>
      </c>
      <c r="K330" s="37">
        <f>IF(J330&lt;=50,"A",IF(J330&lt;=80,"B","C"))</f>
        <v/>
      </c>
    </row>
    <row r="331" ht="20.1" customHeight="1">
      <c r="A331" s="37" t="inlineStr">
        <is>
          <t>00038099</t>
        </is>
      </c>
      <c r="B331" s="38" t="inlineStr">
        <is>
          <t>SUPORTE DE FIXACAO PARA ESPELHO / PLACA 4" X 2", PARA 3 MODULOS, PARA INSTALACAO DE TOMADAS E INTERRUPTORES (SOMENTE SUPORTE)</t>
        </is>
      </c>
      <c r="C331" s="37" t="inlineStr">
        <is>
          <t>SINAPI</t>
        </is>
      </c>
      <c r="D331" s="37" t="inlineStr">
        <is>
          <t>Material</t>
        </is>
      </c>
      <c r="E331" s="37" t="inlineStr">
        <is>
          <t>UN</t>
        </is>
      </c>
      <c r="F331" s="39" t="n">
        <v>4.8912</v>
      </c>
      <c r="G331" s="40" t="n">
        <v>1.55</v>
      </c>
      <c r="H331" s="40">
        <f>ROUND(F331*G331,2)</f>
        <v/>
      </c>
      <c r="I331" s="41">
        <f>H331/VALOR_TOTAL*100</f>
        <v/>
      </c>
      <c r="J331" s="41">
        <f>I331+J330</f>
        <v/>
      </c>
      <c r="K331" s="37">
        <f>IF(J331&lt;=50,"A",IF(J331&lt;=80,"B","C"))</f>
        <v/>
      </c>
    </row>
    <row r="332" ht="20.1" customHeight="1">
      <c r="A332" s="37" t="inlineStr">
        <is>
          <t>00044945</t>
        </is>
      </c>
      <c r="B332" s="38" t="inlineStr">
        <is>
          <t>SIFAO / TUBO SINFONADO EXTENSIVEL/SANFONADO, UNIVERSAL/ SIMPLES, ENTRE *50 A 70* CM, DE PLASTICO BRANCO</t>
        </is>
      </c>
      <c r="C332" s="37" t="inlineStr">
        <is>
          <t>SINAPI</t>
        </is>
      </c>
      <c r="D332" s="37" t="inlineStr">
        <is>
          <t>Material</t>
        </is>
      </c>
      <c r="E332" s="37" t="inlineStr">
        <is>
          <t>UN</t>
        </is>
      </c>
      <c r="F332" s="49" t="n">
        <v>0.7504</v>
      </c>
      <c r="G332" s="40" t="n">
        <v>10</v>
      </c>
      <c r="H332" s="40">
        <f>ROUND(F332*G332,2)</f>
        <v/>
      </c>
      <c r="I332" s="41">
        <f>H332/VALOR_TOTAL*100</f>
        <v/>
      </c>
      <c r="J332" s="41">
        <f>I332+J331</f>
        <v/>
      </c>
      <c r="K332" s="37">
        <f>IF(J332&lt;=50,"A",IF(J332&lt;=80,"B","C"))</f>
        <v/>
      </c>
    </row>
    <row r="333" ht="15" customHeight="1">
      <c r="A333" s="37" t="inlineStr">
        <is>
          <t>00037395</t>
        </is>
      </c>
      <c r="B333" s="38" t="inlineStr">
        <is>
          <t>PINO DE ACO COM FURO, HASTE = 27 MM (ACAO DIRETA)</t>
        </is>
      </c>
      <c r="C333" s="37" t="inlineStr">
        <is>
          <t>SINAPI</t>
        </is>
      </c>
      <c r="D333" s="37" t="inlineStr">
        <is>
          <t>Material</t>
        </is>
      </c>
      <c r="E333" s="37" t="inlineStr">
        <is>
          <t>CENTO</t>
        </is>
      </c>
      <c r="F333" s="39" t="n">
        <v>0.17</v>
      </c>
      <c r="G333" s="40" t="n">
        <v>43.65</v>
      </c>
      <c r="H333" s="40">
        <f>ROUND(F333*G333,2)</f>
        <v/>
      </c>
      <c r="I333" s="41">
        <f>H333/VALOR_TOTAL*100</f>
        <v/>
      </c>
      <c r="J333" s="41">
        <f>I333+J332</f>
        <v/>
      </c>
      <c r="K333" s="37">
        <f>IF(J333&lt;=50,"A",IF(J333&lt;=80,"B","C"))</f>
        <v/>
      </c>
    </row>
    <row r="334" ht="27.95" customHeight="1">
      <c r="A334" s="37" t="inlineStr">
        <is>
          <t>00043469</t>
        </is>
      </c>
      <c r="B334" s="38" t="inlineStr">
        <is>
          <t>FERRAMENTAS - FAMILIA TOPOGRAFO - HORISTA (ENCARGOS COMPLEMENTARES - COLETADO CAIXA)</t>
        </is>
      </c>
      <c r="C334" s="37" t="inlineStr">
        <is>
          <t>SINAPI</t>
        </is>
      </c>
      <c r="D334" s="37" t="inlineStr">
        <is>
          <t>Encargos Complementares</t>
        </is>
      </c>
      <c r="E334" s="37" t="inlineStr">
        <is>
          <t>H</t>
        </is>
      </c>
      <c r="F334" s="39" t="n">
        <v>104.3</v>
      </c>
      <c r="G334" s="40" t="n">
        <v>0.07000000000000001</v>
      </c>
      <c r="H334" s="40">
        <f>ROUND(F334*G334,2)</f>
        <v/>
      </c>
      <c r="I334" s="41">
        <f>H334/VALOR_TOTAL*100</f>
        <v/>
      </c>
      <c r="J334" s="41">
        <f>I334+J333</f>
        <v/>
      </c>
      <c r="K334" s="37">
        <f>IF(J334&lt;=50,"A",IF(J334&lt;=80,"B","C"))</f>
        <v/>
      </c>
    </row>
    <row r="335" ht="15" customHeight="1">
      <c r="A335" s="37" t="inlineStr">
        <is>
          <t>00009835</t>
        </is>
      </c>
      <c r="B335" s="38" t="inlineStr">
        <is>
          <t>TUBO PVC SERIE NORMAL, DN 40 MM, PARA ESGOTO PREDIAL (NBR 5688)</t>
        </is>
      </c>
      <c r="C335" s="37" t="inlineStr">
        <is>
          <t>SINAPI</t>
        </is>
      </c>
      <c r="D335" s="37" t="inlineStr">
        <is>
          <t>Material</t>
        </is>
      </c>
      <c r="E335" s="37" t="inlineStr">
        <is>
          <t>M</t>
        </is>
      </c>
      <c r="F335" s="39" t="n">
        <v>1.30849796</v>
      </c>
      <c r="G335" s="40" t="n">
        <v>5.36</v>
      </c>
      <c r="H335" s="40">
        <f>ROUND(F335*G335,2)</f>
        <v/>
      </c>
      <c r="I335" s="41">
        <f>H335/VALOR_TOTAL*100</f>
        <v/>
      </c>
      <c r="J335" s="41">
        <f>I335+J334</f>
        <v/>
      </c>
      <c r="K335" s="37">
        <f>IF(J335&lt;=50,"A",IF(J335&lt;=80,"B","C"))</f>
        <v/>
      </c>
    </row>
    <row r="336" ht="20.1" customHeight="1">
      <c r="A336" s="37" t="inlineStr">
        <is>
          <t>00036487</t>
        </is>
      </c>
      <c r="B336" s="38" t="inlineStr">
        <is>
          <t>GUINCHO ELETRICO DE COLUNA, CAPACIDADE 400 KG, COM MOTO FREIO, MOTOR TRIFASICO DE 1,25 CV</t>
        </is>
      </c>
      <c r="C336" s="37" t="inlineStr">
        <is>
          <t>SINAPI</t>
        </is>
      </c>
      <c r="D336" s="37" t="inlineStr">
        <is>
          <t>Equipamento</t>
        </is>
      </c>
      <c r="E336" s="37" t="inlineStr">
        <is>
          <t>UN</t>
        </is>
      </c>
      <c r="F336" s="43" t="n">
        <v>0.0008406694417600001</v>
      </c>
      <c r="G336" s="40" t="n">
        <v>7763.39</v>
      </c>
      <c r="H336" s="40">
        <f>ROUND(F336*G336,2)</f>
        <v/>
      </c>
      <c r="I336" s="41">
        <f>H336/VALOR_TOTAL*100</f>
        <v/>
      </c>
      <c r="J336" s="41">
        <f>I336+J335</f>
        <v/>
      </c>
      <c r="K336" s="37">
        <f>IF(J336&lt;=50,"A",IF(J336&lt;=80,"B","C"))</f>
        <v/>
      </c>
    </row>
    <row r="337" ht="20.1" customHeight="1">
      <c r="A337" s="37" t="inlineStr">
        <is>
          <t>00014618</t>
        </is>
      </c>
      <c r="B337" s="38" t="inlineStr">
        <is>
          <t>SERRA CIRCULAR DE BANCADA COM MOTOR ELETRICO, POTENCIA DE *1600* W, PARA DISCO DE DIAMETRO DE 10" (250 MM)</t>
        </is>
      </c>
      <c r="C337" s="37" t="inlineStr">
        <is>
          <t>SINAPI</t>
        </is>
      </c>
      <c r="D337" s="37" t="inlineStr">
        <is>
          <t>Equipamento</t>
        </is>
      </c>
      <c r="E337" s="37" t="inlineStr">
        <is>
          <t>UN</t>
        </is>
      </c>
      <c r="F337" s="51" t="n">
        <v>0.003812993527692717</v>
      </c>
      <c r="G337" s="40" t="n">
        <v>1709.29</v>
      </c>
      <c r="H337" s="40">
        <f>ROUND(F337*G337,2)</f>
        <v/>
      </c>
      <c r="I337" s="41">
        <f>H337/VALOR_TOTAL*100</f>
        <v/>
      </c>
      <c r="J337" s="41">
        <f>I337+J336</f>
        <v/>
      </c>
      <c r="K337" s="37">
        <f>IF(J337&lt;=50,"A",IF(J337&lt;=80,"B","C"))</f>
        <v/>
      </c>
    </row>
    <row r="338" ht="15" customHeight="1">
      <c r="A338" s="37" t="inlineStr">
        <is>
          <t>00009868</t>
        </is>
      </c>
      <c r="B338" s="38" t="inlineStr">
        <is>
          <t>TUBO PVC, SOLDAVEL, DE 25 MM, AGUA FRIA (NBR-5648)</t>
        </is>
      </c>
      <c r="C338" s="37" t="inlineStr">
        <is>
          <t>SINAPI</t>
        </is>
      </c>
      <c r="D338" s="37" t="inlineStr">
        <is>
          <t>Material</t>
        </is>
      </c>
      <c r="E338" s="37" t="inlineStr">
        <is>
          <t>M</t>
        </is>
      </c>
      <c r="F338" s="39" t="n">
        <v>1.6881684036</v>
      </c>
      <c r="G338" s="40" t="n">
        <v>3.65</v>
      </c>
      <c r="H338" s="40">
        <f>ROUND(F338*G338,2)</f>
        <v/>
      </c>
      <c r="I338" s="41">
        <f>H338/VALOR_TOTAL*100</f>
        <v/>
      </c>
      <c r="J338" s="41">
        <f>I338+J337</f>
        <v/>
      </c>
      <c r="K338" s="37">
        <f>IF(J338&lt;=50,"A",IF(J338&lt;=80,"B","C"))</f>
        <v/>
      </c>
    </row>
    <row r="339" ht="20.1" customHeight="1">
      <c r="A339" s="37" t="inlineStr">
        <is>
          <t>00003524</t>
        </is>
      </c>
      <c r="B339" s="38" t="inlineStr">
        <is>
          <t>JOELHO PVC, SOLDAVEL, COM BUCHA DE LATAO, 90 GRAUS, 25 MM X 3/4", PARA AGUA FRIA PREDIAL</t>
        </is>
      </c>
      <c r="C339" s="37" t="inlineStr">
        <is>
          <t>SINAPI</t>
        </is>
      </c>
      <c r="D339" s="37" t="inlineStr">
        <is>
          <t>Material</t>
        </is>
      </c>
      <c r="E339" s="37" t="inlineStr">
        <is>
          <t>UN</t>
        </is>
      </c>
      <c r="F339" s="49" t="n">
        <v>0.7518</v>
      </c>
      <c r="G339" s="40" t="n">
        <v>7.08</v>
      </c>
      <c r="H339" s="40">
        <f>ROUND(F339*G339,2)</f>
        <v/>
      </c>
      <c r="I339" s="41">
        <f>H339/VALOR_TOTAL*100</f>
        <v/>
      </c>
      <c r="J339" s="41">
        <f>I339+J338</f>
        <v/>
      </c>
      <c r="K339" s="37">
        <f>IF(J339&lt;=50,"A",IF(J339&lt;=80,"B","C"))</f>
        <v/>
      </c>
    </row>
    <row r="340" ht="20.1" customHeight="1">
      <c r="A340" s="37" t="inlineStr">
        <is>
          <t>00037752</t>
        </is>
      </c>
      <c r="B340" s="38" t="inlineStr">
        <is>
          <t>CAMINHAO TOCO, PESO BRUTO TOTAL 16000 KG, CARGA UTIL MAXIMA 11030 KG, DISTANCIA ENTRE EIXOS 5,41 M, POTENCIA 185 CV (INCLUI CABINE E CHASSI, NAO INCLUI CARROCERIA)</t>
        </is>
      </c>
      <c r="C340" s="37" t="inlineStr">
        <is>
          <t>SINAPI</t>
        </is>
      </c>
      <c r="D340" s="37" t="inlineStr">
        <is>
          <t>Equipamento</t>
        </is>
      </c>
      <c r="E340" s="37" t="inlineStr">
        <is>
          <t>UN</t>
        </is>
      </c>
      <c r="F340" s="52" t="n">
        <v>9.116800000000001e-06</v>
      </c>
      <c r="G340" s="40" t="n">
        <v>563990.17</v>
      </c>
      <c r="H340" s="40">
        <f>ROUND(F340*G340,2)</f>
        <v/>
      </c>
      <c r="I340" s="41">
        <f>H340/VALOR_TOTAL*100</f>
        <v/>
      </c>
      <c r="J340" s="41">
        <f>I340+J339</f>
        <v/>
      </c>
      <c r="K340" s="37">
        <f>IF(J340&lt;=50,"A",IF(J340&lt;=80,"B","C"))</f>
        <v/>
      </c>
    </row>
    <row r="341" ht="15" customHeight="1">
      <c r="A341" s="37" t="inlineStr">
        <is>
          <t>00039276</t>
        </is>
      </c>
      <c r="B341" s="38" t="inlineStr">
        <is>
          <t>CURVA 180 GRAUS, DE PVC RIGIDO ROSCAVEL, DE 1", PARA ELETRODUTO</t>
        </is>
      </c>
      <c r="C341" s="37" t="inlineStr">
        <is>
          <t>SINAPI</t>
        </is>
      </c>
      <c r="D341" s="37" t="inlineStr">
        <is>
          <t>Material</t>
        </is>
      </c>
      <c r="E341" s="37" t="inlineStr">
        <is>
          <t>UN</t>
        </is>
      </c>
      <c r="F341" s="39" t="n">
        <v>1</v>
      </c>
      <c r="G341" s="40" t="n">
        <v>5.09</v>
      </c>
      <c r="H341" s="40">
        <f>ROUND(F341*G341,2)</f>
        <v/>
      </c>
      <c r="I341" s="41">
        <f>H341/VALOR_TOTAL*100</f>
        <v/>
      </c>
      <c r="J341" s="41">
        <f>I341+J340</f>
        <v/>
      </c>
      <c r="K341" s="37">
        <f>IF(J341&lt;=50,"A",IF(J341&lt;=80,"B","C"))</f>
        <v/>
      </c>
    </row>
    <row r="342" ht="20.1" customHeight="1">
      <c r="A342" s="37" t="inlineStr">
        <is>
          <t>00001574</t>
        </is>
      </c>
      <c r="B342" s="38" t="inlineStr">
        <is>
          <t>TERMINAL A COMPRESSAO EM COBRE ESTANHADO PARA CABO 10 MM2, 1 FURO E 1 COMPRESSAO, PARA PARAFUSO DE FIXACAO M6</t>
        </is>
      </c>
      <c r="C342" s="37" t="inlineStr">
        <is>
          <t>SINAPI</t>
        </is>
      </c>
      <c r="D342" s="37" t="inlineStr">
        <is>
          <t>Material</t>
        </is>
      </c>
      <c r="E342" s="37" t="inlineStr">
        <is>
          <t>UN</t>
        </is>
      </c>
      <c r="F342" s="39" t="n">
        <v>3.0036</v>
      </c>
      <c r="G342" s="40" t="n">
        <v>1.69</v>
      </c>
      <c r="H342" s="40">
        <f>ROUND(F342*G342,2)</f>
        <v/>
      </c>
      <c r="I342" s="41">
        <f>H342/VALOR_TOTAL*100</f>
        <v/>
      </c>
      <c r="J342" s="41">
        <f>I342+J341</f>
        <v/>
      </c>
      <c r="K342" s="37">
        <f>IF(J342&lt;=50,"A",IF(J342&lt;=80,"B","C"))</f>
        <v/>
      </c>
    </row>
    <row r="343" ht="27.95" customHeight="1">
      <c r="A343" s="37" t="inlineStr">
        <is>
          <t>I11248</t>
        </is>
      </c>
      <c r="B343" s="38" t="inlineStr">
        <is>
          <t>Furadeira e Parafusadeira eletrica Bosch ou Similar profissional</t>
        </is>
      </c>
      <c r="C343" s="37" t="inlineStr">
        <is>
          <t>ORSE</t>
        </is>
      </c>
      <c r="D343" s="37" t="inlineStr">
        <is>
          <t>Encargos Complementares</t>
        </is>
      </c>
      <c r="E343" s="37" t="inlineStr">
        <is>
          <t>un</t>
        </is>
      </c>
      <c r="F343" s="47" t="n">
        <v>0.019312</v>
      </c>
      <c r="G343" s="40" t="n">
        <v>246</v>
      </c>
      <c r="H343" s="40">
        <f>ROUND(F343*G343,2)</f>
        <v/>
      </c>
      <c r="I343" s="41">
        <f>H343/VALOR_TOTAL*100</f>
        <v/>
      </c>
      <c r="J343" s="41">
        <f>I343+J342</f>
        <v/>
      </c>
      <c r="K343" s="37">
        <f>IF(J343&lt;=50,"A",IF(J343&lt;=80,"B","C"))</f>
        <v/>
      </c>
    </row>
    <row r="344" ht="20.1" customHeight="1">
      <c r="A344" s="37" t="inlineStr">
        <is>
          <t>00000123</t>
        </is>
      </c>
      <c r="B344" s="38" t="inlineStr">
        <is>
          <t>ADITIVO IMPERMEABILIZANTE DE PEGA NORMAL PARA ARGAMASSAS E CONCRETOS SEM ARMACAO, LIQUIDO E ISENTO DE CLORETOS</t>
        </is>
      </c>
      <c r="C344" s="37" t="inlineStr">
        <is>
          <t>SINAPI</t>
        </is>
      </c>
      <c r="D344" s="37" t="inlineStr">
        <is>
          <t>Material</t>
        </is>
      </c>
      <c r="E344" s="37" t="inlineStr">
        <is>
          <t>L</t>
        </is>
      </c>
      <c r="F344" s="52" t="n">
        <v>0.5309950463999999</v>
      </c>
      <c r="G344" s="40" t="n">
        <v>8.06</v>
      </c>
      <c r="H344" s="40">
        <f>ROUND(F344*G344,2)</f>
        <v/>
      </c>
      <c r="I344" s="41">
        <f>H344/VALOR_TOTAL*100</f>
        <v/>
      </c>
      <c r="J344" s="41">
        <f>I344+J343</f>
        <v/>
      </c>
      <c r="K344" s="37">
        <f>IF(J344&lt;=50,"A",IF(J344&lt;=80,"B","C"))</f>
        <v/>
      </c>
    </row>
    <row r="345" ht="27.95" customHeight="1">
      <c r="A345" s="37" t="inlineStr">
        <is>
          <t>I12895S</t>
        </is>
      </c>
      <c r="B345" s="38" t="inlineStr">
        <is>
          <t>Capacete de seguranca aba frontal com suspensao de polietileno, sem jugular (classe b)</t>
        </is>
      </c>
      <c r="C345" s="37" t="inlineStr">
        <is>
          <t>ORSE</t>
        </is>
      </c>
      <c r="D345" s="37" t="inlineStr">
        <is>
          <t>Encargos Complementares</t>
        </is>
      </c>
      <c r="E345" s="37" t="inlineStr">
        <is>
          <t>un</t>
        </is>
      </c>
      <c r="F345" s="50" t="n">
        <v>0.27057</v>
      </c>
      <c r="G345" s="40" t="n">
        <v>13.5</v>
      </c>
      <c r="H345" s="40">
        <f>ROUND(F345*G345,2)</f>
        <v/>
      </c>
      <c r="I345" s="41">
        <f>H345/VALOR_TOTAL*100</f>
        <v/>
      </c>
      <c r="J345" s="41">
        <f>I345+J344</f>
        <v/>
      </c>
      <c r="K345" s="37">
        <f>IF(J345&lt;=50,"A",IF(J345&lt;=80,"B","C"))</f>
        <v/>
      </c>
    </row>
    <row r="346" ht="15" customHeight="1">
      <c r="A346" s="37" t="inlineStr">
        <is>
          <t>00014153</t>
        </is>
      </c>
      <c r="B346" s="38" t="inlineStr">
        <is>
          <t>FITA METALICA PERFURADA, L = *18* MM, ROLO DE 30 M, CARGA RECOMENDADA = *30* KGF</t>
        </is>
      </c>
      <c r="C346" s="37" t="inlineStr">
        <is>
          <t>SINAPI</t>
        </is>
      </c>
      <c r="D346" s="37" t="inlineStr">
        <is>
          <t>Material</t>
        </is>
      </c>
      <c r="E346" s="37" t="inlineStr">
        <is>
          <t>UN</t>
        </is>
      </c>
      <c r="F346" s="39" t="n">
        <v>0.06</v>
      </c>
      <c r="G346" s="40" t="n">
        <v>60.05</v>
      </c>
      <c r="H346" s="40">
        <f>ROUND(F346*G346,2)</f>
        <v/>
      </c>
      <c r="I346" s="41">
        <f>H346/VALOR_TOTAL*100</f>
        <v/>
      </c>
      <c r="J346" s="41">
        <f>I346+J345</f>
        <v/>
      </c>
      <c r="K346" s="37">
        <f>IF(J346&lt;=50,"A",IF(J346&lt;=80,"B","C"))</f>
        <v/>
      </c>
    </row>
    <row r="347" ht="15" customHeight="1">
      <c r="A347" s="37" t="inlineStr">
        <is>
          <t>00001884</t>
        </is>
      </c>
      <c r="B347" s="38" t="inlineStr">
        <is>
          <t>CURVA 90 GRAUS, LONGA, DE PVC RIGIDO ROSCAVEL, DE 1", PARA ELETRODUTO</t>
        </is>
      </c>
      <c r="C347" s="37" t="inlineStr">
        <is>
          <t>SINAPI</t>
        </is>
      </c>
      <c r="D347" s="37" t="inlineStr">
        <is>
          <t>Material</t>
        </is>
      </c>
      <c r="E347" s="37" t="inlineStr">
        <is>
          <t>UN</t>
        </is>
      </c>
      <c r="F347" s="39" t="n">
        <v>1</v>
      </c>
      <c r="G347" s="40" t="n">
        <v>3.44</v>
      </c>
      <c r="H347" s="40">
        <f>ROUND(F347*G347,2)</f>
        <v/>
      </c>
      <c r="I347" s="41">
        <f>H347/VALOR_TOTAL*100</f>
        <v/>
      </c>
      <c r="J347" s="41">
        <f>I347+J346</f>
        <v/>
      </c>
      <c r="K347" s="37">
        <f>IF(J347&lt;=50,"A",IF(J347&lt;=80,"B","C"))</f>
        <v/>
      </c>
    </row>
    <row r="348" ht="15" customHeight="1">
      <c r="A348" s="37" t="inlineStr">
        <is>
          <t>00021127</t>
        </is>
      </c>
      <c r="B348" s="38" t="inlineStr">
        <is>
          <t>FITA ISOLANTE ADESIVA ANTICHAMA, USO ATE 750 V, EM ROLO DE 19 MM X 5 M</t>
        </is>
      </c>
      <c r="C348" s="37" t="inlineStr">
        <is>
          <t>SINAPI</t>
        </is>
      </c>
      <c r="D348" s="37" t="inlineStr">
        <is>
          <t>Material</t>
        </is>
      </c>
      <c r="E348" s="37" t="inlineStr">
        <is>
          <t>UN</t>
        </is>
      </c>
      <c r="F348" s="53" t="n">
        <v>0.91924104</v>
      </c>
      <c r="G348" s="40" t="n">
        <v>3.4</v>
      </c>
      <c r="H348" s="40">
        <f>ROUND(F348*G348,2)</f>
        <v/>
      </c>
      <c r="I348" s="41">
        <f>H348/VALOR_TOTAL*100</f>
        <v/>
      </c>
      <c r="J348" s="41">
        <f>I348+J347</f>
        <v/>
      </c>
      <c r="K348" s="37">
        <f>IF(J348&lt;=50,"A",IF(J348&lt;=80,"B","C"))</f>
        <v/>
      </c>
    </row>
    <row r="349" ht="20.1" customHeight="1">
      <c r="A349" s="37" t="inlineStr">
        <is>
          <t>00011267</t>
        </is>
      </c>
      <c r="B349" s="38" t="inlineStr">
        <is>
          <t>ARRUELA LISA, REDONDA, DE LATAO POLIDO, DIAMETRO NOMINAL 5/8", DIAMETRO EXTERNO = 34 MM, DIAMETRO DO FURO = 17 MM, ESPESSURA = *2,5* MM</t>
        </is>
      </c>
      <c r="C349" s="37" t="inlineStr">
        <is>
          <t>SINAPI</t>
        </is>
      </c>
      <c r="D349" s="37" t="inlineStr">
        <is>
          <t>Material</t>
        </is>
      </c>
      <c r="E349" s="37" t="inlineStr">
        <is>
          <t>UN</t>
        </is>
      </c>
      <c r="F349" s="39" t="n">
        <v>2</v>
      </c>
      <c r="G349" s="40" t="n">
        <v>1.43</v>
      </c>
      <c r="H349" s="40">
        <f>ROUND(F349*G349,2)</f>
        <v/>
      </c>
      <c r="I349" s="41">
        <f>H349/VALOR_TOTAL*100</f>
        <v/>
      </c>
      <c r="J349" s="41">
        <f>I349+J348</f>
        <v/>
      </c>
      <c r="K349" s="37">
        <f>IF(J349&lt;=50,"A",IF(J349&lt;=80,"B","C"))</f>
        <v/>
      </c>
    </row>
    <row r="350" ht="20.1" customHeight="1">
      <c r="A350" s="37" t="inlineStr">
        <is>
          <t>00011950</t>
        </is>
      </c>
      <c r="B350" s="38" t="inlineStr">
        <is>
          <t>BUCHA DE NYLON SEM ABA S6, COM PARAFUSO DE 4,20 X 40 MM EM ACO ZINCADO COM ROSCA SOBERBA, CABECA CHATA E FENDA PHILLIPS</t>
        </is>
      </c>
      <c r="C350" s="37" t="inlineStr">
        <is>
          <t>SINAPI</t>
        </is>
      </c>
      <c r="D350" s="37" t="inlineStr">
        <is>
          <t>Material</t>
        </is>
      </c>
      <c r="E350" s="37" t="inlineStr">
        <is>
          <t>UN</t>
        </is>
      </c>
      <c r="F350" s="39" t="n">
        <v>8.261200000000001</v>
      </c>
      <c r="G350" s="40" t="n">
        <v>0.31</v>
      </c>
      <c r="H350" s="40">
        <f>ROUND(F350*G350,2)</f>
        <v/>
      </c>
      <c r="I350" s="41">
        <f>H350/VALOR_TOTAL*100</f>
        <v/>
      </c>
      <c r="J350" s="41">
        <f>I350+J349</f>
        <v/>
      </c>
      <c r="K350" s="37">
        <f>IF(J350&lt;=50,"A",IF(J350&lt;=80,"B","C"))</f>
        <v/>
      </c>
    </row>
    <row r="351" ht="15" customHeight="1">
      <c r="A351" s="37" t="inlineStr">
        <is>
          <t>00004096</t>
        </is>
      </c>
      <c r="B351" s="38" t="inlineStr">
        <is>
          <t>MOTORISTA OPERADOR DE CAMINHAO COM MUNCK (HORISTA)</t>
        </is>
      </c>
      <c r="C351" s="37" t="inlineStr">
        <is>
          <t>SINAPI</t>
        </is>
      </c>
      <c r="D351" s="37" t="inlineStr">
        <is>
          <t>Mão de Obra</t>
        </is>
      </c>
      <c r="E351" s="37" t="inlineStr">
        <is>
          <t>H</t>
        </is>
      </c>
      <c r="F351" s="53" t="n">
        <v>0.07845145000000001</v>
      </c>
      <c r="G351" s="40" t="n">
        <v>30.83</v>
      </c>
      <c r="H351" s="40">
        <f>ROUND(F351*G351,2)</f>
        <v/>
      </c>
      <c r="I351" s="41">
        <f>H351/VALOR_TOTAL*100</f>
        <v/>
      </c>
      <c r="J351" s="41">
        <f>I351+J350</f>
        <v/>
      </c>
      <c r="K351" s="37">
        <f>IF(J351&lt;=50,"A",IF(J351&lt;=80,"B","C"))</f>
        <v/>
      </c>
    </row>
    <row r="352" ht="27.95" customHeight="1">
      <c r="A352" s="37" t="inlineStr">
        <is>
          <t>I11251</t>
        </is>
      </c>
      <c r="B352" s="38" t="inlineStr">
        <is>
          <t>Pincel de seda 2"</t>
        </is>
      </c>
      <c r="C352" s="37" t="inlineStr">
        <is>
          <t>ORSE</t>
        </is>
      </c>
      <c r="D352" s="37" t="inlineStr">
        <is>
          <t>Encargos Complementares</t>
        </is>
      </c>
      <c r="E352" s="37" t="inlineStr">
        <is>
          <t>un</t>
        </is>
      </c>
      <c r="F352" s="50" t="n">
        <v>0.08613</v>
      </c>
      <c r="G352" s="40" t="n">
        <v>26.9</v>
      </c>
      <c r="H352" s="40">
        <f>ROUND(F352*G352,2)</f>
        <v/>
      </c>
      <c r="I352" s="41">
        <f>H352/VALOR_TOTAL*100</f>
        <v/>
      </c>
      <c r="J352" s="41">
        <f>I352+J351</f>
        <v/>
      </c>
      <c r="K352" s="37">
        <f>IF(J352&lt;=50,"A",IF(J352&lt;=80,"B","C"))</f>
        <v/>
      </c>
    </row>
    <row r="353" ht="15" customHeight="1">
      <c r="A353" s="37" t="inlineStr">
        <is>
          <t>00006141</t>
        </is>
      </c>
      <c r="B353" s="38" t="inlineStr">
        <is>
          <t>ENGATE/RABICHO FLEXIVEL PLASTICO (PVC OU ABS) BRANCO 1/2" X 30 CM</t>
        </is>
      </c>
      <c r="C353" s="37" t="inlineStr">
        <is>
          <t>SINAPI</t>
        </is>
      </c>
      <c r="D353" s="37" t="inlineStr">
        <is>
          <t>Material</t>
        </is>
      </c>
      <c r="E353" s="37" t="inlineStr">
        <is>
          <t>UN</t>
        </is>
      </c>
      <c r="F353" s="49" t="n">
        <v>0.3752</v>
      </c>
      <c r="G353" s="40" t="n">
        <v>6.05</v>
      </c>
      <c r="H353" s="40">
        <f>ROUND(F353*G353,2)</f>
        <v/>
      </c>
      <c r="I353" s="41">
        <f>H353/VALOR_TOTAL*100</f>
        <v/>
      </c>
      <c r="J353" s="41">
        <f>I353+J352</f>
        <v/>
      </c>
      <c r="K353" s="37">
        <f>IF(J353&lt;=50,"A",IF(J353&lt;=80,"B","C"))</f>
        <v/>
      </c>
    </row>
    <row r="354" ht="15" customHeight="1">
      <c r="A354" s="37" t="inlineStr">
        <is>
          <t>00006153</t>
        </is>
      </c>
      <c r="B354" s="38" t="inlineStr">
        <is>
          <t>VALVULA EM PLASTICO BRANCO PARA TANQUE OU LAVATORIO 1 ", SEM UNHO E SEM LADRAO</t>
        </is>
      </c>
      <c r="C354" s="37" t="inlineStr">
        <is>
          <t>SINAPI</t>
        </is>
      </c>
      <c r="D354" s="37" t="inlineStr">
        <is>
          <t>Material</t>
        </is>
      </c>
      <c r="E354" s="37" t="inlineStr">
        <is>
          <t>UN</t>
        </is>
      </c>
      <c r="F354" s="49" t="n">
        <v>0.3752</v>
      </c>
      <c r="G354" s="40" t="n">
        <v>5.88</v>
      </c>
      <c r="H354" s="40">
        <f>ROUND(F354*G354,2)</f>
        <v/>
      </c>
      <c r="I354" s="41">
        <f>H354/VALOR_TOTAL*100</f>
        <v/>
      </c>
      <c r="J354" s="41">
        <f>I354+J353</f>
        <v/>
      </c>
      <c r="K354" s="37">
        <f>IF(J354&lt;=50,"A",IF(J354&lt;=80,"B","C"))</f>
        <v/>
      </c>
    </row>
    <row r="355" ht="27.95" customHeight="1">
      <c r="A355" s="37" t="inlineStr">
        <is>
          <t>I01651</t>
        </is>
      </c>
      <c r="B355" s="38" t="inlineStr">
        <is>
          <t>Óculos branco proteção</t>
        </is>
      </c>
      <c r="C355" s="37" t="inlineStr">
        <is>
          <t>ORSE</t>
        </is>
      </c>
      <c r="D355" s="37" t="inlineStr">
        <is>
          <t>Encargos Complementares</t>
        </is>
      </c>
      <c r="E355" s="37" t="inlineStr">
        <is>
          <t>pr</t>
        </is>
      </c>
      <c r="F355" s="47" t="n">
        <v>0.341448</v>
      </c>
      <c r="G355" s="40" t="n">
        <v>6.35</v>
      </c>
      <c r="H355" s="40">
        <f>ROUND(F355*G355,2)</f>
        <v/>
      </c>
      <c r="I355" s="41">
        <f>H355/VALOR_TOTAL*100</f>
        <v/>
      </c>
      <c r="J355" s="41">
        <f>I355+J354</f>
        <v/>
      </c>
      <c r="K355" s="37">
        <f>IF(J355&lt;=50,"A",IF(J355&lt;=80,"B","C"))</f>
        <v/>
      </c>
    </row>
    <row r="356" ht="15" customHeight="1">
      <c r="A356" s="37" t="inlineStr">
        <is>
          <t>00020083</t>
        </is>
      </c>
      <c r="B356" s="38" t="inlineStr">
        <is>
          <t>SOLUCAO PREPARADORA / LIMPADORA PARA PVC, FRASCO COM 1000 CM3</t>
        </is>
      </c>
      <c r="C356" s="37" t="inlineStr">
        <is>
          <t>SINAPI</t>
        </is>
      </c>
      <c r="D356" s="37" t="inlineStr">
        <is>
          <t>Material</t>
        </is>
      </c>
      <c r="E356" s="37" t="inlineStr">
        <is>
          <t>UN</t>
        </is>
      </c>
      <c r="F356" s="54" t="n">
        <v>0.031665816</v>
      </c>
      <c r="G356" s="40" t="n">
        <v>66.42</v>
      </c>
      <c r="H356" s="40">
        <f>ROUND(F356*G356,2)</f>
        <v/>
      </c>
      <c r="I356" s="41">
        <f>H356/VALOR_TOTAL*100</f>
        <v/>
      </c>
      <c r="J356" s="41">
        <f>I356+J355</f>
        <v/>
      </c>
      <c r="K356" s="37">
        <f>IF(J356&lt;=50,"A",IF(J356&lt;=80,"B","C"))</f>
        <v/>
      </c>
    </row>
    <row r="357" ht="20.1" customHeight="1">
      <c r="A357" s="37" t="inlineStr">
        <is>
          <t>00001575</t>
        </is>
      </c>
      <c r="B357" s="38" t="inlineStr">
        <is>
          <t>TERMINAL A COMPRESSAO EM COBRE ESTANHADO PARA CABO 16 MM2, 1 FURO E 1 COMPRESSAO, PARA PARAFUSO DE FIXACAO M6</t>
        </is>
      </c>
      <c r="C357" s="37" t="inlineStr">
        <is>
          <t>SINAPI</t>
        </is>
      </c>
      <c r="D357" s="37" t="inlineStr">
        <is>
          <t>Material</t>
        </is>
      </c>
      <c r="E357" s="37" t="inlineStr">
        <is>
          <t>UN</t>
        </is>
      </c>
      <c r="F357" s="39" t="n">
        <v>1</v>
      </c>
      <c r="G357" s="40" t="n">
        <v>2</v>
      </c>
      <c r="H357" s="40">
        <f>ROUND(F357*G357,2)</f>
        <v/>
      </c>
      <c r="I357" s="41">
        <f>H357/VALOR_TOTAL*100</f>
        <v/>
      </c>
      <c r="J357" s="41">
        <f>I357+J356</f>
        <v/>
      </c>
      <c r="K357" s="37">
        <f>IF(J357&lt;=50,"A",IF(J357&lt;=80,"B","C"))</f>
        <v/>
      </c>
    </row>
    <row r="358" ht="27.95" customHeight="1">
      <c r="A358" s="37" t="inlineStr">
        <is>
          <t>I11244</t>
        </is>
      </c>
      <c r="B358" s="38" t="inlineStr">
        <is>
          <t>Martelo com unha</t>
        </is>
      </c>
      <c r="C358" s="37" t="inlineStr">
        <is>
          <t>ORSE</t>
        </is>
      </c>
      <c r="D358" s="37" t="inlineStr">
        <is>
          <t>Encargos Complementares</t>
        </is>
      </c>
      <c r="E358" s="37" t="inlineStr">
        <is>
          <t>un</t>
        </is>
      </c>
      <c r="F358" s="47" t="n">
        <v>0.038624</v>
      </c>
      <c r="G358" s="40" t="n">
        <v>48.95</v>
      </c>
      <c r="H358" s="40">
        <f>ROUND(F358*G358,2)</f>
        <v/>
      </c>
      <c r="I358" s="41">
        <f>H358/VALOR_TOTAL*100</f>
        <v/>
      </c>
      <c r="J358" s="41">
        <f>I358+J357</f>
        <v/>
      </c>
      <c r="K358" s="37">
        <f>IF(J358&lt;=50,"A",IF(J358&lt;=80,"B","C"))</f>
        <v/>
      </c>
    </row>
    <row r="359" ht="15" customHeight="1">
      <c r="A359" s="37" t="inlineStr">
        <is>
          <t>00012295</t>
        </is>
      </c>
      <c r="B359" s="38" t="inlineStr">
        <is>
          <t>SOQUETE DE BAQUELITE BASE E27, PARA LAMPADAS</t>
        </is>
      </c>
      <c r="C359" s="37" t="inlineStr">
        <is>
          <t>SINAPI</t>
        </is>
      </c>
      <c r="D359" s="37" t="inlineStr">
        <is>
          <t>Material</t>
        </is>
      </c>
      <c r="E359" s="37" t="inlineStr">
        <is>
          <t>UN</t>
        </is>
      </c>
      <c r="F359" s="46" t="n">
        <v>0.756</v>
      </c>
      <c r="G359" s="40" t="n">
        <v>2.3</v>
      </c>
      <c r="H359" s="40">
        <f>ROUND(F359*G359,2)</f>
        <v/>
      </c>
      <c r="I359" s="41">
        <f>H359/VALOR_TOTAL*100</f>
        <v/>
      </c>
      <c r="J359" s="41">
        <f>I359+J358</f>
        <v/>
      </c>
      <c r="K359" s="37">
        <f>IF(J359&lt;=50,"A",IF(J359&lt;=80,"B","C"))</f>
        <v/>
      </c>
    </row>
    <row r="360" ht="27.95" customHeight="1">
      <c r="A360" s="37" t="inlineStr">
        <is>
          <t>I10788</t>
        </is>
      </c>
      <c r="B360" s="38" t="inlineStr">
        <is>
          <t>Pá quadrada</t>
        </is>
      </c>
      <c r="C360" s="37" t="inlineStr">
        <is>
          <t>ORSE</t>
        </is>
      </c>
      <c r="D360" s="37" t="inlineStr">
        <is>
          <t>Encargos Complementares</t>
        </is>
      </c>
      <c r="E360" s="37" t="inlineStr">
        <is>
          <t>un</t>
        </is>
      </c>
      <c r="F360" s="47" t="n">
        <v>0.044138</v>
      </c>
      <c r="G360" s="40" t="n">
        <v>36.9</v>
      </c>
      <c r="H360" s="40">
        <f>ROUND(F360*G360,2)</f>
        <v/>
      </c>
      <c r="I360" s="41">
        <f>H360/VALOR_TOTAL*100</f>
        <v/>
      </c>
      <c r="J360" s="41">
        <f>I360+J359</f>
        <v/>
      </c>
      <c r="K360" s="37">
        <f>IF(J360&lt;=50,"A",IF(J360&lt;=80,"B","C"))</f>
        <v/>
      </c>
    </row>
    <row r="361" ht="27.95" customHeight="1">
      <c r="A361" s="37" t="inlineStr">
        <is>
          <t>00003363</t>
        </is>
      </c>
      <c r="B361" s="38" t="inlineStr">
        <is>
          <t>GUINDAUTO HIDRAULICO, CAPACIDADE MAXIMA DE CARGA 6200 KG, MOMENTO MAXIMO DE CARGA 11,7 TM, ALCANCE MAXIMO HORIZONTAL 9,70 M, PARA MONTAGEM SOBRE CHASSI DE CAMINHAO PBT MINIMO 13000 KG (INCLUI MONTAGEM, NAO INCLUI CAMINHAO)</t>
        </is>
      </c>
      <c r="C361" s="37" t="inlineStr">
        <is>
          <t>SINAPI</t>
        </is>
      </c>
      <c r="D361" s="37" t="inlineStr">
        <is>
          <t>Equipamento</t>
        </is>
      </c>
      <c r="E361" s="37" t="inlineStr">
        <is>
          <t>UN</t>
        </is>
      </c>
      <c r="F361" s="52" t="n">
        <v>1.11034e-05</v>
      </c>
      <c r="G361" s="40" t="n">
        <v>144875</v>
      </c>
      <c r="H361" s="40">
        <f>ROUND(F361*G361,2)</f>
        <v/>
      </c>
      <c r="I361" s="41">
        <f>H361/VALOR_TOTAL*100</f>
        <v/>
      </c>
      <c r="J361" s="41">
        <f>I361+J360</f>
        <v/>
      </c>
      <c r="K361" s="37">
        <f>IF(J361&lt;=50,"A",IF(J361&lt;=80,"B","C"))</f>
        <v/>
      </c>
    </row>
    <row r="362" ht="27.95" customHeight="1">
      <c r="A362" s="37" t="inlineStr">
        <is>
          <t>I12894S</t>
        </is>
      </c>
      <c r="B362" s="38" t="inlineStr">
        <is>
          <t>Capa para chuva em pvc com forro de poliester, com capuz (amarela ou azul)</t>
        </is>
      </c>
      <c r="C362" s="37" t="inlineStr">
        <is>
          <t>ORSE</t>
        </is>
      </c>
      <c r="D362" s="37" t="inlineStr">
        <is>
          <t>Encargos Complementares</t>
        </is>
      </c>
      <c r="E362" s="37" t="inlineStr">
        <is>
          <t>un</t>
        </is>
      </c>
      <c r="F362" s="50" t="n">
        <v>0.09019000000000001</v>
      </c>
      <c r="G362" s="40" t="n">
        <v>17.55</v>
      </c>
      <c r="H362" s="40">
        <f>ROUND(F362*G362,2)</f>
        <v/>
      </c>
      <c r="I362" s="41">
        <f>H362/VALOR_TOTAL*100</f>
        <v/>
      </c>
      <c r="J362" s="41">
        <f>I362+J361</f>
        <v/>
      </c>
      <c r="K362" s="37">
        <f>IF(J362&lt;=50,"A",IF(J362&lt;=80,"B","C"))</f>
        <v/>
      </c>
    </row>
    <row r="363" ht="15" customHeight="1">
      <c r="A363" s="37" t="inlineStr">
        <is>
          <t>00000122</t>
        </is>
      </c>
      <c r="B363" s="38" t="inlineStr">
        <is>
          <t>ADESIVO PLASTICO PARA PVC, FRASCO COM *850* GR</t>
        </is>
      </c>
      <c r="C363" s="37" t="inlineStr">
        <is>
          <t>SINAPI</t>
        </is>
      </c>
      <c r="D363" s="37" t="inlineStr">
        <is>
          <t>Material</t>
        </is>
      </c>
      <c r="E363" s="37" t="inlineStr">
        <is>
          <t>UN</t>
        </is>
      </c>
      <c r="F363" s="52" t="n">
        <v>0.0252695016</v>
      </c>
      <c r="G363" s="40" t="n">
        <v>58.63</v>
      </c>
      <c r="H363" s="40">
        <f>ROUND(F363*G363,2)</f>
        <v/>
      </c>
      <c r="I363" s="41">
        <f>H363/VALOR_TOTAL*100</f>
        <v/>
      </c>
      <c r="J363" s="41">
        <f>I363+J362</f>
        <v/>
      </c>
      <c r="K363" s="37">
        <f>IF(J363&lt;=50,"A",IF(J363&lt;=80,"B","C"))</f>
        <v/>
      </c>
    </row>
    <row r="364" ht="15" customHeight="1">
      <c r="A364" s="37" t="inlineStr">
        <is>
          <t>00001892</t>
        </is>
      </c>
      <c r="B364" s="38" t="inlineStr">
        <is>
          <t>LUVA EM PVC RIGIDO ROSCAVEL, DE 1", PARA ELETRODUTO</t>
        </is>
      </c>
      <c r="C364" s="37" t="inlineStr">
        <is>
          <t>SINAPI</t>
        </is>
      </c>
      <c r="D364" s="37" t="inlineStr">
        <is>
          <t>Material</t>
        </is>
      </c>
      <c r="E364" s="37" t="inlineStr">
        <is>
          <t>UN</t>
        </is>
      </c>
      <c r="F364" s="39" t="n">
        <v>1</v>
      </c>
      <c r="G364" s="40" t="n">
        <v>1.37</v>
      </c>
      <c r="H364" s="40">
        <f>ROUND(F364*G364,2)</f>
        <v/>
      </c>
      <c r="I364" s="41">
        <f>H364/VALOR_TOTAL*100</f>
        <v/>
      </c>
      <c r="J364" s="41">
        <f>I364+J363</f>
        <v/>
      </c>
      <c r="K364" s="37">
        <f>IF(J364&lt;=50,"A",IF(J364&lt;=80,"B","C"))</f>
        <v/>
      </c>
    </row>
    <row r="365" ht="20.1" customHeight="1">
      <c r="A365" s="37" t="inlineStr">
        <is>
          <t>00003517</t>
        </is>
      </c>
      <c r="B365" s="38" t="inlineStr">
        <is>
          <t>JOELHO PVC, SOLDAVEL, BB, 90 GRAUS, SEM ANEL, DN 40 MM, PARA ESGOTO PREDIAL SECUNDARIO</t>
        </is>
      </c>
      <c r="C365" s="37" t="inlineStr">
        <is>
          <t>SINAPI</t>
        </is>
      </c>
      <c r="D365" s="37" t="inlineStr">
        <is>
          <t>Material</t>
        </is>
      </c>
      <c r="E365" s="37" t="inlineStr">
        <is>
          <t>UN</t>
        </is>
      </c>
      <c r="F365" s="49" t="n">
        <v>0.7518</v>
      </c>
      <c r="G365" s="40" t="n">
        <v>1.74</v>
      </c>
      <c r="H365" s="40">
        <f>ROUND(F365*G365,2)</f>
        <v/>
      </c>
      <c r="I365" s="41">
        <f>H365/VALOR_TOTAL*100</f>
        <v/>
      </c>
      <c r="J365" s="41">
        <f>I365+J364</f>
        <v/>
      </c>
      <c r="K365" s="37">
        <f>IF(J365&lt;=50,"A",IF(J365&lt;=80,"B","C"))</f>
        <v/>
      </c>
    </row>
    <row r="366" ht="27.95" customHeight="1">
      <c r="A366" s="37" t="inlineStr">
        <is>
          <t>I04728</t>
        </is>
      </c>
      <c r="B366" s="38" t="inlineStr">
        <is>
          <t>Talhadeira chata 10"</t>
        </is>
      </c>
      <c r="C366" s="37" t="inlineStr">
        <is>
          <t>ORSE</t>
        </is>
      </c>
      <c r="D366" s="37" t="inlineStr">
        <is>
          <t>Encargos Complementares</t>
        </is>
      </c>
      <c r="E366" s="37" t="inlineStr">
        <is>
          <t>un</t>
        </is>
      </c>
      <c r="F366" s="47" t="n">
        <v>0.066207</v>
      </c>
      <c r="G366" s="40" t="n">
        <v>18.58</v>
      </c>
      <c r="H366" s="40">
        <f>ROUND(F366*G366,2)</f>
        <v/>
      </c>
      <c r="I366" s="41">
        <f>H366/VALOR_TOTAL*100</f>
        <v/>
      </c>
      <c r="J366" s="41">
        <f>I366+J365</f>
        <v/>
      </c>
      <c r="K366" s="37">
        <f>IF(J366&lt;=50,"A",IF(J366&lt;=80,"B","C"))</f>
        <v/>
      </c>
    </row>
    <row r="367" ht="36" customHeight="1">
      <c r="A367" s="37" t="inlineStr">
        <is>
          <t>00036531</t>
        </is>
      </c>
      <c r="B367" s="38" t="inlineStr">
        <is>
          <t>RETROESCAVADEIRA SOBRE RODAS COM CARREGADEIRA, TRACAO 4 X 4, POTENCIA LIQUIDA 88 HP, PESO OPERACIONAL MINIMO DE 6674 KG, CAPACIDADE DA CARREGADEIRA DE 1,00 M3 E DA RETROESCAVADEIRA MINIMA DE 0,26 M3, PROFUNDIDADE DE ESCAVACAO MAXIMA DE 4,37 M</t>
        </is>
      </c>
      <c r="C367" s="37" t="inlineStr">
        <is>
          <t>SINAPI</t>
        </is>
      </c>
      <c r="D367" s="37" t="inlineStr">
        <is>
          <t>Equipamento</t>
        </is>
      </c>
      <c r="E367" s="37" t="inlineStr">
        <is>
          <t>UN</t>
        </is>
      </c>
      <c r="F367" s="43" t="n">
        <v>2.58805456e-06</v>
      </c>
      <c r="G367" s="40" t="n">
        <v>422408.5</v>
      </c>
      <c r="H367" s="40">
        <f>ROUND(F367*G367,2)</f>
        <v/>
      </c>
      <c r="I367" s="41">
        <f>H367/VALOR_TOTAL*100</f>
        <v/>
      </c>
      <c r="J367" s="41">
        <f>I367+J366</f>
        <v/>
      </c>
      <c r="K367" s="37">
        <f>IF(J367&lt;=50,"A",IF(J367&lt;=80,"B","C"))</f>
        <v/>
      </c>
    </row>
    <row r="368" ht="27.95" customHeight="1">
      <c r="A368" s="37" t="inlineStr">
        <is>
          <t>I10579</t>
        </is>
      </c>
      <c r="B368" s="38" t="inlineStr">
        <is>
          <t>Chave de fenda chata 30 cm</t>
        </is>
      </c>
      <c r="C368" s="37" t="inlineStr">
        <is>
          <t>ORSE</t>
        </is>
      </c>
      <c r="D368" s="37" t="inlineStr">
        <is>
          <t>Encargos Complementares</t>
        </is>
      </c>
      <c r="E368" s="37" t="inlineStr">
        <is>
          <t>un</t>
        </is>
      </c>
      <c r="F368" s="47" t="n">
        <v>0.038624</v>
      </c>
      <c r="G368" s="40" t="n">
        <v>26.89</v>
      </c>
      <c r="H368" s="40">
        <f>ROUND(F368*G368,2)</f>
        <v/>
      </c>
      <c r="I368" s="41">
        <f>H368/VALOR_TOTAL*100</f>
        <v/>
      </c>
      <c r="J368" s="41">
        <f>I368+J367</f>
        <v/>
      </c>
      <c r="K368" s="37">
        <f>IF(J368&lt;=50,"A",IF(J368&lt;=80,"B","C"))</f>
        <v/>
      </c>
    </row>
    <row r="369" ht="27.95" customHeight="1">
      <c r="A369" s="37" t="inlineStr">
        <is>
          <t>I10583</t>
        </is>
      </c>
      <c r="B369" s="38" t="inlineStr">
        <is>
          <t>Trincha 3"</t>
        </is>
      </c>
      <c r="C369" s="37" t="inlineStr">
        <is>
          <t>ORSE</t>
        </is>
      </c>
      <c r="D369" s="37" t="inlineStr">
        <is>
          <t>Encargos Complementares</t>
        </is>
      </c>
      <c r="E369" s="37" t="inlineStr">
        <is>
          <t>un</t>
        </is>
      </c>
      <c r="F369" s="50" t="n">
        <v>0.08613</v>
      </c>
      <c r="G369" s="40" t="n">
        <v>11.98</v>
      </c>
      <c r="H369" s="40">
        <f>ROUND(F369*G369,2)</f>
        <v/>
      </c>
      <c r="I369" s="41">
        <f>H369/VALOR_TOTAL*100</f>
        <v/>
      </c>
      <c r="J369" s="41">
        <f>I369+J368</f>
        <v/>
      </c>
      <c r="K369" s="37">
        <f>IF(J369&lt;=50,"A",IF(J369&lt;=80,"B","C"))</f>
        <v/>
      </c>
    </row>
    <row r="370" ht="15" customHeight="1">
      <c r="A370" s="37" t="inlineStr">
        <is>
          <t>00005065</t>
        </is>
      </c>
      <c r="B370" s="38" t="inlineStr">
        <is>
          <t>PREGO DE ACO POLIDO COM CABECA 10 X 10 (7/8 X 17)</t>
        </is>
      </c>
      <c r="C370" s="37" t="inlineStr">
        <is>
          <t>SINAPI</t>
        </is>
      </c>
      <c r="D370" s="37" t="inlineStr">
        <is>
          <t>Material</t>
        </is>
      </c>
      <c r="E370" s="37" t="inlineStr">
        <is>
          <t>KG</t>
        </is>
      </c>
      <c r="F370" s="47" t="n">
        <v>0.032544</v>
      </c>
      <c r="G370" s="40" t="n">
        <v>25.89</v>
      </c>
      <c r="H370" s="40">
        <f>ROUND(F370*G370,2)</f>
        <v/>
      </c>
      <c r="I370" s="41">
        <f>H370/VALOR_TOTAL*100</f>
        <v/>
      </c>
      <c r="J370" s="41">
        <f>I370+J369</f>
        <v/>
      </c>
      <c r="K370" s="37">
        <f>IF(J370&lt;=50,"A",IF(J370&lt;=80,"B","C"))</f>
        <v/>
      </c>
    </row>
    <row r="371" ht="27.95" customHeight="1">
      <c r="A371" s="37" t="inlineStr">
        <is>
          <t>I11250</t>
        </is>
      </c>
      <c r="B371" s="38" t="inlineStr">
        <is>
          <t>Rolo lã de carneiro 20cm</t>
        </is>
      </c>
      <c r="C371" s="37" t="inlineStr">
        <is>
          <t>ORSE</t>
        </is>
      </c>
      <c r="D371" s="37" t="inlineStr">
        <is>
          <t>Encargos Complementares</t>
        </is>
      </c>
      <c r="E371" s="37" t="inlineStr">
        <is>
          <t>un</t>
        </is>
      </c>
      <c r="F371" s="47" t="n">
        <v>0.044022</v>
      </c>
      <c r="G371" s="40" t="n">
        <v>17.5</v>
      </c>
      <c r="H371" s="40">
        <f>ROUND(F371*G371,2)</f>
        <v/>
      </c>
      <c r="I371" s="41">
        <f>H371/VALOR_TOTAL*100</f>
        <v/>
      </c>
      <c r="J371" s="41">
        <f>I371+J370</f>
        <v/>
      </c>
      <c r="K371" s="37">
        <f>IF(J371&lt;=50,"A",IF(J371&lt;=80,"B","C"))</f>
        <v/>
      </c>
    </row>
    <row r="372" ht="15" customHeight="1">
      <c r="A372" s="37" t="inlineStr">
        <is>
          <t>00007139</t>
        </is>
      </c>
      <c r="B372" s="38" t="inlineStr">
        <is>
          <t>TE SOLDAVEL, PVC, 90 GRAUS, 25 MM, PARA AGUA FRIA PREDIAL (NBR 5648)</t>
        </is>
      </c>
      <c r="C372" s="37" t="inlineStr">
        <is>
          <t>SINAPI</t>
        </is>
      </c>
      <c r="D372" s="37" t="inlineStr">
        <is>
          <t>Material</t>
        </is>
      </c>
      <c r="E372" s="37" t="inlineStr">
        <is>
          <t>UN</t>
        </is>
      </c>
      <c r="F372" s="47" t="n">
        <v>0.669102</v>
      </c>
      <c r="G372" s="40" t="n">
        <v>1.06</v>
      </c>
      <c r="H372" s="40">
        <f>ROUND(F372*G372,2)</f>
        <v/>
      </c>
      <c r="I372" s="41">
        <f>H372/VALOR_TOTAL*100</f>
        <v/>
      </c>
      <c r="J372" s="41">
        <f>I372+J371</f>
        <v/>
      </c>
      <c r="K372" s="37">
        <f>IF(J372&lt;=50,"A",IF(J372&lt;=80,"B","C"))</f>
        <v/>
      </c>
    </row>
    <row r="373" ht="27.95" customHeight="1">
      <c r="A373" s="37" t="inlineStr">
        <is>
          <t>I04729</t>
        </is>
      </c>
      <c r="B373" s="38" t="inlineStr">
        <is>
          <t>Marreta 1 kg com cabo</t>
        </is>
      </c>
      <c r="C373" s="37" t="inlineStr">
        <is>
          <t>ORSE</t>
        </is>
      </c>
      <c r="D373" s="37" t="inlineStr">
        <is>
          <t>Encargos Complementares</t>
        </is>
      </c>
      <c r="E373" s="37" t="inlineStr">
        <is>
          <t>un</t>
        </is>
      </c>
      <c r="F373" s="47" t="n">
        <v>0.022069</v>
      </c>
      <c r="G373" s="40" t="n">
        <v>31.5</v>
      </c>
      <c r="H373" s="40">
        <f>ROUND(F373*G373,2)</f>
        <v/>
      </c>
      <c r="I373" s="41">
        <f>H373/VALOR_TOTAL*100</f>
        <v/>
      </c>
      <c r="J373" s="41">
        <f>I373+J372</f>
        <v/>
      </c>
      <c r="K373" s="37">
        <f>IF(J373&lt;=50,"A",IF(J373&lt;=80,"B","C"))</f>
        <v/>
      </c>
    </row>
    <row r="374" ht="15" customHeight="1">
      <c r="A374" s="37" t="inlineStr">
        <is>
          <t>00003143</t>
        </is>
      </c>
      <c r="B374" s="38" t="inlineStr">
        <is>
          <t>FITA VEDA ROSCA EM ROLOS DE 18 MM X 25 M (L X C)</t>
        </is>
      </c>
      <c r="C374" s="37" t="inlineStr">
        <is>
          <t>SINAPI</t>
        </is>
      </c>
      <c r="D374" s="37" t="inlineStr">
        <is>
          <t>Material</t>
        </is>
      </c>
      <c r="E374" s="37" t="inlineStr">
        <is>
          <t>UN</t>
        </is>
      </c>
      <c r="F374" s="49" t="n">
        <v>0.07679999999999999</v>
      </c>
      <c r="G374" s="40" t="n">
        <v>8.98</v>
      </c>
      <c r="H374" s="40">
        <f>ROUND(F374*G374,2)</f>
        <v/>
      </c>
      <c r="I374" s="41">
        <f>H374/VALOR_TOTAL*100</f>
        <v/>
      </c>
      <c r="J374" s="41">
        <f>I374+J373</f>
        <v/>
      </c>
      <c r="K374" s="37">
        <f>IF(J374&lt;=50,"A",IF(J374&lt;=80,"B","C"))</f>
        <v/>
      </c>
    </row>
    <row r="375" ht="15" customHeight="1">
      <c r="A375" s="37" t="inlineStr">
        <is>
          <t>00039996</t>
        </is>
      </c>
      <c r="B375" s="38" t="inlineStr">
        <is>
          <t>VERGALHAO ZINCADO ROSCA TOTAL, 1/4" (6,3 MM)</t>
        </is>
      </c>
      <c r="C375" s="37" t="inlineStr">
        <is>
          <t>SINAPI</t>
        </is>
      </c>
      <c r="D375" s="37" t="inlineStr">
        <is>
          <t>Material</t>
        </is>
      </c>
      <c r="E375" s="37" t="inlineStr">
        <is>
          <t>M</t>
        </is>
      </c>
      <c r="F375" s="49" t="n">
        <v>0.1664</v>
      </c>
      <c r="G375" s="40" t="n">
        <v>4.12</v>
      </c>
      <c r="H375" s="40">
        <f>ROUND(F375*G375,2)</f>
        <v/>
      </c>
      <c r="I375" s="41">
        <f>H375/VALOR_TOTAL*100</f>
        <v/>
      </c>
      <c r="J375" s="41">
        <f>I375+J374</f>
        <v/>
      </c>
      <c r="K375" s="37">
        <f>IF(J375&lt;=50,"A",IF(J375&lt;=80,"B","C"))</f>
        <v/>
      </c>
    </row>
    <row r="376" ht="15" customHeight="1">
      <c r="A376" s="37" t="inlineStr">
        <is>
          <t>00039997</t>
        </is>
      </c>
      <c r="B376" s="38" t="inlineStr">
        <is>
          <t>PORCA ZINCADA, SEXTAVADA, DIAMETRO 1/4"</t>
        </is>
      </c>
      <c r="C376" s="37" t="inlineStr">
        <is>
          <t>SINAPI</t>
        </is>
      </c>
      <c r="D376" s="37" t="inlineStr">
        <is>
          <t>Material</t>
        </is>
      </c>
      <c r="E376" s="37" t="inlineStr">
        <is>
          <t>UN</t>
        </is>
      </c>
      <c r="F376" s="39" t="n">
        <v>2</v>
      </c>
      <c r="G376" s="40" t="n">
        <v>0.32</v>
      </c>
      <c r="H376" s="40">
        <f>ROUND(F376*G376,2)</f>
        <v/>
      </c>
      <c r="I376" s="41">
        <f>H376/VALOR_TOTAL*100</f>
        <v/>
      </c>
      <c r="J376" s="41">
        <f>I376+J375</f>
        <v/>
      </c>
      <c r="K376" s="37">
        <f>IF(J376&lt;=50,"A",IF(J376&lt;=80,"B","C"))</f>
        <v/>
      </c>
    </row>
    <row r="377" ht="27.95" customHeight="1">
      <c r="A377" s="37" t="inlineStr">
        <is>
          <t>I11247</t>
        </is>
      </c>
      <c r="B377" s="38" t="inlineStr">
        <is>
          <t>Serra mármore</t>
        </is>
      </c>
      <c r="C377" s="37" t="inlineStr">
        <is>
          <t>ORSE</t>
        </is>
      </c>
      <c r="D377" s="37" t="inlineStr">
        <is>
          <t>Encargos Complementares</t>
        </is>
      </c>
      <c r="E377" s="37" t="inlineStr">
        <is>
          <t>un</t>
        </is>
      </c>
      <c r="F377" s="49" t="n">
        <v>0.0018</v>
      </c>
      <c r="G377" s="40" t="n">
        <v>327.8</v>
      </c>
      <c r="H377" s="40">
        <f>ROUND(F377*G377,2)</f>
        <v/>
      </c>
      <c r="I377" s="41">
        <f>H377/VALOR_TOTAL*100</f>
        <v/>
      </c>
      <c r="J377" s="41">
        <f>I377+J376</f>
        <v/>
      </c>
      <c r="K377" s="37">
        <f>IF(J377&lt;=50,"A",IF(J377&lt;=80,"B","C"))</f>
        <v/>
      </c>
    </row>
    <row r="378" ht="27.95" customHeight="1">
      <c r="A378" s="37" t="inlineStr">
        <is>
          <t>I10578</t>
        </is>
      </c>
      <c r="B378" s="38" t="inlineStr">
        <is>
          <t>Formão grande</t>
        </is>
      </c>
      <c r="C378" s="37" t="inlineStr">
        <is>
          <t>ORSE</t>
        </is>
      </c>
      <c r="D378" s="37" t="inlineStr">
        <is>
          <t>Encargos Complementares</t>
        </is>
      </c>
      <c r="E378" s="37" t="inlineStr">
        <is>
          <t>un</t>
        </is>
      </c>
      <c r="F378" s="47" t="n">
        <v>0.038624</v>
      </c>
      <c r="G378" s="40" t="n">
        <v>15.15</v>
      </c>
      <c r="H378" s="40">
        <f>ROUND(F378*G378,2)</f>
        <v/>
      </c>
      <c r="I378" s="41">
        <f>H378/VALOR_TOTAL*100</f>
        <v/>
      </c>
      <c r="J378" s="41">
        <f>I378+J377</f>
        <v/>
      </c>
      <c r="K378" s="37">
        <f>IF(J378&lt;=50,"A",IF(J378&lt;=80,"B","C"))</f>
        <v/>
      </c>
    </row>
    <row r="379" ht="27.95" customHeight="1">
      <c r="A379" s="37" t="inlineStr">
        <is>
          <t>I10577</t>
        </is>
      </c>
      <c r="B379" s="38" t="inlineStr">
        <is>
          <t>Serrote 40cm</t>
        </is>
      </c>
      <c r="C379" s="37" t="inlineStr">
        <is>
          <t>ORSE</t>
        </is>
      </c>
      <c r="D379" s="37" t="inlineStr">
        <is>
          <t>Encargos Complementares</t>
        </is>
      </c>
      <c r="E379" s="37" t="inlineStr">
        <is>
          <t>un</t>
        </is>
      </c>
      <c r="F379" s="47" t="n">
        <v>0.019312</v>
      </c>
      <c r="G379" s="40" t="n">
        <v>29.9</v>
      </c>
      <c r="H379" s="40">
        <f>ROUND(F379*G379,2)</f>
        <v/>
      </c>
      <c r="I379" s="41">
        <f>H379/VALOR_TOTAL*100</f>
        <v/>
      </c>
      <c r="J379" s="41">
        <f>I379+J378</f>
        <v/>
      </c>
      <c r="K379" s="37">
        <f>IF(J379&lt;=50,"A",IF(J379&lt;=80,"B","C"))</f>
        <v/>
      </c>
    </row>
    <row r="380" ht="15" customHeight="1">
      <c r="A380" s="37" t="inlineStr">
        <is>
          <t>00003529</t>
        </is>
      </c>
      <c r="B380" s="38" t="inlineStr">
        <is>
          <t>JOELHO PVC, SOLDAVEL, 90 GRAUS, 25 MM, COR MARROM, PARA AGUA FRIA PREDIAL</t>
        </is>
      </c>
      <c r="C380" s="37" t="inlineStr">
        <is>
          <t>SINAPI</t>
        </is>
      </c>
      <c r="D380" s="37" t="inlineStr">
        <is>
          <t>Material</t>
        </is>
      </c>
      <c r="E380" s="37" t="inlineStr">
        <is>
          <t>UN</t>
        </is>
      </c>
      <c r="F380" s="47" t="n">
        <v>0.887124</v>
      </c>
      <c r="G380" s="40" t="n">
        <v>0.64</v>
      </c>
      <c r="H380" s="40">
        <f>ROUND(F380*G380,2)</f>
        <v/>
      </c>
      <c r="I380" s="41">
        <f>H380/VALOR_TOTAL*100</f>
        <v/>
      </c>
      <c r="J380" s="41">
        <f>I380+J379</f>
        <v/>
      </c>
      <c r="K380" s="37">
        <f>IF(J380&lt;=50,"A",IF(J380&lt;=80,"B","C"))</f>
        <v/>
      </c>
    </row>
    <row r="381" ht="27.95" customHeight="1">
      <c r="A381" s="37" t="inlineStr">
        <is>
          <t>00043487</t>
        </is>
      </c>
      <c r="B381" s="38" t="inlineStr">
        <is>
          <t>EPI - FAMILIA ENCARREGADO GERAL - HORISTA (ENCARGOS COMPLEMENTARES - COLETADO CAIXA)</t>
        </is>
      </c>
      <c r="C381" s="37" t="inlineStr">
        <is>
          <t>SINAPI</t>
        </is>
      </c>
      <c r="D381" s="37" t="inlineStr">
        <is>
          <t>Encargos Complementares</t>
        </is>
      </c>
      <c r="E381" s="37" t="inlineStr">
        <is>
          <t>H</t>
        </is>
      </c>
      <c r="F381" s="50" t="n">
        <v>0.42024</v>
      </c>
      <c r="G381" s="40" t="n">
        <v>1.25</v>
      </c>
      <c r="H381" s="40">
        <f>ROUND(F381*G381,2)</f>
        <v/>
      </c>
      <c r="I381" s="41">
        <f>H381/VALOR_TOTAL*100</f>
        <v/>
      </c>
      <c r="J381" s="41">
        <f>I381+J380</f>
        <v/>
      </c>
      <c r="K381" s="37">
        <f>IF(J381&lt;=50,"A",IF(J381&lt;=80,"B","C"))</f>
        <v/>
      </c>
    </row>
    <row r="382" ht="27.95" customHeight="1">
      <c r="A382" s="37" t="inlineStr">
        <is>
          <t>I11252</t>
        </is>
      </c>
      <c r="B382" s="38" t="inlineStr">
        <is>
          <t>Escada de aluminio de abrir com 7 degraus</t>
        </is>
      </c>
      <c r="C382" s="37" t="inlineStr">
        <is>
          <t>ORSE</t>
        </is>
      </c>
      <c r="D382" s="37" t="inlineStr">
        <is>
          <t>Encargos Complementares</t>
        </is>
      </c>
      <c r="E382" s="37" t="inlineStr">
        <is>
          <t>un</t>
        </is>
      </c>
      <c r="F382" s="47" t="n">
        <v>0.001914</v>
      </c>
      <c r="G382" s="40" t="n">
        <v>269</v>
      </c>
      <c r="H382" s="40">
        <f>ROUND(F382*G382,2)</f>
        <v/>
      </c>
      <c r="I382" s="41">
        <f>H382/VALOR_TOTAL*100</f>
        <v/>
      </c>
      <c r="J382" s="41">
        <f>I382+J381</f>
        <v/>
      </c>
      <c r="K382" s="37">
        <f>IF(J382&lt;=50,"A",IF(J382&lt;=80,"B","C"))</f>
        <v/>
      </c>
    </row>
    <row r="383" ht="15" customHeight="1">
      <c r="A383" s="37" t="inlineStr">
        <is>
          <t>00038383</t>
        </is>
      </c>
      <c r="B383" s="38" t="inlineStr">
        <is>
          <t>LIXA D'AGUA EM FOLHA, GRAO 100</t>
        </is>
      </c>
      <c r="C383" s="37" t="inlineStr">
        <is>
          <t>SINAPI</t>
        </is>
      </c>
      <c r="D383" s="37" t="inlineStr">
        <is>
          <t>Material</t>
        </is>
      </c>
      <c r="E383" s="37" t="inlineStr">
        <is>
          <t>UN</t>
        </is>
      </c>
      <c r="F383" s="52" t="n">
        <v>0.3066270298</v>
      </c>
      <c r="G383" s="40" t="n">
        <v>1.65</v>
      </c>
      <c r="H383" s="40">
        <f>ROUND(F383*G383,2)</f>
        <v/>
      </c>
      <c r="I383" s="41">
        <f>H383/VALOR_TOTAL*100</f>
        <v/>
      </c>
      <c r="J383" s="41">
        <f>I383+J382</f>
        <v/>
      </c>
      <c r="K383" s="37">
        <f>IF(J383&lt;=50,"A",IF(J383&lt;=80,"B","C"))</f>
        <v/>
      </c>
    </row>
    <row r="384" ht="20.1" customHeight="1">
      <c r="A384" s="37" t="inlineStr">
        <is>
          <t>00004222</t>
        </is>
      </c>
      <c r="B384" s="38" t="inlineStr">
        <is>
          <t>GASOLINA COMUM</t>
        </is>
      </c>
      <c r="C384" s="37" t="inlineStr">
        <is>
          <t>SINAPI</t>
        </is>
      </c>
      <c r="D384" s="37" t="inlineStr">
        <is>
          <t>Material</t>
        </is>
      </c>
      <c r="E384" s="37" t="inlineStr">
        <is>
          <t>L</t>
        </is>
      </c>
      <c r="F384" s="43" t="n">
        <v>0.07057098447936</v>
      </c>
      <c r="G384" s="40" t="n">
        <v>6.56</v>
      </c>
      <c r="H384" s="40">
        <f>ROUND(F384*G384,2)</f>
        <v/>
      </c>
      <c r="I384" s="41">
        <f>H384/VALOR_TOTAL*100</f>
        <v/>
      </c>
      <c r="J384" s="41">
        <f>I384+J383</f>
        <v/>
      </c>
      <c r="K384" s="37">
        <f>IF(J384&lt;=50,"A",IF(J384&lt;=80,"B","C"))</f>
        <v/>
      </c>
    </row>
    <row r="385" ht="15" customHeight="1">
      <c r="A385" s="37" t="inlineStr">
        <is>
          <t>00011055</t>
        </is>
      </c>
      <c r="B385" s="38" t="inlineStr">
        <is>
          <t>PARAFUSO ROSCA SOBERBA ZINCADO CABECA CHATA FENDA SIMPLES 3,5 X 25 MM (1 ")</t>
        </is>
      </c>
      <c r="C385" s="37" t="inlineStr">
        <is>
          <t>SINAPI</t>
        </is>
      </c>
      <c r="D385" s="37" t="inlineStr">
        <is>
          <t>Material</t>
        </is>
      </c>
      <c r="E385" s="37" t="inlineStr">
        <is>
          <t>UN</t>
        </is>
      </c>
      <c r="F385" s="39" t="n">
        <v>7.42896</v>
      </c>
      <c r="G385" s="40" t="n">
        <v>0.06</v>
      </c>
      <c r="H385" s="40">
        <f>ROUND(F385*G385,2)</f>
        <v/>
      </c>
      <c r="I385" s="41">
        <f>H385/VALOR_TOTAL*100</f>
        <v/>
      </c>
      <c r="J385" s="41">
        <f>I385+J384</f>
        <v/>
      </c>
      <c r="K385" s="37">
        <f>IF(J385&lt;=50,"A",IF(J385&lt;=80,"B","C"))</f>
        <v/>
      </c>
    </row>
    <row r="386" ht="27.95" customHeight="1">
      <c r="A386" s="37" t="inlineStr">
        <is>
          <t>I04174</t>
        </is>
      </c>
      <c r="B386" s="38" t="inlineStr">
        <is>
          <t>Desempenadeira de aço lisa, cabo madeira, ref:143, Atlas ou similar</t>
        </is>
      </c>
      <c r="C386" s="37" t="inlineStr">
        <is>
          <t>ORSE</t>
        </is>
      </c>
      <c r="D386" s="37" t="inlineStr">
        <is>
          <t>Encargos Complementares</t>
        </is>
      </c>
      <c r="E386" s="37" t="inlineStr">
        <is>
          <t>un</t>
        </is>
      </c>
      <c r="F386" s="50" t="n">
        <v>0.01857</v>
      </c>
      <c r="G386" s="40" t="n">
        <v>10.8</v>
      </c>
      <c r="H386" s="40">
        <f>ROUND(F386*G386,2)</f>
        <v/>
      </c>
      <c r="I386" s="41">
        <f>H386/VALOR_TOTAL*100</f>
        <v/>
      </c>
      <c r="J386" s="41">
        <f>I386+J385</f>
        <v/>
      </c>
      <c r="K386" s="37">
        <f>IF(J386&lt;=50,"A",IF(J386&lt;=80,"B","C"))</f>
        <v/>
      </c>
    </row>
    <row r="387" ht="27.95" customHeight="1">
      <c r="A387" s="37" t="inlineStr">
        <is>
          <t>I10282</t>
        </is>
      </c>
      <c r="B387" s="38" t="inlineStr">
        <is>
          <t>Regua de alumínio c/ 2,00m (para pedreiro)</t>
        </is>
      </c>
      <c r="C387" s="37" t="inlineStr">
        <is>
          <t>ORSE</t>
        </is>
      </c>
      <c r="D387" s="37" t="inlineStr">
        <is>
          <t>Encargos Complementares</t>
        </is>
      </c>
      <c r="E387" s="37" t="inlineStr">
        <is>
          <t>un</t>
        </is>
      </c>
      <c r="F387" s="49" t="n">
        <v>0.0036</v>
      </c>
      <c r="G387" s="40" t="n">
        <v>40.8</v>
      </c>
      <c r="H387" s="40">
        <f>ROUND(F387*G387,2)</f>
        <v/>
      </c>
      <c r="I387" s="41">
        <f>H387/VALOR_TOTAL*100</f>
        <v/>
      </c>
      <c r="J387" s="41">
        <f>I387+J386</f>
        <v/>
      </c>
      <c r="K387" s="37">
        <f>IF(J387&lt;=50,"A",IF(J387&lt;=80,"B","C"))</f>
        <v/>
      </c>
    </row>
    <row r="388" ht="27.95" customHeight="1">
      <c r="A388" s="37" t="inlineStr">
        <is>
          <t>I11245</t>
        </is>
      </c>
      <c r="B388" s="38" t="inlineStr">
        <is>
          <t>Desempoladeira de madeira 12x22</t>
        </is>
      </c>
      <c r="C388" s="37" t="inlineStr">
        <is>
          <t>ORSE</t>
        </is>
      </c>
      <c r="D388" s="37" t="inlineStr">
        <is>
          <t>Encargos Complementares</t>
        </is>
      </c>
      <c r="E388" s="37" t="inlineStr">
        <is>
          <t>un</t>
        </is>
      </c>
      <c r="F388" s="49" t="n">
        <v>0.0126</v>
      </c>
      <c r="G388" s="40" t="n">
        <v>11.6</v>
      </c>
      <c r="H388" s="40">
        <f>ROUND(F388*G388,2)</f>
        <v/>
      </c>
      <c r="I388" s="41">
        <f>H388/VALOR_TOTAL*100</f>
        <v/>
      </c>
      <c r="J388" s="41">
        <f>I388+J387</f>
        <v/>
      </c>
      <c r="K388" s="37">
        <f>IF(J388&lt;=50,"A",IF(J388&lt;=80,"B","C"))</f>
        <v/>
      </c>
    </row>
    <row r="389" ht="20.1" customHeight="1">
      <c r="A389" s="37" t="inlineStr">
        <is>
          <t>00013458</t>
        </is>
      </c>
      <c r="B389" s="38" t="inlineStr">
        <is>
          <t>COMPACTADOR DE SOLOS DE PERCURSAO (SOQUETE) COM MOTOR A GASOLINA 4 TEMPOS DE 4 HP (4 CV)</t>
        </is>
      </c>
      <c r="C389" s="37" t="inlineStr">
        <is>
          <t>SINAPI</t>
        </is>
      </c>
      <c r="D389" s="37" t="inlineStr">
        <is>
          <t>Equipamento</t>
        </is>
      </c>
      <c r="E389" s="37" t="inlineStr">
        <is>
          <t>UN</t>
        </is>
      </c>
      <c r="F389" s="55" t="n">
        <v>9.308027054495999e-06</v>
      </c>
      <c r="G389" s="40" t="n">
        <v>15517.56</v>
      </c>
      <c r="H389" s="40">
        <f>ROUND(F389*G389,2)</f>
        <v/>
      </c>
      <c r="I389" s="41">
        <f>H389/VALOR_TOTAL*100</f>
        <v/>
      </c>
      <c r="J389" s="41">
        <f>I389+J388</f>
        <v/>
      </c>
      <c r="K389" s="37">
        <f>IF(J389&lt;=50,"A",IF(J389&lt;=80,"B","C"))</f>
        <v/>
      </c>
    </row>
    <row r="390" ht="27.95" customHeight="1">
      <c r="A390" s="37" t="inlineStr">
        <is>
          <t>I04722</t>
        </is>
      </c>
      <c r="B390" s="38" t="inlineStr">
        <is>
          <t>Colher de pedreiro</t>
        </is>
      </c>
      <c r="C390" s="37" t="inlineStr">
        <is>
          <t>ORSE</t>
        </is>
      </c>
      <c r="D390" s="37" t="inlineStr">
        <is>
          <t>Encargos Complementares</t>
        </is>
      </c>
      <c r="E390" s="37" t="inlineStr">
        <is>
          <t>un</t>
        </is>
      </c>
      <c r="F390" s="49" t="n">
        <v>0.0072</v>
      </c>
      <c r="G390" s="40" t="n">
        <v>18.8</v>
      </c>
      <c r="H390" s="40">
        <f>ROUND(F390*G390,2)</f>
        <v/>
      </c>
      <c r="I390" s="41">
        <f>H390/VALOR_TOTAL*100</f>
        <v/>
      </c>
      <c r="J390" s="41">
        <f>I390+J389</f>
        <v/>
      </c>
      <c r="K390" s="37">
        <f>IF(J390&lt;=50,"A",IF(J390&lt;=80,"B","C"))</f>
        <v/>
      </c>
    </row>
    <row r="391" ht="27.95" customHeight="1">
      <c r="A391" s="37" t="inlineStr">
        <is>
          <t>I11265</t>
        </is>
      </c>
      <c r="B391" s="38" t="inlineStr">
        <is>
          <t>Martelo de borracha com cabo</t>
        </is>
      </c>
      <c r="C391" s="37" t="inlineStr">
        <is>
          <t>ORSE</t>
        </is>
      </c>
      <c r="D391" s="37" t="inlineStr">
        <is>
          <t>Encargos Complementares</t>
        </is>
      </c>
      <c r="E391" s="37" t="inlineStr">
        <is>
          <t>un</t>
        </is>
      </c>
      <c r="F391" s="49" t="n">
        <v>0.0072</v>
      </c>
      <c r="G391" s="40" t="n">
        <v>18.75</v>
      </c>
      <c r="H391" s="40">
        <f>ROUND(F391*G391,2)</f>
        <v/>
      </c>
      <c r="I391" s="41">
        <f>H391/VALOR_TOTAL*100</f>
        <v/>
      </c>
      <c r="J391" s="41">
        <f>I391+J390</f>
        <v/>
      </c>
      <c r="K391" s="37">
        <f>IF(J391&lt;=50,"A",IF(J391&lt;=80,"B","C"))</f>
        <v/>
      </c>
    </row>
    <row r="392" ht="27.95" customHeight="1">
      <c r="A392" s="37" t="inlineStr">
        <is>
          <t>I04725</t>
        </is>
      </c>
      <c r="B392" s="38" t="inlineStr">
        <is>
          <t>Espátula</t>
        </is>
      </c>
      <c r="C392" s="37" t="inlineStr">
        <is>
          <t>ORSE</t>
        </is>
      </c>
      <c r="D392" s="37" t="inlineStr">
        <is>
          <t>Encargos Complementares</t>
        </is>
      </c>
      <c r="E392" s="37" t="inlineStr">
        <is>
          <t>un</t>
        </is>
      </c>
      <c r="F392" s="47" t="n">
        <v>0.007656</v>
      </c>
      <c r="G392" s="40" t="n">
        <v>16.82</v>
      </c>
      <c r="H392" s="40">
        <f>ROUND(F392*G392,2)</f>
        <v/>
      </c>
      <c r="I392" s="41">
        <f>H392/VALOR_TOTAL*100</f>
        <v/>
      </c>
      <c r="J392" s="41">
        <f>I392+J391</f>
        <v/>
      </c>
      <c r="K392" s="37">
        <f>IF(J392&lt;=50,"A",IF(J392&lt;=80,"B","C"))</f>
        <v/>
      </c>
    </row>
    <row r="393" ht="27.95" customHeight="1">
      <c r="A393" s="37" t="inlineStr">
        <is>
          <t>I11246</t>
        </is>
      </c>
      <c r="B393" s="38" t="inlineStr">
        <is>
          <t>Escala métrica de bambú</t>
        </is>
      </c>
      <c r="C393" s="37" t="inlineStr">
        <is>
          <t>ORSE</t>
        </is>
      </c>
      <c r="D393" s="37" t="inlineStr">
        <is>
          <t>Encargos Complementares</t>
        </is>
      </c>
      <c r="E393" s="37" t="inlineStr">
        <is>
          <t>Un</t>
        </is>
      </c>
      <c r="F393" s="49" t="n">
        <v>0.0126</v>
      </c>
      <c r="G393" s="40" t="n">
        <v>10.22</v>
      </c>
      <c r="H393" s="40">
        <f>ROUND(F393*G393,2)</f>
        <v/>
      </c>
      <c r="I393" s="41">
        <f>H393/VALOR_TOTAL*100</f>
        <v/>
      </c>
      <c r="J393" s="41">
        <f>I393+J392</f>
        <v/>
      </c>
      <c r="K393" s="37">
        <f>IF(J393&lt;=50,"A",IF(J393&lt;=80,"B","C"))</f>
        <v/>
      </c>
    </row>
    <row r="394" ht="15" customHeight="1">
      <c r="A394" s="37" t="inlineStr">
        <is>
          <t>00020247</t>
        </is>
      </c>
      <c r="B394" s="38" t="inlineStr">
        <is>
          <t>PREGO DE ACO POLIDO COM CABECA 15 X 15 (1 1/4 X 13)</t>
        </is>
      </c>
      <c r="C394" s="37" t="inlineStr">
        <is>
          <t>SINAPI</t>
        </is>
      </c>
      <c r="D394" s="37" t="inlineStr">
        <is>
          <t>Material</t>
        </is>
      </c>
      <c r="E394" s="37" t="inlineStr">
        <is>
          <t>KG</t>
        </is>
      </c>
      <c r="F394" s="48" t="n">
        <v>0.004402266624</v>
      </c>
      <c r="G394" s="40" t="n">
        <v>15.07</v>
      </c>
      <c r="H394" s="40">
        <f>ROUND(F394*G394,2)</f>
        <v/>
      </c>
      <c r="I394" s="41">
        <f>H394/VALOR_TOTAL*100</f>
        <v/>
      </c>
      <c r="J394" s="41">
        <f>I394+J393</f>
        <v/>
      </c>
      <c r="K394" s="37">
        <f>IF(J394&lt;=50,"A",IF(J394&lt;=80,"B","C"))</f>
        <v/>
      </c>
    </row>
    <row r="395" ht="15" customHeight="1">
      <c r="A395" s="37" t="inlineStr">
        <is>
          <t>00004093</t>
        </is>
      </c>
      <c r="B395" s="38" t="inlineStr">
        <is>
          <t>MOTORISTA DE CAMINHAO (HORISTA)</t>
        </is>
      </c>
      <c r="C395" s="37" t="inlineStr">
        <is>
          <t>SINAPI</t>
        </is>
      </c>
      <c r="D395" s="37" t="inlineStr">
        <is>
          <t>Mão de Obra</t>
        </is>
      </c>
      <c r="E395" s="37" t="inlineStr">
        <is>
          <t>H</t>
        </is>
      </c>
      <c r="F395" s="44" t="n">
        <v>0.00205798956</v>
      </c>
      <c r="G395" s="40" t="n">
        <v>27.5</v>
      </c>
      <c r="H395" s="40">
        <f>ROUND(F395*G395,2)</f>
        <v/>
      </c>
      <c r="I395" s="41">
        <f>H395/VALOR_TOTAL*100</f>
        <v/>
      </c>
      <c r="J395" s="41">
        <f>I395+J394</f>
        <v/>
      </c>
      <c r="K395" s="37">
        <f>IF(J395&lt;=50,"A",IF(J395&lt;=80,"B","C"))</f>
        <v/>
      </c>
    </row>
    <row r="396" ht="27.95" customHeight="1">
      <c r="A396" s="37" t="inlineStr">
        <is>
          <t>I10789</t>
        </is>
      </c>
      <c r="B396" s="38" t="inlineStr">
        <is>
          <t>Nível de bolha de madeira</t>
        </is>
      </c>
      <c r="C396" s="37" t="inlineStr">
        <is>
          <t>ORSE</t>
        </is>
      </c>
      <c r="D396" s="37" t="inlineStr">
        <is>
          <t>Encargos Complementares</t>
        </is>
      </c>
      <c r="E396" s="37" t="inlineStr">
        <is>
          <t>un</t>
        </is>
      </c>
      <c r="F396" s="49" t="n">
        <v>0.0036</v>
      </c>
      <c r="G396" s="40" t="n">
        <v>15.4</v>
      </c>
      <c r="H396" s="40">
        <f>ROUND(F396*G396,2)</f>
        <v/>
      </c>
      <c r="I396" s="41">
        <f>H396/VALOR_TOTAL*100</f>
        <v/>
      </c>
      <c r="J396" s="41">
        <f>I396+J395</f>
        <v/>
      </c>
      <c r="K396" s="37">
        <f>IF(J396&lt;=50,"A",IF(J396&lt;=80,"B","C"))</f>
        <v/>
      </c>
    </row>
    <row r="397" ht="27.95" customHeight="1">
      <c r="A397" s="37" t="inlineStr">
        <is>
          <t>I11243</t>
        </is>
      </c>
      <c r="B397" s="38" t="inlineStr">
        <is>
          <t>Martelo sem unha</t>
        </is>
      </c>
      <c r="C397" s="37" t="inlineStr">
        <is>
          <t>ORSE</t>
        </is>
      </c>
      <c r="D397" s="37" t="inlineStr">
        <is>
          <t>Encargos Complementares</t>
        </is>
      </c>
      <c r="E397" s="37" t="inlineStr">
        <is>
          <t>un</t>
        </is>
      </c>
      <c r="F397" s="49" t="n">
        <v>0.0018</v>
      </c>
      <c r="G397" s="40" t="n">
        <v>28</v>
      </c>
      <c r="H397" s="40">
        <f>ROUND(F397*G397,2)</f>
        <v/>
      </c>
      <c r="I397" s="41">
        <f>H397/VALOR_TOTAL*100</f>
        <v/>
      </c>
      <c r="J397" s="41">
        <f>I397+J396</f>
        <v/>
      </c>
      <c r="K397" s="37">
        <f>IF(J397&lt;=50,"A",IF(J397&lt;=80,"B","C"))</f>
        <v/>
      </c>
    </row>
    <row r="398" ht="27.95" customHeight="1">
      <c r="A398" s="37" t="inlineStr">
        <is>
          <t>I11264</t>
        </is>
      </c>
      <c r="B398" s="38" t="inlineStr">
        <is>
          <t>Marreta de 1/2 kg com cabo</t>
        </is>
      </c>
      <c r="C398" s="37" t="inlineStr">
        <is>
          <t>ORSE</t>
        </is>
      </c>
      <c r="D398" s="37" t="inlineStr">
        <is>
          <t>Encargos Complementares</t>
        </is>
      </c>
      <c r="E398" s="37" t="inlineStr">
        <is>
          <t>un</t>
        </is>
      </c>
      <c r="F398" s="49" t="n">
        <v>0.0036</v>
      </c>
      <c r="G398" s="40" t="n">
        <v>13.52</v>
      </c>
      <c r="H398" s="40">
        <f>ROUND(F398*G398,2)</f>
        <v/>
      </c>
      <c r="I398" s="41">
        <f>H398/VALOR_TOTAL*100</f>
        <v/>
      </c>
      <c r="J398" s="41">
        <f>I398+J397</f>
        <v/>
      </c>
      <c r="K398" s="37">
        <f>IF(J398&lt;=50,"A",IF(J398&lt;=80,"B","C"))</f>
        <v/>
      </c>
    </row>
    <row r="399" ht="27.95" customHeight="1">
      <c r="A399" s="37" t="inlineStr">
        <is>
          <t>I10790</t>
        </is>
      </c>
      <c r="B399" s="38" t="inlineStr">
        <is>
          <t>Prumo de face</t>
        </is>
      </c>
      <c r="C399" s="37" t="inlineStr">
        <is>
          <t>ORSE</t>
        </is>
      </c>
      <c r="D399" s="37" t="inlineStr">
        <is>
          <t>Encargos Complementares</t>
        </is>
      </c>
      <c r="E399" s="37" t="inlineStr">
        <is>
          <t>un</t>
        </is>
      </c>
      <c r="F399" s="49" t="n">
        <v>0.0018</v>
      </c>
      <c r="G399" s="40" t="n">
        <v>25.95</v>
      </c>
      <c r="H399" s="40">
        <f>ROUND(F399*G399,2)</f>
        <v/>
      </c>
      <c r="I399" s="41">
        <f>H399/VALOR_TOTAL*100</f>
        <v/>
      </c>
      <c r="J399" s="41">
        <f>I399+J398</f>
        <v/>
      </c>
      <c r="K399" s="37">
        <f>IF(J399&lt;=50,"A",IF(J399&lt;=80,"B","C"))</f>
        <v/>
      </c>
    </row>
    <row r="400" ht="27.95" customHeight="1">
      <c r="A400" s="37" t="inlineStr">
        <is>
          <t>00043463</t>
        </is>
      </c>
      <c r="B400" s="38" t="inlineStr">
        <is>
          <t>FERRAMENTAS - FAMILIA ENCARREGADO GERAL - HORISTA (ENCARGOS COMPLEMENTARES - COLETADO CAIXA)</t>
        </is>
      </c>
      <c r="C400" s="37" t="inlineStr">
        <is>
          <t>SINAPI</t>
        </is>
      </c>
      <c r="D400" s="37" t="inlineStr">
        <is>
          <t>Encargos Complementares</t>
        </is>
      </c>
      <c r="E400" s="37" t="inlineStr">
        <is>
          <t>H</t>
        </is>
      </c>
      <c r="F400" s="50" t="n">
        <v>0.42024</v>
      </c>
      <c r="G400" s="40" t="n">
        <v>0.1</v>
      </c>
      <c r="H400" s="40">
        <f>ROUND(F400*G400,2)</f>
        <v/>
      </c>
      <c r="I400" s="41">
        <f>H400/VALOR_TOTAL*100</f>
        <v/>
      </c>
      <c r="J400" s="41">
        <f>I400+J399</f>
        <v/>
      </c>
      <c r="K400" s="37">
        <f>IF(J400&lt;=50,"A",IF(J400&lt;=80,"B","C"))</f>
        <v/>
      </c>
    </row>
    <row r="401" ht="27.95" customHeight="1">
      <c r="A401" s="37" t="inlineStr">
        <is>
          <t>00037736</t>
        </is>
      </c>
      <c r="B401" s="38" t="inlineStr">
        <is>
          <t>TANQUE DE ACO CARBONO NAO REVESTIDO, PARA TRANSPORTE DE AGUA COM CAPACIDADE DE 10 M3, COM BOMBA CENTRIFUGA POR TOMADA DE FORCA, VAZAO MAXIMA *75* M3/H (INCLUI MONTAGEM, NAO INCLUI CAMINHAO)</t>
        </is>
      </c>
      <c r="C401" s="37" t="inlineStr">
        <is>
          <t>SINAPI</t>
        </is>
      </c>
      <c r="D401" s="37" t="inlineStr">
        <is>
          <t>Equipamento</t>
        </is>
      </c>
      <c r="E401" s="37" t="inlineStr">
        <is>
          <t>UN</t>
        </is>
      </c>
      <c r="F401" s="43" t="n">
        <v>2.8093626e-07</v>
      </c>
      <c r="G401" s="40" t="n">
        <v>85950</v>
      </c>
      <c r="H401" s="40">
        <f>ROUND(F401*G401,2)</f>
        <v/>
      </c>
      <c r="I401" s="41">
        <f>H401/VALOR_TOTAL*100</f>
        <v/>
      </c>
      <c r="J401" s="41">
        <f>I401+J400</f>
        <v/>
      </c>
      <c r="K401" s="37">
        <f>IF(J401&lt;=50,"A",IF(J401&lt;=80,"B","C"))</f>
        <v/>
      </c>
    </row>
    <row r="402" ht="20.1" customHeight="1">
      <c r="A402" s="37" t="inlineStr">
        <is>
          <t>00003799</t>
        </is>
      </c>
      <c r="B402" s="38" t="inlineStr">
        <is>
          <t>LUMINARIA DE SOBREPOR EM CHAPA DE ACO PARA 2 LAMPADAS FLUORESCENTES DE *36* W, ALETADA, COMPLETA (LAMPADAS E REATOR INCLUSOS)</t>
        </is>
      </c>
      <c r="C402" s="37" t="inlineStr">
        <is>
          <t>SINAPI</t>
        </is>
      </c>
      <c r="D402" s="37" t="inlineStr">
        <is>
          <t>Material</t>
        </is>
      </c>
      <c r="E402" s="37" t="inlineStr">
        <is>
          <t>UN</t>
        </is>
      </c>
      <c r="F402" s="39" t="n">
        <v>0</v>
      </c>
      <c r="G402" s="40" t="n">
        <v>157.96</v>
      </c>
      <c r="H402" s="40">
        <f>ROUND(F402*G402,2)</f>
        <v/>
      </c>
      <c r="I402" s="41">
        <f>H402/VALOR_TOTAL*100</f>
        <v/>
      </c>
      <c r="J402" s="41">
        <f>I402+J401</f>
        <v/>
      </c>
      <c r="K402" s="37">
        <f>IF(J402&lt;=50,"A",IF(J402&lt;=80,"B","C"))</f>
        <v/>
      </c>
    </row>
    <row r="403" ht="15" customHeight="1">
      <c r="A403" s="37" t="inlineStr">
        <is>
          <t>00038191</t>
        </is>
      </c>
      <c r="B403" s="38" t="inlineStr">
        <is>
          <t>LAMPADA FLUORESCENTE COMPACTA 2U BRANCA 15 W, BASE E27 (127/220 V)</t>
        </is>
      </c>
      <c r="C403" s="37" t="inlineStr">
        <is>
          <t>SINAPI</t>
        </is>
      </c>
      <c r="D403" s="37" t="inlineStr">
        <is>
          <t>Material</t>
        </is>
      </c>
      <c r="E403" s="37" t="inlineStr">
        <is>
          <t>UN</t>
        </is>
      </c>
      <c r="F403" s="39" t="n">
        <v>0</v>
      </c>
      <c r="G403" s="40" t="n">
        <v>16.67</v>
      </c>
      <c r="H403" s="40">
        <f>ROUND(F403*G403,2)</f>
        <v/>
      </c>
      <c r="I403" s="41">
        <f>H403/VALOR_TOTAL*100</f>
        <v/>
      </c>
      <c r="J403" s="41">
        <f>I403+J402</f>
        <v/>
      </c>
      <c r="K403" s="37">
        <f>IF(J403&lt;=50,"A",IF(J403&lt;=80,"B","C"))</f>
        <v/>
      </c>
    </row>
    <row r="404" ht="18" customHeight="1">
      <c r="A404" s="1" t="n"/>
      <c r="B404" s="1" t="n"/>
      <c r="C404" s="66" t="inlineStr">
        <is>
          <t>
</t>
        </is>
      </c>
      <c r="G404" s="1" t="n"/>
      <c r="H404" s="1" t="n"/>
      <c r="I404" s="1" t="n"/>
      <c r="J404" s="1" t="n"/>
      <c r="K404" s="1" t="n"/>
    </row>
    <row r="405" ht="18" customHeight="1">
      <c r="A405" s="1" t="n"/>
      <c r="B405" s="1" t="n"/>
      <c r="C405" s="1" t="n"/>
      <c r="D405" s="1" t="n"/>
      <c r="E405" s="1" t="n"/>
      <c r="F405" s="1" t="n"/>
      <c r="G405" s="66">
        <f>"Subtotal até "&amp;TRUNC(J403,2)&amp;"%"</f>
        <v/>
      </c>
      <c r="I405" s="81">
        <f>SUM(H4:H403)</f>
        <v/>
      </c>
    </row>
    <row r="406" ht="18" customHeight="1">
      <c r="A406" s="1" t="n"/>
      <c r="B406" s="1" t="n"/>
      <c r="C406" s="1" t="n"/>
      <c r="D406" s="1" t="n"/>
      <c r="E406" s="1" t="n"/>
      <c r="F406" s="1" t="n"/>
      <c r="G406" s="66" t="inlineStr">
        <is>
          <t>Outros:</t>
        </is>
      </c>
      <c r="I406" s="81">
        <f>I407-I405</f>
        <v/>
      </c>
    </row>
    <row r="407" ht="18" customHeight="1">
      <c r="A407" s="1" t="n"/>
      <c r="B407" s="1" t="n"/>
      <c r="C407" s="1" t="n"/>
      <c r="D407" s="1" t="n"/>
      <c r="E407" s="1" t="n"/>
      <c r="F407" s="1" t="n"/>
      <c r="G407" s="66" t="inlineStr">
        <is>
          <t>Valor total do Orçamento:</t>
        </is>
      </c>
      <c r="I407" s="81" t="n">
        <v>2487668.97</v>
      </c>
    </row>
  </sheetData>
  <mergeCells count="9">
    <mergeCell ref="I406:K406"/>
    <mergeCell ref="B2:C2"/>
    <mergeCell ref="C404:F404"/>
    <mergeCell ref="G406:H406"/>
    <mergeCell ref="I405:K405"/>
    <mergeCell ref="G405:H405"/>
    <mergeCell ref="I407:K407"/>
    <mergeCell ref="A1:K1"/>
    <mergeCell ref="G407:H407"/>
  </mergeCells>
  <pageMargins left="0.5" right="0.5" top="0.5" bottom="0.5" header="0" footer="0"/>
  <pageSetup orientation="portrait" paperSize="9" scale="85"/>
</worksheet>
</file>

<file path=xl/worksheets/sheet15.xml><?xml version="1.0" encoding="utf-8"?>
<worksheet xmlns="http://schemas.openxmlformats.org/spreadsheetml/2006/main">
  <sheetPr>
    <outlinePr summaryBelow="0"/>
    <pageSetUpPr/>
  </sheetPr>
  <dimension ref="A1:G127"/>
  <sheetViews>
    <sheetView workbookViewId="0">
      <selection activeCell="A1" sqref="A1:G1"/>
    </sheetView>
  </sheetViews>
  <sheetFormatPr baseColWidth="8" defaultRowHeight="15"/>
  <cols>
    <col width="9.42578125" customWidth="1" min="1" max="1"/>
    <col width="68.5703125" customWidth="1" min="2" max="2"/>
    <col width="8.85546875" customWidth="1" min="3" max="3"/>
    <col width="2.42578125" customWidth="1" min="4" max="4"/>
    <col width="7.5703125" customWidth="1" min="5" max="5"/>
    <col width="3.5703125" customWidth="1" min="6" max="6"/>
    <col width="14.42578125" customWidth="1" min="7" max="7"/>
  </cols>
  <sheetData>
    <row r="1" ht="92.09999999999999" customHeight="1">
      <c r="A1" s="65" t="n"/>
      <c r="B1" s="87" t="n"/>
      <c r="C1" s="87" t="n"/>
      <c r="D1" s="87" t="n"/>
      <c r="E1" s="87" t="n"/>
      <c r="F1" s="87" t="n"/>
      <c r="G1" s="87" t="n"/>
    </row>
    <row r="2" ht="12" customHeight="1">
      <c r="A2" s="1" t="n"/>
      <c r="B2" s="66" t="inlineStr">
        <is>
          <t>
</t>
        </is>
      </c>
      <c r="F2" s="1" t="n"/>
      <c r="G2" s="1" t="n"/>
    </row>
    <row r="3" ht="15" customHeight="1">
      <c r="A3" s="56" t="inlineStr">
        <is>
          <t>COD</t>
        </is>
      </c>
      <c r="B3" s="56" t="inlineStr">
        <is>
          <t>DESCRIÇÃO</t>
        </is>
      </c>
      <c r="C3" s="86" t="inlineStr">
        <is>
          <t>HORISTA %</t>
        </is>
      </c>
      <c r="D3" s="89" t="n"/>
      <c r="E3" s="86" t="inlineStr">
        <is>
          <t>MENSALISTA %</t>
        </is>
      </c>
      <c r="F3" s="89" t="n"/>
      <c r="G3" s="1" t="n"/>
    </row>
    <row r="4" ht="12" customHeight="1">
      <c r="A4" s="1" t="n"/>
      <c r="B4" s="66" t="inlineStr">
        <is>
          <t>
</t>
        </is>
      </c>
      <c r="D4" s="1" t="n"/>
      <c r="E4" s="1" t="n"/>
      <c r="F4" s="1" t="n"/>
      <c r="G4" s="1" t="n"/>
    </row>
    <row r="5" ht="12.95" customHeight="1">
      <c r="A5" s="57" t="inlineStr">
        <is>
          <t>A</t>
        </is>
      </c>
      <c r="B5" s="58" t="inlineStr">
        <is>
          <t>GRUPO A</t>
        </is>
      </c>
      <c r="C5" s="1" t="n"/>
      <c r="D5" s="1" t="n"/>
      <c r="E5" s="1" t="n"/>
      <c r="F5" s="1" t="n"/>
      <c r="G5" s="1" t="n"/>
    </row>
    <row r="6" ht="12.95" customHeight="1">
      <c r="A6" s="59" t="inlineStr">
        <is>
          <t>A1</t>
        </is>
      </c>
      <c r="B6" s="60" t="inlineStr">
        <is>
          <t xml:space="preserve">INSS </t>
        </is>
      </c>
      <c r="C6" s="83" t="n">
        <v>20</v>
      </c>
      <c r="D6" s="89" t="n"/>
      <c r="E6" s="84" t="n">
        <v>20</v>
      </c>
      <c r="F6" s="89" t="n"/>
      <c r="G6" s="1" t="n"/>
    </row>
    <row r="7" ht="12.95" customHeight="1">
      <c r="A7" s="59" t="inlineStr">
        <is>
          <t>A2</t>
        </is>
      </c>
      <c r="B7" s="60" t="inlineStr">
        <is>
          <t xml:space="preserve">SESI </t>
        </is>
      </c>
      <c r="C7" s="83" t="n">
        <v>1.5</v>
      </c>
      <c r="D7" s="89" t="n"/>
      <c r="E7" s="84" t="n">
        <v>1.5</v>
      </c>
      <c r="F7" s="89" t="n"/>
      <c r="G7" s="1" t="n"/>
    </row>
    <row r="8" ht="12.95" customHeight="1">
      <c r="A8" s="59" t="inlineStr">
        <is>
          <t>A3</t>
        </is>
      </c>
      <c r="B8" s="60" t="inlineStr">
        <is>
          <t xml:space="preserve">SENAI </t>
        </is>
      </c>
      <c r="C8" s="83" t="n">
        <v>1</v>
      </c>
      <c r="D8" s="89" t="n"/>
      <c r="E8" s="84" t="n">
        <v>1</v>
      </c>
      <c r="F8" s="89" t="n"/>
      <c r="G8" s="1" t="n"/>
    </row>
    <row r="9" ht="12.95" customHeight="1">
      <c r="A9" s="59" t="inlineStr">
        <is>
          <t>A4</t>
        </is>
      </c>
      <c r="B9" s="60" t="inlineStr">
        <is>
          <t xml:space="preserve">INCRA </t>
        </is>
      </c>
      <c r="C9" s="83" t="n">
        <v>0.2</v>
      </c>
      <c r="D9" s="89" t="n"/>
      <c r="E9" s="84" t="n">
        <v>0.2</v>
      </c>
      <c r="F9" s="89" t="n"/>
      <c r="G9" s="1" t="n"/>
    </row>
    <row r="10" ht="12.95" customHeight="1">
      <c r="A10" s="59" t="inlineStr">
        <is>
          <t>A5</t>
        </is>
      </c>
      <c r="B10" s="60" t="inlineStr">
        <is>
          <t xml:space="preserve">SEBRAE </t>
        </is>
      </c>
      <c r="C10" s="83" t="n">
        <v>0.6</v>
      </c>
      <c r="D10" s="89" t="n"/>
      <c r="E10" s="84" t="n">
        <v>0.6</v>
      </c>
      <c r="F10" s="89" t="n"/>
      <c r="G10" s="1" t="n"/>
    </row>
    <row r="11" ht="12.95" customHeight="1">
      <c r="A11" s="59" t="inlineStr">
        <is>
          <t>A6</t>
        </is>
      </c>
      <c r="B11" s="60" t="inlineStr">
        <is>
          <t xml:space="preserve">Salário Educação </t>
        </is>
      </c>
      <c r="C11" s="83" t="n">
        <v>2.5</v>
      </c>
      <c r="D11" s="89" t="n"/>
      <c r="E11" s="84" t="n">
        <v>2.5</v>
      </c>
      <c r="F11" s="89" t="n"/>
      <c r="G11" s="1" t="n"/>
    </row>
    <row r="12" ht="12.95" customHeight="1">
      <c r="A12" s="59" t="inlineStr">
        <is>
          <t>A7</t>
        </is>
      </c>
      <c r="B12" s="60" t="inlineStr">
        <is>
          <t xml:space="preserve">Seguro Contra Acidentes de Trabalho </t>
        </is>
      </c>
      <c r="C12" s="83" t="n">
        <v>3</v>
      </c>
      <c r="D12" s="89" t="n"/>
      <c r="E12" s="84" t="n">
        <v>3</v>
      </c>
      <c r="F12" s="89" t="n"/>
      <c r="G12" s="1" t="n"/>
    </row>
    <row r="13" ht="12.95" customHeight="1">
      <c r="A13" s="59" t="inlineStr">
        <is>
          <t>A8</t>
        </is>
      </c>
      <c r="B13" s="60" t="inlineStr">
        <is>
          <t xml:space="preserve">FGTS </t>
        </is>
      </c>
      <c r="C13" s="83" t="n">
        <v>8</v>
      </c>
      <c r="D13" s="89" t="n"/>
      <c r="E13" s="84" t="n">
        <v>8</v>
      </c>
      <c r="F13" s="89" t="n"/>
      <c r="G13" s="1" t="n"/>
    </row>
    <row r="14" ht="12.95" customHeight="1">
      <c r="A14" s="59" t="inlineStr">
        <is>
          <t>A9</t>
        </is>
      </c>
      <c r="B14" s="60" t="inlineStr">
        <is>
          <t xml:space="preserve">SECONCI </t>
        </is>
      </c>
      <c r="C14" s="83" t="n">
        <v>0</v>
      </c>
      <c r="D14" s="89" t="n"/>
      <c r="E14" s="84" t="n">
        <v>0</v>
      </c>
      <c r="F14" s="89" t="n"/>
      <c r="G14" s="1" t="n"/>
    </row>
    <row r="15" ht="15" customHeight="1">
      <c r="A15" s="1" t="n"/>
      <c r="B15" s="61" t="inlineStr">
        <is>
          <t>TOTAL</t>
        </is>
      </c>
      <c r="C15" s="85" t="n">
        <v>36.8</v>
      </c>
      <c r="D15" s="89" t="n"/>
      <c r="E15" s="85" t="n">
        <v>36.8</v>
      </c>
      <c r="F15" s="89" t="n"/>
      <c r="G15" s="1" t="n"/>
    </row>
    <row r="16" ht="12" customHeight="1">
      <c r="A16" s="1" t="n"/>
      <c r="B16" s="66" t="inlineStr">
        <is>
          <t>
</t>
        </is>
      </c>
      <c r="D16" s="1" t="n"/>
      <c r="E16" s="1" t="n"/>
      <c r="F16" s="1" t="n"/>
      <c r="G16" s="1" t="n"/>
    </row>
    <row r="17" ht="12.95" customHeight="1">
      <c r="A17" s="57" t="inlineStr">
        <is>
          <t>B</t>
        </is>
      </c>
      <c r="B17" s="58" t="inlineStr">
        <is>
          <t>GRUPO B</t>
        </is>
      </c>
      <c r="C17" s="1" t="n"/>
      <c r="D17" s="1" t="n"/>
      <c r="E17" s="1" t="n"/>
      <c r="F17" s="1" t="n"/>
      <c r="G17" s="1" t="n"/>
    </row>
    <row r="18" ht="12.95" customHeight="1">
      <c r="A18" s="59" t="inlineStr">
        <is>
          <t>B1</t>
        </is>
      </c>
      <c r="B18" s="60" t="inlineStr">
        <is>
          <t xml:space="preserve">Repouso Semanal Remunerado </t>
        </is>
      </c>
      <c r="C18" s="83" t="n">
        <v>17.86</v>
      </c>
      <c r="D18" s="89" t="n"/>
      <c r="E18" s="84" t="n">
        <v>0</v>
      </c>
      <c r="F18" s="89" t="n"/>
      <c r="G18" s="1" t="n"/>
    </row>
    <row r="19" ht="12.95" customHeight="1">
      <c r="A19" s="59" t="inlineStr">
        <is>
          <t>B2</t>
        </is>
      </c>
      <c r="B19" s="60" t="inlineStr">
        <is>
          <t xml:space="preserve">Feriados </t>
        </is>
      </c>
      <c r="C19" s="83" t="n">
        <v>3.71</v>
      </c>
      <c r="D19" s="89" t="n"/>
      <c r="E19" s="84" t="n">
        <v>0</v>
      </c>
      <c r="F19" s="89" t="n"/>
      <c r="G19" s="1" t="n"/>
    </row>
    <row r="20" ht="12.95" customHeight="1">
      <c r="A20" s="59" t="inlineStr">
        <is>
          <t>B3</t>
        </is>
      </c>
      <c r="B20" s="60" t="inlineStr">
        <is>
          <t xml:space="preserve">Auxílio - Enfermidade </t>
        </is>
      </c>
      <c r="C20" s="83" t="n">
        <v>0.86</v>
      </c>
      <c r="D20" s="89" t="n"/>
      <c r="E20" s="84" t="n">
        <v>0.64</v>
      </c>
      <c r="F20" s="89" t="n"/>
      <c r="G20" s="1" t="n"/>
    </row>
    <row r="21" ht="12.95" customHeight="1">
      <c r="A21" s="59" t="inlineStr">
        <is>
          <t>B4</t>
        </is>
      </c>
      <c r="B21" s="60" t="inlineStr">
        <is>
          <t xml:space="preserve">13º Salário </t>
        </is>
      </c>
      <c r="C21" s="83" t="n">
        <v>11.1</v>
      </c>
      <c r="D21" s="89" t="n"/>
      <c r="E21" s="84" t="n">
        <v>8.33</v>
      </c>
      <c r="F21" s="89" t="n"/>
      <c r="G21" s="1" t="n"/>
    </row>
    <row r="22" ht="12.95" customHeight="1">
      <c r="A22" s="59" t="inlineStr">
        <is>
          <t>B5</t>
        </is>
      </c>
      <c r="B22" s="60" t="inlineStr">
        <is>
          <t xml:space="preserve">Licença Paternidade </t>
        </is>
      </c>
      <c r="C22" s="83" t="n">
        <v>0.06</v>
      </c>
      <c r="D22" s="89" t="n"/>
      <c r="E22" s="84" t="n">
        <v>0.04</v>
      </c>
      <c r="F22" s="89" t="n"/>
      <c r="G22" s="1" t="n"/>
    </row>
    <row r="23" ht="12.95" customHeight="1">
      <c r="A23" s="59" t="inlineStr">
        <is>
          <t>B6</t>
        </is>
      </c>
      <c r="B23" s="60" t="inlineStr">
        <is>
          <t xml:space="preserve">Faltas Justificadas </t>
        </is>
      </c>
      <c r="C23" s="83" t="n">
        <v>0.74</v>
      </c>
      <c r="D23" s="89" t="n"/>
      <c r="E23" s="84" t="n">
        <v>0.5600000000000001</v>
      </c>
      <c r="F23" s="89" t="n"/>
      <c r="G23" s="1" t="n"/>
    </row>
    <row r="24" ht="12.95" customHeight="1">
      <c r="A24" s="59" t="inlineStr">
        <is>
          <t>B7</t>
        </is>
      </c>
      <c r="B24" s="60" t="inlineStr">
        <is>
          <t xml:space="preserve">Dias de Chuvas </t>
        </is>
      </c>
      <c r="C24" s="83" t="n">
        <v>1.66</v>
      </c>
      <c r="D24" s="89" t="n"/>
      <c r="E24" s="84" t="n">
        <v>0</v>
      </c>
      <c r="F24" s="89" t="n"/>
      <c r="G24" s="1" t="n"/>
    </row>
    <row r="25" ht="12.95" customHeight="1">
      <c r="A25" s="59" t="inlineStr">
        <is>
          <t>B8</t>
        </is>
      </c>
      <c r="B25" s="60" t="inlineStr">
        <is>
          <t xml:space="preserve">Auxílio Acidente de Trabalho </t>
        </is>
      </c>
      <c r="C25" s="83" t="n">
        <v>0.1</v>
      </c>
      <c r="D25" s="89" t="n"/>
      <c r="E25" s="84" t="n">
        <v>0.08</v>
      </c>
      <c r="F25" s="89" t="n"/>
      <c r="G25" s="1" t="n"/>
    </row>
    <row r="26" ht="12.95" customHeight="1">
      <c r="A26" s="59" t="inlineStr">
        <is>
          <t>B9</t>
        </is>
      </c>
      <c r="B26" s="60" t="inlineStr">
        <is>
          <t xml:space="preserve">Férias Gozadas </t>
        </is>
      </c>
      <c r="C26" s="83" t="n">
        <v>13.56</v>
      </c>
      <c r="D26" s="89" t="n"/>
      <c r="E26" s="84" t="n">
        <v>10.18</v>
      </c>
      <c r="F26" s="89" t="n"/>
      <c r="G26" s="1" t="n"/>
    </row>
    <row r="27" ht="12.95" customHeight="1">
      <c r="A27" s="59" t="inlineStr">
        <is>
          <t>B10</t>
        </is>
      </c>
      <c r="B27" s="60" t="inlineStr">
        <is>
          <t xml:space="preserve">Salário Maternidade </t>
        </is>
      </c>
      <c r="C27" s="83" t="n">
        <v>0.04</v>
      </c>
      <c r="D27" s="89" t="n"/>
      <c r="E27" s="84" t="n">
        <v>0.03</v>
      </c>
      <c r="F27" s="89" t="n"/>
      <c r="G27" s="1" t="n"/>
    </row>
    <row r="28" ht="15" customHeight="1">
      <c r="A28" s="1" t="n"/>
      <c r="B28" s="61" t="inlineStr">
        <is>
          <t>TOTAL</t>
        </is>
      </c>
      <c r="C28" s="85" t="n">
        <v>49.69</v>
      </c>
      <c r="D28" s="89" t="n"/>
      <c r="E28" s="85" t="n">
        <v>19.86</v>
      </c>
      <c r="F28" s="89" t="n"/>
      <c r="G28" s="1" t="n"/>
    </row>
    <row r="29" ht="12" customHeight="1">
      <c r="A29" s="1" t="n"/>
      <c r="B29" s="66" t="inlineStr">
        <is>
          <t>
</t>
        </is>
      </c>
      <c r="D29" s="1" t="n"/>
      <c r="E29" s="1" t="n"/>
      <c r="F29" s="1" t="n"/>
      <c r="G29" s="1" t="n"/>
    </row>
    <row r="30" ht="12.95" customHeight="1">
      <c r="A30" s="57" t="inlineStr">
        <is>
          <t>C</t>
        </is>
      </c>
      <c r="B30" s="58" t="inlineStr">
        <is>
          <t>GRUPO C</t>
        </is>
      </c>
      <c r="C30" s="1" t="n"/>
      <c r="D30" s="1" t="n"/>
      <c r="E30" s="1" t="n"/>
      <c r="F30" s="1" t="n"/>
      <c r="G30" s="1" t="n"/>
    </row>
    <row r="31" ht="12.95" customHeight="1">
      <c r="A31" s="59" t="inlineStr">
        <is>
          <t>C1</t>
        </is>
      </c>
      <c r="B31" s="60" t="inlineStr">
        <is>
          <t xml:space="preserve">Aviso Prévio Indenizado </t>
        </is>
      </c>
      <c r="C31" s="83" t="n">
        <v>5.56</v>
      </c>
      <c r="D31" s="89" t="n"/>
      <c r="E31" s="84" t="n">
        <v>4.17</v>
      </c>
      <c r="F31" s="89" t="n"/>
      <c r="G31" s="1" t="n"/>
    </row>
    <row r="32" ht="12.95" customHeight="1">
      <c r="A32" s="59" t="inlineStr">
        <is>
          <t>C2</t>
        </is>
      </c>
      <c r="B32" s="60" t="inlineStr">
        <is>
          <t xml:space="preserve">Aviso Prévio Trabalhado </t>
        </is>
      </c>
      <c r="C32" s="83" t="n">
        <v>0.13</v>
      </c>
      <c r="D32" s="89" t="n"/>
      <c r="E32" s="84" t="n">
        <v>0.1</v>
      </c>
      <c r="F32" s="89" t="n"/>
      <c r="G32" s="1" t="n"/>
    </row>
    <row r="33" ht="12.95" customHeight="1">
      <c r="A33" s="59" t="inlineStr">
        <is>
          <t>C3</t>
        </is>
      </c>
      <c r="B33" s="60" t="inlineStr">
        <is>
          <t xml:space="preserve">Férias Indenizadas </t>
        </is>
      </c>
      <c r="C33" s="83" t="n">
        <v>0.9399999999999999</v>
      </c>
      <c r="D33" s="89" t="n"/>
      <c r="E33" s="84" t="n">
        <v>0.71</v>
      </c>
      <c r="F33" s="89" t="n"/>
      <c r="G33" s="1" t="n"/>
    </row>
    <row r="34" ht="12.95" customHeight="1">
      <c r="A34" s="59" t="inlineStr">
        <is>
          <t>C4</t>
        </is>
      </c>
      <c r="B34" s="60" t="inlineStr">
        <is>
          <t xml:space="preserve">Depósito Rescisão Sem Justa Causa </t>
        </is>
      </c>
      <c r="C34" s="83" t="n">
        <v>2.65</v>
      </c>
      <c r="D34" s="89" t="n"/>
      <c r="E34" s="84" t="n">
        <v>1.99</v>
      </c>
      <c r="F34" s="89" t="n"/>
      <c r="G34" s="1" t="n"/>
    </row>
    <row r="35" ht="12.95" customHeight="1">
      <c r="A35" s="59" t="inlineStr">
        <is>
          <t>C5</t>
        </is>
      </c>
      <c r="B35" s="60" t="inlineStr">
        <is>
          <t xml:space="preserve">Indenização Adicional </t>
        </is>
      </c>
      <c r="C35" s="83" t="n">
        <v>0.47</v>
      </c>
      <c r="D35" s="89" t="n"/>
      <c r="E35" s="84" t="n">
        <v>0.35</v>
      </c>
      <c r="F35" s="89" t="n"/>
      <c r="G35" s="1" t="n"/>
    </row>
    <row r="36" ht="15" customHeight="1">
      <c r="A36" s="1" t="n"/>
      <c r="B36" s="61" t="inlineStr">
        <is>
          <t>TOTAL</t>
        </is>
      </c>
      <c r="C36" s="85" t="n">
        <v>9.75</v>
      </c>
      <c r="D36" s="89" t="n"/>
      <c r="E36" s="85" t="n">
        <v>7.319999999999999</v>
      </c>
      <c r="F36" s="89" t="n"/>
      <c r="G36" s="1" t="n"/>
    </row>
    <row r="37" ht="12" customHeight="1">
      <c r="A37" s="1" t="n"/>
      <c r="B37" s="66" t="inlineStr">
        <is>
          <t>
</t>
        </is>
      </c>
      <c r="D37" s="1" t="n"/>
      <c r="E37" s="1" t="n"/>
      <c r="F37" s="1" t="n"/>
      <c r="G37" s="1" t="n"/>
    </row>
    <row r="38" ht="12.95" customHeight="1">
      <c r="A38" s="57" t="inlineStr">
        <is>
          <t>D</t>
        </is>
      </c>
      <c r="B38" s="58" t="inlineStr">
        <is>
          <t>GRUPO D</t>
        </is>
      </c>
      <c r="C38" s="1" t="n"/>
      <c r="D38" s="1" t="n"/>
      <c r="E38" s="1" t="n"/>
      <c r="F38" s="1" t="n"/>
      <c r="G38" s="1" t="n"/>
    </row>
    <row r="39" ht="12.95" customHeight="1">
      <c r="A39" s="59" t="inlineStr">
        <is>
          <t>D1</t>
        </is>
      </c>
      <c r="B39" s="60" t="inlineStr">
        <is>
          <t xml:space="preserve">Reincidência de Grupo A sobre Grupo B </t>
        </is>
      </c>
      <c r="C39" s="83" t="n">
        <v>18.29</v>
      </c>
      <c r="D39" s="89" t="n"/>
      <c r="E39" s="84" t="n">
        <v>7.31</v>
      </c>
      <c r="F39" s="89" t="n"/>
      <c r="G39" s="1" t="n"/>
    </row>
    <row r="40" ht="18" customHeight="1">
      <c r="A40" s="59" t="inlineStr">
        <is>
          <t>D2</t>
        </is>
      </c>
      <c r="B40" s="60" t="inlineStr">
        <is>
          <t xml:space="preserve">Reincidência de Grupo A sobre Aviso Prévio Trabalhado e Reincidência do FGTS sobre Aviso Prévio Indenizado </t>
        </is>
      </c>
      <c r="C40" s="83" t="n">
        <v>0.49</v>
      </c>
      <c r="D40" s="89" t="n"/>
      <c r="E40" s="84" t="n">
        <v>0.37</v>
      </c>
      <c r="F40" s="89" t="n"/>
      <c r="G40" s="1" t="n"/>
    </row>
    <row r="41" ht="15" customHeight="1">
      <c r="A41" s="1" t="n"/>
      <c r="B41" s="61" t="inlineStr">
        <is>
          <t>TOTAL</t>
        </is>
      </c>
      <c r="C41" s="85" t="n">
        <v>18.78</v>
      </c>
      <c r="D41" s="89" t="n"/>
      <c r="E41" s="85" t="n">
        <v>7.68</v>
      </c>
      <c r="F41" s="89" t="n"/>
      <c r="G41" s="1" t="n"/>
    </row>
    <row r="42" ht="15" customHeight="1">
      <c r="A42" s="1" t="n"/>
      <c r="B42" s="66" t="inlineStr">
        <is>
          <t>
</t>
        </is>
      </c>
      <c r="E42" s="1" t="n"/>
      <c r="F42" s="1" t="n"/>
      <c r="G42" s="1" t="n"/>
    </row>
    <row r="43" ht="20.1" customHeight="1">
      <c r="A43" s="1" t="n"/>
      <c r="B43" s="62" t="inlineStr">
        <is>
          <t>A + B + C + D =</t>
        </is>
      </c>
      <c r="C43" s="82" t="n">
        <v>115.02</v>
      </c>
      <c r="E43" s="82" t="n">
        <v>71.66</v>
      </c>
      <c r="G43" s="1" t="n"/>
    </row>
    <row r="44" ht="12" customHeight="1">
      <c r="A44" s="1" t="n"/>
      <c r="B44" s="66" t="inlineStr">
        <is>
          <t>
</t>
        </is>
      </c>
      <c r="F44" s="1" t="n"/>
      <c r="G44" s="1" t="n"/>
    </row>
    <row r="45" ht="15" customHeight="1">
      <c r="A45" s="56" t="inlineStr">
        <is>
          <t>COD</t>
        </is>
      </c>
      <c r="B45" s="56" t="inlineStr">
        <is>
          <t>DESCRIÇÃO</t>
        </is>
      </c>
      <c r="C45" s="86" t="inlineStr">
        <is>
          <t>HORISTA %</t>
        </is>
      </c>
      <c r="D45" s="89" t="n"/>
      <c r="E45" s="86" t="inlineStr">
        <is>
          <t>MENSALISTA %</t>
        </is>
      </c>
      <c r="F45" s="89" t="n"/>
      <c r="G45" s="1" t="n"/>
    </row>
    <row r="46" ht="12" customHeight="1">
      <c r="A46" s="1" t="n"/>
      <c r="B46" s="66" t="inlineStr">
        <is>
          <t>
</t>
        </is>
      </c>
      <c r="D46" s="1" t="n"/>
      <c r="E46" s="1" t="n"/>
      <c r="F46" s="1" t="n"/>
      <c r="G46" s="1" t="n"/>
    </row>
    <row r="47" ht="12.95" customHeight="1">
      <c r="A47" s="57" t="inlineStr">
        <is>
          <t>A</t>
        </is>
      </c>
      <c r="B47" s="58" t="inlineStr">
        <is>
          <t>GRUPO A</t>
        </is>
      </c>
      <c r="C47" s="1" t="n"/>
      <c r="D47" s="1" t="n"/>
      <c r="E47" s="1" t="n"/>
      <c r="F47" s="1" t="n"/>
      <c r="G47" s="1" t="n"/>
    </row>
    <row r="48" ht="12.95" customHeight="1">
      <c r="A48" s="59" t="inlineStr">
        <is>
          <t>A1</t>
        </is>
      </c>
      <c r="B48" s="60" t="inlineStr">
        <is>
          <t xml:space="preserve">INSS </t>
        </is>
      </c>
      <c r="C48" s="83" t="n">
        <v>20</v>
      </c>
      <c r="D48" s="89" t="n"/>
      <c r="E48" s="84" t="n">
        <v>20</v>
      </c>
      <c r="F48" s="89" t="n"/>
      <c r="G48" s="1" t="n"/>
    </row>
    <row r="49" ht="12.95" customHeight="1">
      <c r="A49" s="59" t="inlineStr">
        <is>
          <t>A2</t>
        </is>
      </c>
      <c r="B49" s="60" t="inlineStr">
        <is>
          <t xml:space="preserve">SESI </t>
        </is>
      </c>
      <c r="C49" s="83" t="n">
        <v>1.5</v>
      </c>
      <c r="D49" s="89" t="n"/>
      <c r="E49" s="84" t="n">
        <v>1.5</v>
      </c>
      <c r="F49" s="89" t="n"/>
      <c r="G49" s="1" t="n"/>
    </row>
    <row r="50" ht="12.95" customHeight="1">
      <c r="A50" s="59" t="inlineStr">
        <is>
          <t>A3</t>
        </is>
      </c>
      <c r="B50" s="60" t="inlineStr">
        <is>
          <t xml:space="preserve">SENAI </t>
        </is>
      </c>
      <c r="C50" s="83" t="n">
        <v>1</v>
      </c>
      <c r="D50" s="89" t="n"/>
      <c r="E50" s="84" t="n">
        <v>1</v>
      </c>
      <c r="F50" s="89" t="n"/>
      <c r="G50" s="1" t="n"/>
    </row>
    <row r="51" ht="12.95" customHeight="1">
      <c r="A51" s="59" t="inlineStr">
        <is>
          <t>A4</t>
        </is>
      </c>
      <c r="B51" s="60" t="inlineStr">
        <is>
          <t xml:space="preserve">INCRA </t>
        </is>
      </c>
      <c r="C51" s="83" t="n">
        <v>0.2</v>
      </c>
      <c r="D51" s="89" t="n"/>
      <c r="E51" s="84" t="n">
        <v>0.2</v>
      </c>
      <c r="F51" s="89" t="n"/>
      <c r="G51" s="1" t="n"/>
    </row>
    <row r="52" ht="12.95" customHeight="1">
      <c r="A52" s="59" t="inlineStr">
        <is>
          <t>A5</t>
        </is>
      </c>
      <c r="B52" s="60" t="inlineStr">
        <is>
          <t xml:space="preserve">SEBRAE </t>
        </is>
      </c>
      <c r="C52" s="83" t="n">
        <v>0.6</v>
      </c>
      <c r="D52" s="89" t="n"/>
      <c r="E52" s="84" t="n">
        <v>0.6</v>
      </c>
      <c r="F52" s="89" t="n"/>
      <c r="G52" s="1" t="n"/>
    </row>
    <row r="53" ht="12.95" customHeight="1">
      <c r="A53" s="59" t="inlineStr">
        <is>
          <t>A6</t>
        </is>
      </c>
      <c r="B53" s="60" t="inlineStr">
        <is>
          <t xml:space="preserve">Salário Educação </t>
        </is>
      </c>
      <c r="C53" s="83" t="n">
        <v>2.5</v>
      </c>
      <c r="D53" s="89" t="n"/>
      <c r="E53" s="84" t="n">
        <v>2.5</v>
      </c>
      <c r="F53" s="89" t="n"/>
      <c r="G53" s="1" t="n"/>
    </row>
    <row r="54" ht="12.95" customHeight="1">
      <c r="A54" s="59" t="inlineStr">
        <is>
          <t>A7</t>
        </is>
      </c>
      <c r="B54" s="60" t="inlineStr">
        <is>
          <t xml:space="preserve">Seguro Contra Acidentes de Trabalho </t>
        </is>
      </c>
      <c r="C54" s="83" t="n">
        <v>3</v>
      </c>
      <c r="D54" s="89" t="n"/>
      <c r="E54" s="84" t="n">
        <v>3</v>
      </c>
      <c r="F54" s="89" t="n"/>
      <c r="G54" s="1" t="n"/>
    </row>
    <row r="55" ht="12.95" customHeight="1">
      <c r="A55" s="59" t="inlineStr">
        <is>
          <t>A8</t>
        </is>
      </c>
      <c r="B55" s="60" t="inlineStr">
        <is>
          <t xml:space="preserve">FGTS </t>
        </is>
      </c>
      <c r="C55" s="83" t="n">
        <v>8</v>
      </c>
      <c r="D55" s="89" t="n"/>
      <c r="E55" s="84" t="n">
        <v>8</v>
      </c>
      <c r="F55" s="89" t="n"/>
      <c r="G55" s="1" t="n"/>
    </row>
    <row r="56" ht="12.95" customHeight="1">
      <c r="A56" s="59" t="inlineStr">
        <is>
          <t>A9</t>
        </is>
      </c>
      <c r="B56" s="60" t="inlineStr">
        <is>
          <t xml:space="preserve">SECONCI </t>
        </is>
      </c>
      <c r="C56" s="83" t="n">
        <v>0</v>
      </c>
      <c r="D56" s="89" t="n"/>
      <c r="E56" s="84" t="n">
        <v>0</v>
      </c>
      <c r="F56" s="89" t="n"/>
      <c r="G56" s="1" t="n"/>
    </row>
    <row r="57" ht="15" customHeight="1">
      <c r="A57" s="1" t="n"/>
      <c r="B57" s="61" t="inlineStr">
        <is>
          <t>TOTAL</t>
        </is>
      </c>
      <c r="C57" s="85" t="n">
        <v>36.8</v>
      </c>
      <c r="D57" s="89" t="n"/>
      <c r="E57" s="85" t="n">
        <v>36.8</v>
      </c>
      <c r="F57" s="89" t="n"/>
      <c r="G57" s="1" t="n"/>
    </row>
    <row r="58" ht="12" customHeight="1">
      <c r="A58" s="1" t="n"/>
      <c r="B58" s="66" t="inlineStr">
        <is>
          <t>
</t>
        </is>
      </c>
      <c r="D58" s="1" t="n"/>
      <c r="E58" s="1" t="n"/>
      <c r="F58" s="1" t="n"/>
      <c r="G58" s="1" t="n"/>
    </row>
    <row r="59" ht="12.95" customHeight="1">
      <c r="A59" s="57" t="inlineStr">
        <is>
          <t>B</t>
        </is>
      </c>
      <c r="B59" s="58" t="inlineStr">
        <is>
          <t>GRUPO B</t>
        </is>
      </c>
      <c r="C59" s="1" t="n"/>
      <c r="D59" s="1" t="n"/>
      <c r="E59" s="1" t="n"/>
      <c r="F59" s="1" t="n"/>
      <c r="G59" s="1" t="n"/>
    </row>
    <row r="60" ht="12.95" customHeight="1">
      <c r="A60" s="59" t="inlineStr">
        <is>
          <t>B1</t>
        </is>
      </c>
      <c r="B60" s="60" t="inlineStr">
        <is>
          <t xml:space="preserve">Repouso Semanal Remunerado </t>
        </is>
      </c>
      <c r="C60" s="83" t="n">
        <v>17.85</v>
      </c>
      <c r="D60" s="89" t="n"/>
      <c r="E60" s="84" t="n">
        <v>0</v>
      </c>
      <c r="F60" s="89" t="n"/>
      <c r="G60" s="1" t="n"/>
    </row>
    <row r="61" ht="12.95" customHeight="1">
      <c r="A61" s="59" t="inlineStr">
        <is>
          <t>B2</t>
        </is>
      </c>
      <c r="B61" s="60" t="inlineStr">
        <is>
          <t xml:space="preserve">Feriados </t>
        </is>
      </c>
      <c r="C61" s="83" t="n">
        <v>3.71</v>
      </c>
      <c r="D61" s="89" t="n"/>
      <c r="E61" s="84" t="n">
        <v>0</v>
      </c>
      <c r="F61" s="89" t="n"/>
      <c r="G61" s="1" t="n"/>
    </row>
    <row r="62" ht="12.95" customHeight="1">
      <c r="A62" s="59" t="inlineStr">
        <is>
          <t>B3</t>
        </is>
      </c>
      <c r="B62" s="60" t="inlineStr">
        <is>
          <t xml:space="preserve">Auxíl io - Enfermidade </t>
        </is>
      </c>
      <c r="C62" s="83" t="n">
        <v>0.87</v>
      </c>
      <c r="D62" s="89" t="n"/>
      <c r="E62" s="84" t="n">
        <v>0.66</v>
      </c>
      <c r="F62" s="89" t="n"/>
      <c r="G62" s="1" t="n"/>
    </row>
    <row r="63" ht="12.95" customHeight="1">
      <c r="A63" s="59" t="inlineStr">
        <is>
          <t>B4</t>
        </is>
      </c>
      <c r="B63" s="60" t="inlineStr">
        <is>
          <t xml:space="preserve">13º Salário </t>
        </is>
      </c>
      <c r="C63" s="83" t="n">
        <v>11.03</v>
      </c>
      <c r="D63" s="89" t="n"/>
      <c r="E63" s="84" t="n">
        <v>8.33</v>
      </c>
      <c r="F63" s="89" t="n"/>
      <c r="G63" s="1" t="n"/>
    </row>
    <row r="64" ht="12.95" customHeight="1">
      <c r="A64" s="59" t="inlineStr">
        <is>
          <t>B5</t>
        </is>
      </c>
      <c r="B64" s="60" t="inlineStr">
        <is>
          <t xml:space="preserve">Licença Paternidade </t>
        </is>
      </c>
      <c r="C64" s="83" t="n">
        <v>0.07000000000000001</v>
      </c>
      <c r="D64" s="89" t="n"/>
      <c r="E64" s="84" t="n">
        <v>0.05</v>
      </c>
      <c r="F64" s="89" t="n"/>
      <c r="G64" s="1" t="n"/>
    </row>
    <row r="65" ht="12.95" customHeight="1">
      <c r="A65" s="59" t="inlineStr">
        <is>
          <t>B6</t>
        </is>
      </c>
      <c r="B65" s="60" t="inlineStr">
        <is>
          <t xml:space="preserve">Faltas Justificadas </t>
        </is>
      </c>
      <c r="C65" s="83" t="n">
        <v>0.74</v>
      </c>
      <c r="D65" s="89" t="n"/>
      <c r="E65" s="84" t="n">
        <v>0.5600000000000001</v>
      </c>
      <c r="F65" s="89" t="n"/>
      <c r="G65" s="1" t="n"/>
    </row>
    <row r="66" ht="12.95" customHeight="1">
      <c r="A66" s="59" t="inlineStr">
        <is>
          <t>B7</t>
        </is>
      </c>
      <c r="B66" s="60" t="inlineStr">
        <is>
          <t xml:space="preserve">Dias de Chuvas </t>
        </is>
      </c>
      <c r="C66" s="83" t="n">
        <v>1.59</v>
      </c>
      <c r="D66" s="89" t="n"/>
      <c r="E66" s="84" t="n">
        <v>0</v>
      </c>
      <c r="F66" s="89" t="n"/>
      <c r="G66" s="1" t="n"/>
    </row>
    <row r="67" ht="12.95" customHeight="1">
      <c r="A67" s="59" t="inlineStr">
        <is>
          <t>B8</t>
        </is>
      </c>
      <c r="B67" s="60" t="inlineStr">
        <is>
          <t xml:space="preserve">Auxíl io Acidente de Trabalho </t>
        </is>
      </c>
      <c r="C67" s="83" t="n">
        <v>0.11</v>
      </c>
      <c r="D67" s="89" t="n"/>
      <c r="E67" s="84" t="n">
        <v>0.08</v>
      </c>
      <c r="F67" s="89" t="n"/>
      <c r="G67" s="1" t="n"/>
    </row>
    <row r="68" ht="12.95" customHeight="1">
      <c r="A68" s="59" t="inlineStr">
        <is>
          <t>B9</t>
        </is>
      </c>
      <c r="B68" s="60" t="inlineStr">
        <is>
          <t xml:space="preserve">Férias Gozadas </t>
        </is>
      </c>
      <c r="C68" s="83" t="n">
        <v>12.35</v>
      </c>
      <c r="D68" s="89" t="n"/>
      <c r="E68" s="84" t="n">
        <v>9.33</v>
      </c>
      <c r="F68" s="89" t="n"/>
      <c r="G68" s="1" t="n"/>
    </row>
    <row r="69" ht="12.95" customHeight="1">
      <c r="A69" s="59" t="inlineStr">
        <is>
          <t>B10</t>
        </is>
      </c>
      <c r="B69" s="60" t="inlineStr">
        <is>
          <t xml:space="preserve">Salário Maternidade </t>
        </is>
      </c>
      <c r="C69" s="83" t="n">
        <v>0.04</v>
      </c>
      <c r="D69" s="89" t="n"/>
      <c r="E69" s="84" t="n">
        <v>0.03</v>
      </c>
      <c r="F69" s="89" t="n"/>
      <c r="G69" s="1" t="n"/>
    </row>
    <row r="70" ht="15" customHeight="1">
      <c r="A70" s="1" t="n"/>
      <c r="B70" s="61" t="inlineStr">
        <is>
          <t>TOTAL</t>
        </is>
      </c>
      <c r="C70" s="85" t="n">
        <v>48.36000000000001</v>
      </c>
      <c r="D70" s="89" t="n"/>
      <c r="E70" s="85" t="n">
        <v>19.04</v>
      </c>
      <c r="F70" s="89" t="n"/>
      <c r="G70" s="1" t="n"/>
    </row>
    <row r="71" ht="12" customHeight="1">
      <c r="A71" s="1" t="n"/>
      <c r="B71" s="66" t="inlineStr">
        <is>
          <t>
</t>
        </is>
      </c>
      <c r="D71" s="1" t="n"/>
      <c r="E71" s="1" t="n"/>
      <c r="F71" s="1" t="n"/>
      <c r="G71" s="1" t="n"/>
    </row>
    <row r="72" ht="12.95" customHeight="1">
      <c r="A72" s="57" t="inlineStr">
        <is>
          <t>C</t>
        </is>
      </c>
      <c r="B72" s="58" t="inlineStr">
        <is>
          <t>GRUPO C</t>
        </is>
      </c>
      <c r="C72" s="1" t="n"/>
      <c r="D72" s="1" t="n"/>
      <c r="E72" s="1" t="n"/>
      <c r="F72" s="1" t="n"/>
      <c r="G72" s="1" t="n"/>
    </row>
    <row r="73" ht="12.95" customHeight="1">
      <c r="A73" s="59" t="inlineStr">
        <is>
          <t>C1</t>
        </is>
      </c>
      <c r="B73" s="60" t="inlineStr">
        <is>
          <t xml:space="preserve">Aviso Prévio Indenizado </t>
        </is>
      </c>
      <c r="C73" s="83" t="n">
        <v>5.52</v>
      </c>
      <c r="D73" s="89" t="n"/>
      <c r="E73" s="84" t="n">
        <v>4.17</v>
      </c>
      <c r="F73" s="89" t="n"/>
      <c r="G73" s="1" t="n"/>
    </row>
    <row r="74" ht="12.95" customHeight="1">
      <c r="A74" s="59" t="inlineStr">
        <is>
          <t>C2</t>
        </is>
      </c>
      <c r="B74" s="60" t="inlineStr">
        <is>
          <t xml:space="preserve">Aviso Prévio Trabalhado </t>
        </is>
      </c>
      <c r="C74" s="83" t="n">
        <v>0.13</v>
      </c>
      <c r="D74" s="89" t="n"/>
      <c r="E74" s="84" t="n">
        <v>0.1</v>
      </c>
      <c r="F74" s="89" t="n"/>
      <c r="G74" s="1" t="n"/>
    </row>
    <row r="75" ht="12.95" customHeight="1">
      <c r="A75" s="59" t="inlineStr">
        <is>
          <t>C3</t>
        </is>
      </c>
      <c r="B75" s="60" t="inlineStr">
        <is>
          <t xml:space="preserve">Férias Indenizadas </t>
        </is>
      </c>
      <c r="C75" s="83" t="n">
        <v>1.72</v>
      </c>
      <c r="D75" s="89" t="n"/>
      <c r="E75" s="84" t="n">
        <v>1.3</v>
      </c>
      <c r="F75" s="89" t="n"/>
      <c r="G75" s="1" t="n"/>
    </row>
    <row r="76" ht="12.95" customHeight="1">
      <c r="A76" s="59" t="inlineStr">
        <is>
          <t>C4</t>
        </is>
      </c>
      <c r="B76" s="60" t="inlineStr">
        <is>
          <t xml:space="preserve">Depósito Rescisão Sem Justa Causa </t>
        </is>
      </c>
      <c r="C76" s="83" t="n">
        <v>2.87</v>
      </c>
      <c r="D76" s="89" t="n"/>
      <c r="E76" s="84" t="n">
        <v>2.17</v>
      </c>
      <c r="F76" s="89" t="n"/>
      <c r="G76" s="1" t="n"/>
    </row>
    <row r="77" ht="12.95" customHeight="1">
      <c r="A77" s="59" t="inlineStr">
        <is>
          <t>C5</t>
        </is>
      </c>
      <c r="B77" s="60" t="inlineStr">
        <is>
          <t xml:space="preserve">Indenização Adicional </t>
        </is>
      </c>
      <c r="C77" s="83" t="n">
        <v>0.46</v>
      </c>
      <c r="D77" s="89" t="n"/>
      <c r="E77" s="84" t="n">
        <v>0.35</v>
      </c>
      <c r="F77" s="89" t="n"/>
      <c r="G77" s="1" t="n"/>
    </row>
    <row r="78" ht="15" customHeight="1">
      <c r="A78" s="1" t="n"/>
      <c r="B78" s="61" t="inlineStr">
        <is>
          <t>TOTAL</t>
        </is>
      </c>
      <c r="C78" s="85" t="n">
        <v>10.7</v>
      </c>
      <c r="D78" s="89" t="n"/>
      <c r="E78" s="85" t="n">
        <v>8.09</v>
      </c>
      <c r="F78" s="89" t="n"/>
      <c r="G78" s="1" t="n"/>
    </row>
    <row r="79" ht="12" customHeight="1">
      <c r="A79" s="1" t="n"/>
      <c r="B79" s="66" t="inlineStr">
        <is>
          <t>
</t>
        </is>
      </c>
      <c r="D79" s="1" t="n"/>
      <c r="E79" s="1" t="n"/>
      <c r="F79" s="1" t="n"/>
      <c r="G79" s="1" t="n"/>
    </row>
    <row r="80" ht="12.95" customHeight="1">
      <c r="A80" s="57" t="inlineStr">
        <is>
          <t>D</t>
        </is>
      </c>
      <c r="B80" s="58" t="inlineStr">
        <is>
          <t>GRUPO D</t>
        </is>
      </c>
      <c r="C80" s="1" t="n"/>
      <c r="D80" s="1" t="n"/>
      <c r="E80" s="1" t="n"/>
      <c r="F80" s="1" t="n"/>
      <c r="G80" s="1" t="n"/>
    </row>
    <row r="81" ht="12.95" customHeight="1">
      <c r="A81" s="59" t="inlineStr">
        <is>
          <t>D1</t>
        </is>
      </c>
      <c r="B81" s="60" t="inlineStr">
        <is>
          <t xml:space="preserve">Reincidência de Grupo A sobre Grupo B </t>
        </is>
      </c>
      <c r="C81" s="83" t="n">
        <v>17.8</v>
      </c>
      <c r="D81" s="89" t="n"/>
      <c r="E81" s="84" t="n">
        <v>7.01</v>
      </c>
      <c r="F81" s="89" t="n"/>
      <c r="G81" s="1" t="n"/>
    </row>
    <row r="82" ht="18" customHeight="1">
      <c r="A82" s="59" t="inlineStr">
        <is>
          <t>D2</t>
        </is>
      </c>
      <c r="B82" s="60" t="inlineStr">
        <is>
          <t xml:space="preserve">Reincidência de Grupo A sobre Aviso Prévio Trabalhado e Reincidência do FGTS sobre Aviso Prévio Indenizado </t>
        </is>
      </c>
      <c r="C82" s="83" t="n">
        <v>0.49</v>
      </c>
      <c r="D82" s="89" t="n"/>
      <c r="E82" s="84" t="n">
        <v>0.37</v>
      </c>
      <c r="F82" s="89" t="n"/>
      <c r="G82" s="1" t="n"/>
    </row>
    <row r="83" ht="15" customHeight="1">
      <c r="A83" s="1" t="n"/>
      <c r="B83" s="61" t="inlineStr">
        <is>
          <t>TOTAL</t>
        </is>
      </c>
      <c r="C83" s="85" t="n">
        <v>18.29</v>
      </c>
      <c r="D83" s="89" t="n"/>
      <c r="E83" s="85" t="n">
        <v>7.38</v>
      </c>
      <c r="F83" s="89" t="n"/>
      <c r="G83" s="1" t="n"/>
    </row>
    <row r="84" ht="15" customHeight="1">
      <c r="A84" s="1" t="n"/>
      <c r="B84" s="66" t="inlineStr">
        <is>
          <t>
</t>
        </is>
      </c>
      <c r="E84" s="1" t="n"/>
      <c r="F84" s="1" t="n"/>
      <c r="G84" s="1" t="n"/>
    </row>
    <row r="85" ht="20.1" customHeight="1">
      <c r="A85" s="1" t="n"/>
      <c r="B85" s="62" t="inlineStr">
        <is>
          <t>A + B + C + D =</t>
        </is>
      </c>
      <c r="C85" s="82" t="n">
        <v>114.15</v>
      </c>
      <c r="E85" s="82" t="n">
        <v>71.31</v>
      </c>
      <c r="G85" s="1" t="n"/>
    </row>
    <row r="86" ht="12" customHeight="1">
      <c r="A86" s="1" t="n"/>
      <c r="B86" s="66" t="inlineStr">
        <is>
          <t>
</t>
        </is>
      </c>
      <c r="F86" s="1" t="n"/>
      <c r="G86" s="1" t="n"/>
    </row>
    <row r="87" ht="15" customHeight="1">
      <c r="A87" s="56" t="inlineStr">
        <is>
          <t>COD</t>
        </is>
      </c>
      <c r="B87" s="56" t="inlineStr">
        <is>
          <t>DESCRIÇÃO</t>
        </is>
      </c>
      <c r="C87" s="86" t="inlineStr">
        <is>
          <t>HORISTA %</t>
        </is>
      </c>
      <c r="D87" s="89" t="n"/>
      <c r="E87" s="86" t="inlineStr">
        <is>
          <t>MENSALISTA %</t>
        </is>
      </c>
      <c r="F87" s="89" t="n"/>
      <c r="G87" s="1" t="n"/>
    </row>
    <row r="88" ht="12" customHeight="1">
      <c r="A88" s="1" t="n"/>
      <c r="B88" s="66" t="inlineStr">
        <is>
          <t>
</t>
        </is>
      </c>
      <c r="D88" s="1" t="n"/>
      <c r="E88" s="1" t="n"/>
      <c r="F88" s="1" t="n"/>
      <c r="G88" s="1" t="n"/>
    </row>
    <row r="89" ht="12.95" customHeight="1">
      <c r="A89" s="57" t="inlineStr">
        <is>
          <t>A</t>
        </is>
      </c>
      <c r="B89" s="58" t="inlineStr">
        <is>
          <t>GRUPO A</t>
        </is>
      </c>
      <c r="C89" s="1" t="n"/>
      <c r="D89" s="1" t="n"/>
      <c r="E89" s="1" t="n"/>
      <c r="F89" s="1" t="n"/>
      <c r="G89" s="1" t="n"/>
    </row>
    <row r="90" ht="12.95" customHeight="1">
      <c r="A90" s="59" t="inlineStr">
        <is>
          <t>A1</t>
        </is>
      </c>
      <c r="B90" s="60" t="inlineStr">
        <is>
          <t xml:space="preserve">INSS </t>
        </is>
      </c>
      <c r="C90" s="83" t="n">
        <v>20</v>
      </c>
      <c r="D90" s="89" t="n"/>
      <c r="E90" s="84" t="n">
        <v>20</v>
      </c>
      <c r="F90" s="89" t="n"/>
      <c r="G90" s="1" t="n"/>
    </row>
    <row r="91" ht="12.95" customHeight="1">
      <c r="A91" s="59" t="inlineStr">
        <is>
          <t>A2</t>
        </is>
      </c>
      <c r="B91" s="60" t="inlineStr">
        <is>
          <t xml:space="preserve">SESI </t>
        </is>
      </c>
      <c r="C91" s="83" t="n">
        <v>1.5</v>
      </c>
      <c r="D91" s="89" t="n"/>
      <c r="E91" s="84" t="n">
        <v>1.5</v>
      </c>
      <c r="F91" s="89" t="n"/>
      <c r="G91" s="1" t="n"/>
    </row>
    <row r="92" ht="12.95" customHeight="1">
      <c r="A92" s="59" t="inlineStr">
        <is>
          <t>A3</t>
        </is>
      </c>
      <c r="B92" s="60" t="inlineStr">
        <is>
          <t xml:space="preserve">SENAI </t>
        </is>
      </c>
      <c r="C92" s="83" t="n">
        <v>1</v>
      </c>
      <c r="D92" s="89" t="n"/>
      <c r="E92" s="84" t="n">
        <v>1</v>
      </c>
      <c r="F92" s="89" t="n"/>
      <c r="G92" s="1" t="n"/>
    </row>
    <row r="93" ht="12.95" customHeight="1">
      <c r="A93" s="59" t="inlineStr">
        <is>
          <t>A4</t>
        </is>
      </c>
      <c r="B93" s="60" t="inlineStr">
        <is>
          <t xml:space="preserve">INCRA </t>
        </is>
      </c>
      <c r="C93" s="83" t="n">
        <v>0.2</v>
      </c>
      <c r="D93" s="89" t="n"/>
      <c r="E93" s="84" t="n">
        <v>0.2</v>
      </c>
      <c r="F93" s="89" t="n"/>
      <c r="G93" s="1" t="n"/>
    </row>
    <row r="94" ht="12.95" customHeight="1">
      <c r="A94" s="59" t="inlineStr">
        <is>
          <t>A5</t>
        </is>
      </c>
      <c r="B94" s="60" t="inlineStr">
        <is>
          <t xml:space="preserve">SEBRAE </t>
        </is>
      </c>
      <c r="C94" s="83" t="n">
        <v>0.6</v>
      </c>
      <c r="D94" s="89" t="n"/>
      <c r="E94" s="84" t="n">
        <v>0.6</v>
      </c>
      <c r="F94" s="89" t="n"/>
      <c r="G94" s="1" t="n"/>
    </row>
    <row r="95" ht="12.95" customHeight="1">
      <c r="A95" s="59" t="inlineStr">
        <is>
          <t>A6</t>
        </is>
      </c>
      <c r="B95" s="60" t="inlineStr">
        <is>
          <t xml:space="preserve">Salário Educação </t>
        </is>
      </c>
      <c r="C95" s="83" t="n">
        <v>2.5</v>
      </c>
      <c r="D95" s="89" t="n"/>
      <c r="E95" s="84" t="n">
        <v>2.5</v>
      </c>
      <c r="F95" s="89" t="n"/>
      <c r="G95" s="1" t="n"/>
    </row>
    <row r="96" ht="12.95" customHeight="1">
      <c r="A96" s="59" t="inlineStr">
        <is>
          <t>A7</t>
        </is>
      </c>
      <c r="B96" s="60" t="inlineStr">
        <is>
          <t xml:space="preserve">Seguro Contra Acidentes de Trabalho </t>
        </is>
      </c>
      <c r="C96" s="83" t="n">
        <v>3</v>
      </c>
      <c r="D96" s="89" t="n"/>
      <c r="E96" s="84" t="n">
        <v>3</v>
      </c>
      <c r="F96" s="89" t="n"/>
      <c r="G96" s="1" t="n"/>
    </row>
    <row r="97" ht="12.95" customHeight="1">
      <c r="A97" s="59" t="inlineStr">
        <is>
          <t>A8</t>
        </is>
      </c>
      <c r="B97" s="60" t="inlineStr">
        <is>
          <t xml:space="preserve">FGTS </t>
        </is>
      </c>
      <c r="C97" s="83" t="n">
        <v>8</v>
      </c>
      <c r="D97" s="89" t="n"/>
      <c r="E97" s="84" t="n">
        <v>8</v>
      </c>
      <c r="F97" s="89" t="n"/>
      <c r="G97" s="1" t="n"/>
    </row>
    <row r="98" ht="12.95" customHeight="1">
      <c r="A98" s="59" t="inlineStr">
        <is>
          <t>A9</t>
        </is>
      </c>
      <c r="B98" s="60" t="inlineStr">
        <is>
          <t xml:space="preserve">SECONCI </t>
        </is>
      </c>
      <c r="C98" s="83" t="n">
        <v>0</v>
      </c>
      <c r="D98" s="89" t="n"/>
      <c r="E98" s="84" t="n">
        <v>0</v>
      </c>
      <c r="F98" s="89" t="n"/>
      <c r="G98" s="1" t="n"/>
    </row>
    <row r="99" ht="15" customHeight="1">
      <c r="A99" s="1" t="n"/>
      <c r="B99" s="61" t="inlineStr">
        <is>
          <t>TOTAL</t>
        </is>
      </c>
      <c r="C99" s="85" t="n">
        <v>36.8</v>
      </c>
      <c r="D99" s="89" t="n"/>
      <c r="E99" s="85" t="n">
        <v>36.8</v>
      </c>
      <c r="F99" s="89" t="n"/>
      <c r="G99" s="1" t="n"/>
    </row>
    <row r="100" ht="12" customHeight="1">
      <c r="A100" s="1" t="n"/>
      <c r="B100" s="66" t="inlineStr">
        <is>
          <t>
</t>
        </is>
      </c>
      <c r="D100" s="1" t="n"/>
      <c r="E100" s="1" t="n"/>
      <c r="F100" s="1" t="n"/>
      <c r="G100" s="1" t="n"/>
    </row>
    <row r="101" ht="12.95" customHeight="1">
      <c r="A101" s="57" t="inlineStr">
        <is>
          <t>B</t>
        </is>
      </c>
      <c r="B101" s="58" t="inlineStr">
        <is>
          <t>GRUPO B</t>
        </is>
      </c>
      <c r="C101" s="1" t="n"/>
      <c r="D101" s="1" t="n"/>
      <c r="E101" s="1" t="n"/>
      <c r="F101" s="1" t="n"/>
      <c r="G101" s="1" t="n"/>
    </row>
    <row r="102" ht="12.95" customHeight="1">
      <c r="A102" s="59" t="inlineStr">
        <is>
          <t>B1</t>
        </is>
      </c>
      <c r="B102" s="60" t="inlineStr">
        <is>
          <t xml:space="preserve">Repouso Semanal Remunerado </t>
        </is>
      </c>
      <c r="C102" s="83" t="n">
        <v>17.87</v>
      </c>
      <c r="D102" s="89" t="n"/>
      <c r="E102" s="84" t="n">
        <v>0</v>
      </c>
      <c r="F102" s="89" t="n"/>
      <c r="G102" s="1" t="n"/>
    </row>
    <row r="103" ht="12.95" customHeight="1">
      <c r="A103" s="59" t="inlineStr">
        <is>
          <t>B2</t>
        </is>
      </c>
      <c r="B103" s="60" t="inlineStr">
        <is>
          <t xml:space="preserve">Feriados </t>
        </is>
      </c>
      <c r="C103" s="83" t="n">
        <v>3.93</v>
      </c>
      <c r="D103" s="89" t="n"/>
      <c r="E103" s="84" t="n">
        <v>0</v>
      </c>
      <c r="F103" s="89" t="n"/>
      <c r="G103" s="1" t="n"/>
    </row>
    <row r="104" ht="12.95" customHeight="1">
      <c r="A104" s="59" t="inlineStr">
        <is>
          <t>B3</t>
        </is>
      </c>
      <c r="B104" s="60" t="inlineStr">
        <is>
          <t xml:space="preserve">Auxílio - Enfermidade </t>
        </is>
      </c>
      <c r="C104" s="83" t="n">
        <v>0.85</v>
      </c>
      <c r="D104" s="89" t="n"/>
      <c r="E104" s="84" t="n">
        <v>0.64</v>
      </c>
      <c r="F104" s="89" t="n"/>
      <c r="G104" s="1" t="n"/>
    </row>
    <row r="105" ht="12.95" customHeight="1">
      <c r="A105" s="59" t="inlineStr">
        <is>
          <t>B4</t>
        </is>
      </c>
      <c r="B105" s="60" t="inlineStr">
        <is>
          <t xml:space="preserve">13º Salário </t>
        </is>
      </c>
      <c r="C105" s="83" t="n">
        <v>10.98</v>
      </c>
      <c r="D105" s="89" t="n"/>
      <c r="E105" s="84" t="n">
        <v>8.33</v>
      </c>
      <c r="F105" s="89" t="n"/>
      <c r="G105" s="1" t="n"/>
    </row>
    <row r="106" ht="12.95" customHeight="1">
      <c r="A106" s="59" t="inlineStr">
        <is>
          <t>B5</t>
        </is>
      </c>
      <c r="B106" s="60" t="inlineStr">
        <is>
          <t xml:space="preserve">Licença Paternidade </t>
        </is>
      </c>
      <c r="C106" s="83" t="n">
        <v>0.06</v>
      </c>
      <c r="D106" s="89" t="n"/>
      <c r="E106" s="84" t="n">
        <v>0.04</v>
      </c>
      <c r="F106" s="89" t="n"/>
      <c r="G106" s="1" t="n"/>
    </row>
    <row r="107" ht="12.95" customHeight="1">
      <c r="A107" s="59" t="inlineStr">
        <is>
          <t>B6</t>
        </is>
      </c>
      <c r="B107" s="60" t="inlineStr">
        <is>
          <t xml:space="preserve">Faltas Justificadas </t>
        </is>
      </c>
      <c r="C107" s="83" t="n">
        <v>0.73</v>
      </c>
      <c r="D107" s="89" t="n"/>
      <c r="E107" s="84" t="n">
        <v>0.5600000000000001</v>
      </c>
      <c r="F107" s="89" t="n"/>
      <c r="G107" s="1" t="n"/>
    </row>
    <row r="108" ht="12.95" customHeight="1">
      <c r="A108" s="59" t="inlineStr">
        <is>
          <t>B7</t>
        </is>
      </c>
      <c r="B108" s="60" t="inlineStr">
        <is>
          <t xml:space="preserve">Dias de Chuvas </t>
        </is>
      </c>
      <c r="C108" s="83" t="n">
        <v>1.51</v>
      </c>
      <c r="D108" s="89" t="n"/>
      <c r="E108" s="84" t="n">
        <v>0</v>
      </c>
      <c r="F108" s="89" t="n"/>
      <c r="G108" s="1" t="n"/>
    </row>
    <row r="109" ht="12.95" customHeight="1">
      <c r="A109" s="59" t="inlineStr">
        <is>
          <t>B8</t>
        </is>
      </c>
      <c r="B109" s="60" t="inlineStr">
        <is>
          <t xml:space="preserve">Auxílio Acidente de Trabalho </t>
        </is>
      </c>
      <c r="C109" s="83" t="n">
        <v>0.1</v>
      </c>
      <c r="D109" s="89" t="n"/>
      <c r="E109" s="84" t="n">
        <v>0.08</v>
      </c>
      <c r="F109" s="89" t="n"/>
      <c r="G109" s="1" t="n"/>
    </row>
    <row r="110" ht="12.95" customHeight="1">
      <c r="A110" s="59" t="inlineStr">
        <is>
          <t>B9</t>
        </is>
      </c>
      <c r="B110" s="60" t="inlineStr">
        <is>
          <t xml:space="preserve">Férias Gozadas </t>
        </is>
      </c>
      <c r="C110" s="83" t="n">
        <v>11.37</v>
      </c>
      <c r="D110" s="89" t="n"/>
      <c r="E110" s="84" t="n">
        <v>8.640000000000001</v>
      </c>
      <c r="F110" s="89" t="n"/>
      <c r="G110" s="1" t="n"/>
    </row>
    <row r="111" ht="12.95" customHeight="1">
      <c r="A111" s="59" t="inlineStr">
        <is>
          <t>B10</t>
        </is>
      </c>
      <c r="B111" s="60" t="inlineStr">
        <is>
          <t xml:space="preserve">Salário Maternidade </t>
        </is>
      </c>
      <c r="C111" s="83" t="n">
        <v>0.04</v>
      </c>
      <c r="D111" s="89" t="n"/>
      <c r="E111" s="84" t="n">
        <v>0.03</v>
      </c>
      <c r="F111" s="89" t="n"/>
      <c r="G111" s="1" t="n"/>
    </row>
    <row r="112" ht="15" customHeight="1">
      <c r="A112" s="1" t="n"/>
      <c r="B112" s="61" t="inlineStr">
        <is>
          <t>TOTAL</t>
        </is>
      </c>
      <c r="C112" s="85" t="n">
        <v>47.44</v>
      </c>
      <c r="D112" s="89" t="n"/>
      <c r="E112" s="85" t="n">
        <v>18.32</v>
      </c>
      <c r="F112" s="89" t="n"/>
      <c r="G112" s="1" t="n"/>
    </row>
    <row r="113" ht="12" customHeight="1">
      <c r="A113" s="1" t="n"/>
      <c r="B113" s="66" t="inlineStr">
        <is>
          <t>
</t>
        </is>
      </c>
      <c r="D113" s="1" t="n"/>
      <c r="E113" s="1" t="n"/>
      <c r="F113" s="1" t="n"/>
      <c r="G113" s="1" t="n"/>
    </row>
    <row r="114" ht="12.95" customHeight="1">
      <c r="A114" s="57" t="inlineStr">
        <is>
          <t>C</t>
        </is>
      </c>
      <c r="B114" s="58" t="inlineStr">
        <is>
          <t>GRUPO C</t>
        </is>
      </c>
      <c r="C114" s="1" t="n"/>
      <c r="D114" s="1" t="n"/>
      <c r="E114" s="1" t="n"/>
      <c r="F114" s="1" t="n"/>
      <c r="G114" s="1" t="n"/>
    </row>
    <row r="115" ht="12.95" customHeight="1">
      <c r="A115" s="59" t="inlineStr">
        <is>
          <t>C1</t>
        </is>
      </c>
      <c r="B115" s="60" t="inlineStr">
        <is>
          <t xml:space="preserve">Aviso Prévio Indenizado </t>
        </is>
      </c>
      <c r="C115" s="83" t="n">
        <v>4.83</v>
      </c>
      <c r="D115" s="89" t="n"/>
      <c r="E115" s="84" t="n">
        <v>3.67</v>
      </c>
      <c r="F115" s="89" t="n"/>
      <c r="G115" s="1" t="n"/>
    </row>
    <row r="116" ht="12.95" customHeight="1">
      <c r="A116" s="59" t="inlineStr">
        <is>
          <t>C2</t>
        </is>
      </c>
      <c r="B116" s="60" t="inlineStr">
        <is>
          <t xml:space="preserve">Aviso Prévio Trabalhado </t>
        </is>
      </c>
      <c r="C116" s="83" t="n">
        <v>0.11</v>
      </c>
      <c r="D116" s="89" t="n"/>
      <c r="E116" s="84" t="n">
        <v>0.09</v>
      </c>
      <c r="F116" s="89" t="n"/>
      <c r="G116" s="1" t="n"/>
    </row>
    <row r="117" ht="12.95" customHeight="1">
      <c r="A117" s="59" t="inlineStr">
        <is>
          <t>C3</t>
        </is>
      </c>
      <c r="B117" s="60" t="inlineStr">
        <is>
          <t xml:space="preserve">Férias Indenizadas </t>
        </is>
      </c>
      <c r="C117" s="83" t="n">
        <v>2.35</v>
      </c>
      <c r="D117" s="89" t="n"/>
      <c r="E117" s="84" t="n">
        <v>1.79</v>
      </c>
      <c r="F117" s="89" t="n"/>
      <c r="G117" s="1" t="n"/>
    </row>
    <row r="118" ht="12.95" customHeight="1">
      <c r="A118" s="59" t="inlineStr">
        <is>
          <t>C4</t>
        </is>
      </c>
      <c r="B118" s="60" t="inlineStr">
        <is>
          <t xml:space="preserve">Depósito Rescisão Sem Justa Causa </t>
        </is>
      </c>
      <c r="C118" s="83" t="n">
        <v>2.71</v>
      </c>
      <c r="D118" s="89" t="n"/>
      <c r="E118" s="84" t="n">
        <v>2.06</v>
      </c>
      <c r="F118" s="89" t="n"/>
      <c r="G118" s="1" t="n"/>
    </row>
    <row r="119" ht="12.95" customHeight="1">
      <c r="A119" s="59" t="inlineStr">
        <is>
          <t>C5</t>
        </is>
      </c>
      <c r="B119" s="60" t="inlineStr">
        <is>
          <t xml:space="preserve">Indenização Adicional </t>
        </is>
      </c>
      <c r="C119" s="83" t="n">
        <v>0.41</v>
      </c>
      <c r="D119" s="89" t="n"/>
      <c r="E119" s="84" t="n">
        <v>0.31</v>
      </c>
      <c r="F119" s="89" t="n"/>
      <c r="G119" s="1" t="n"/>
    </row>
    <row r="120" ht="15" customHeight="1">
      <c r="A120" s="1" t="n"/>
      <c r="B120" s="61" t="inlineStr">
        <is>
          <t>TOTAL</t>
        </is>
      </c>
      <c r="C120" s="85" t="n">
        <v>10.41</v>
      </c>
      <c r="D120" s="89" t="n"/>
      <c r="E120" s="85" t="n">
        <v>7.919999999999999</v>
      </c>
      <c r="F120" s="89" t="n"/>
      <c r="G120" s="1" t="n"/>
    </row>
    <row r="121" ht="12" customHeight="1">
      <c r="A121" s="1" t="n"/>
      <c r="B121" s="66" t="inlineStr">
        <is>
          <t>
</t>
        </is>
      </c>
      <c r="D121" s="1" t="n"/>
      <c r="E121" s="1" t="n"/>
      <c r="F121" s="1" t="n"/>
      <c r="G121" s="1" t="n"/>
    </row>
    <row r="122" ht="12.95" customHeight="1">
      <c r="A122" s="57" t="inlineStr">
        <is>
          <t>D</t>
        </is>
      </c>
      <c r="B122" s="58" t="inlineStr">
        <is>
          <t>GRUPO D</t>
        </is>
      </c>
      <c r="C122" s="1" t="n"/>
      <c r="D122" s="1" t="n"/>
      <c r="E122" s="1" t="n"/>
      <c r="F122" s="1" t="n"/>
      <c r="G122" s="1" t="n"/>
    </row>
    <row r="123" ht="12.95" customHeight="1">
      <c r="A123" s="59" t="inlineStr">
        <is>
          <t>D1</t>
        </is>
      </c>
      <c r="B123" s="60" t="inlineStr">
        <is>
          <t xml:space="preserve">Reincidência de Grupo A sobre Grupo B </t>
        </is>
      </c>
      <c r="C123" s="83" t="n">
        <v>17.46</v>
      </c>
      <c r="D123" s="89" t="n"/>
      <c r="E123" s="84" t="n">
        <v>6.74</v>
      </c>
      <c r="F123" s="89" t="n"/>
      <c r="G123" s="1" t="n"/>
    </row>
    <row r="124" ht="18" customHeight="1">
      <c r="A124" s="59" t="inlineStr">
        <is>
          <t>D2</t>
        </is>
      </c>
      <c r="B124" s="60" t="inlineStr">
        <is>
          <t xml:space="preserve">Reincidência de Grupo A sobre Aviso Prévio Trabalhado e Reincidência do FGTS sobre Aviso Prévio Indenizado </t>
        </is>
      </c>
      <c r="C124" s="83" t="n">
        <v>0.43</v>
      </c>
      <c r="D124" s="89" t="n"/>
      <c r="E124" s="84" t="n">
        <v>0.33</v>
      </c>
      <c r="F124" s="89" t="n"/>
      <c r="G124" s="1" t="n"/>
    </row>
    <row r="125" ht="15" customHeight="1">
      <c r="A125" s="1" t="n"/>
      <c r="B125" s="61" t="inlineStr">
        <is>
          <t>TOTAL</t>
        </is>
      </c>
      <c r="C125" s="85" t="n">
        <v>17.89</v>
      </c>
      <c r="D125" s="89" t="n"/>
      <c r="E125" s="85" t="n">
        <v>7.07</v>
      </c>
      <c r="F125" s="89" t="n"/>
      <c r="G125" s="1" t="n"/>
    </row>
    <row r="126" ht="15" customHeight="1">
      <c r="A126" s="1" t="n"/>
      <c r="B126" s="66" t="inlineStr">
        <is>
          <t>
</t>
        </is>
      </c>
      <c r="E126" s="1" t="n"/>
      <c r="F126" s="1" t="n"/>
      <c r="G126" s="1" t="n"/>
    </row>
    <row r="127" ht="20.1" customHeight="1">
      <c r="A127" s="1" t="n"/>
      <c r="B127" s="62" t="inlineStr">
        <is>
          <t>A + B + C + D =</t>
        </is>
      </c>
      <c r="C127" s="82" t="n">
        <v>112.54</v>
      </c>
      <c r="E127" s="82" t="n">
        <v>70.11</v>
      </c>
      <c r="G127" s="1" t="n"/>
    </row>
  </sheetData>
  <mergeCells count="211">
    <mergeCell ref="B42:D42"/>
    <mergeCell ref="B100:C100"/>
    <mergeCell ref="C6:D6"/>
    <mergeCell ref="C62:D62"/>
    <mergeCell ref="C15:D15"/>
    <mergeCell ref="E62:F62"/>
    <mergeCell ref="C98:D98"/>
    <mergeCell ref="E111:F111"/>
    <mergeCell ref="C107:D107"/>
    <mergeCell ref="E23:F23"/>
    <mergeCell ref="C116:D116"/>
    <mergeCell ref="C64:D64"/>
    <mergeCell ref="E8:F8"/>
    <mergeCell ref="E64:F64"/>
    <mergeCell ref="C73:D73"/>
    <mergeCell ref="E73:F73"/>
    <mergeCell ref="E51:F51"/>
    <mergeCell ref="E87:F87"/>
    <mergeCell ref="C54:D54"/>
    <mergeCell ref="C63:D63"/>
    <mergeCell ref="C41:D41"/>
    <mergeCell ref="E63:F63"/>
    <mergeCell ref="B84:D84"/>
    <mergeCell ref="C93:D93"/>
    <mergeCell ref="C50:D50"/>
    <mergeCell ref="C56:D56"/>
    <mergeCell ref="E65:F65"/>
    <mergeCell ref="C105:D105"/>
    <mergeCell ref="E34:F34"/>
    <mergeCell ref="C43:D43"/>
    <mergeCell ref="E105:F105"/>
    <mergeCell ref="E99:F99"/>
    <mergeCell ref="C27:D27"/>
    <mergeCell ref="E49:F49"/>
    <mergeCell ref="C76:D76"/>
    <mergeCell ref="E27:F27"/>
    <mergeCell ref="C36:D36"/>
    <mergeCell ref="B86:E86"/>
    <mergeCell ref="C120:D120"/>
    <mergeCell ref="E36:F36"/>
    <mergeCell ref="C119:D119"/>
    <mergeCell ref="E119:F119"/>
    <mergeCell ref="E116:F116"/>
    <mergeCell ref="E91:F91"/>
    <mergeCell ref="E85:F85"/>
    <mergeCell ref="C67:D67"/>
    <mergeCell ref="C19:D19"/>
    <mergeCell ref="C28:D28"/>
    <mergeCell ref="E75:F75"/>
    <mergeCell ref="E22:F22"/>
    <mergeCell ref="E53:F53"/>
    <mergeCell ref="E93:F93"/>
    <mergeCell ref="C111:D111"/>
    <mergeCell ref="E115:F115"/>
    <mergeCell ref="E102:F102"/>
    <mergeCell ref="C3:D3"/>
    <mergeCell ref="C69:D69"/>
    <mergeCell ref="E3:F3"/>
    <mergeCell ref="C83:D83"/>
    <mergeCell ref="E12:F12"/>
    <mergeCell ref="B16:C16"/>
    <mergeCell ref="C92:D92"/>
    <mergeCell ref="E117:F117"/>
    <mergeCell ref="E55:F55"/>
    <mergeCell ref="E67:F67"/>
    <mergeCell ref="C14:D14"/>
    <mergeCell ref="C45:D45"/>
    <mergeCell ref="E14:F14"/>
    <mergeCell ref="C97:D97"/>
    <mergeCell ref="E127:F127"/>
    <mergeCell ref="E48:F48"/>
    <mergeCell ref="C109:D109"/>
    <mergeCell ref="C40:D40"/>
    <mergeCell ref="C124:D124"/>
    <mergeCell ref="E40:F40"/>
    <mergeCell ref="A1:G1"/>
    <mergeCell ref="B29:C29"/>
    <mergeCell ref="C90:D90"/>
    <mergeCell ref="C60:D60"/>
    <mergeCell ref="E90:F90"/>
    <mergeCell ref="E104:F104"/>
    <mergeCell ref="B37:C37"/>
    <mergeCell ref="C123:D123"/>
    <mergeCell ref="B126:D126"/>
    <mergeCell ref="C110:D110"/>
    <mergeCell ref="E26:F26"/>
    <mergeCell ref="E110:F110"/>
    <mergeCell ref="C8:D8"/>
    <mergeCell ref="E124:F124"/>
    <mergeCell ref="C91:D91"/>
    <mergeCell ref="E120:F120"/>
    <mergeCell ref="C82:D82"/>
    <mergeCell ref="E76:F76"/>
    <mergeCell ref="E25:F25"/>
    <mergeCell ref="C57:D57"/>
    <mergeCell ref="C66:D66"/>
    <mergeCell ref="E66:F66"/>
    <mergeCell ref="C18:D18"/>
    <mergeCell ref="C53:D53"/>
    <mergeCell ref="B79:C79"/>
    <mergeCell ref="E18:F18"/>
    <mergeCell ref="C102:D102"/>
    <mergeCell ref="C77:D77"/>
    <mergeCell ref="C34:D34"/>
    <mergeCell ref="E50:F50"/>
    <mergeCell ref="C68:D68"/>
    <mergeCell ref="E68:F68"/>
    <mergeCell ref="C108:D108"/>
    <mergeCell ref="B121:C121"/>
    <mergeCell ref="E52:F52"/>
    <mergeCell ref="E83:F83"/>
    <mergeCell ref="E123:F123"/>
    <mergeCell ref="B71:C71"/>
    <mergeCell ref="E92:F92"/>
    <mergeCell ref="E39:F39"/>
    <mergeCell ref="B58:C58"/>
    <mergeCell ref="C20:D20"/>
    <mergeCell ref="E107:F107"/>
    <mergeCell ref="E20:F20"/>
    <mergeCell ref="C85:D85"/>
    <mergeCell ref="C112:D112"/>
    <mergeCell ref="C94:D94"/>
    <mergeCell ref="C65:D65"/>
    <mergeCell ref="E94:F94"/>
    <mergeCell ref="E103:F103"/>
    <mergeCell ref="C75:D75"/>
    <mergeCell ref="E13:F13"/>
    <mergeCell ref="C22:D22"/>
    <mergeCell ref="E69:F69"/>
    <mergeCell ref="C127:D127"/>
    <mergeCell ref="C31:D31"/>
    <mergeCell ref="E78:F78"/>
    <mergeCell ref="B88:C88"/>
    <mergeCell ref="E31:F31"/>
    <mergeCell ref="E118:F118"/>
    <mergeCell ref="C12:D12"/>
    <mergeCell ref="E6:F6"/>
    <mergeCell ref="C21:D21"/>
    <mergeCell ref="E77:F77"/>
    <mergeCell ref="E15:F15"/>
    <mergeCell ref="E108:F108"/>
    <mergeCell ref="C51:D51"/>
    <mergeCell ref="C95:D95"/>
    <mergeCell ref="E95:F95"/>
    <mergeCell ref="C61:D61"/>
    <mergeCell ref="B2:E2"/>
    <mergeCell ref="E61:F61"/>
    <mergeCell ref="C70:D70"/>
    <mergeCell ref="C48:D48"/>
    <mergeCell ref="C23:D23"/>
    <mergeCell ref="E70:F70"/>
    <mergeCell ref="C106:D106"/>
    <mergeCell ref="E57:F57"/>
    <mergeCell ref="C32:D32"/>
    <mergeCell ref="C7:D7"/>
    <mergeCell ref="E54:F54"/>
    <mergeCell ref="E32:F32"/>
    <mergeCell ref="E7:F7"/>
    <mergeCell ref="C125:D125"/>
    <mergeCell ref="E125:F125"/>
    <mergeCell ref="E41:F41"/>
    <mergeCell ref="E21:F21"/>
    <mergeCell ref="B44:E44"/>
    <mergeCell ref="E81:F81"/>
    <mergeCell ref="E112:F112"/>
    <mergeCell ref="E56:F56"/>
    <mergeCell ref="E96:F96"/>
    <mergeCell ref="B4:C4"/>
    <mergeCell ref="C49:D49"/>
    <mergeCell ref="E43:F43"/>
    <mergeCell ref="C24:D24"/>
    <mergeCell ref="B113:C113"/>
    <mergeCell ref="E24:F24"/>
    <mergeCell ref="C33:D33"/>
    <mergeCell ref="E106:F106"/>
    <mergeCell ref="C104:D104"/>
    <mergeCell ref="E33:F33"/>
    <mergeCell ref="E98:F98"/>
    <mergeCell ref="B46:C46"/>
    <mergeCell ref="C74:D74"/>
    <mergeCell ref="C26:D26"/>
    <mergeCell ref="C35:D35"/>
    <mergeCell ref="E82:F82"/>
    <mergeCell ref="E35:F35"/>
    <mergeCell ref="C10:D10"/>
    <mergeCell ref="E10:F10"/>
    <mergeCell ref="C25:D25"/>
    <mergeCell ref="C103:D103"/>
    <mergeCell ref="E19:F19"/>
    <mergeCell ref="C117:D117"/>
    <mergeCell ref="C55:D55"/>
    <mergeCell ref="E28:F28"/>
    <mergeCell ref="C99:D99"/>
    <mergeCell ref="C9:D9"/>
    <mergeCell ref="E60:F60"/>
    <mergeCell ref="C118:D118"/>
    <mergeCell ref="E9:F9"/>
    <mergeCell ref="E74:F74"/>
    <mergeCell ref="C115:D115"/>
    <mergeCell ref="C11:D11"/>
    <mergeCell ref="E11:F11"/>
    <mergeCell ref="E45:F45"/>
    <mergeCell ref="C52:D52"/>
    <mergeCell ref="C39:D39"/>
    <mergeCell ref="C81:D81"/>
    <mergeCell ref="E97:F97"/>
    <mergeCell ref="C13:D13"/>
    <mergeCell ref="C96:D96"/>
    <mergeCell ref="C78:D78"/>
    <mergeCell ref="E109:F109"/>
    <mergeCell ref="C87:D87"/>
  </mergeCells>
  <pageMargins left="0.5" right="0.5" top="0.5" bottom="0.5" header="0" footer="0"/>
  <pageSetup orientation="portrait" paperSize="9" scale="85"/>
</worksheet>
</file>

<file path=xl/worksheets/sheet2.xml><?xml version="1.0" encoding="utf-8"?>
<worksheet xmlns="http://schemas.openxmlformats.org/spreadsheetml/2006/main">
  <sheetPr>
    <outlinePr summaryBelow="0"/>
    <pageSetUpPr/>
  </sheetPr>
  <dimension ref="A1:M220"/>
  <sheetViews>
    <sheetView workbookViewId="0">
      <selection activeCell="A1" sqref="A1:M1"/>
    </sheetView>
  </sheetViews>
  <sheetFormatPr baseColWidth="8" defaultRowHeight="15"/>
  <cols>
    <col width="8.5703125" customWidth="1" min="1" max="1"/>
    <col width="10.42578125" customWidth="1" min="2" max="2"/>
    <col width="51" bestFit="1" customWidth="1" min="3" max="3"/>
    <col width="8.42578125" customWidth="1" min="4" max="5"/>
    <col width="10.42578125" customWidth="1" min="6" max="6"/>
    <col width="9.42578125" customWidth="1" min="7" max="11"/>
    <col width="10.42578125" customWidth="1" min="12" max="12"/>
    <col width="12.42578125" customWidth="1" min="13" max="13"/>
  </cols>
  <sheetData>
    <row r="1" ht="99" customHeight="1">
      <c r="A1" s="72" t="n"/>
      <c r="B1" s="87" t="n"/>
      <c r="C1" s="87" t="n"/>
      <c r="D1" s="87" t="n"/>
      <c r="E1" s="87" t="n"/>
      <c r="F1" s="87" t="n"/>
      <c r="G1" s="87" t="n"/>
      <c r="H1" s="87" t="n"/>
      <c r="I1" s="87" t="n"/>
      <c r="J1" s="87" t="n"/>
      <c r="K1" s="87" t="n"/>
      <c r="L1" s="87" t="n"/>
      <c r="M1" s="87" t="n"/>
    </row>
    <row r="2" ht="12.95" customHeight="1">
      <c r="A2" s="73" t="inlineStr">
        <is>
          <t>ITEM</t>
        </is>
      </c>
      <c r="B2" s="73" t="inlineStr">
        <is>
          <t>CÓDIGO</t>
        </is>
      </c>
      <c r="C2" s="73" t="inlineStr">
        <is>
          <t>DESCRIÇÃO</t>
        </is>
      </c>
      <c r="D2" s="73" t="inlineStr">
        <is>
          <t>FONTE</t>
        </is>
      </c>
      <c r="E2" s="73" t="inlineStr">
        <is>
          <t>UNIDADE</t>
        </is>
      </c>
      <c r="F2" s="73" t="inlineStr">
        <is>
          <t>QTD</t>
        </is>
      </c>
      <c r="G2" s="73" t="inlineStr">
        <is>
          <t>CUSTO DIRETO (R$)</t>
        </is>
      </c>
      <c r="H2" s="88" t="n"/>
      <c r="I2" s="88" t="n"/>
      <c r="J2" s="88" t="n"/>
      <c r="K2" s="89" t="n"/>
      <c r="L2" s="74" t="inlineStr">
        <is>
          <t>PREÇO
UNITÁRIO (R$)</t>
        </is>
      </c>
      <c r="M2" s="73" t="inlineStr">
        <is>
          <t>PREÇO
TOTAL (R$)</t>
        </is>
      </c>
    </row>
    <row r="3" ht="12" customHeight="1">
      <c r="A3" s="90" t="n"/>
      <c r="B3" s="90" t="n"/>
      <c r="C3" s="90" t="n"/>
      <c r="D3" s="90" t="n"/>
      <c r="E3" s="90" t="n"/>
      <c r="F3" s="90" t="n"/>
      <c r="G3" s="74" t="inlineStr">
        <is>
          <t>MÃO DE OBRA</t>
        </is>
      </c>
      <c r="H3" s="74" t="inlineStr">
        <is>
          <t>MATERIAL</t>
        </is>
      </c>
      <c r="I3" s="13" t="inlineStr">
        <is>
          <t>EQUIPAMENTOS</t>
        </is>
      </c>
      <c r="J3" s="74" t="inlineStr">
        <is>
          <t>OUTROS</t>
        </is>
      </c>
      <c r="K3" s="74" t="inlineStr">
        <is>
          <t>BDI</t>
        </is>
      </c>
      <c r="L3" s="90" t="n"/>
      <c r="M3" s="90" t="n"/>
    </row>
    <row r="4" ht="15" customHeight="1">
      <c r="A4" s="63" t="inlineStr">
        <is>
          <t>1</t>
        </is>
      </c>
      <c r="B4" s="63" t="inlineStr">
        <is>
          <t>ADMINISTRAÇÃO LOCAL DE OBRA</t>
        </is>
      </c>
      <c r="C4" s="88" t="n"/>
      <c r="D4" s="88" t="n"/>
      <c r="E4" s="88" t="n"/>
      <c r="F4" s="88" t="n"/>
      <c r="G4" s="88" t="n"/>
      <c r="H4" s="88" t="n"/>
      <c r="I4" s="88" t="n"/>
      <c r="J4" s="88" t="n"/>
      <c r="K4" s="88" t="n"/>
      <c r="L4" s="89" t="n"/>
      <c r="M4" s="4">
        <f>ROUND(SUM(M5:M13),2)</f>
        <v/>
      </c>
    </row>
    <row r="5">
      <c r="A5" s="69" t="inlineStr">
        <is>
          <t>1.1</t>
        </is>
      </c>
      <c r="B5" s="70" t="inlineStr">
        <is>
          <t>90778</t>
        </is>
      </c>
      <c r="C5" s="69" t="inlineStr">
        <is>
          <t>ENGENHEIRO CIVIL DE OBRA PLENO COM ENCARGOS COMPLEMENTARES</t>
        </is>
      </c>
      <c r="D5" s="70" t="inlineStr">
        <is>
          <t>SINAPI</t>
        </is>
      </c>
      <c r="E5" s="70" t="inlineStr">
        <is>
          <t>H</t>
        </is>
      </c>
      <c r="F5" s="71" t="n">
        <v>264</v>
      </c>
      <c r="G5" s="68" t="n">
        <v>129.75</v>
      </c>
      <c r="H5" s="68" t="n">
        <v>0</v>
      </c>
      <c r="I5" s="68" t="n">
        <v>0</v>
      </c>
      <c r="J5" s="68" t="n">
        <v>2.13</v>
      </c>
      <c r="K5" s="68" t="n">
        <v>0</v>
      </c>
      <c r="L5" s="68">
        <f>ROUND(G5+H5+I5+J5+K5,2)</f>
        <v/>
      </c>
      <c r="M5" s="68">
        <f>ROUND(ROUND(F5,2)*ROUND(L5,2),2)</f>
        <v/>
      </c>
    </row>
    <row r="6">
      <c r="A6" s="69" t="inlineStr">
        <is>
          <t>1.2</t>
        </is>
      </c>
      <c r="B6" s="70" t="inlineStr">
        <is>
          <t>93572</t>
        </is>
      </c>
      <c r="C6" s="69" t="inlineStr">
        <is>
          <t>ENCARREGADO GERAL DE OBRAS COM ENCARGOS COMPLEMENTARES</t>
        </is>
      </c>
      <c r="D6" s="70" t="inlineStr">
        <is>
          <t>SINAPI</t>
        </is>
      </c>
      <c r="E6" s="70" t="inlineStr">
        <is>
          <t>MES</t>
        </is>
      </c>
      <c r="F6" s="71" t="n">
        <v>12</v>
      </c>
      <c r="G6" s="68" t="n">
        <v>4303.08</v>
      </c>
      <c r="H6" s="68" t="n">
        <v>0</v>
      </c>
      <c r="I6" s="68" t="n">
        <v>0</v>
      </c>
      <c r="J6" s="68" t="n">
        <v>514.28</v>
      </c>
      <c r="K6" s="68" t="n">
        <v>0</v>
      </c>
      <c r="L6" s="68">
        <f>ROUND(G6+H6+I6+J6+K6,2)</f>
        <v/>
      </c>
      <c r="M6" s="68">
        <f>ROUND(ROUND(F6,2)*ROUND(L6,2),2)</f>
        <v/>
      </c>
    </row>
    <row r="7">
      <c r="A7" s="69" t="inlineStr">
        <is>
          <t>1.3</t>
        </is>
      </c>
      <c r="B7" s="70" t="inlineStr">
        <is>
          <t>100309</t>
        </is>
      </c>
      <c r="C7" s="69" t="inlineStr">
        <is>
          <t>TÉCNICO EM SEGURANÇA DO TRABALHO COM ENCARGOS COMPLEMENTARES</t>
        </is>
      </c>
      <c r="D7" s="70" t="inlineStr">
        <is>
          <t>SINAPI</t>
        </is>
      </c>
      <c r="E7" s="70" t="inlineStr">
        <is>
          <t>H</t>
        </is>
      </c>
      <c r="F7" s="71" t="n">
        <v>396</v>
      </c>
      <c r="G7" s="68" t="n">
        <v>29.38</v>
      </c>
      <c r="H7" s="68" t="n">
        <v>0</v>
      </c>
      <c r="I7" s="68" t="n">
        <v>0</v>
      </c>
      <c r="J7" s="68" t="n">
        <v>2.23</v>
      </c>
      <c r="K7" s="68" t="n">
        <v>0</v>
      </c>
      <c r="L7" s="68">
        <f>ROUND(G7+H7+I7+J7+K7,2)</f>
        <v/>
      </c>
      <c r="M7" s="68">
        <f>ROUND(ROUND(F7,2)*ROUND(L7,2),2)</f>
        <v/>
      </c>
    </row>
    <row r="8">
      <c r="A8" s="69" t="inlineStr">
        <is>
          <t>1.4</t>
        </is>
      </c>
      <c r="B8" s="70" t="inlineStr">
        <is>
          <t>88255</t>
        </is>
      </c>
      <c r="C8" s="69" t="inlineStr">
        <is>
          <t>AUXILIAR TÉCNICO DE ENGENHARIA COM ENCARGOS COMPLEMENTARES</t>
        </is>
      </c>
      <c r="D8" s="70" t="inlineStr">
        <is>
          <t>SINAPI</t>
        </is>
      </c>
      <c r="E8" s="70" t="inlineStr">
        <is>
          <t>H</t>
        </is>
      </c>
      <c r="F8" s="71" t="n">
        <v>396</v>
      </c>
      <c r="G8" s="68" t="n">
        <v>27.91</v>
      </c>
      <c r="H8" s="68" t="n">
        <v>0</v>
      </c>
      <c r="I8" s="68" t="n">
        <v>0</v>
      </c>
      <c r="J8" s="68" t="n">
        <v>2.13</v>
      </c>
      <c r="K8" s="68" t="n">
        <v>0</v>
      </c>
      <c r="L8" s="68">
        <f>ROUND(G8+H8+I8+J8+K8,2)</f>
        <v/>
      </c>
      <c r="M8" s="68">
        <f>ROUND(ROUND(F8,2)*ROUND(L8,2),2)</f>
        <v/>
      </c>
    </row>
    <row r="9" ht="33" customHeight="1">
      <c r="A9" s="69" t="inlineStr">
        <is>
          <t>1.5</t>
        </is>
      </c>
      <c r="B9" s="70" t="inlineStr">
        <is>
          <t>C4997</t>
        </is>
      </c>
      <c r="C9" s="69" t="inlineStr">
        <is>
          <t>LOCAÇÃO DE CONTÊINER ESCRITÓRIO COM BANHEIRO (01 VASO SANITÁRIO, 01 LAVATÓRIO E 01 CHUVEIRO), JANELA EM VIDRO, PORTAS, LUMINÁRIAS, TOMADAS, FORRO EM PVC, AR CONDICIONADO E ISOLAMENTO TERMO-ACÚSTICO EM ISOPOR - 6,00 X 2,35M</t>
        </is>
      </c>
      <c r="D9" s="70" t="inlineStr">
        <is>
          <t>SEINFRA</t>
        </is>
      </c>
      <c r="E9" s="70" t="inlineStr">
        <is>
          <t>MÊS</t>
        </is>
      </c>
      <c r="F9" s="71" t="n">
        <v>12</v>
      </c>
      <c r="G9" s="68" t="n">
        <v>0</v>
      </c>
      <c r="H9" s="68" t="n">
        <v>1097.99</v>
      </c>
      <c r="I9" s="68" t="n">
        <v>0</v>
      </c>
      <c r="J9" s="68" t="n">
        <v>0</v>
      </c>
      <c r="K9" s="68" t="n">
        <v>0</v>
      </c>
      <c r="L9" s="68">
        <f>ROUND(G9+H9+I9+J9+K9,2)</f>
        <v/>
      </c>
      <c r="M9" s="68">
        <f>ROUND(ROUND(F9,2)*ROUND(L9,2),2)</f>
        <v/>
      </c>
    </row>
    <row r="10" ht="16.5" customHeight="1">
      <c r="A10" s="69" t="inlineStr">
        <is>
          <t>1.6</t>
        </is>
      </c>
      <c r="B10" s="70" t="inlineStr">
        <is>
          <t>00010779</t>
        </is>
      </c>
      <c r="C10" s="69" t="inlineStr">
        <is>
          <t>LOCACAO DE CONTAINER 2,30 X 4,30 M, ALT. 2,50 M, P/ SANITARIO, C/ 5 BACIAS, 1 LAVATORIO E 4 MICTORIOS (NAO INCLUI MOBILIZACAO/DESMOBILIZACAO)</t>
        </is>
      </c>
      <c r="D10" s="70" t="inlineStr">
        <is>
          <t>SINAPI</t>
        </is>
      </c>
      <c r="E10" s="70" t="inlineStr">
        <is>
          <t>MES</t>
        </is>
      </c>
      <c r="F10" s="71" t="n">
        <v>12</v>
      </c>
      <c r="G10" s="68" t="n">
        <v>0</v>
      </c>
      <c r="H10" s="68" t="n">
        <v>0</v>
      </c>
      <c r="I10" s="68" t="n">
        <v>1781.25</v>
      </c>
      <c r="J10" s="68" t="n">
        <v>0</v>
      </c>
      <c r="K10" s="68" t="n">
        <v>0</v>
      </c>
      <c r="L10" s="68">
        <f>ROUND(G10+H10+I10+J10+K10,2)</f>
        <v/>
      </c>
      <c r="M10" s="68">
        <f>ROUND(ROUND(F10,2)*ROUND(L10,2),2)</f>
        <v/>
      </c>
    </row>
    <row r="11">
      <c r="A11" s="69" t="inlineStr">
        <is>
          <t>1.7</t>
        </is>
      </c>
      <c r="B11" s="70" t="inlineStr">
        <is>
          <t>CP ADAP. - SBC 012710</t>
        </is>
      </c>
      <c r="C11" s="69" t="inlineStr">
        <is>
          <t>DESPESAS GERAIS DE MANUTENCAO CANTEIRO DE OBRAS</t>
        </is>
      </c>
      <c r="D11" s="70" t="inlineStr">
        <is>
          <t>SBC AJUSTADA</t>
        </is>
      </c>
      <c r="E11" s="70" t="inlineStr">
        <is>
          <t>MÊS</t>
        </is>
      </c>
      <c r="F11" s="71" t="n">
        <v>12</v>
      </c>
      <c r="G11" s="68" t="n">
        <v>0</v>
      </c>
      <c r="H11" s="68" t="n">
        <v>731.8200000000001</v>
      </c>
      <c r="I11" s="68" t="n">
        <v>0</v>
      </c>
      <c r="J11" s="68" t="n">
        <v>0</v>
      </c>
      <c r="K11" s="68" t="n">
        <v>0</v>
      </c>
      <c r="L11" s="68">
        <f>ROUND(G11+H11+I11+J11+K11,2)</f>
        <v/>
      </c>
      <c r="M11" s="68">
        <f>ROUND(ROUND(F11,2)*ROUND(L11,2),2)</f>
        <v/>
      </c>
    </row>
    <row r="12" ht="0.95" customHeight="1">
      <c r="A12" s="90" t="n"/>
      <c r="B12" s="90" t="n"/>
      <c r="C12" s="1" t="n"/>
      <c r="D12" s="90" t="n"/>
      <c r="E12" s="90" t="n"/>
      <c r="F12" s="90" t="n"/>
      <c r="G12" s="90" t="n"/>
      <c r="H12" s="90" t="n"/>
      <c r="I12" s="90" t="n"/>
      <c r="J12" s="90" t="n"/>
      <c r="K12" s="90" t="n"/>
      <c r="L12" s="90" t="n"/>
      <c r="M12" s="90" t="n"/>
    </row>
    <row r="13">
      <c r="A13" s="69" t="inlineStr">
        <is>
          <t>1.8</t>
        </is>
      </c>
      <c r="B13" s="70" t="inlineStr">
        <is>
          <t>CP ADAP - SUDECAP 62.24.14</t>
        </is>
      </c>
      <c r="C13" s="69" t="inlineStr">
        <is>
          <t>RELATÓRIO TÉCNICO DE PLANEJAMENTO DE EXECUÇÃO DE OBRAS - MÉDIO PORTE</t>
        </is>
      </c>
      <c r="D13" s="70" t="inlineStr">
        <is>
          <t>SUDECAP AJUSTADA</t>
        </is>
      </c>
      <c r="E13" s="70" t="inlineStr">
        <is>
          <t>UN.</t>
        </is>
      </c>
      <c r="F13" s="71" t="n">
        <v>1</v>
      </c>
      <c r="G13" s="68" t="n">
        <v>4760.28</v>
      </c>
      <c r="H13" s="68" t="n">
        <v>5647.92</v>
      </c>
      <c r="I13" s="68" t="n">
        <v>0</v>
      </c>
      <c r="J13" s="68" t="n">
        <v>89.45999999999999</v>
      </c>
      <c r="K13" s="68" t="n">
        <v>0</v>
      </c>
      <c r="L13" s="68">
        <f>ROUND(G13+H13+I13+J13+K13,2)</f>
        <v/>
      </c>
      <c r="M13" s="68">
        <f>ROUND(ROUND(F13,2)*ROUND(L13,2),2)</f>
        <v/>
      </c>
    </row>
    <row r="14" ht="3.95" customHeight="1">
      <c r="A14" s="90" t="n"/>
      <c r="B14" s="90" t="n"/>
      <c r="C14" s="1" t="n"/>
      <c r="D14" s="90" t="n"/>
      <c r="E14" s="90" t="n"/>
      <c r="F14" s="90" t="n"/>
      <c r="G14" s="90" t="n"/>
      <c r="H14" s="90" t="n"/>
      <c r="I14" s="90" t="n"/>
      <c r="J14" s="90" t="n"/>
      <c r="K14" s="90" t="n"/>
      <c r="L14" s="90" t="n"/>
      <c r="M14" s="90" t="n"/>
    </row>
    <row r="15" ht="15" customHeight="1">
      <c r="A15" s="63" t="inlineStr">
        <is>
          <t>2</t>
        </is>
      </c>
      <c r="B15" s="63" t="inlineStr">
        <is>
          <t>SERVIÇOS PRELIMINARES</t>
        </is>
      </c>
      <c r="C15" s="88" t="n"/>
      <c r="D15" s="88" t="n"/>
      <c r="E15" s="88" t="n"/>
      <c r="F15" s="88" t="n"/>
      <c r="G15" s="88" t="n"/>
      <c r="H15" s="88" t="n"/>
      <c r="I15" s="88" t="n"/>
      <c r="J15" s="88" t="n"/>
      <c r="K15" s="88" t="n"/>
      <c r="L15" s="89" t="n"/>
      <c r="M15" s="4">
        <f>ROUND(SUM(M16:M20),2)</f>
        <v/>
      </c>
    </row>
    <row r="16" ht="16.5" customHeight="1">
      <c r="A16" s="69" t="inlineStr">
        <is>
          <t>2.1</t>
        </is>
      </c>
      <c r="B16" s="70" t="inlineStr">
        <is>
          <t>103689</t>
        </is>
      </c>
      <c r="C16" s="69" t="inlineStr">
        <is>
          <t>FORNECIMENTO E INSTALAÇÃO DE PLACA DE OBRA COM CHAPA GALVANIZADA E ESTRUTURA DE MADEIRA. AF_03/2022_PS</t>
        </is>
      </c>
      <c r="D16" s="70" t="inlineStr">
        <is>
          <t>SINAPI</t>
        </is>
      </c>
      <c r="E16" s="70" t="inlineStr">
        <is>
          <t>M2</t>
        </is>
      </c>
      <c r="F16" s="71" t="n">
        <v>2.88</v>
      </c>
      <c r="G16" s="68" t="n">
        <v>28.42</v>
      </c>
      <c r="H16" s="68" t="n">
        <v>273.82</v>
      </c>
      <c r="I16" s="68" t="n">
        <v>0</v>
      </c>
      <c r="J16" s="68" t="n">
        <v>13.8</v>
      </c>
      <c r="K16" s="68" t="n">
        <v>0</v>
      </c>
      <c r="L16" s="68">
        <f>ROUND(G16+H16+I16+J16+K16,2)</f>
        <v/>
      </c>
      <c r="M16" s="68">
        <f>ROUND(ROUND(F16,2)*ROUND(L16,2),2)</f>
        <v/>
      </c>
    </row>
    <row r="17" ht="16.5" customHeight="1">
      <c r="A17" s="69" t="inlineStr">
        <is>
          <t>2.2</t>
        </is>
      </c>
      <c r="B17" s="70" t="inlineStr">
        <is>
          <t>93208</t>
        </is>
      </c>
      <c r="C17" s="69" t="inlineStr">
        <is>
          <t>EXECUÇÃO DE ALMOXARIFADO EM CANTEIRO DE OBRA EM CHAPA DE MADEIRA COMPENSADA, INCLUSO PRATELEIRAS. AF_02/2016</t>
        </is>
      </c>
      <c r="D17" s="70" t="inlineStr">
        <is>
          <t>SINAPI</t>
        </is>
      </c>
      <c r="E17" s="70" t="inlineStr">
        <is>
          <t>M2</t>
        </is>
      </c>
      <c r="F17" s="71" t="n">
        <v>30</v>
      </c>
      <c r="G17" s="68" t="n">
        <v>155.17</v>
      </c>
      <c r="H17" s="68" t="n">
        <v>660.16</v>
      </c>
      <c r="I17" s="68" t="n">
        <v>0.22</v>
      </c>
      <c r="J17" s="68" t="n">
        <v>64.51000000000001</v>
      </c>
      <c r="K17" s="68" t="n">
        <v>0</v>
      </c>
      <c r="L17" s="68">
        <f>ROUND(G17+H17+I17+J17+K17,2)</f>
        <v/>
      </c>
      <c r="M17" s="68">
        <f>ROUND(ROUND(F17,2)*ROUND(L17,2),2)</f>
        <v/>
      </c>
    </row>
    <row r="18" ht="16.5" customHeight="1">
      <c r="A18" s="69" t="inlineStr">
        <is>
          <t>2.3</t>
        </is>
      </c>
      <c r="B18" s="70" t="inlineStr">
        <is>
          <t>93210</t>
        </is>
      </c>
      <c r="C18" s="69" t="inlineStr">
        <is>
          <t>EXECUÇÃO DE REFEITÓRIO EM CANTEIRO DE OBRA EM CHAPA DE MADEIRA COMPENSADA, NÃO INCLUSO MOBILIÁRIO E EQUIPAMENTOS. AF_02/2016</t>
        </is>
      </c>
      <c r="D18" s="70" t="inlineStr">
        <is>
          <t>SINAPI</t>
        </is>
      </c>
      <c r="E18" s="70" t="inlineStr">
        <is>
          <t>M2</t>
        </is>
      </c>
      <c r="F18" s="71" t="n">
        <v>14</v>
      </c>
      <c r="G18" s="68" t="n">
        <v>131.26</v>
      </c>
      <c r="H18" s="68" t="n">
        <v>416.76</v>
      </c>
      <c r="I18" s="68" t="n">
        <v>0.3</v>
      </c>
      <c r="J18" s="68" t="n">
        <v>54.38</v>
      </c>
      <c r="K18" s="68" t="n">
        <v>0</v>
      </c>
      <c r="L18" s="68">
        <f>ROUND(G18+H18+I18+J18+K18,2)</f>
        <v/>
      </c>
      <c r="M18" s="68">
        <f>ROUND(ROUND(F18,2)*ROUND(L18,2),2)</f>
        <v/>
      </c>
    </row>
    <row r="19" ht="24.75" customHeight="1">
      <c r="A19" s="69" t="inlineStr">
        <is>
          <t>2.4</t>
        </is>
      </c>
      <c r="B19" s="70" t="inlineStr">
        <is>
          <t>101493</t>
        </is>
      </c>
      <c r="C19" s="69" t="inlineStr">
        <is>
          <t>ENTRADA DE ENERGIA ELÉTRICA, AÉREA, MONOFÁSICA, COM CAIXA DE EMBUTIR, CABO DE 10 MM2 E DISJUNTOR DIN 50A (NÃO INCLUSO O POSTE DE CONCRETO). AF_07/2020_PS</t>
        </is>
      </c>
      <c r="D19" s="70" t="inlineStr">
        <is>
          <t>SINAPI</t>
        </is>
      </c>
      <c r="E19" s="70" t="inlineStr">
        <is>
          <t>UN</t>
        </is>
      </c>
      <c r="F19" s="71" t="n">
        <v>1</v>
      </c>
      <c r="G19" s="68" t="n">
        <v>312.55</v>
      </c>
      <c r="H19" s="68" t="n">
        <v>982.4</v>
      </c>
      <c r="I19" s="68" t="n">
        <v>6.62</v>
      </c>
      <c r="J19" s="68" t="n">
        <v>126.75</v>
      </c>
      <c r="K19" s="68" t="n">
        <v>0</v>
      </c>
      <c r="L19" s="68">
        <f>ROUND(G19+H19+I19+J19+K19,2)</f>
        <v/>
      </c>
      <c r="M19" s="68">
        <f>ROUND(ROUND(F19,2)*ROUND(L19,2),2)</f>
        <v/>
      </c>
    </row>
    <row r="20">
      <c r="A20" s="69" t="inlineStr">
        <is>
          <t>2.5</t>
        </is>
      </c>
      <c r="B20" s="70" t="inlineStr">
        <is>
          <t>CP ADAP. 002</t>
        </is>
      </c>
      <c r="C20" s="69" t="inlineStr">
        <is>
          <t>INSTALAÇÕES PROVISÓRIAS DE ÁGUA</t>
        </is>
      </c>
      <c r="D20" s="70" t="inlineStr">
        <is>
          <t>SEINFRA AJUSTADA</t>
        </is>
      </c>
      <c r="E20" s="70" t="inlineStr">
        <is>
          <t>UN</t>
        </is>
      </c>
      <c r="F20" s="71" t="n">
        <v>1</v>
      </c>
      <c r="G20" s="68" t="n">
        <v>474.27</v>
      </c>
      <c r="H20" s="68" t="n">
        <v>1168.56</v>
      </c>
      <c r="I20" s="68" t="n">
        <v>0</v>
      </c>
      <c r="J20" s="68" t="n">
        <v>183.64</v>
      </c>
      <c r="K20" s="68" t="n">
        <v>0</v>
      </c>
      <c r="L20" s="68">
        <f>ROUND(G20+H20+I20+J20+K20,2)</f>
        <v/>
      </c>
      <c r="M20" s="68">
        <f>ROUND(ROUND(F20,2)*ROUND(L20,2),2)</f>
        <v/>
      </c>
    </row>
    <row r="21" ht="0.95" customHeight="1">
      <c r="A21" s="90" t="n"/>
      <c r="B21" s="90" t="n"/>
      <c r="C21" s="1" t="n"/>
      <c r="D21" s="90" t="n"/>
      <c r="E21" s="90" t="n"/>
      <c r="F21" s="90" t="n"/>
      <c r="G21" s="90" t="n"/>
      <c r="H21" s="90" t="n"/>
      <c r="I21" s="90" t="n"/>
      <c r="J21" s="90" t="n"/>
      <c r="K21" s="90" t="n"/>
      <c r="L21" s="90" t="n"/>
      <c r="M21" s="90" t="n"/>
    </row>
    <row r="22" ht="15" customHeight="1">
      <c r="A22" s="63" t="inlineStr">
        <is>
          <t>3</t>
        </is>
      </c>
      <c r="B22" s="63" t="inlineStr">
        <is>
          <t>INTERVENÇÕES NO GALPÃO DMA (DEPÓSITO DE MERCADORIAS APREENDIDAS)</t>
        </is>
      </c>
      <c r="C22" s="88" t="n"/>
      <c r="D22" s="88" t="n"/>
      <c r="E22" s="88" t="n"/>
      <c r="F22" s="88" t="n"/>
      <c r="G22" s="88" t="n"/>
      <c r="H22" s="88" t="n"/>
      <c r="I22" s="88" t="n"/>
      <c r="J22" s="88" t="n"/>
      <c r="K22" s="88" t="n"/>
      <c r="L22" s="89" t="n"/>
      <c r="M22" s="4">
        <f>ROUND(M23+M28+M45+M58+M62+M68,2)</f>
        <v/>
      </c>
    </row>
    <row r="23" ht="15" customHeight="1">
      <c r="A23" s="63" t="inlineStr">
        <is>
          <t>3.1</t>
        </is>
      </c>
      <c r="B23" s="63" t="inlineStr">
        <is>
          <t>PLATAFORMAS DE TRABALHO E PROTEÇÕES</t>
        </is>
      </c>
      <c r="C23" s="88" t="n"/>
      <c r="D23" s="88" t="n"/>
      <c r="E23" s="88" t="n"/>
      <c r="F23" s="88" t="n"/>
      <c r="G23" s="88" t="n"/>
      <c r="H23" s="88" t="n"/>
      <c r="I23" s="88" t="n"/>
      <c r="J23" s="88" t="n"/>
      <c r="K23" s="88" t="n"/>
      <c r="L23" s="89" t="n"/>
      <c r="M23" s="4">
        <f>ROUND(SUM(M24:M27),2)</f>
        <v/>
      </c>
    </row>
    <row r="24" ht="33" customHeight="1">
      <c r="A24" s="69" t="inlineStr">
        <is>
          <t>3.1.1</t>
        </is>
      </c>
      <c r="B24" s="70" t="inlineStr">
        <is>
          <t>00020193</t>
        </is>
      </c>
      <c r="C24" s="69" t="inlineStr">
        <is>
          <t>LOCACAO DE ANDAIME METALICO TIPO FACHADEIRO, PECAS COM APROXIMADAMENTE 1,20 M DE LARGURA E 2,0 M DE ALTURA, INCLUINDO DIAGONAIS EM X, BARRAS DE LIGACAO, SAPATAS E DEMAIS ITENS NECESSARIOS A MONTAGEM (NAO INCLUI INSTALACAO)</t>
        </is>
      </c>
      <c r="D24" s="70" t="inlineStr">
        <is>
          <t>SINAPI</t>
        </is>
      </c>
      <c r="E24" s="70" t="inlineStr">
        <is>
          <t>M2XMES</t>
        </is>
      </c>
      <c r="F24" s="71" t="n">
        <v>1111.25</v>
      </c>
      <c r="G24" s="68" t="n">
        <v>0</v>
      </c>
      <c r="H24" s="68" t="n">
        <v>0</v>
      </c>
      <c r="I24" s="68" t="n">
        <v>19.42</v>
      </c>
      <c r="J24" s="68" t="n">
        <v>0</v>
      </c>
      <c r="K24" s="68" t="n">
        <v>0</v>
      </c>
      <c r="L24" s="68">
        <f>ROUND(G24+H24+I24+J24+K24,2)</f>
        <v/>
      </c>
      <c r="M24" s="68">
        <f>ROUND(ROUND(F24,2)*ROUND(L24,2),2)</f>
        <v/>
      </c>
    </row>
    <row r="25" ht="24.75" customHeight="1">
      <c r="A25" s="69" t="inlineStr">
        <is>
          <t>3.1.2</t>
        </is>
      </c>
      <c r="B25" s="70" t="inlineStr">
        <is>
          <t>97063</t>
        </is>
      </c>
      <c r="C25" s="69" t="inlineStr">
        <is>
          <t>MONTAGEM E DESMONTAGEM DE ANDAIME MODULAR FACHADEIRO, COM PISO METÁLICO, PARA EDIFICAÇÕES COM MÚLTIPLOS PAVIMENTOS (EXCLUSIVE ANDAIME E LIMPEZA). AF_11/2017</t>
        </is>
      </c>
      <c r="D25" s="70" t="inlineStr">
        <is>
          <t>SINAPI</t>
        </is>
      </c>
      <c r="E25" s="70" t="inlineStr">
        <is>
          <t>M2</t>
        </is>
      </c>
      <c r="F25" s="71" t="n">
        <v>889</v>
      </c>
      <c r="G25" s="68" t="n">
        <v>13.11</v>
      </c>
      <c r="H25" s="68" t="n">
        <v>0</v>
      </c>
      <c r="I25" s="68" t="n">
        <v>0</v>
      </c>
      <c r="J25" s="68" t="n">
        <v>5.36</v>
      </c>
      <c r="K25" s="68" t="n">
        <v>0</v>
      </c>
      <c r="L25" s="68">
        <f>ROUND(G25+H25+I25+J25+K25,2)</f>
        <v/>
      </c>
      <c r="M25" s="68">
        <f>ROUND(ROUND(F25,2)*ROUND(L25,2),2)</f>
        <v/>
      </c>
    </row>
    <row r="26">
      <c r="A26" s="69" t="inlineStr">
        <is>
          <t>3.1.3</t>
        </is>
      </c>
      <c r="B26" s="70" t="inlineStr">
        <is>
          <t>97062</t>
        </is>
      </c>
      <c r="C26" s="69" t="inlineStr">
        <is>
          <t>COLOCAÇÃO DE TELA EM ANDAIME FACHADEIRO. AF_11/2017</t>
        </is>
      </c>
      <c r="D26" s="70" t="inlineStr">
        <is>
          <t>SINAPI</t>
        </is>
      </c>
      <c r="E26" s="70" t="inlineStr">
        <is>
          <t>M2</t>
        </is>
      </c>
      <c r="F26" s="71" t="n">
        <v>889</v>
      </c>
      <c r="G26" s="68" t="n">
        <v>2.41</v>
      </c>
      <c r="H26" s="68" t="n">
        <v>2.21</v>
      </c>
      <c r="I26" s="68" t="n">
        <v>0</v>
      </c>
      <c r="J26" s="68" t="n">
        <v>1.05</v>
      </c>
      <c r="K26" s="68" t="n">
        <v>0</v>
      </c>
      <c r="L26" s="68">
        <f>ROUND(G26+H26+I26+J26+K26,2)</f>
        <v/>
      </c>
      <c r="M26" s="68">
        <f>ROUND(ROUND(F26,2)*ROUND(L26,2),2)</f>
        <v/>
      </c>
    </row>
    <row r="27" ht="16.5" customHeight="1">
      <c r="A27" s="69" t="inlineStr">
        <is>
          <t>3.1.4</t>
        </is>
      </c>
      <c r="B27" s="70" t="inlineStr">
        <is>
          <t>CP ADAP. 017</t>
        </is>
      </c>
      <c r="C27" s="69" t="inlineStr">
        <is>
          <t>SINALIZAÇÃO COM FITA FIXADA EM CONE PLÁSTICO, INCLUINDO CONE</t>
        </is>
      </c>
      <c r="D27" s="70" t="inlineStr">
        <is>
          <t>SINAPI AJUSTADA</t>
        </is>
      </c>
      <c r="E27" s="70" t="inlineStr">
        <is>
          <t>M</t>
        </is>
      </c>
      <c r="F27" s="71" t="n">
        <v>154.34</v>
      </c>
      <c r="G27" s="68" t="n">
        <v>4.54</v>
      </c>
      <c r="H27" s="68" t="n">
        <v>2.7</v>
      </c>
      <c r="I27" s="68" t="n">
        <v>0</v>
      </c>
      <c r="J27" s="68" t="n">
        <v>1.93</v>
      </c>
      <c r="K27" s="68" t="n">
        <v>0</v>
      </c>
      <c r="L27" s="68">
        <f>ROUND(G27+H27+I27+J27+K27,2)</f>
        <v/>
      </c>
      <c r="M27" s="68">
        <f>ROUND(ROUND(F27,2)*ROUND(L27,2),2)</f>
        <v/>
      </c>
    </row>
    <row r="28" ht="15" customHeight="1">
      <c r="A28" s="63" t="inlineStr">
        <is>
          <t>3.2</t>
        </is>
      </c>
      <c r="B28" s="63" t="inlineStr">
        <is>
          <t>RECUPERAÇÃO ESTRUTURAL</t>
        </is>
      </c>
      <c r="C28" s="88" t="n"/>
      <c r="D28" s="88" t="n"/>
      <c r="E28" s="88" t="n"/>
      <c r="F28" s="88" t="n"/>
      <c r="G28" s="88" t="n"/>
      <c r="H28" s="88" t="n"/>
      <c r="I28" s="88" t="n"/>
      <c r="J28" s="88" t="n"/>
      <c r="K28" s="88" t="n"/>
      <c r="L28" s="89" t="n"/>
      <c r="M28" s="4">
        <f>ROUND(SUM(M29:M44),2)</f>
        <v/>
      </c>
    </row>
    <row r="29">
      <c r="A29" s="69" t="inlineStr">
        <is>
          <t>3.2.1</t>
        </is>
      </c>
      <c r="B29" s="70" t="inlineStr">
        <is>
          <t>CP ADAP. 010</t>
        </is>
      </c>
      <c r="C29" s="69" t="inlineStr">
        <is>
          <t>APICOAMENTO EM CONCRETO/PREPARO DA SUPERFÍCIE</t>
        </is>
      </c>
      <c r="D29" s="70" t="inlineStr">
        <is>
          <t>SEINFRA AJUSTADA</t>
        </is>
      </c>
      <c r="E29" s="70" t="inlineStr">
        <is>
          <t>M2</t>
        </is>
      </c>
      <c r="F29" s="71" t="n">
        <v>95.05</v>
      </c>
      <c r="G29" s="68" t="n">
        <v>28.58</v>
      </c>
      <c r="H29" s="68" t="n">
        <v>0</v>
      </c>
      <c r="I29" s="68" t="n">
        <v>0</v>
      </c>
      <c r="J29" s="68" t="n">
        <v>15.62</v>
      </c>
      <c r="K29" s="68" t="n">
        <v>0</v>
      </c>
      <c r="L29" s="68">
        <f>ROUND(G29+H29+I29+J29+K29,2)</f>
        <v/>
      </c>
      <c r="M29" s="68">
        <f>ROUND(ROUND(F29,2)*ROUND(L29,2),2)</f>
        <v/>
      </c>
    </row>
    <row r="30" ht="0.95" customHeight="1">
      <c r="A30" s="90" t="n"/>
      <c r="B30" s="90" t="n"/>
      <c r="C30" s="1" t="n"/>
      <c r="D30" s="90" t="n"/>
      <c r="E30" s="90" t="n"/>
      <c r="F30" s="90" t="n"/>
      <c r="G30" s="90" t="n"/>
      <c r="H30" s="90" t="n"/>
      <c r="I30" s="90" t="n"/>
      <c r="J30" s="90" t="n"/>
      <c r="K30" s="90" t="n"/>
      <c r="L30" s="90" t="n"/>
      <c r="M30" s="90" t="n"/>
    </row>
    <row r="31">
      <c r="A31" s="69" t="inlineStr">
        <is>
          <t>3.2.2</t>
        </is>
      </c>
      <c r="B31" s="70" t="inlineStr">
        <is>
          <t>CP ADAP. 004</t>
        </is>
      </c>
      <c r="C31" s="69" t="inlineStr">
        <is>
          <t>LIMPEZA DE SUPERFÍCIE C/ ESCOVA DE AÇO</t>
        </is>
      </c>
      <c r="D31" s="70" t="inlineStr">
        <is>
          <t>SEINFRA AJUSTADA</t>
        </is>
      </c>
      <c r="E31" s="70" t="inlineStr">
        <is>
          <t>M2</t>
        </is>
      </c>
      <c r="F31" s="71" t="n">
        <v>95.05</v>
      </c>
      <c r="G31" s="68" t="n">
        <v>5.71</v>
      </c>
      <c r="H31" s="68" t="n">
        <v>3</v>
      </c>
      <c r="I31" s="68" t="n">
        <v>0</v>
      </c>
      <c r="J31" s="68" t="n">
        <v>3.13</v>
      </c>
      <c r="K31" s="68" t="n">
        <v>0</v>
      </c>
      <c r="L31" s="68">
        <f>ROUND(G31+H31+I31+J31+K31,2)</f>
        <v/>
      </c>
      <c r="M31" s="68">
        <f>ROUND(ROUND(F31,2)*ROUND(L31,2),2)</f>
        <v/>
      </c>
    </row>
    <row r="32" ht="0.95" customHeight="1">
      <c r="A32" s="90" t="n"/>
      <c r="B32" s="90" t="n"/>
      <c r="C32" s="1" t="n"/>
      <c r="D32" s="90" t="n"/>
      <c r="E32" s="90" t="n"/>
      <c r="F32" s="90" t="n"/>
      <c r="G32" s="90" t="n"/>
      <c r="H32" s="90" t="n"/>
      <c r="I32" s="90" t="n"/>
      <c r="J32" s="90" t="n"/>
      <c r="K32" s="90" t="n"/>
      <c r="L32" s="90" t="n"/>
      <c r="M32" s="90" t="n"/>
    </row>
    <row r="33" ht="16.5" customHeight="1">
      <c r="A33" s="69" t="inlineStr">
        <is>
          <t>3.2.3</t>
        </is>
      </c>
      <c r="B33" s="70" t="inlineStr">
        <is>
          <t>PE.EST.99814.</t>
        </is>
      </c>
      <c r="C33" s="69" t="inlineStr">
        <is>
          <t>LIMPEZA DE SUPERFÍCIE COM JATO DE ALTA PRESSÃO, EM HORÁRIO EXTRAORDINÁRIO_50%.</t>
        </is>
      </c>
      <c r="D33" s="70" t="inlineStr">
        <is>
          <t>SINAPI AJUSTADA</t>
        </is>
      </c>
      <c r="E33" s="70" t="inlineStr">
        <is>
          <t>m²</t>
        </is>
      </c>
      <c r="F33" s="71" t="n">
        <v>95.05</v>
      </c>
      <c r="G33" s="68" t="n">
        <v>2.51</v>
      </c>
      <c r="H33" s="68" t="n">
        <v>0</v>
      </c>
      <c r="I33" s="68" t="n">
        <v>0</v>
      </c>
      <c r="J33" s="68" t="n">
        <v>0.03</v>
      </c>
      <c r="K33" s="68" t="n">
        <v>0</v>
      </c>
      <c r="L33" s="68">
        <f>ROUND(G33+H33+I33+J33+K33,2)</f>
        <v/>
      </c>
      <c r="M33" s="68">
        <f>ROUND(ROUND(F33,2)*ROUND(L33,2),2)</f>
        <v/>
      </c>
    </row>
    <row r="34" ht="16.5" customHeight="1">
      <c r="A34" s="69" t="inlineStr">
        <is>
          <t>3.2.4</t>
        </is>
      </c>
      <c r="B34" s="70" t="inlineStr">
        <is>
          <t>CP ADAP. 009</t>
        </is>
      </c>
      <c r="C34" s="69" t="inlineStr">
        <is>
          <t>PINTURA PROTEÇÃO C/INIBIDOR MIGRATÓRIO CORROSÃO, 2 DEMÃOS - M2</t>
        </is>
      </c>
      <c r="D34" s="70" t="inlineStr">
        <is>
          <t>SEINFRA AJUSTADA</t>
        </is>
      </c>
      <c r="E34" s="70" t="inlineStr">
        <is>
          <t>M2</t>
        </is>
      </c>
      <c r="F34" s="71" t="n">
        <v>95.05</v>
      </c>
      <c r="G34" s="68" t="n">
        <v>11.24</v>
      </c>
      <c r="H34" s="68" t="n">
        <v>51.75</v>
      </c>
      <c r="I34" s="68" t="n">
        <v>0</v>
      </c>
      <c r="J34" s="68" t="n">
        <v>4.73</v>
      </c>
      <c r="K34" s="68" t="n">
        <v>0</v>
      </c>
      <c r="L34" s="68">
        <f>ROUND(G34+H34+I34+J34+K34,2)</f>
        <v/>
      </c>
      <c r="M34" s="68">
        <f>ROUND(ROUND(F34,2)*ROUND(L34,2),2)</f>
        <v/>
      </c>
    </row>
    <row r="35">
      <c r="A35" s="69" t="inlineStr">
        <is>
          <t>3.2.5</t>
        </is>
      </c>
      <c r="B35" s="70" t="inlineStr">
        <is>
          <t>CP ADAP. 007</t>
        </is>
      </c>
      <c r="C35" s="69" t="inlineStr">
        <is>
          <t>APLICAÇÃO DE ADESIVO ESTRUTURAL - KG</t>
        </is>
      </c>
      <c r="D35" s="70" t="inlineStr">
        <is>
          <t>ORSE AJUSTADA</t>
        </is>
      </c>
      <c r="E35" s="70" t="inlineStr">
        <is>
          <t>KG</t>
        </is>
      </c>
      <c r="F35" s="71" t="n">
        <v>95.05</v>
      </c>
      <c r="G35" s="68" t="n">
        <v>11.24</v>
      </c>
      <c r="H35" s="68" t="n">
        <v>67.12</v>
      </c>
      <c r="I35" s="68" t="n">
        <v>0</v>
      </c>
      <c r="J35" s="68" t="n">
        <v>4.73</v>
      </c>
      <c r="K35" s="68" t="n">
        <v>0</v>
      </c>
      <c r="L35" s="68">
        <f>ROUND(G35+H35+I35+J35+K35,2)</f>
        <v/>
      </c>
      <c r="M35" s="68">
        <f>ROUND(ROUND(F35,2)*ROUND(L35,2),2)</f>
        <v/>
      </c>
    </row>
    <row r="36" ht="0.95" customHeight="1">
      <c r="A36" s="90" t="n"/>
      <c r="B36" s="90" t="n"/>
      <c r="C36" s="1" t="n"/>
      <c r="D36" s="90" t="n"/>
      <c r="E36" s="90" t="n"/>
      <c r="F36" s="90" t="n"/>
      <c r="G36" s="90" t="n"/>
      <c r="H36" s="90" t="n"/>
      <c r="I36" s="90" t="n"/>
      <c r="J36" s="90" t="n"/>
      <c r="K36" s="90" t="n"/>
      <c r="L36" s="90" t="n"/>
      <c r="M36" s="90" t="n"/>
    </row>
    <row r="37" ht="16.5" customHeight="1">
      <c r="A37" s="69" t="inlineStr">
        <is>
          <t>3.2.6</t>
        </is>
      </c>
      <c r="B37" s="70" t="inlineStr">
        <is>
          <t>92762.</t>
        </is>
      </c>
      <c r="C37" s="69" t="inlineStr">
        <is>
          <t>ARMAÇÃO DE PILAR OU VIGA DE ESTRUTURA CONVENCIONAL DE CONCRETO ARMADO UTILIZANDO AÇO CA-50 DE 10,0 MM - MONTAGEM. AF_06/2022 (KG)</t>
        </is>
      </c>
      <c r="D37" s="70" t="inlineStr">
        <is>
          <t>Composições Próprias</t>
        </is>
      </c>
      <c r="E37" s="70" t="inlineStr">
        <is>
          <t>KG</t>
        </is>
      </c>
      <c r="F37" s="71" t="n">
        <v>342.18</v>
      </c>
      <c r="G37" s="68" t="n">
        <v>1.12</v>
      </c>
      <c r="H37" s="68" t="n">
        <v>9.42</v>
      </c>
      <c r="I37" s="68" t="n">
        <v>0</v>
      </c>
      <c r="J37" s="68" t="n">
        <v>0.44</v>
      </c>
      <c r="K37" s="68" t="n">
        <v>0</v>
      </c>
      <c r="L37" s="68">
        <f>ROUND(G37+H37+I37+J37+K37,2)</f>
        <v/>
      </c>
      <c r="M37" s="68">
        <f>ROUND(ROUND(F37,2)*ROUND(L37,2),2)</f>
        <v/>
      </c>
    </row>
    <row r="38" ht="16.5" customHeight="1">
      <c r="A38" s="69" t="inlineStr">
        <is>
          <t>3.2.7</t>
        </is>
      </c>
      <c r="B38" s="70" t="inlineStr">
        <is>
          <t>CP ADAP. 005</t>
        </is>
      </c>
      <c r="C38" s="69" t="inlineStr">
        <is>
          <t>RECUPERAÇÃO CONCRETO COM ARGAMASSA POLIMÉRICA ESP.=25MM</t>
        </is>
      </c>
      <c r="D38" s="70" t="inlineStr">
        <is>
          <t>SEINFRA AJUSTADA</t>
        </is>
      </c>
      <c r="E38" s="70" t="inlineStr">
        <is>
          <t>M2</t>
        </is>
      </c>
      <c r="F38" s="71" t="n">
        <v>95.05</v>
      </c>
      <c r="G38" s="68" t="n">
        <v>88.59</v>
      </c>
      <c r="H38" s="68" t="n">
        <v>260.77</v>
      </c>
      <c r="I38" s="68" t="n">
        <v>0</v>
      </c>
      <c r="J38" s="68" t="n">
        <v>43.14</v>
      </c>
      <c r="K38" s="68" t="n">
        <v>0</v>
      </c>
      <c r="L38" s="68">
        <f>ROUND(G38+H38+I38+J38+K38,2)</f>
        <v/>
      </c>
      <c r="M38" s="68">
        <f>ROUND(ROUND(F38,2)*ROUND(L38,2),2)</f>
        <v/>
      </c>
    </row>
    <row r="39" ht="24.75" customHeight="1">
      <c r="A39" s="69" t="inlineStr">
        <is>
          <t>3.2.8</t>
        </is>
      </c>
      <c r="B39" s="70" t="inlineStr">
        <is>
          <t>90439</t>
        </is>
      </c>
      <c r="C39" s="69" t="inlineStr">
        <is>
          <t>FURO MECANIZADO EM CONCRETO, COM MARTELO DEMOLIDOR, PARA INSTALAÇÕES HIDRÁULICAS, DIÂMETROS MENORES OU IGUAIS A 40 MM. AF_09/2023</t>
        </is>
      </c>
      <c r="D39" s="70" t="inlineStr">
        <is>
          <t>SINAPI</t>
        </is>
      </c>
      <c r="E39" s="70" t="inlineStr">
        <is>
          <t>UN</t>
        </is>
      </c>
      <c r="F39" s="71" t="n">
        <v>257.6</v>
      </c>
      <c r="G39" s="68" t="n">
        <v>7.04</v>
      </c>
      <c r="H39" s="68" t="n">
        <v>0</v>
      </c>
      <c r="I39" s="68" t="n">
        <v>0.42</v>
      </c>
      <c r="J39" s="68" t="n">
        <v>2.72</v>
      </c>
      <c r="K39" s="68" t="n">
        <v>0</v>
      </c>
      <c r="L39" s="68">
        <f>ROUND(G39+H39+I39+J39+K39,2)</f>
        <v/>
      </c>
      <c r="M39" s="68">
        <f>ROUND(ROUND(F39,2)*ROUND(L39,2),2)</f>
        <v/>
      </c>
    </row>
    <row r="40">
      <c r="A40" s="69" t="inlineStr">
        <is>
          <t>3.2.9</t>
        </is>
      </c>
      <c r="B40" s="70" t="inlineStr">
        <is>
          <t>CP ADAP. 001</t>
        </is>
      </c>
      <c r="C40" s="69" t="inlineStr">
        <is>
          <t>SELAGEM DE FISSURAS COM INJEÇÃO DE RESINA EPÓXI</t>
        </is>
      </c>
      <c r="D40" s="70" t="inlineStr">
        <is>
          <t>SEINFRA AJUSTADA</t>
        </is>
      </c>
      <c r="E40" s="70" t="inlineStr">
        <is>
          <t>KG</t>
        </is>
      </c>
      <c r="F40" s="71" t="n">
        <v>21.25</v>
      </c>
      <c r="G40" s="68" t="n">
        <v>92.40000000000001</v>
      </c>
      <c r="H40" s="68" t="n">
        <v>176.16</v>
      </c>
      <c r="I40" s="68" t="n">
        <v>0</v>
      </c>
      <c r="J40" s="68" t="n">
        <v>46.98</v>
      </c>
      <c r="K40" s="68" t="n">
        <v>0</v>
      </c>
      <c r="L40" s="68">
        <f>ROUND(G40+H40+I40+J40+K40,2)</f>
        <v/>
      </c>
      <c r="M40" s="68">
        <f>ROUND(ROUND(F40,2)*ROUND(L40,2),2)</f>
        <v/>
      </c>
    </row>
    <row r="41" ht="0.95" customHeight="1">
      <c r="A41" s="90" t="n"/>
      <c r="B41" s="90" t="n"/>
      <c r="C41" s="1" t="n"/>
      <c r="D41" s="90" t="n"/>
      <c r="E41" s="90" t="n"/>
      <c r="F41" s="90" t="n"/>
      <c r="G41" s="90" t="n"/>
      <c r="H41" s="90" t="n"/>
      <c r="I41" s="90" t="n"/>
      <c r="J41" s="90" t="n"/>
      <c r="K41" s="90" t="n"/>
      <c r="L41" s="90" t="n"/>
      <c r="M41" s="90" t="n"/>
    </row>
    <row r="42" ht="16.5" customHeight="1">
      <c r="A42" s="69" t="inlineStr">
        <is>
          <t>3.2.10</t>
        </is>
      </c>
      <c r="B42" s="70" t="inlineStr">
        <is>
          <t>97625</t>
        </is>
      </c>
      <c r="C42" s="69" t="inlineStr">
        <is>
          <t>DEMOLIÇÃO DE ALVENARIA PARA QUALQUER TIPO DE BLOCO, DE FORMA MECANIZADA, SEM REAPROVEITAMENTO. AF_09/2023</t>
        </is>
      </c>
      <c r="D42" s="70" t="inlineStr">
        <is>
          <t>SINAPI</t>
        </is>
      </c>
      <c r="E42" s="70" t="inlineStr">
        <is>
          <t>M3</t>
        </is>
      </c>
      <c r="F42" s="71" t="n">
        <v>6.84</v>
      </c>
      <c r="G42" s="68" t="n">
        <v>8.890000000000001</v>
      </c>
      <c r="H42" s="68" t="n">
        <v>11.46</v>
      </c>
      <c r="I42" s="68" t="n">
        <v>36.35</v>
      </c>
      <c r="J42" s="68" t="n">
        <v>2.57</v>
      </c>
      <c r="K42" s="68" t="n">
        <v>0</v>
      </c>
      <c r="L42" s="68">
        <f>ROUND(G42+H42+I42+J42+K42,2)</f>
        <v/>
      </c>
      <c r="M42" s="68">
        <f>ROUND(ROUND(F42,2)*ROUND(L42,2),2)</f>
        <v/>
      </c>
    </row>
    <row r="43" ht="16.5" customHeight="1">
      <c r="A43" s="69" t="inlineStr">
        <is>
          <t>3.2.11</t>
        </is>
      </c>
      <c r="B43" s="70" t="inlineStr">
        <is>
          <t>00034550</t>
        </is>
      </c>
      <c r="C43" s="69" t="inlineStr">
        <is>
          <t>TELA DE ACO SOLDADA GALVANIZADA/ZINCADA PARA ALVENARIA, FIO D = *1,20 A 1,70* MM, MALHA 15 X 15 MM, (C X L) *50 X 6* CM</t>
        </is>
      </c>
      <c r="D43" s="70" t="inlineStr">
        <is>
          <t>SINAPI</t>
        </is>
      </c>
      <c r="E43" s="70" t="inlineStr">
        <is>
          <t>M</t>
        </is>
      </c>
      <c r="F43" s="71" t="n">
        <v>68.44</v>
      </c>
      <c r="G43" s="68" t="n">
        <v>0</v>
      </c>
      <c r="H43" s="68" t="n">
        <v>1.45</v>
      </c>
      <c r="I43" s="68" t="n">
        <v>0</v>
      </c>
      <c r="J43" s="68" t="n">
        <v>0</v>
      </c>
      <c r="K43" s="68" t="n">
        <v>0</v>
      </c>
      <c r="L43" s="68">
        <f>ROUND(G43+H43+I43+J43+K43,2)</f>
        <v/>
      </c>
      <c r="M43" s="68">
        <f>ROUND(ROUND(F43,2)*ROUND(L43,2),2)</f>
        <v/>
      </c>
    </row>
    <row r="44" ht="24.75" customHeight="1">
      <c r="A44" s="69" t="inlineStr">
        <is>
          <t>3.2.12</t>
        </is>
      </c>
      <c r="B44" s="70" t="inlineStr">
        <is>
          <t>92921</t>
        </is>
      </c>
      <c r="C44" s="69" t="inlineStr">
        <is>
          <t>ARMAÇÃO DE ESTRUTURAS DIVERSAS DE CONCRETO ARMADO, EXCETO VIGAS, PILARES, LAJES E FUNDAÇÕES, UTILIZANDO AÇO CA-50 DE 12,5 MM - MONTAGEM. AF_06/2022</t>
        </is>
      </c>
      <c r="D44" s="70" t="inlineStr">
        <is>
          <t>SINAPI</t>
        </is>
      </c>
      <c r="E44" s="70" t="inlineStr">
        <is>
          <t>KG</t>
        </is>
      </c>
      <c r="F44" s="71" t="n">
        <v>131.82</v>
      </c>
      <c r="G44" s="68" t="n">
        <v>1.18</v>
      </c>
      <c r="H44" s="68" t="n">
        <v>8.19</v>
      </c>
      <c r="I44" s="68" t="n">
        <v>0</v>
      </c>
      <c r="J44" s="68" t="n">
        <v>0.46</v>
      </c>
      <c r="K44" s="68" t="n">
        <v>0</v>
      </c>
      <c r="L44" s="68">
        <f>ROUND(G44+H44+I44+J44+K44,2)</f>
        <v/>
      </c>
      <c r="M44" s="68">
        <f>ROUND(ROUND(F44,2)*ROUND(L44,2),2)</f>
        <v/>
      </c>
    </row>
    <row r="45" ht="15" customHeight="1">
      <c r="A45" s="63" t="inlineStr">
        <is>
          <t>3.3</t>
        </is>
      </c>
      <c r="B45" s="63" t="inlineStr">
        <is>
          <t>REVITALIZAÇÃO DE FACHADA</t>
        </is>
      </c>
      <c r="C45" s="88" t="n"/>
      <c r="D45" s="88" t="n"/>
      <c r="E45" s="88" t="n"/>
      <c r="F45" s="88" t="n"/>
      <c r="G45" s="88" t="n"/>
      <c r="H45" s="88" t="n"/>
      <c r="I45" s="88" t="n"/>
      <c r="J45" s="88" t="n"/>
      <c r="K45" s="88" t="n"/>
      <c r="L45" s="89" t="n"/>
      <c r="M45" s="4">
        <f>ROUND(SUM(M46:M56),2)</f>
        <v/>
      </c>
    </row>
    <row r="46" ht="16.5" customHeight="1">
      <c r="A46" s="69" t="inlineStr">
        <is>
          <t>3.3.1</t>
        </is>
      </c>
      <c r="B46" s="70" t="inlineStr">
        <is>
          <t>97633</t>
        </is>
      </c>
      <c r="C46" s="69" t="inlineStr">
        <is>
          <t>DEMOLIÇÃO DE REVESTIMENTO CERÂMICO, DE FORMA MANUAL, SEM REAPROVEITAMENTO. AF_09/2023</t>
        </is>
      </c>
      <c r="D46" s="70" t="inlineStr">
        <is>
          <t>SINAPI</t>
        </is>
      </c>
      <c r="E46" s="70" t="inlineStr">
        <is>
          <t>M2</t>
        </is>
      </c>
      <c r="F46" s="71" t="n">
        <v>44.77</v>
      </c>
      <c r="G46" s="68" t="n">
        <v>15.84</v>
      </c>
      <c r="H46" s="68" t="n">
        <v>0</v>
      </c>
      <c r="I46" s="68" t="n">
        <v>0</v>
      </c>
      <c r="J46" s="68" t="n">
        <v>7.87</v>
      </c>
      <c r="K46" s="68" t="n">
        <v>0</v>
      </c>
      <c r="L46" s="68">
        <f>ROUND(G46+H46+I46+J46+K46,2)</f>
        <v/>
      </c>
      <c r="M46" s="68">
        <f>ROUND(ROUND(F46,2)*ROUND(L46,2),2)</f>
        <v/>
      </c>
    </row>
    <row r="47" ht="16.5" customHeight="1">
      <c r="A47" s="69" t="inlineStr">
        <is>
          <t>3.3.2</t>
        </is>
      </c>
      <c r="B47" s="70" t="inlineStr">
        <is>
          <t>97631</t>
        </is>
      </c>
      <c r="C47" s="69" t="inlineStr">
        <is>
          <t>DEMOLIÇÃO DE ARGAMASSAS, DE FORMA MANUAL, SEM REAPROVEITAMENTO. AF_09/2023</t>
        </is>
      </c>
      <c r="D47" s="70" t="inlineStr">
        <is>
          <t>SINAPI</t>
        </is>
      </c>
      <c r="E47" s="70" t="inlineStr">
        <is>
          <t>M2</t>
        </is>
      </c>
      <c r="F47" s="71" t="n">
        <v>44.77</v>
      </c>
      <c r="G47" s="68" t="n">
        <v>7.94</v>
      </c>
      <c r="H47" s="68" t="n">
        <v>0</v>
      </c>
      <c r="I47" s="68" t="n">
        <v>0</v>
      </c>
      <c r="J47" s="68" t="n">
        <v>3.93</v>
      </c>
      <c r="K47" s="68" t="n">
        <v>0</v>
      </c>
      <c r="L47" s="68">
        <f>ROUND(G47+H47+I47+J47+K47,2)</f>
        <v/>
      </c>
      <c r="M47" s="68">
        <f>ROUND(ROUND(F47,2)*ROUND(L47,2),2)</f>
        <v/>
      </c>
    </row>
    <row r="48" ht="16.5" customHeight="1">
      <c r="A48" s="69" t="inlineStr">
        <is>
          <t>3.3.3</t>
        </is>
      </c>
      <c r="B48" s="70" t="inlineStr">
        <is>
          <t>PE.EST.99814.</t>
        </is>
      </c>
      <c r="C48" s="69" t="inlineStr">
        <is>
          <t>LIMPEZA DE SUPERFÍCIE COM JATO DE ALTA PRESSÃO, EM HORÁRIO EXTRAORDINÁRIO_50%.</t>
        </is>
      </c>
      <c r="D48" s="70" t="inlineStr">
        <is>
          <t>SINAPI AJUSTADA</t>
        </is>
      </c>
      <c r="E48" s="70" t="inlineStr">
        <is>
          <t>m²</t>
        </is>
      </c>
      <c r="F48" s="71" t="n">
        <v>852</v>
      </c>
      <c r="G48" s="68" t="n">
        <v>2.51</v>
      </c>
      <c r="H48" s="68" t="n">
        <v>0</v>
      </c>
      <c r="I48" s="68" t="n">
        <v>0</v>
      </c>
      <c r="J48" s="68" t="n">
        <v>0.03</v>
      </c>
      <c r="K48" s="68" t="n">
        <v>0</v>
      </c>
      <c r="L48" s="68">
        <f>ROUND(G48+H48+I48+J48+K48,2)</f>
        <v/>
      </c>
      <c r="M48" s="68">
        <f>ROUND(ROUND(F48,2)*ROUND(L48,2),2)</f>
        <v/>
      </c>
    </row>
    <row r="49" ht="24.75" customHeight="1">
      <c r="A49" s="69" t="inlineStr">
        <is>
          <t>3.3.4</t>
        </is>
      </c>
      <c r="B49" s="70" t="inlineStr">
        <is>
          <t>87894</t>
        </is>
      </c>
      <c r="C49" s="69" t="inlineStr">
        <is>
          <t>CHAPISCO APLICADO EM ALVENARIA (SEM PRESENÇA DE VÃOS) E ESTRUTURAS DE CONCRETO DE FACHADA, COM COLHER DE PEDREIRO. ARGAMASSA TRAÇO 1:3 COM PREPARO EM BETONEIRA 400L. AF_10/2022</t>
        </is>
      </c>
      <c r="D49" s="70" t="inlineStr">
        <is>
          <t>SINAPI</t>
        </is>
      </c>
      <c r="E49" s="70" t="inlineStr">
        <is>
          <t>M2</t>
        </is>
      </c>
      <c r="F49" s="71" t="n">
        <v>44.77</v>
      </c>
      <c r="G49" s="68" t="n">
        <v>3.9</v>
      </c>
      <c r="H49" s="68" t="n">
        <v>1.6</v>
      </c>
      <c r="I49" s="68" t="n">
        <v>0.01</v>
      </c>
      <c r="J49" s="68" t="n">
        <v>1.56</v>
      </c>
      <c r="K49" s="68" t="n">
        <v>0</v>
      </c>
      <c r="L49" s="68">
        <f>ROUND(G49+H49+I49+J49+K49,2)</f>
        <v/>
      </c>
      <c r="M49" s="68">
        <f>ROUND(ROUND(F49,2)*ROUND(L49,2),2)</f>
        <v/>
      </c>
    </row>
    <row r="50" ht="24.75" customHeight="1">
      <c r="A50" s="69" t="inlineStr">
        <is>
          <t>3.3.5</t>
        </is>
      </c>
      <c r="B50" s="70" t="inlineStr">
        <is>
          <t>104237</t>
        </is>
      </c>
      <c r="C50" s="69" t="inlineStr">
        <is>
          <t>EMBOÇO OU MASSA ÚNICA EM ARGAMASSA TRAÇO 1:2:8, PREPARO MECÂNICA COM BETONEIRA 400 L, APLICADA MANUALMENTE EM PANOS DE FACHADA SEM PRESENÇA DE VÃOS, ESPESSURA DE 35 MM, ACESSO POR ANDAIME. AF_08/2022</t>
        </is>
      </c>
      <c r="D50" s="70" t="inlineStr">
        <is>
          <t>SINAPI</t>
        </is>
      </c>
      <c r="E50" s="70" t="inlineStr">
        <is>
          <t>M2</t>
        </is>
      </c>
      <c r="F50" s="71" t="n">
        <v>44.77</v>
      </c>
      <c r="G50" s="68" t="n">
        <v>22.27</v>
      </c>
      <c r="H50" s="68" t="n">
        <v>21.8</v>
      </c>
      <c r="I50" s="68" t="n">
        <v>0.07000000000000001</v>
      </c>
      <c r="J50" s="68" t="n">
        <v>9.609999999999999</v>
      </c>
      <c r="K50" s="68" t="n">
        <v>0</v>
      </c>
      <c r="L50" s="68">
        <f>ROUND(G50+H50+I50+J50+K50,2)</f>
        <v/>
      </c>
      <c r="M50" s="68">
        <f>ROUND(ROUND(F50,2)*ROUND(L50,2),2)</f>
        <v/>
      </c>
    </row>
    <row r="51" ht="16.5" customHeight="1">
      <c r="A51" s="69" t="inlineStr">
        <is>
          <t>3.3.6</t>
        </is>
      </c>
      <c r="B51" s="70" t="inlineStr">
        <is>
          <t>CP ADAP. 031</t>
        </is>
      </c>
      <c r="C51" s="69" t="inlineStr">
        <is>
          <t>APLICAÇÃO DE JUNTA DE DILATAÇÃO ELÁSTICA PARA CONCRETO (FUGENBAND)</t>
        </is>
      </c>
      <c r="D51" s="70" t="inlineStr">
        <is>
          <t>SINAPI AJUSTADA</t>
        </is>
      </c>
      <c r="E51" s="70" t="inlineStr">
        <is>
          <t>M</t>
        </is>
      </c>
      <c r="F51" s="71" t="n">
        <v>234</v>
      </c>
      <c r="G51" s="68" t="n">
        <v>14.7</v>
      </c>
      <c r="H51" s="68" t="n">
        <v>86.56</v>
      </c>
      <c r="I51" s="68" t="n">
        <v>0</v>
      </c>
      <c r="J51" s="68" t="n">
        <v>6.56</v>
      </c>
      <c r="K51" s="68" t="n">
        <v>0</v>
      </c>
      <c r="L51" s="68">
        <f>ROUND(G51+H51+I51+J51+K51,2)</f>
        <v/>
      </c>
      <c r="M51" s="68">
        <f>ROUND(ROUND(F51,2)*ROUND(L51,2),2)</f>
        <v/>
      </c>
    </row>
    <row r="52" ht="16.5" customHeight="1">
      <c r="A52" s="69" t="inlineStr">
        <is>
          <t>3.3.7</t>
        </is>
      </c>
      <c r="B52" s="70" t="inlineStr">
        <is>
          <t>CP ADAP. 036</t>
        </is>
      </c>
      <c r="C52" s="69" t="inlineStr">
        <is>
          <t>REVESTIMENTO CERÂMICO 5 X 5, COR AZUL DANÚBIO FOSCO (GALPÃO DMA)</t>
        </is>
      </c>
      <c r="D52" s="70" t="inlineStr">
        <is>
          <t>SINAPI AJUSTADA</t>
        </is>
      </c>
      <c r="E52" s="70" t="inlineStr">
        <is>
          <t>M2</t>
        </is>
      </c>
      <c r="F52" s="71" t="n">
        <v>42.68</v>
      </c>
      <c r="G52" s="68" t="n">
        <v>32.3</v>
      </c>
      <c r="H52" s="68" t="n">
        <v>30.53</v>
      </c>
      <c r="I52" s="68" t="n">
        <v>0</v>
      </c>
      <c r="J52" s="68" t="n">
        <v>186.93</v>
      </c>
      <c r="K52" s="68" t="n">
        <v>0</v>
      </c>
      <c r="L52" s="68">
        <f>ROUND(G52+H52+I52+J52+K52,2)</f>
        <v/>
      </c>
      <c r="M52" s="68">
        <f>ROUND(ROUND(F52,2)*ROUND(L52,2),2)</f>
        <v/>
      </c>
    </row>
    <row r="53" ht="16.5" customHeight="1">
      <c r="A53" s="69" t="inlineStr">
        <is>
          <t>3.3.8</t>
        </is>
      </c>
      <c r="B53" s="70" t="inlineStr">
        <is>
          <t>CP ADAP. 037</t>
        </is>
      </c>
      <c r="C53" s="69" t="inlineStr">
        <is>
          <t>REVESTIMENTO CERÂMINO 5 X 5 CM, COR PRETO BERLIN (GALPÃO DMA)</t>
        </is>
      </c>
      <c r="D53" s="70" t="inlineStr">
        <is>
          <t>SINAPI AJUSTADA</t>
        </is>
      </c>
      <c r="E53" s="70" t="inlineStr">
        <is>
          <t>M2</t>
        </is>
      </c>
      <c r="F53" s="71" t="n">
        <v>2.09</v>
      </c>
      <c r="G53" s="68" t="n">
        <v>32.3</v>
      </c>
      <c r="H53" s="68" t="n">
        <v>188.03</v>
      </c>
      <c r="I53" s="68" t="n">
        <v>0</v>
      </c>
      <c r="J53" s="68" t="n">
        <v>13.68</v>
      </c>
      <c r="K53" s="68" t="n">
        <v>0</v>
      </c>
      <c r="L53" s="68">
        <f>ROUND(G53+H53+I53+J53+K53,2)</f>
        <v/>
      </c>
      <c r="M53" s="68">
        <f>ROUND(ROUND(F53,2)*ROUND(L53,2),2)</f>
        <v/>
      </c>
    </row>
    <row r="54">
      <c r="A54" s="69" t="inlineStr">
        <is>
          <t>3.3.9</t>
        </is>
      </c>
      <c r="B54" s="70" t="inlineStr">
        <is>
          <t>CP ADAP. 018</t>
        </is>
      </c>
      <c r="C54" s="69" t="inlineStr">
        <is>
          <t>REJUNTAMENTO P/CERÂMICA C/ EPOXI (PAREDE/PISO)</t>
        </is>
      </c>
      <c r="D54" s="70" t="inlineStr">
        <is>
          <t>SINAPI AJUSTADA</t>
        </is>
      </c>
      <c r="E54" s="70" t="inlineStr">
        <is>
          <t>M2</t>
        </is>
      </c>
      <c r="F54" s="71" t="n">
        <v>852</v>
      </c>
      <c r="G54" s="68" t="n">
        <v>8.07</v>
      </c>
      <c r="H54" s="68" t="n">
        <v>38.77</v>
      </c>
      <c r="I54" s="68" t="n">
        <v>0</v>
      </c>
      <c r="J54" s="68" t="n">
        <v>3.63</v>
      </c>
      <c r="K54" s="68" t="n">
        <v>0</v>
      </c>
      <c r="L54" s="68">
        <f>ROUND(G54+H54+I54+J54+K54,2)</f>
        <v/>
      </c>
      <c r="M54" s="68">
        <f>ROUND(ROUND(F54,2)*ROUND(L54,2),2)</f>
        <v/>
      </c>
    </row>
    <row r="55" ht="0.95" customHeight="1">
      <c r="A55" s="90" t="n"/>
      <c r="B55" s="90" t="n"/>
      <c r="C55" s="1" t="n"/>
      <c r="D55" s="90" t="n"/>
      <c r="E55" s="90" t="n"/>
      <c r="F55" s="90" t="n"/>
      <c r="G55" s="90" t="n"/>
      <c r="H55" s="90" t="n"/>
      <c r="I55" s="90" t="n"/>
      <c r="J55" s="90" t="n"/>
      <c r="K55" s="90" t="n"/>
      <c r="L55" s="90" t="n"/>
      <c r="M55" s="90" t="n"/>
    </row>
    <row r="56">
      <c r="A56" s="69" t="inlineStr">
        <is>
          <t>3.3.10</t>
        </is>
      </c>
      <c r="B56" s="70" t="inlineStr">
        <is>
          <t>S08637</t>
        </is>
      </c>
      <c r="C56" s="69" t="inlineStr">
        <is>
          <t>Chapim de concreto pré-moldado</t>
        </is>
      </c>
      <c r="D56" s="70" t="inlineStr">
        <is>
          <t>ORSE AJUSTADA</t>
        </is>
      </c>
      <c r="E56" s="70" t="inlineStr">
        <is>
          <t>m</t>
        </is>
      </c>
      <c r="F56" s="71" t="n">
        <v>142</v>
      </c>
      <c r="G56" s="68" t="n">
        <v>56.74</v>
      </c>
      <c r="H56" s="68" t="n">
        <v>127</v>
      </c>
      <c r="I56" s="68" t="n">
        <v>0</v>
      </c>
      <c r="J56" s="68" t="n">
        <v>15.87</v>
      </c>
      <c r="K56" s="68" t="n">
        <v>0</v>
      </c>
      <c r="L56" s="68">
        <f>ROUND(G56+H56+I56+J56+K56,2)</f>
        <v/>
      </c>
      <c r="M56" s="68">
        <f>ROUND(ROUND(F56,2)*ROUND(L56,2),2)</f>
        <v/>
      </c>
    </row>
    <row r="57" ht="0.95" customHeight="1">
      <c r="A57" s="90" t="n"/>
      <c r="B57" s="90" t="n"/>
      <c r="C57" s="1" t="n"/>
      <c r="D57" s="90" t="n"/>
      <c r="E57" s="90" t="n"/>
      <c r="F57" s="90" t="n"/>
      <c r="G57" s="90" t="n"/>
      <c r="H57" s="90" t="n"/>
      <c r="I57" s="90" t="n"/>
      <c r="J57" s="90" t="n"/>
      <c r="K57" s="90" t="n"/>
      <c r="L57" s="90" t="n"/>
      <c r="M57" s="90" t="n"/>
    </row>
    <row r="58" ht="15" customHeight="1">
      <c r="A58" s="63" t="inlineStr">
        <is>
          <t>3.4</t>
        </is>
      </c>
      <c r="B58" s="63" t="inlineStr">
        <is>
          <t>IMPERMEABILIZAÇÃO DA ESTRUTURA COM CRISTALIZANTE</t>
        </is>
      </c>
      <c r="C58" s="88" t="n"/>
      <c r="D58" s="88" t="n"/>
      <c r="E58" s="88" t="n"/>
      <c r="F58" s="88" t="n"/>
      <c r="G58" s="88" t="n"/>
      <c r="H58" s="88" t="n"/>
      <c r="I58" s="88" t="n"/>
      <c r="J58" s="88" t="n"/>
      <c r="K58" s="88" t="n"/>
      <c r="L58" s="89" t="n"/>
      <c r="M58" s="4">
        <f>ROUND(SUM(M59:M60),2)</f>
        <v/>
      </c>
    </row>
    <row r="59">
      <c r="A59" s="69" t="inlineStr">
        <is>
          <t>3.4.1</t>
        </is>
      </c>
      <c r="B59" s="70" t="inlineStr">
        <is>
          <t>99814</t>
        </is>
      </c>
      <c r="C59" s="69" t="inlineStr">
        <is>
          <t>LIMPEZA DE SUPERFÍCIE COM JATO DE ALTA PRESSÃO. AF_04/2019</t>
        </is>
      </c>
      <c r="D59" s="70" t="inlineStr">
        <is>
          <t>SINAPI</t>
        </is>
      </c>
      <c r="E59" s="70" t="inlineStr">
        <is>
          <t>M2</t>
        </is>
      </c>
      <c r="F59" s="71" t="n">
        <v>161.22</v>
      </c>
      <c r="G59" s="68" t="n">
        <v>1.26</v>
      </c>
      <c r="H59" s="68" t="n">
        <v>0</v>
      </c>
      <c r="I59" s="68" t="n">
        <v>0</v>
      </c>
      <c r="J59" s="68" t="n">
        <v>0.72</v>
      </c>
      <c r="K59" s="68" t="n">
        <v>0</v>
      </c>
      <c r="L59" s="68">
        <f>ROUND(G59+H59+I59+J59+K59,2)</f>
        <v/>
      </c>
      <c r="M59" s="68">
        <f>ROUND(ROUND(F59,2)*ROUND(L59,2),2)</f>
        <v/>
      </c>
    </row>
    <row r="60">
      <c r="A60" s="69" t="inlineStr">
        <is>
          <t>3.4.2</t>
        </is>
      </c>
      <c r="B60" s="70" t="inlineStr">
        <is>
          <t>CP ADAP. 019</t>
        </is>
      </c>
      <c r="C60" s="69" t="inlineStr">
        <is>
          <t>IMPERMEABILIZAÇÃO DE SUPERFÍCIE C/ CRISTALIZANTE , 2 DEMÃOS</t>
        </is>
      </c>
      <c r="D60" s="70" t="inlineStr">
        <is>
          <t>SINAPI AJUSTADA</t>
        </is>
      </c>
      <c r="E60" s="70" t="inlineStr">
        <is>
          <t>M2</t>
        </is>
      </c>
      <c r="F60" s="71" t="n">
        <v>161.22</v>
      </c>
      <c r="G60" s="68" t="n">
        <v>23.85</v>
      </c>
      <c r="H60" s="68" t="n">
        <v>60.42</v>
      </c>
      <c r="I60" s="68" t="n">
        <v>0</v>
      </c>
      <c r="J60" s="68" t="n">
        <v>11.28</v>
      </c>
      <c r="K60" s="68" t="n">
        <v>0</v>
      </c>
      <c r="L60" s="68">
        <f>ROUND(G60+H60+I60+J60+K60,2)</f>
        <v/>
      </c>
      <c r="M60" s="68">
        <f>ROUND(ROUND(F60,2)*ROUND(L60,2),2)</f>
        <v/>
      </c>
    </row>
    <row r="61" ht="0.95" customHeight="1">
      <c r="A61" s="90" t="n"/>
      <c r="B61" s="90" t="n"/>
      <c r="C61" s="1" t="n"/>
      <c r="D61" s="90" t="n"/>
      <c r="E61" s="90" t="n"/>
      <c r="F61" s="90" t="n"/>
      <c r="G61" s="90" t="n"/>
      <c r="H61" s="90" t="n"/>
      <c r="I61" s="90" t="n"/>
      <c r="J61" s="90" t="n"/>
      <c r="K61" s="90" t="n"/>
      <c r="L61" s="90" t="n"/>
      <c r="M61" s="90" t="n"/>
    </row>
    <row r="62" ht="15" customHeight="1">
      <c r="A62" s="63" t="inlineStr">
        <is>
          <t>3.5</t>
        </is>
      </c>
      <c r="B62" s="63" t="inlineStr">
        <is>
          <t>IMPERMEABILIZAÇÃO DAS CALHAS</t>
        </is>
      </c>
      <c r="C62" s="88" t="n"/>
      <c r="D62" s="88" t="n"/>
      <c r="E62" s="88" t="n"/>
      <c r="F62" s="88" t="n"/>
      <c r="G62" s="88" t="n"/>
      <c r="H62" s="88" t="n"/>
      <c r="I62" s="88" t="n"/>
      <c r="J62" s="88" t="n"/>
      <c r="K62" s="88" t="n"/>
      <c r="L62" s="89" t="n"/>
      <c r="M62" s="4">
        <f>ROUND(SUM(M63:M67),2)</f>
        <v/>
      </c>
    </row>
    <row r="63">
      <c r="A63" s="69" t="inlineStr">
        <is>
          <t>3.5.1</t>
        </is>
      </c>
      <c r="B63" s="70" t="inlineStr">
        <is>
          <t>99814</t>
        </is>
      </c>
      <c r="C63" s="69" t="inlineStr">
        <is>
          <t>LIMPEZA DE SUPERFÍCIE COM JATO DE ALTA PRESSÃO. AF_04/2019</t>
        </is>
      </c>
      <c r="D63" s="70" t="inlineStr">
        <is>
          <t>SINAPI</t>
        </is>
      </c>
      <c r="E63" s="70" t="inlineStr">
        <is>
          <t>M2</t>
        </is>
      </c>
      <c r="F63" s="71" t="n">
        <v>262.7</v>
      </c>
      <c r="G63" s="68" t="n">
        <v>1.26</v>
      </c>
      <c r="H63" s="68" t="n">
        <v>0</v>
      </c>
      <c r="I63" s="68" t="n">
        <v>0</v>
      </c>
      <c r="J63" s="68" t="n">
        <v>0.72</v>
      </c>
      <c r="K63" s="68" t="n">
        <v>0</v>
      </c>
      <c r="L63" s="68">
        <f>ROUND(G63+H63+I63+J63+K63,2)</f>
        <v/>
      </c>
      <c r="M63" s="68">
        <f>ROUND(ROUND(F63,2)*ROUND(L63,2),2)</f>
        <v/>
      </c>
    </row>
    <row r="64">
      <c r="A64" s="69" t="inlineStr">
        <is>
          <t>3.5.2</t>
        </is>
      </c>
      <c r="B64" s="70" t="inlineStr">
        <is>
          <t>S07218</t>
        </is>
      </c>
      <c r="C64" s="69" t="inlineStr">
        <is>
          <t>Remoção de impermeabilização com manta asfaltica</t>
        </is>
      </c>
      <c r="D64" s="70" t="inlineStr">
        <is>
          <t>ORSE</t>
        </is>
      </c>
      <c r="E64" s="70" t="inlineStr">
        <is>
          <t>m2</t>
        </is>
      </c>
      <c r="F64" s="71" t="n">
        <v>262.7</v>
      </c>
      <c r="G64" s="68" t="n">
        <v>5.82</v>
      </c>
      <c r="H64" s="68" t="n">
        <v>0</v>
      </c>
      <c r="I64" s="68" t="n">
        <v>0</v>
      </c>
      <c r="J64" s="68" t="n">
        <v>2.82</v>
      </c>
      <c r="K64" s="68" t="n">
        <v>0</v>
      </c>
      <c r="L64" s="68">
        <f>ROUND(G64+H64+I64+J64+K64,2)</f>
        <v/>
      </c>
      <c r="M64" s="68">
        <f>ROUND(ROUND(F64,2)*ROUND(L64,2),2)</f>
        <v/>
      </c>
    </row>
    <row r="65" ht="24.75" customHeight="1">
      <c r="A65" s="69" t="inlineStr">
        <is>
          <t>3.5.3</t>
        </is>
      </c>
      <c r="B65" s="70" t="inlineStr">
        <is>
          <t>87682</t>
        </is>
      </c>
      <c r="C65" s="69" t="inlineStr">
        <is>
          <t>CONTRAPISO EM ARGAMASSA TRAÇO 1:4 (CIMENTO E AREIA), PREPARO MANUAL, APLICADO EM ÁREAS SECAS SOBRE LAJE, NÃO ADERIDO, ACABAMENTO NÃO REFORÇADO, ESPESSURA 4CM. AF_07/2021</t>
        </is>
      </c>
      <c r="D65" s="70" t="inlineStr">
        <is>
          <t>SINAPI</t>
        </is>
      </c>
      <c r="E65" s="70" t="inlineStr">
        <is>
          <t>M2</t>
        </is>
      </c>
      <c r="F65" s="71" t="n">
        <v>142</v>
      </c>
      <c r="G65" s="68" t="n">
        <v>15.31</v>
      </c>
      <c r="H65" s="68" t="n">
        <v>26.65</v>
      </c>
      <c r="I65" s="68" t="n">
        <v>0</v>
      </c>
      <c r="J65" s="68" t="n">
        <v>7.49</v>
      </c>
      <c r="K65" s="68" t="n">
        <v>0</v>
      </c>
      <c r="L65" s="68">
        <f>ROUND(G65+H65+I65+J65+K65,2)</f>
        <v/>
      </c>
      <c r="M65" s="68">
        <f>ROUND(ROUND(F65,2)*ROUND(L65,2),2)</f>
        <v/>
      </c>
    </row>
    <row r="66" ht="16.5" customHeight="1">
      <c r="A66" s="69" t="inlineStr">
        <is>
          <t>3.5.4</t>
        </is>
      </c>
      <c r="B66" s="70" t="inlineStr">
        <is>
          <t>CP ADAP. 50</t>
        </is>
      </c>
      <c r="C66" s="69" t="inlineStr">
        <is>
          <t>IMPERMEABILIZAÇÃO COM MANTA ASFÁLTICA ALUMINIZADA, E=3MM TIPO II CLASSE B</t>
        </is>
      </c>
      <c r="D66" s="70" t="inlineStr">
        <is>
          <t>SINAPI AJUSTADA</t>
        </is>
      </c>
      <c r="E66" s="70" t="inlineStr">
        <is>
          <t>M2</t>
        </is>
      </c>
      <c r="F66" s="71" t="n">
        <v>262.7</v>
      </c>
      <c r="G66" s="68" t="n">
        <v>22.64</v>
      </c>
      <c r="H66" s="68" t="n">
        <v>93.78</v>
      </c>
      <c r="I66" s="68" t="n">
        <v>0</v>
      </c>
      <c r="J66" s="68" t="n">
        <v>9.02</v>
      </c>
      <c r="K66" s="68" t="n">
        <v>0</v>
      </c>
      <c r="L66" s="68">
        <f>ROUND(G66+H66+I66+J66+K66,2)</f>
        <v/>
      </c>
      <c r="M66" s="68">
        <f>ROUND(ROUND(F66,2)*ROUND(L66,2),2)</f>
        <v/>
      </c>
    </row>
    <row r="67">
      <c r="A67" s="69" t="inlineStr">
        <is>
          <t>3.5.5</t>
        </is>
      </c>
      <c r="B67" s="70" t="inlineStr">
        <is>
          <t>S08637</t>
        </is>
      </c>
      <c r="C67" s="69" t="inlineStr">
        <is>
          <t>Chapim de concreto pré-moldado</t>
        </is>
      </c>
      <c r="D67" s="70" t="inlineStr">
        <is>
          <t>ORSE</t>
        </is>
      </c>
      <c r="E67" s="70" t="inlineStr">
        <is>
          <t>m</t>
        </is>
      </c>
      <c r="F67" s="71" t="n">
        <v>71</v>
      </c>
      <c r="G67" s="68" t="n">
        <v>12.16</v>
      </c>
      <c r="H67" s="68" t="n">
        <v>40.04</v>
      </c>
      <c r="I67" s="68" t="n">
        <v>0</v>
      </c>
      <c r="J67" s="68" t="n">
        <v>5.45</v>
      </c>
      <c r="K67" s="68" t="n">
        <v>0</v>
      </c>
      <c r="L67" s="68">
        <f>ROUND(G67+H67+I67+J67+K67,2)</f>
        <v/>
      </c>
      <c r="M67" s="68">
        <f>ROUND(ROUND(F67,2)*ROUND(L67,2),2)</f>
        <v/>
      </c>
    </row>
    <row r="68" ht="15" customHeight="1">
      <c r="A68" s="63" t="inlineStr">
        <is>
          <t>3.6</t>
        </is>
      </c>
      <c r="B68" s="63" t="inlineStr">
        <is>
          <t>TELHAMENTO</t>
        </is>
      </c>
      <c r="C68" s="88" t="n"/>
      <c r="D68" s="88" t="n"/>
      <c r="E68" s="88" t="n"/>
      <c r="F68" s="88" t="n"/>
      <c r="G68" s="88" t="n"/>
      <c r="H68" s="88" t="n"/>
      <c r="I68" s="88" t="n"/>
      <c r="J68" s="88" t="n"/>
      <c r="K68" s="88" t="n"/>
      <c r="L68" s="89" t="n"/>
      <c r="M68" s="4">
        <f>ROUND(SUM(M69:M73),2)</f>
        <v/>
      </c>
    </row>
    <row r="69" ht="16.5" customHeight="1">
      <c r="A69" s="69" t="inlineStr">
        <is>
          <t>3.6.1</t>
        </is>
      </c>
      <c r="B69" s="70" t="inlineStr">
        <is>
          <t>97647</t>
        </is>
      </c>
      <c r="C69" s="69" t="inlineStr">
        <is>
          <t>REMOÇÃO DE TELHAS DE FIBROCIMENTO METÁLICA E CERÂMICA, DE FORMA MANUAL, SEM REAPROVEITAMENTO. AF_09/2023</t>
        </is>
      </c>
      <c r="D69" s="70" t="inlineStr">
        <is>
          <t>SINAPI</t>
        </is>
      </c>
      <c r="E69" s="70" t="inlineStr">
        <is>
          <t>M2</t>
        </is>
      </c>
      <c r="F69" s="71" t="n">
        <v>1217</v>
      </c>
      <c r="G69" s="68" t="n">
        <v>2.48</v>
      </c>
      <c r="H69" s="68" t="n">
        <v>0</v>
      </c>
      <c r="I69" s="68" t="n">
        <v>0</v>
      </c>
      <c r="J69" s="68" t="n">
        <v>1.21</v>
      </c>
      <c r="K69" s="68" t="n">
        <v>0</v>
      </c>
      <c r="L69" s="68">
        <f>ROUND(G69+H69+I69+J69+K69,2)</f>
        <v/>
      </c>
      <c r="M69" s="68">
        <f>ROUND(ROUND(F69,2)*ROUND(L69,2),2)</f>
        <v/>
      </c>
    </row>
    <row r="70" ht="16.5" customHeight="1">
      <c r="A70" s="69" t="inlineStr">
        <is>
          <t>3.6.2</t>
        </is>
      </c>
      <c r="B70" s="70" t="inlineStr">
        <is>
          <t>CP ADAP. 064</t>
        </is>
      </c>
      <c r="C70" s="69" t="inlineStr">
        <is>
          <t>TELHAMENTO COM TELHA TERMO ACÚSTICA EM ALUMÍNIO ONDULADA COM 30MM DE PREENCHIMENTO / POLIURETANO RÍGIDO</t>
        </is>
      </c>
      <c r="D70" s="70" t="inlineStr">
        <is>
          <t>SINAPI AJUSTADA</t>
        </is>
      </c>
      <c r="E70" s="70" t="inlineStr">
        <is>
          <t>M2</t>
        </is>
      </c>
      <c r="F70" s="71" t="n">
        <v>856.28</v>
      </c>
      <c r="G70" s="68" t="n">
        <v>2.08</v>
      </c>
      <c r="H70" s="68" t="n">
        <v>292.16</v>
      </c>
      <c r="I70" s="68" t="n">
        <v>0</v>
      </c>
      <c r="J70" s="68" t="n">
        <v>0.93</v>
      </c>
      <c r="K70" s="68" t="n">
        <v>0</v>
      </c>
      <c r="L70" s="68">
        <f>ROUND(G70+H70+I70+J70+K70,2)</f>
        <v/>
      </c>
      <c r="M70" s="68">
        <f>ROUND(ROUND(F70,2)*ROUND(L70,2),2)</f>
        <v/>
      </c>
    </row>
    <row r="71">
      <c r="A71" s="69" t="inlineStr">
        <is>
          <t>3.6.3</t>
        </is>
      </c>
      <c r="B71" s="70" t="inlineStr">
        <is>
          <t>C4827</t>
        </is>
      </c>
      <c r="C71" s="69" t="inlineStr">
        <is>
          <t>TELHA DE ALUMÍNIO ONDULADA, ESP.=0,7MM (Fechamento Lateral)</t>
        </is>
      </c>
      <c r="D71" s="70" t="inlineStr">
        <is>
          <t>SEINFRA</t>
        </is>
      </c>
      <c r="E71" s="70" t="inlineStr">
        <is>
          <t>M2</t>
        </is>
      </c>
      <c r="F71" s="71" t="n">
        <v>360.72</v>
      </c>
      <c r="G71" s="68" t="n">
        <v>14.39</v>
      </c>
      <c r="H71" s="68" t="n">
        <v>63.46</v>
      </c>
      <c r="I71" s="68" t="n">
        <v>0</v>
      </c>
      <c r="J71" s="68" t="n">
        <v>0</v>
      </c>
      <c r="K71" s="68" t="n">
        <v>0</v>
      </c>
      <c r="L71" s="68">
        <f>ROUND(G71+H71+I71+J71+K71,2)</f>
        <v/>
      </c>
      <c r="M71" s="68">
        <f>ROUND(ROUND(F71,2)*ROUND(L71,2),2)</f>
        <v/>
      </c>
    </row>
    <row r="72" ht="16.5" customHeight="1">
      <c r="A72" s="69" t="inlineStr">
        <is>
          <t>3.6.4</t>
        </is>
      </c>
      <c r="B72" s="70" t="inlineStr">
        <is>
          <t>CP ADAP. 054</t>
        </is>
      </c>
      <c r="C72" s="69" t="inlineStr">
        <is>
          <t>RUFO EM CHAPA DE AÇO GALVANIZADO NÚMERO 24, CORTE DE 50 CM, INCLUSO TRANSPORTE VERTICAL</t>
        </is>
      </c>
      <c r="D72" s="70" t="inlineStr">
        <is>
          <t>SINAPI AJUSTADA</t>
        </is>
      </c>
      <c r="E72" s="70" t="inlineStr">
        <is>
          <t>M</t>
        </is>
      </c>
      <c r="F72" s="71" t="n">
        <v>57</v>
      </c>
      <c r="G72" s="68" t="n">
        <v>5.88</v>
      </c>
      <c r="H72" s="68" t="n">
        <v>80.26000000000001</v>
      </c>
      <c r="I72" s="68" t="n">
        <v>0.02</v>
      </c>
      <c r="J72" s="68" t="n">
        <v>2.72</v>
      </c>
      <c r="K72" s="68" t="n">
        <v>0</v>
      </c>
      <c r="L72" s="68">
        <f>ROUND(G72+H72+I72+J72+K72,2)</f>
        <v/>
      </c>
      <c r="M72" s="68">
        <f>ROUND(ROUND(F72,2)*ROUND(L72,2),2)</f>
        <v/>
      </c>
    </row>
    <row r="73">
      <c r="A73" s="69" t="inlineStr">
        <is>
          <t>3.6.5</t>
        </is>
      </c>
      <c r="B73" s="70" t="inlineStr">
        <is>
          <t>S09541</t>
        </is>
      </c>
      <c r="C73" s="69" t="inlineStr">
        <is>
          <t>Fornecimento e instalação de exaustor eólico ref. LM-60 master turbo, da luftmaxi ou similar</t>
        </is>
      </c>
      <c r="D73" s="70" t="inlineStr">
        <is>
          <t>ORSE</t>
        </is>
      </c>
      <c r="E73" s="70" t="inlineStr">
        <is>
          <t>un</t>
        </is>
      </c>
      <c r="F73" s="71" t="n">
        <v>18</v>
      </c>
      <c r="G73" s="68" t="n">
        <v>32.76</v>
      </c>
      <c r="H73" s="68" t="n">
        <v>382.23</v>
      </c>
      <c r="I73" s="68" t="n">
        <v>0</v>
      </c>
      <c r="J73" s="68" t="n">
        <v>7.67</v>
      </c>
      <c r="K73" s="68" t="n">
        <v>0</v>
      </c>
      <c r="L73" s="68">
        <f>ROUND(G73+H73+I73+J73+K73,2)</f>
        <v/>
      </c>
      <c r="M73" s="68">
        <f>ROUND(ROUND(F73,2)*ROUND(L73,2),2)</f>
        <v/>
      </c>
    </row>
    <row r="74" ht="15" customHeight="1">
      <c r="A74" s="63" t="inlineStr">
        <is>
          <t>4</t>
        </is>
      </c>
      <c r="B74" s="63" t="inlineStr">
        <is>
          <t>INTERVENÇÕES NO PRÉDIO ADMINISTRATIVO</t>
        </is>
      </c>
      <c r="C74" s="88" t="n"/>
      <c r="D74" s="88" t="n"/>
      <c r="E74" s="88" t="n"/>
      <c r="F74" s="88" t="n"/>
      <c r="G74" s="88" t="n"/>
      <c r="H74" s="88" t="n"/>
      <c r="I74" s="88" t="n"/>
      <c r="J74" s="88" t="n"/>
      <c r="K74" s="88" t="n"/>
      <c r="L74" s="89" t="n"/>
      <c r="M74" s="4">
        <f>ROUND(M75+M80+M103+M120+M124+M131+M144,2)</f>
        <v/>
      </c>
    </row>
    <row r="75" ht="15" customHeight="1">
      <c r="A75" s="63" t="inlineStr">
        <is>
          <t>4.1</t>
        </is>
      </c>
      <c r="B75" s="63" t="inlineStr">
        <is>
          <t>PLATAFORMAS DE TRABALHO E PROTEÇÕES</t>
        </is>
      </c>
      <c r="C75" s="88" t="n"/>
      <c r="D75" s="88" t="n"/>
      <c r="E75" s="88" t="n"/>
      <c r="F75" s="88" t="n"/>
      <c r="G75" s="88" t="n"/>
      <c r="H75" s="88" t="n"/>
      <c r="I75" s="88" t="n"/>
      <c r="J75" s="88" t="n"/>
      <c r="K75" s="88" t="n"/>
      <c r="L75" s="89" t="n"/>
      <c r="M75" s="4">
        <f>ROUND(SUM(M76:M79),2)</f>
        <v/>
      </c>
    </row>
    <row r="76" ht="33" customHeight="1">
      <c r="A76" s="69" t="inlineStr">
        <is>
          <t>4.1.1</t>
        </is>
      </c>
      <c r="B76" s="70" t="inlineStr">
        <is>
          <t>00020193</t>
        </is>
      </c>
      <c r="C76" s="69" t="inlineStr">
        <is>
          <t>LOCACAO DE ANDAIME METALICO TIPO FACHADEIRO, PECAS COM APROXIMADAMENTE 1,20 M DE LARGURA E 2,0 M DE ALTURA, INCLUINDO DIAGONAIS EM X, BARRAS DE LIGACAO, SAPATAS E DEMAIS ITENS NECESSARIOS A MONTAGEM (NAO INCLUI INSTALACAO)</t>
        </is>
      </c>
      <c r="D76" s="70" t="inlineStr">
        <is>
          <t>SINAPI</t>
        </is>
      </c>
      <c r="E76" s="70" t="inlineStr">
        <is>
          <t>M2XMES</t>
        </is>
      </c>
      <c r="F76" s="71" t="n">
        <v>2001</v>
      </c>
      <c r="G76" s="68" t="n">
        <v>0</v>
      </c>
      <c r="H76" s="68" t="n">
        <v>0</v>
      </c>
      <c r="I76" s="68" t="n">
        <v>19.42</v>
      </c>
      <c r="J76" s="68" t="n">
        <v>0</v>
      </c>
      <c r="K76" s="68" t="n">
        <v>0</v>
      </c>
      <c r="L76" s="68">
        <f>ROUND(G76+H76+I76+J76+K76,2)</f>
        <v/>
      </c>
      <c r="M76" s="68">
        <f>ROUND(ROUND(F76,2)*ROUND(L76,2),2)</f>
        <v/>
      </c>
    </row>
    <row r="77" ht="24.75" customHeight="1">
      <c r="A77" s="69" t="inlineStr">
        <is>
          <t>4.1.2</t>
        </is>
      </c>
      <c r="B77" s="70" t="inlineStr">
        <is>
          <t>97063</t>
        </is>
      </c>
      <c r="C77" s="69" t="inlineStr">
        <is>
          <t>MONTAGEM E DESMONTAGEM DE ANDAIME MODULAR FACHADEIRO, COM PISO METÁLICO, PARA EDIFICAÇÕES COM MÚLTIPLOS PAVIMENTOS (EXCLUSIVE ANDAIME E LIMPEZA). AF_11/2017</t>
        </is>
      </c>
      <c r="D77" s="70" t="inlineStr">
        <is>
          <t>SINAPI</t>
        </is>
      </c>
      <c r="E77" s="70" t="inlineStr">
        <is>
          <t>M2</t>
        </is>
      </c>
      <c r="F77" s="71" t="n">
        <v>1600.8</v>
      </c>
      <c r="G77" s="68" t="n">
        <v>13.11</v>
      </c>
      <c r="H77" s="68" t="n">
        <v>0</v>
      </c>
      <c r="I77" s="68" t="n">
        <v>0</v>
      </c>
      <c r="J77" s="68" t="n">
        <v>5.36</v>
      </c>
      <c r="K77" s="68" t="n">
        <v>0</v>
      </c>
      <c r="L77" s="68">
        <f>ROUND(G77+H77+I77+J77+K77,2)</f>
        <v/>
      </c>
      <c r="M77" s="68">
        <f>ROUND(ROUND(F77,2)*ROUND(L77,2),2)</f>
        <v/>
      </c>
    </row>
    <row r="78">
      <c r="A78" s="69" t="inlineStr">
        <is>
          <t>4.1.3</t>
        </is>
      </c>
      <c r="B78" s="70" t="inlineStr">
        <is>
          <t>97062</t>
        </is>
      </c>
      <c r="C78" s="69" t="inlineStr">
        <is>
          <t>COLOCAÇÃO DE TELA EM ANDAIME FACHADEIRO. AF_11/2017</t>
        </is>
      </c>
      <c r="D78" s="70" t="inlineStr">
        <is>
          <t>SINAPI</t>
        </is>
      </c>
      <c r="E78" s="70" t="inlineStr">
        <is>
          <t>M2</t>
        </is>
      </c>
      <c r="F78" s="71" t="n">
        <v>1600.8</v>
      </c>
      <c r="G78" s="68" t="n">
        <v>2.41</v>
      </c>
      <c r="H78" s="68" t="n">
        <v>2.21</v>
      </c>
      <c r="I78" s="68" t="n">
        <v>0</v>
      </c>
      <c r="J78" s="68" t="n">
        <v>1.05</v>
      </c>
      <c r="K78" s="68" t="n">
        <v>0</v>
      </c>
      <c r="L78" s="68">
        <f>ROUND(G78+H78+I78+J78+K78,2)</f>
        <v/>
      </c>
      <c r="M78" s="68">
        <f>ROUND(ROUND(F78,2)*ROUND(L78,2),2)</f>
        <v/>
      </c>
    </row>
    <row r="79" ht="16.5" customHeight="1">
      <c r="A79" s="69" t="inlineStr">
        <is>
          <t>4.1.4</t>
        </is>
      </c>
      <c r="B79" s="70" t="inlineStr">
        <is>
          <t>CP ADAP. 017</t>
        </is>
      </c>
      <c r="C79" s="69" t="inlineStr">
        <is>
          <t>SINALIZAÇÃO COM FITA FIXADA EM CONE PLÁSTICO, INCLUINDO CONE</t>
        </is>
      </c>
      <c r="D79" s="70" t="inlineStr">
        <is>
          <t>SINAPI AJUSTADA</t>
        </is>
      </c>
      <c r="E79" s="70" t="inlineStr">
        <is>
          <t>M</t>
        </is>
      </c>
      <c r="F79" s="71" t="n">
        <v>124.19</v>
      </c>
      <c r="G79" s="68" t="n">
        <v>4.54</v>
      </c>
      <c r="H79" s="68" t="n">
        <v>2.7</v>
      </c>
      <c r="I79" s="68" t="n">
        <v>0</v>
      </c>
      <c r="J79" s="68" t="n">
        <v>1.93</v>
      </c>
      <c r="K79" s="68" t="n">
        <v>0</v>
      </c>
      <c r="L79" s="68">
        <f>ROUND(G79+H79+I79+J79+K79,2)</f>
        <v/>
      </c>
      <c r="M79" s="68">
        <f>ROUND(ROUND(F79,2)*ROUND(L79,2),2)</f>
        <v/>
      </c>
    </row>
    <row r="80" ht="15" customHeight="1">
      <c r="A80" s="63" t="inlineStr">
        <is>
          <t>4.2</t>
        </is>
      </c>
      <c r="B80" s="63" t="inlineStr">
        <is>
          <t>RECUPERAÇÃO ESTRUTURAL</t>
        </is>
      </c>
      <c r="C80" s="88" t="n"/>
      <c r="D80" s="88" t="n"/>
      <c r="E80" s="88" t="n"/>
      <c r="F80" s="88" t="n"/>
      <c r="G80" s="88" t="n"/>
      <c r="H80" s="88" t="n"/>
      <c r="I80" s="88" t="n"/>
      <c r="J80" s="88" t="n"/>
      <c r="K80" s="88" t="n"/>
      <c r="L80" s="89" t="n"/>
      <c r="M80" s="4">
        <f>ROUND(SUM(M81:M102),2)</f>
        <v/>
      </c>
    </row>
    <row r="81">
      <c r="A81" s="69" t="inlineStr">
        <is>
          <t>4.2.1</t>
        </is>
      </c>
      <c r="B81" s="70" t="inlineStr">
        <is>
          <t>CP ADAP. 010</t>
        </is>
      </c>
      <c r="C81" s="69" t="inlineStr">
        <is>
          <t>APICOAMENTO EM CONCRETO/PREPARO DA SUPERFÍCIE</t>
        </is>
      </c>
      <c r="D81" s="70" t="inlineStr">
        <is>
          <t>SEINFRA AJUSTADA</t>
        </is>
      </c>
      <c r="E81" s="70" t="inlineStr">
        <is>
          <t>M2</t>
        </is>
      </c>
      <c r="F81" s="71" t="n">
        <v>91.8</v>
      </c>
      <c r="G81" s="68" t="n">
        <v>28.58</v>
      </c>
      <c r="H81" s="68" t="n">
        <v>0</v>
      </c>
      <c r="I81" s="68" t="n">
        <v>0</v>
      </c>
      <c r="J81" s="68" t="n">
        <v>15.62</v>
      </c>
      <c r="K81" s="68" t="n">
        <v>0</v>
      </c>
      <c r="L81" s="68">
        <f>ROUND(G81+H81+I81+J81+K81,2)</f>
        <v/>
      </c>
      <c r="M81" s="68">
        <f>ROUND(ROUND(F81,2)*ROUND(L81,2),2)</f>
        <v/>
      </c>
    </row>
    <row r="82" ht="0.95" customHeight="1">
      <c r="A82" s="90" t="n"/>
      <c r="B82" s="90" t="n"/>
      <c r="C82" s="1" t="n"/>
      <c r="D82" s="90" t="n"/>
      <c r="E82" s="90" t="n"/>
      <c r="F82" s="90" t="n"/>
      <c r="G82" s="90" t="n"/>
      <c r="H82" s="90" t="n"/>
      <c r="I82" s="90" t="n"/>
      <c r="J82" s="90" t="n"/>
      <c r="K82" s="90" t="n"/>
      <c r="L82" s="90" t="n"/>
      <c r="M82" s="90" t="n"/>
    </row>
    <row r="83">
      <c r="A83" s="69" t="inlineStr">
        <is>
          <t>4.2.2</t>
        </is>
      </c>
      <c r="B83" s="70" t="inlineStr">
        <is>
          <t>CP ADAP. 004</t>
        </is>
      </c>
      <c r="C83" s="69" t="inlineStr">
        <is>
          <t>LIMPEZA DE SUPERFÍCIE C/ ESCOVA DE AÇO</t>
        </is>
      </c>
      <c r="D83" s="70" t="inlineStr">
        <is>
          <t>SEINFRA AJUSTADA</t>
        </is>
      </c>
      <c r="E83" s="70" t="inlineStr">
        <is>
          <t>M2</t>
        </is>
      </c>
      <c r="F83" s="71" t="n">
        <v>91.8</v>
      </c>
      <c r="G83" s="68" t="n">
        <v>5.71</v>
      </c>
      <c r="H83" s="68" t="n">
        <v>3</v>
      </c>
      <c r="I83" s="68" t="n">
        <v>0</v>
      </c>
      <c r="J83" s="68" t="n">
        <v>3.13</v>
      </c>
      <c r="K83" s="68" t="n">
        <v>0</v>
      </c>
      <c r="L83" s="68">
        <f>ROUND(G83+H83+I83+J83+K83,2)</f>
        <v/>
      </c>
      <c r="M83" s="68">
        <f>ROUND(ROUND(F83,2)*ROUND(L83,2),2)</f>
        <v/>
      </c>
    </row>
    <row r="84" ht="0.95" customHeight="1">
      <c r="A84" s="90" t="n"/>
      <c r="B84" s="90" t="n"/>
      <c r="C84" s="1" t="n"/>
      <c r="D84" s="90" t="n"/>
      <c r="E84" s="90" t="n"/>
      <c r="F84" s="90" t="n"/>
      <c r="G84" s="90" t="n"/>
      <c r="H84" s="90" t="n"/>
      <c r="I84" s="90" t="n"/>
      <c r="J84" s="90" t="n"/>
      <c r="K84" s="90" t="n"/>
      <c r="L84" s="90" t="n"/>
      <c r="M84" s="90" t="n"/>
    </row>
    <row r="85">
      <c r="A85" s="69" t="inlineStr">
        <is>
          <t>4.2.3</t>
        </is>
      </c>
      <c r="B85" s="70" t="inlineStr">
        <is>
          <t>99814</t>
        </is>
      </c>
      <c r="C85" s="69" t="inlineStr">
        <is>
          <t>LIMPEZA DE SUPERFÍCIE COM JATO DE ALTA PRESSÃO. AF_04/2019</t>
        </is>
      </c>
      <c r="D85" s="70" t="inlineStr">
        <is>
          <t>SINAPI</t>
        </is>
      </c>
      <c r="E85" s="70" t="inlineStr">
        <is>
          <t>M2</t>
        </is>
      </c>
      <c r="F85" s="71" t="n">
        <v>91.8</v>
      </c>
      <c r="G85" s="68" t="n">
        <v>1.26</v>
      </c>
      <c r="H85" s="68" t="n">
        <v>0</v>
      </c>
      <c r="I85" s="68" t="n">
        <v>0</v>
      </c>
      <c r="J85" s="68" t="n">
        <v>0.72</v>
      </c>
      <c r="K85" s="68" t="n">
        <v>0</v>
      </c>
      <c r="L85" s="68">
        <f>ROUND(G85+H85+I85+J85+K85,2)</f>
        <v/>
      </c>
      <c r="M85" s="68">
        <f>ROUND(ROUND(F85,2)*ROUND(L85,2),2)</f>
        <v/>
      </c>
    </row>
    <row r="86" ht="16.5" customHeight="1">
      <c r="A86" s="69" t="inlineStr">
        <is>
          <t>4.2.4</t>
        </is>
      </c>
      <c r="B86" s="70" t="inlineStr">
        <is>
          <t>CP ADAP. 009</t>
        </is>
      </c>
      <c r="C86" s="69" t="inlineStr">
        <is>
          <t>PINTURA PROTEÇÃO C/INIBIDOR MIGRATÓRIO CORROSÃO, 2 DEMÃOS - M2</t>
        </is>
      </c>
      <c r="D86" s="70" t="inlineStr">
        <is>
          <t>SEINFRA AJUSTADA</t>
        </is>
      </c>
      <c r="E86" s="70" t="inlineStr">
        <is>
          <t>M2</t>
        </is>
      </c>
      <c r="F86" s="71" t="n">
        <v>91.8</v>
      </c>
      <c r="G86" s="68" t="n">
        <v>11.24</v>
      </c>
      <c r="H86" s="68" t="n">
        <v>51.75</v>
      </c>
      <c r="I86" s="68" t="n">
        <v>0</v>
      </c>
      <c r="J86" s="68" t="n">
        <v>4.73</v>
      </c>
      <c r="K86" s="68" t="n">
        <v>0</v>
      </c>
      <c r="L86" s="68">
        <f>ROUND(G86+H86+I86+J86+K86,2)</f>
        <v/>
      </c>
      <c r="M86" s="68">
        <f>ROUND(ROUND(F86,2)*ROUND(L86,2),2)</f>
        <v/>
      </c>
    </row>
    <row r="87">
      <c r="A87" s="69" t="inlineStr">
        <is>
          <t>4.2.5</t>
        </is>
      </c>
      <c r="B87" s="70" t="inlineStr">
        <is>
          <t>CP ADAP. 007</t>
        </is>
      </c>
      <c r="C87" s="69" t="inlineStr">
        <is>
          <t>APLICAÇÃO DE ADESIVO ESTRUTURAL - KG</t>
        </is>
      </c>
      <c r="D87" s="70" t="inlineStr">
        <is>
          <t>ORSE AJUSTADA</t>
        </is>
      </c>
      <c r="E87" s="70" t="inlineStr">
        <is>
          <t>KG</t>
        </is>
      </c>
      <c r="F87" s="71" t="n">
        <v>91.8</v>
      </c>
      <c r="G87" s="68" t="n">
        <v>11.24</v>
      </c>
      <c r="H87" s="68" t="n">
        <v>67.12</v>
      </c>
      <c r="I87" s="68" t="n">
        <v>0</v>
      </c>
      <c r="J87" s="68" t="n">
        <v>4.73</v>
      </c>
      <c r="K87" s="68" t="n">
        <v>0</v>
      </c>
      <c r="L87" s="68">
        <f>ROUND(G87+H87+I87+J87+K87,2)</f>
        <v/>
      </c>
      <c r="M87" s="68">
        <f>ROUND(ROUND(F87,2)*ROUND(L87,2),2)</f>
        <v/>
      </c>
    </row>
    <row r="88" ht="0.95" customHeight="1">
      <c r="A88" s="90" t="n"/>
      <c r="B88" s="90" t="n"/>
      <c r="C88" s="1" t="n"/>
      <c r="D88" s="90" t="n"/>
      <c r="E88" s="90" t="n"/>
      <c r="F88" s="90" t="n"/>
      <c r="G88" s="90" t="n"/>
      <c r="H88" s="90" t="n"/>
      <c r="I88" s="90" t="n"/>
      <c r="J88" s="90" t="n"/>
      <c r="K88" s="90" t="n"/>
      <c r="L88" s="90" t="n"/>
      <c r="M88" s="90" t="n"/>
    </row>
    <row r="89" ht="16.5" customHeight="1">
      <c r="A89" s="69" t="inlineStr">
        <is>
          <t>4.2.6</t>
        </is>
      </c>
      <c r="B89" s="70" t="inlineStr">
        <is>
          <t>92762</t>
        </is>
      </c>
      <c r="C89" s="69" t="inlineStr">
        <is>
          <t>ARMAÇÃO DE PILAR OU VIGA DE ESTRUTURA CONVENCIONAL DE CONCRETO ARMADO UTILIZANDO AÇO CA-50 DE 10,0 MM - MONTAGEM. AF_06/2022</t>
        </is>
      </c>
      <c r="D89" s="70" t="inlineStr">
        <is>
          <t>SINAPI</t>
        </is>
      </c>
      <c r="E89" s="70" t="inlineStr">
        <is>
          <t>KG</t>
        </is>
      </c>
      <c r="F89" s="71" t="n">
        <v>330.48</v>
      </c>
      <c r="G89" s="68" t="n">
        <v>19.37</v>
      </c>
      <c r="H89" s="68" t="n">
        <v>20.98</v>
      </c>
      <c r="I89" s="68" t="n">
        <v>18.01</v>
      </c>
      <c r="J89" s="68" t="n">
        <v>7.48</v>
      </c>
      <c r="K89" s="68" t="n">
        <v>0</v>
      </c>
      <c r="L89" s="68">
        <f>ROUND(G89+H89+I89+J89+K89,2)</f>
        <v/>
      </c>
      <c r="M89" s="68">
        <f>ROUND(ROUND(F89,2)*ROUND(L89,2),2)</f>
        <v/>
      </c>
    </row>
    <row r="90" ht="16.5" customHeight="1">
      <c r="A90" s="69" t="inlineStr">
        <is>
          <t>4.2.7</t>
        </is>
      </c>
      <c r="B90" s="70" t="inlineStr">
        <is>
          <t>CP ADAP. 005</t>
        </is>
      </c>
      <c r="C90" s="69" t="inlineStr">
        <is>
          <t>RECUPERAÇÃO CONCRETO COM ARGAMASSA POLIMÉRICA ESP.=25MM</t>
        </is>
      </c>
      <c r="D90" s="70" t="inlineStr">
        <is>
          <t>SEINFRA AJUSTADA</t>
        </is>
      </c>
      <c r="E90" s="70" t="inlineStr">
        <is>
          <t>M2</t>
        </is>
      </c>
      <c r="F90" s="71" t="n">
        <v>91.8</v>
      </c>
      <c r="G90" s="68" t="n">
        <v>88.59</v>
      </c>
      <c r="H90" s="68" t="n">
        <v>260.77</v>
      </c>
      <c r="I90" s="68" t="n">
        <v>0</v>
      </c>
      <c r="J90" s="68" t="n">
        <v>43.14</v>
      </c>
      <c r="K90" s="68" t="n">
        <v>0</v>
      </c>
      <c r="L90" s="68">
        <f>ROUND(G90+H90+I90+J90+K90,2)</f>
        <v/>
      </c>
      <c r="M90" s="68">
        <f>ROUND(ROUND(F90,2)*ROUND(L90,2),2)</f>
        <v/>
      </c>
    </row>
    <row r="91" ht="24.75" customHeight="1">
      <c r="A91" s="69" t="inlineStr">
        <is>
          <t>4.2.8</t>
        </is>
      </c>
      <c r="B91" s="70" t="inlineStr">
        <is>
          <t>90439</t>
        </is>
      </c>
      <c r="C91" s="69" t="inlineStr">
        <is>
          <t>FURO MECANIZADO EM CONCRETO, COM MARTELO DEMOLIDOR, PARA INSTALAÇÕES HIDRÁULICAS, DIÂMETROS MENORES OU IGUAIS A 40 MM. AF_09/2023</t>
        </is>
      </c>
      <c r="D91" s="70" t="inlineStr">
        <is>
          <t>SINAPI</t>
        </is>
      </c>
      <c r="E91" s="70" t="inlineStr">
        <is>
          <t>UN</t>
        </is>
      </c>
      <c r="F91" s="71" t="n">
        <v>365.33</v>
      </c>
      <c r="G91" s="68" t="n">
        <v>7.04</v>
      </c>
      <c r="H91" s="68" t="n">
        <v>0</v>
      </c>
      <c r="I91" s="68" t="n">
        <v>0.42</v>
      </c>
      <c r="J91" s="68" t="n">
        <v>2.72</v>
      </c>
      <c r="K91" s="68" t="n">
        <v>0</v>
      </c>
      <c r="L91" s="68">
        <f>ROUND(G91+H91+I91+J91+K91,2)</f>
        <v/>
      </c>
      <c r="M91" s="68">
        <f>ROUND(ROUND(F91,2)*ROUND(L91,2),2)</f>
        <v/>
      </c>
    </row>
    <row r="92">
      <c r="A92" s="69" t="inlineStr">
        <is>
          <t>4.2.9</t>
        </is>
      </c>
      <c r="B92" s="70" t="inlineStr">
        <is>
          <t>CP ADAP. 001</t>
        </is>
      </c>
      <c r="C92" s="69" t="inlineStr">
        <is>
          <t>SELAGEM DE FISSURAS COM INJEÇÃO DE RESINA EPÓXI</t>
        </is>
      </c>
      <c r="D92" s="70" t="inlineStr">
        <is>
          <t>SEINFRA AJUSTADA</t>
        </is>
      </c>
      <c r="E92" s="70" t="inlineStr">
        <is>
          <t>KG</t>
        </is>
      </c>
      <c r="F92" s="71" t="n">
        <v>30.14</v>
      </c>
      <c r="G92" s="68" t="n">
        <v>92.40000000000001</v>
      </c>
      <c r="H92" s="68" t="n">
        <v>176.16</v>
      </c>
      <c r="I92" s="68" t="n">
        <v>0</v>
      </c>
      <c r="J92" s="68" t="n">
        <v>46.98</v>
      </c>
      <c r="K92" s="68" t="n">
        <v>0</v>
      </c>
      <c r="L92" s="68">
        <f>ROUND(G92+H92+I92+J92+K92,2)</f>
        <v/>
      </c>
      <c r="M92" s="68">
        <f>ROUND(ROUND(F92,2)*ROUND(L92,2),2)</f>
        <v/>
      </c>
    </row>
    <row r="93" ht="0.95" customHeight="1">
      <c r="A93" s="90" t="n"/>
      <c r="B93" s="90" t="n"/>
      <c r="C93" s="1" t="n"/>
      <c r="D93" s="90" t="n"/>
      <c r="E93" s="90" t="n"/>
      <c r="F93" s="90" t="n"/>
      <c r="G93" s="90" t="n"/>
      <c r="H93" s="90" t="n"/>
      <c r="I93" s="90" t="n"/>
      <c r="J93" s="90" t="n"/>
      <c r="K93" s="90" t="n"/>
      <c r="L93" s="90" t="n"/>
      <c r="M93" s="90" t="n"/>
    </row>
    <row r="94" ht="16.5" customHeight="1">
      <c r="A94" s="69" t="inlineStr">
        <is>
          <t>4.2.10</t>
        </is>
      </c>
      <c r="B94" s="70" t="inlineStr">
        <is>
          <t>97625</t>
        </is>
      </c>
      <c r="C94" s="69" t="inlineStr">
        <is>
          <t>DEMOLIÇÃO DE ALVENARIA PARA QUALQUER TIPO DE BLOCO, DE FORMA MECANIZADA, SEM REAPROVEITAMENTO. AF_09/2023</t>
        </is>
      </c>
      <c r="D94" s="70" t="inlineStr">
        <is>
          <t>SINAPI</t>
        </is>
      </c>
      <c r="E94" s="70" t="inlineStr">
        <is>
          <t>M3</t>
        </is>
      </c>
      <c r="F94" s="71" t="n">
        <v>1.8</v>
      </c>
      <c r="G94" s="68" t="n">
        <v>8.890000000000001</v>
      </c>
      <c r="H94" s="68" t="n">
        <v>11.46</v>
      </c>
      <c r="I94" s="68" t="n">
        <v>36.35</v>
      </c>
      <c r="J94" s="68" t="n">
        <v>2.57</v>
      </c>
      <c r="K94" s="68" t="n">
        <v>0</v>
      </c>
      <c r="L94" s="68">
        <f>ROUND(G94+H94+I94+J94+K94,2)</f>
        <v/>
      </c>
      <c r="M94" s="68">
        <f>ROUND(ROUND(F94,2)*ROUND(L94,2),2)</f>
        <v/>
      </c>
    </row>
    <row r="95" ht="16.5" customHeight="1">
      <c r="A95" s="69" t="inlineStr">
        <is>
          <t>4.2.11</t>
        </is>
      </c>
      <c r="B95" s="70" t="inlineStr">
        <is>
          <t>00034550</t>
        </is>
      </c>
      <c r="C95" s="69" t="inlineStr">
        <is>
          <t>TELA DE ACO SOLDADA GALVANIZADA/ZINCADA PARA ALVENARIA, FIO D = *1,20 A 1,70* MM, MALHA 15 X 15 MM, (C X L) *50 X 6* CM</t>
        </is>
      </c>
      <c r="D95" s="70" t="inlineStr">
        <is>
          <t>SINAPI</t>
        </is>
      </c>
      <c r="E95" s="70" t="inlineStr">
        <is>
          <t>M</t>
        </is>
      </c>
      <c r="F95" s="71" t="n">
        <v>18</v>
      </c>
      <c r="G95" s="68" t="n">
        <v>0</v>
      </c>
      <c r="H95" s="68" t="n">
        <v>1.45</v>
      </c>
      <c r="I95" s="68" t="n">
        <v>0</v>
      </c>
      <c r="J95" s="68" t="n">
        <v>0</v>
      </c>
      <c r="K95" s="68" t="n">
        <v>0</v>
      </c>
      <c r="L95" s="68">
        <f>ROUND(G95+H95+I95+J95+K95,2)</f>
        <v/>
      </c>
      <c r="M95" s="68">
        <f>ROUND(ROUND(F95,2)*ROUND(L95,2),2)</f>
        <v/>
      </c>
    </row>
    <row r="96" ht="24.75" customHeight="1">
      <c r="A96" s="69" t="inlineStr">
        <is>
          <t>4.2.12</t>
        </is>
      </c>
      <c r="B96" s="70" t="inlineStr">
        <is>
          <t>92921</t>
        </is>
      </c>
      <c r="C96" s="69" t="inlineStr">
        <is>
          <t>ARMAÇÃO DE ESTRUTURAS DIVERSAS DE CONCRETO ARMADO, EXCETO VIGAS, PILARES, LAJES E FUNDAÇÕES, UTILIZANDO AÇO CA-50 DE 12,5 MM - MONTAGEM. AF_06/2022</t>
        </is>
      </c>
      <c r="D96" s="70" t="inlineStr">
        <is>
          <t>SINAPI</t>
        </is>
      </c>
      <c r="E96" s="70" t="inlineStr">
        <is>
          <t>KG</t>
        </is>
      </c>
      <c r="F96" s="71" t="n">
        <v>34.67</v>
      </c>
      <c r="G96" s="68" t="n">
        <v>1.18</v>
      </c>
      <c r="H96" s="68" t="n">
        <v>8.19</v>
      </c>
      <c r="I96" s="68" t="n">
        <v>0</v>
      </c>
      <c r="J96" s="68" t="n">
        <v>0.46</v>
      </c>
      <c r="K96" s="68" t="n">
        <v>0</v>
      </c>
      <c r="L96" s="68">
        <f>ROUND(G96+H96+I96+J96+K96,2)</f>
        <v/>
      </c>
      <c r="M96" s="68">
        <f>ROUND(ROUND(F96,2)*ROUND(L96,2),2)</f>
        <v/>
      </c>
    </row>
    <row r="97" ht="24.75" customHeight="1">
      <c r="A97" s="69" t="inlineStr">
        <is>
          <t>4.2.13</t>
        </is>
      </c>
      <c r="B97" s="70" t="inlineStr">
        <is>
          <t>103337</t>
        </is>
      </c>
      <c r="C97" s="69" t="inlineStr">
        <is>
          <t>ALVENARIA DE VEDAÇÃO DE BLOCOS VAZADOS DE CONCRETO APARENTE DE 9X19X39 CM (ESPESSURA 9 CM) E ARGAMASSA DE ASSENTAMENTO COM PREPARO MANUAL. AF_12/2021</t>
        </is>
      </c>
      <c r="D97" s="70" t="inlineStr">
        <is>
          <t>SINAPI</t>
        </is>
      </c>
      <c r="E97" s="70" t="inlineStr">
        <is>
          <t>M2</t>
        </is>
      </c>
      <c r="F97" s="71" t="n">
        <v>9</v>
      </c>
      <c r="G97" s="68" t="n">
        <v>28.06</v>
      </c>
      <c r="H97" s="68" t="n">
        <v>52.36</v>
      </c>
      <c r="I97" s="68" t="n">
        <v>0</v>
      </c>
      <c r="J97" s="68" t="n">
        <v>11.99</v>
      </c>
      <c r="K97" s="68" t="n">
        <v>0</v>
      </c>
      <c r="L97" s="68">
        <f>ROUND(G97+H97+I97+J97+K97,2)</f>
        <v/>
      </c>
      <c r="M97" s="68">
        <f>ROUND(ROUND(F97,2)*ROUND(L97,2),2)</f>
        <v/>
      </c>
    </row>
    <row r="98">
      <c r="A98" s="69" t="inlineStr">
        <is>
          <t>4.2.14</t>
        </is>
      </c>
      <c r="B98" s="70" t="inlineStr">
        <is>
          <t>CP ADAP. 014</t>
        </is>
      </c>
      <c r="C98" s="69" t="inlineStr">
        <is>
          <t>FIBRA DE CARBONO PARA REFORCO ESTRUTURAL -VIGAS</t>
        </is>
      </c>
      <c r="D98" s="70" t="inlineStr">
        <is>
          <t>SBC AJUSTADA</t>
        </is>
      </c>
      <c r="E98" s="70" t="inlineStr">
        <is>
          <t>M2</t>
        </is>
      </c>
      <c r="F98" s="71" t="n">
        <v>1.36</v>
      </c>
      <c r="G98" s="68" t="n">
        <v>129.63</v>
      </c>
      <c r="H98" s="68" t="n">
        <v>613.91</v>
      </c>
      <c r="I98" s="68" t="n">
        <v>0</v>
      </c>
      <c r="J98" s="68" t="n">
        <v>48.49</v>
      </c>
      <c r="K98" s="68" t="n">
        <v>0</v>
      </c>
      <c r="L98" s="68">
        <f>ROUND(G98+H98+I98+J98+K98,2)</f>
        <v/>
      </c>
      <c r="M98" s="68">
        <f>ROUND(ROUND(F98,2)*ROUND(L98,2),2)</f>
        <v/>
      </c>
    </row>
    <row r="99" ht="0.95" customHeight="1">
      <c r="A99" s="90" t="n"/>
      <c r="B99" s="90" t="n"/>
      <c r="C99" s="1" t="n"/>
      <c r="D99" s="90" t="n"/>
      <c r="E99" s="90" t="n"/>
      <c r="F99" s="90" t="n"/>
      <c r="G99" s="90" t="n"/>
      <c r="H99" s="90" t="n"/>
      <c r="I99" s="90" t="n"/>
      <c r="J99" s="90" t="n"/>
      <c r="K99" s="90" t="n"/>
      <c r="L99" s="90" t="n"/>
      <c r="M99" s="90" t="n"/>
    </row>
    <row r="100" ht="16.5" customHeight="1">
      <c r="A100" s="69" t="inlineStr">
        <is>
          <t>4.2.15</t>
        </is>
      </c>
      <c r="B100" s="70" t="inlineStr">
        <is>
          <t>87878</t>
        </is>
      </c>
      <c r="C100" s="69" t="inlineStr">
        <is>
          <t>CHAPISCO APLICADO EM ALVENARIAS E ESTRUTURAS DE CONCRETO INTERNAS (Recomposição das paredes e lajes internas)</t>
        </is>
      </c>
      <c r="D100" s="70" t="inlineStr">
        <is>
          <t>SINAPI</t>
        </is>
      </c>
      <c r="E100" s="70" t="inlineStr">
        <is>
          <t>M2</t>
        </is>
      </c>
      <c r="F100" s="71" t="n">
        <v>17.4</v>
      </c>
      <c r="G100" s="68" t="n">
        <v>2.36</v>
      </c>
      <c r="H100" s="68" t="n">
        <v>1.58</v>
      </c>
      <c r="I100" s="68" t="n">
        <v>0</v>
      </c>
      <c r="J100" s="68" t="n">
        <v>1.06</v>
      </c>
      <c r="K100" s="68" t="n">
        <v>0</v>
      </c>
      <c r="L100" s="68">
        <f>ROUND(G100+H100+I100+J100+K100,2)</f>
        <v/>
      </c>
      <c r="M100" s="68">
        <f>ROUND(ROUND(F100,2)*ROUND(L100,2),2)</f>
        <v/>
      </c>
    </row>
    <row r="101" ht="16.5" customHeight="1">
      <c r="A101" s="69" t="inlineStr">
        <is>
          <t>4.2.16</t>
        </is>
      </c>
      <c r="B101" s="70" t="inlineStr">
        <is>
          <t>C3408</t>
        </is>
      </c>
      <c r="C101" s="69" t="inlineStr">
        <is>
          <t>REBOCO C/ ARGAMASSA DE CIMENTO E AREIA S/ PENEIRAR, TRAÇO 1:3 (Recomposição das paredes e lajes internas)</t>
        </is>
      </c>
      <c r="D101" s="70" t="inlineStr">
        <is>
          <t>SEINFRA</t>
        </is>
      </c>
      <c r="E101" s="70" t="inlineStr">
        <is>
          <t>M2</t>
        </is>
      </c>
      <c r="F101" s="71" t="n">
        <v>17.4</v>
      </c>
      <c r="G101" s="68" t="n">
        <v>26.21</v>
      </c>
      <c r="H101" s="68" t="n">
        <v>11.16</v>
      </c>
      <c r="I101" s="68" t="n">
        <v>0</v>
      </c>
      <c r="J101" s="68" t="n">
        <v>9.449999999999999</v>
      </c>
      <c r="K101" s="68" t="n">
        <v>0</v>
      </c>
      <c r="L101" s="68">
        <f>ROUND(G101+H101+I101+J101+K101,2)</f>
        <v/>
      </c>
      <c r="M101" s="68">
        <f>ROUND(ROUND(F101,2)*ROUND(L101,2),2)</f>
        <v/>
      </c>
    </row>
    <row r="102" ht="24.75" customHeight="1">
      <c r="A102" s="69" t="inlineStr">
        <is>
          <t>4.2.17</t>
        </is>
      </c>
      <c r="B102" s="70" t="inlineStr">
        <is>
          <t>S02291</t>
        </is>
      </c>
      <c r="C102" s="69" t="inlineStr">
        <is>
          <t>Pintura para interiores, sobre paredes ou tetos, com lixamento, aplicação de 01 demão de líquido selador, 02 demãos de massa corrida e 02 demãos de tinta pva latex convencional para interiores (Recomposição das paredes e lajes internas)</t>
        </is>
      </c>
      <c r="D102" s="70" t="inlineStr">
        <is>
          <t>ORSE</t>
        </is>
      </c>
      <c r="E102" s="70" t="inlineStr">
        <is>
          <t>m2</t>
        </is>
      </c>
      <c r="F102" s="71" t="n">
        <v>17.4</v>
      </c>
      <c r="G102" s="68" t="n">
        <v>28.53</v>
      </c>
      <c r="H102" s="68" t="n">
        <v>7.13</v>
      </c>
      <c r="I102" s="68" t="n">
        <v>0</v>
      </c>
      <c r="J102" s="68" t="n">
        <v>6.47</v>
      </c>
      <c r="K102" s="68" t="n">
        <v>0</v>
      </c>
      <c r="L102" s="68">
        <f>ROUND(G102+H102+I102+J102+K102,2)</f>
        <v/>
      </c>
      <c r="M102" s="68">
        <f>ROUND(ROUND(F102,2)*ROUND(L102,2),2)</f>
        <v/>
      </c>
    </row>
    <row r="103" ht="15" customHeight="1">
      <c r="A103" s="63" t="inlineStr">
        <is>
          <t>4.3</t>
        </is>
      </c>
      <c r="B103" s="63" t="inlineStr">
        <is>
          <t>REVITALIZAÇÃO DE FACHADA</t>
        </is>
      </c>
      <c r="C103" s="88" t="n"/>
      <c r="D103" s="88" t="n"/>
      <c r="E103" s="88" t="n"/>
      <c r="F103" s="88" t="n"/>
      <c r="G103" s="88" t="n"/>
      <c r="H103" s="88" t="n"/>
      <c r="I103" s="88" t="n"/>
      <c r="J103" s="88" t="n"/>
      <c r="K103" s="88" t="n"/>
      <c r="L103" s="89" t="n"/>
      <c r="M103" s="4">
        <f>ROUND(SUM(M104:M119),2)</f>
        <v/>
      </c>
    </row>
    <row r="104" ht="16.5" customHeight="1">
      <c r="A104" s="69" t="inlineStr">
        <is>
          <t>4.3.1</t>
        </is>
      </c>
      <c r="B104" s="70" t="inlineStr">
        <is>
          <t>97633</t>
        </is>
      </c>
      <c r="C104" s="69" t="inlineStr">
        <is>
          <t>DEMOLIÇÃO DE REVESTIMENTO CERÂMICO, DE FORMA MANUAL, SEM REAPROVEITAMENTO. AF_09/2023</t>
        </is>
      </c>
      <c r="D104" s="70" t="inlineStr">
        <is>
          <t>SINAPI</t>
        </is>
      </c>
      <c r="E104" s="70" t="inlineStr">
        <is>
          <t>M2</t>
        </is>
      </c>
      <c r="F104" s="71" t="n">
        <v>1721.67</v>
      </c>
      <c r="G104" s="68" t="n">
        <v>15.84</v>
      </c>
      <c r="H104" s="68" t="n">
        <v>0</v>
      </c>
      <c r="I104" s="68" t="n">
        <v>0</v>
      </c>
      <c r="J104" s="68" t="n">
        <v>7.87</v>
      </c>
      <c r="K104" s="68" t="n">
        <v>0</v>
      </c>
      <c r="L104" s="68">
        <f>ROUND(G104+H104+I104+J104+K104,2)</f>
        <v/>
      </c>
      <c r="M104" s="68">
        <f>ROUND(ROUND(F104,2)*ROUND(L104,2),2)</f>
        <v/>
      </c>
    </row>
    <row r="105" ht="16.5" customHeight="1">
      <c r="A105" s="69" t="inlineStr">
        <is>
          <t>4.3.2</t>
        </is>
      </c>
      <c r="B105" s="70" t="inlineStr">
        <is>
          <t>97631</t>
        </is>
      </c>
      <c r="C105" s="69" t="inlineStr">
        <is>
          <t>DEMOLIÇÃO DE ARGAMASSAS, DE FORMA MANUAL, SEM REAPROVEITAMENTO. AF_09/2023</t>
        </is>
      </c>
      <c r="D105" s="70" t="inlineStr">
        <is>
          <t>SINAPI</t>
        </is>
      </c>
      <c r="E105" s="70" t="inlineStr">
        <is>
          <t>M2</t>
        </is>
      </c>
      <c r="F105" s="71" t="n">
        <v>1721.67</v>
      </c>
      <c r="G105" s="68" t="n">
        <v>7.94</v>
      </c>
      <c r="H105" s="68" t="n">
        <v>0</v>
      </c>
      <c r="I105" s="68" t="n">
        <v>0</v>
      </c>
      <c r="J105" s="68" t="n">
        <v>3.93</v>
      </c>
      <c r="K105" s="68" t="n">
        <v>0</v>
      </c>
      <c r="L105" s="68">
        <f>ROUND(G105+H105+I105+J105+K105,2)</f>
        <v/>
      </c>
      <c r="M105" s="68">
        <f>ROUND(ROUND(F105,2)*ROUND(L105,2),2)</f>
        <v/>
      </c>
    </row>
    <row r="106" ht="16.5" customHeight="1">
      <c r="A106" s="69" t="inlineStr">
        <is>
          <t>4.3.3</t>
        </is>
      </c>
      <c r="B106" s="70" t="inlineStr">
        <is>
          <t>PE.EST.99814.</t>
        </is>
      </c>
      <c r="C106" s="69" t="inlineStr">
        <is>
          <t>LIMPEZA DE SUPERFÍCIE COM JATO DE ALTA PRESSÃO, EM HORÁRIO EXTRAORDINÁRIO_50%.</t>
        </is>
      </c>
      <c r="D106" s="70" t="inlineStr">
        <is>
          <t>SINAPI AJUSTADA</t>
        </is>
      </c>
      <c r="E106" s="70" t="inlineStr">
        <is>
          <t>m²</t>
        </is>
      </c>
      <c r="F106" s="71" t="n">
        <v>1721.67</v>
      </c>
      <c r="G106" s="68" t="n">
        <v>2.51</v>
      </c>
      <c r="H106" s="68" t="n">
        <v>0</v>
      </c>
      <c r="I106" s="68" t="n">
        <v>0</v>
      </c>
      <c r="J106" s="68" t="n">
        <v>0.03</v>
      </c>
      <c r="K106" s="68" t="n">
        <v>0</v>
      </c>
      <c r="L106" s="68">
        <f>ROUND(G106+H106+I106+J106+K106,2)</f>
        <v/>
      </c>
      <c r="M106" s="68">
        <f>ROUND(ROUND(F106,2)*ROUND(L106,2),2)</f>
        <v/>
      </c>
    </row>
    <row r="107" ht="24.75" customHeight="1">
      <c r="A107" s="69" t="inlineStr">
        <is>
          <t>4.3.4</t>
        </is>
      </c>
      <c r="B107" s="70" t="inlineStr">
        <is>
          <t>87894</t>
        </is>
      </c>
      <c r="C107" s="69" t="inlineStr">
        <is>
          <t>CHAPISCO APLICADO EM ALVENARIA (SEM PRESENÇA DE VÃOS) E ESTRUTURAS DE CONCRETO DE FACHADA, COM COLHER DE PEDREIRO. ARGAMASSA TRAÇO 1:3 COM PREPARO EM BETONEIRA 400L. AF_10/2022</t>
        </is>
      </c>
      <c r="D107" s="70" t="inlineStr">
        <is>
          <t>SINAPI</t>
        </is>
      </c>
      <c r="E107" s="70" t="inlineStr">
        <is>
          <t>M2</t>
        </is>
      </c>
      <c r="F107" s="71" t="n">
        <v>1721.67</v>
      </c>
      <c r="G107" s="68" t="n">
        <v>3.9</v>
      </c>
      <c r="H107" s="68" t="n">
        <v>1.6</v>
      </c>
      <c r="I107" s="68" t="n">
        <v>0.01</v>
      </c>
      <c r="J107" s="68" t="n">
        <v>1.56</v>
      </c>
      <c r="K107" s="68" t="n">
        <v>0</v>
      </c>
      <c r="L107" s="68">
        <f>ROUND(G107+H107+I107+J107+K107,2)</f>
        <v/>
      </c>
      <c r="M107" s="68">
        <f>ROUND(ROUND(F107,2)*ROUND(L107,2),2)</f>
        <v/>
      </c>
    </row>
    <row r="108" ht="24.75" customHeight="1">
      <c r="A108" s="69" t="inlineStr">
        <is>
          <t>4.3.5</t>
        </is>
      </c>
      <c r="B108" s="70" t="inlineStr">
        <is>
          <t>104237</t>
        </is>
      </c>
      <c r="C108" s="69" t="inlineStr">
        <is>
          <t>EMBOÇO OU MASSA ÚNICA EM ARGAMASSA TRAÇO 1:2:8, PREPARO MECÂNICA COM BETONEIRA 400 L, APLICADA MANUALMENTE EM PANOS DE FACHADA SEM PRESENÇA DE VÃOS, ESPESSURA DE 35 MM, ACESSO POR ANDAIME. AF_08/2022</t>
        </is>
      </c>
      <c r="D108" s="70" t="inlineStr">
        <is>
          <t>SINAPI</t>
        </is>
      </c>
      <c r="E108" s="70" t="inlineStr">
        <is>
          <t>M2</t>
        </is>
      </c>
      <c r="F108" s="71" t="n">
        <v>1721.67</v>
      </c>
      <c r="G108" s="68" t="n">
        <v>22.27</v>
      </c>
      <c r="H108" s="68" t="n">
        <v>21.8</v>
      </c>
      <c r="I108" s="68" t="n">
        <v>0.07000000000000001</v>
      </c>
      <c r="J108" s="68" t="n">
        <v>9.609999999999999</v>
      </c>
      <c r="K108" s="68" t="n">
        <v>0</v>
      </c>
      <c r="L108" s="68">
        <f>ROUND(G108+H108+I108+J108+K108,2)</f>
        <v/>
      </c>
      <c r="M108" s="68">
        <f>ROUND(ROUND(F108,2)*ROUND(L108,2),2)</f>
        <v/>
      </c>
    </row>
    <row r="109" ht="16.5" customHeight="1">
      <c r="A109" s="69" t="inlineStr">
        <is>
          <t>4.3.6</t>
        </is>
      </c>
      <c r="B109" s="70" t="inlineStr">
        <is>
          <t>CP ADAP. 027</t>
        </is>
      </c>
      <c r="C109" s="69" t="inlineStr">
        <is>
          <t>REVESTIMENTO CERÂMICO 10x10CM, COR AZUL ESCURO (Fachadas Norte/Sul/Leste/Oeste)</t>
        </is>
      </c>
      <c r="D109" s="70" t="inlineStr">
        <is>
          <t>SINAPI AJUSTADA</t>
        </is>
      </c>
      <c r="E109" s="70" t="inlineStr">
        <is>
          <t>M2</t>
        </is>
      </c>
      <c r="F109" s="71" t="n">
        <v>1269.65</v>
      </c>
      <c r="G109" s="68" t="n">
        <v>32.3</v>
      </c>
      <c r="H109" s="68" t="n">
        <v>94.44</v>
      </c>
      <c r="I109" s="68" t="n">
        <v>0</v>
      </c>
      <c r="J109" s="68" t="n">
        <v>13.68</v>
      </c>
      <c r="K109" s="68" t="n">
        <v>0</v>
      </c>
      <c r="L109" s="68">
        <f>ROUND(G109+H109+I109+J109+K109,2)</f>
        <v/>
      </c>
      <c r="M109" s="68">
        <f>ROUND(ROUND(F109,2)*ROUND(L109,2),2)</f>
        <v/>
      </c>
    </row>
    <row r="110" ht="16.5" customHeight="1">
      <c r="A110" s="69" t="inlineStr">
        <is>
          <t>4.3.7</t>
        </is>
      </c>
      <c r="B110" s="70" t="inlineStr">
        <is>
          <t>CP ADAP. 028</t>
        </is>
      </c>
      <c r="C110" s="69" t="inlineStr">
        <is>
          <t>REVESTIMENTO CERÂMICO 10x10CM, COR BRANCA (Fachadas Norte/Sul)</t>
        </is>
      </c>
      <c r="D110" s="70" t="inlineStr">
        <is>
          <t>SINAPI AJUSTADA</t>
        </is>
      </c>
      <c r="E110" s="70" t="inlineStr">
        <is>
          <t>M2</t>
        </is>
      </c>
      <c r="F110" s="71" t="n">
        <v>168.7</v>
      </c>
      <c r="G110" s="68" t="n">
        <v>32.3</v>
      </c>
      <c r="H110" s="68" t="n">
        <v>80.89</v>
      </c>
      <c r="I110" s="68" t="n">
        <v>0</v>
      </c>
      <c r="J110" s="68" t="n">
        <v>13.68</v>
      </c>
      <c r="K110" s="68" t="n">
        <v>0</v>
      </c>
      <c r="L110" s="68">
        <f>ROUND(G110+H110+I110+J110+K110,2)</f>
        <v/>
      </c>
      <c r="M110" s="68">
        <f>ROUND(ROUND(F110,2)*ROUND(L110,2),2)</f>
        <v/>
      </c>
    </row>
    <row r="111" ht="16.5" customHeight="1">
      <c r="A111" s="69" t="inlineStr">
        <is>
          <t>4.3.8</t>
        </is>
      </c>
      <c r="B111" s="70" t="inlineStr">
        <is>
          <t>CP ADAP. 029</t>
        </is>
      </c>
      <c r="C111" s="69" t="inlineStr">
        <is>
          <t>REVESTIMENTO CERÂMICO 10x10CM, COR CINZA ESCURO (FACHADAS Norte/Sul/Leste/Oeste)</t>
        </is>
      </c>
      <c r="D111" s="70" t="inlineStr">
        <is>
          <t>SINAPI AJUSTADA</t>
        </is>
      </c>
      <c r="E111" s="70" t="inlineStr">
        <is>
          <t>M2</t>
        </is>
      </c>
      <c r="F111" s="71" t="n">
        <v>283.3</v>
      </c>
      <c r="G111" s="68" t="n">
        <v>32.3</v>
      </c>
      <c r="H111" s="68" t="n">
        <v>87.89</v>
      </c>
      <c r="I111" s="68" t="n">
        <v>0</v>
      </c>
      <c r="J111" s="68" t="n">
        <v>13.68</v>
      </c>
      <c r="K111" s="68" t="n">
        <v>0</v>
      </c>
      <c r="L111" s="68">
        <f>ROUND(G111+H111+I111+J111+K111,2)</f>
        <v/>
      </c>
      <c r="M111" s="68">
        <f>ROUND(ROUND(F111,2)*ROUND(L111,2),2)</f>
        <v/>
      </c>
    </row>
    <row r="112">
      <c r="A112" s="69" t="inlineStr">
        <is>
          <t>4.3.9</t>
        </is>
      </c>
      <c r="B112" s="70" t="inlineStr">
        <is>
          <t>CP ADAP. 018</t>
        </is>
      </c>
      <c r="C112" s="69" t="inlineStr">
        <is>
          <t>REJUNTAMENTO P/CERÂMICA C/ EPOXI (PAREDE/PISO)</t>
        </is>
      </c>
      <c r="D112" s="70" t="inlineStr">
        <is>
          <t>SINAPI AJUSTADA</t>
        </is>
      </c>
      <c r="E112" s="70" t="inlineStr">
        <is>
          <t>M2</t>
        </is>
      </c>
      <c r="F112" s="71" t="n">
        <v>1721.67</v>
      </c>
      <c r="G112" s="68" t="n">
        <v>8.07</v>
      </c>
      <c r="H112" s="68" t="n">
        <v>38.77</v>
      </c>
      <c r="I112" s="68" t="n">
        <v>0</v>
      </c>
      <c r="J112" s="68" t="n">
        <v>3.63</v>
      </c>
      <c r="K112" s="68" t="n">
        <v>0</v>
      </c>
      <c r="L112" s="68">
        <f>ROUND(G112+H112+I112+J112+K112,2)</f>
        <v/>
      </c>
      <c r="M112" s="68">
        <f>ROUND(ROUND(F112,2)*ROUND(L112,2),2)</f>
        <v/>
      </c>
    </row>
    <row r="113" ht="0.95" customHeight="1">
      <c r="A113" s="90" t="n"/>
      <c r="B113" s="90" t="n"/>
      <c r="C113" s="1" t="n"/>
      <c r="D113" s="90" t="n"/>
      <c r="E113" s="90" t="n"/>
      <c r="F113" s="90" t="n"/>
      <c r="G113" s="90" t="n"/>
      <c r="H113" s="90" t="n"/>
      <c r="I113" s="90" t="n"/>
      <c r="J113" s="90" t="n"/>
      <c r="K113" s="90" t="n"/>
      <c r="L113" s="90" t="n"/>
      <c r="M113" s="90" t="n"/>
    </row>
    <row r="114" ht="16.5" customHeight="1">
      <c r="A114" s="69" t="inlineStr">
        <is>
          <t>4.3.10</t>
        </is>
      </c>
      <c r="B114" s="70" t="inlineStr">
        <is>
          <t>88485</t>
        </is>
      </c>
      <c r="C114" s="69" t="inlineStr">
        <is>
          <t>FUNDO SELADOR ACRÍLICO, APLICAÇÃO MANUAL EM PAREDE, UMA DEMÃO. AF_04/2023</t>
        </is>
      </c>
      <c r="D114" s="70" t="inlineStr">
        <is>
          <t>SINAPI</t>
        </is>
      </c>
      <c r="E114" s="70" t="inlineStr">
        <is>
          <t>M2</t>
        </is>
      </c>
      <c r="F114" s="71" t="n">
        <v>58.29</v>
      </c>
      <c r="G114" s="68" t="n">
        <v>1.7</v>
      </c>
      <c r="H114" s="68" t="n">
        <v>1.87</v>
      </c>
      <c r="I114" s="68" t="n">
        <v>0</v>
      </c>
      <c r="J114" s="68" t="n">
        <v>0.8100000000000001</v>
      </c>
      <c r="K114" s="68" t="n">
        <v>0</v>
      </c>
      <c r="L114" s="68">
        <f>ROUND(G114+H114+I114+J114+K114,2)</f>
        <v/>
      </c>
      <c r="M114" s="68">
        <f>ROUND(ROUND(F114,2)*ROUND(L114,2),2)</f>
        <v/>
      </c>
    </row>
    <row r="115" ht="16.5" customHeight="1">
      <c r="A115" s="69" t="inlineStr">
        <is>
          <t>4.3.11</t>
        </is>
      </c>
      <c r="B115" s="70" t="inlineStr">
        <is>
          <t>88423</t>
        </is>
      </c>
      <c r="C115" s="69" t="inlineStr">
        <is>
          <t>APLICAÇÃO MANUAL DE PINTURA COM TINTA TEXTURIZADA ACRÍLICA EM PAREDES EXTERNAS DE CASAS, UMA COR. AF_06/2014</t>
        </is>
      </c>
      <c r="D115" s="70" t="inlineStr">
        <is>
          <t>SINAPI</t>
        </is>
      </c>
      <c r="E115" s="70" t="inlineStr">
        <is>
          <t>M2</t>
        </is>
      </c>
      <c r="F115" s="71" t="n">
        <v>58.29</v>
      </c>
      <c r="G115" s="68" t="n">
        <v>4.28</v>
      </c>
      <c r="H115" s="68" t="n">
        <v>14.82</v>
      </c>
      <c r="I115" s="68" t="n">
        <v>0</v>
      </c>
      <c r="J115" s="68" t="n">
        <v>2.03</v>
      </c>
      <c r="K115" s="68" t="n">
        <v>0</v>
      </c>
      <c r="L115" s="68">
        <f>ROUND(G115+H115+I115+J115+K115,2)</f>
        <v/>
      </c>
      <c r="M115" s="68">
        <f>ROUND(ROUND(F115,2)*ROUND(L115,2),2)</f>
        <v/>
      </c>
    </row>
    <row r="116">
      <c r="A116" s="69" t="inlineStr">
        <is>
          <t>4.3.12</t>
        </is>
      </c>
      <c r="B116" s="70" t="inlineStr">
        <is>
          <t>S08637</t>
        </is>
      </c>
      <c r="C116" s="69" t="inlineStr">
        <is>
          <t>Chapim de concreto pré-moldado</t>
        </is>
      </c>
      <c r="D116" s="70" t="inlineStr">
        <is>
          <t>ORSE</t>
        </is>
      </c>
      <c r="E116" s="70" t="inlineStr">
        <is>
          <t>m</t>
        </is>
      </c>
      <c r="F116" s="71" t="n">
        <v>190</v>
      </c>
      <c r="G116" s="68" t="n">
        <v>12.16</v>
      </c>
      <c r="H116" s="68" t="n">
        <v>40.04</v>
      </c>
      <c r="I116" s="68" t="n">
        <v>0</v>
      </c>
      <c r="J116" s="68" t="n">
        <v>5.45</v>
      </c>
      <c r="K116" s="68" t="n">
        <v>0</v>
      </c>
      <c r="L116" s="68">
        <f>ROUND(G116+H116+I116+J116+K116,2)</f>
        <v/>
      </c>
      <c r="M116" s="68">
        <f>ROUND(ROUND(F116,2)*ROUND(L116,2),2)</f>
        <v/>
      </c>
    </row>
    <row r="117">
      <c r="A117" s="69" t="inlineStr">
        <is>
          <t>4.3.13</t>
        </is>
      </c>
      <c r="B117" s="70" t="inlineStr">
        <is>
          <t>CP ADAP. 022</t>
        </is>
      </c>
      <c r="C117" s="69" t="inlineStr">
        <is>
          <t>REMOÇÃO DE BRISES DE VIDRO E ESTRUTURA PORTANTE</t>
        </is>
      </c>
      <c r="D117" s="70" t="inlineStr">
        <is>
          <t>SEINFRA AJUSTADA</t>
        </is>
      </c>
      <c r="E117" s="70" t="inlineStr">
        <is>
          <t>M2</t>
        </is>
      </c>
      <c r="F117" s="71" t="n">
        <v>340</v>
      </c>
      <c r="G117" s="68" t="n">
        <v>16.74</v>
      </c>
      <c r="H117" s="68" t="n">
        <v>0</v>
      </c>
      <c r="I117" s="68" t="n">
        <v>0</v>
      </c>
      <c r="J117" s="68" t="n">
        <v>4.75</v>
      </c>
      <c r="K117" s="68" t="n">
        <v>0</v>
      </c>
      <c r="L117" s="68">
        <f>ROUND(G117+H117+I117+J117+K117,2)</f>
        <v/>
      </c>
      <c r="M117" s="68">
        <f>ROUND(ROUND(F117,2)*ROUND(L117,2),2)</f>
        <v/>
      </c>
    </row>
    <row r="118" ht="0.95" customHeight="1">
      <c r="A118" s="90" t="n"/>
      <c r="B118" s="90" t="n"/>
      <c r="C118" s="1" t="n"/>
      <c r="D118" s="90" t="n"/>
      <c r="E118" s="90" t="n"/>
      <c r="F118" s="90" t="n"/>
      <c r="G118" s="90" t="n"/>
      <c r="H118" s="90" t="n"/>
      <c r="I118" s="90" t="n"/>
      <c r="J118" s="90" t="n"/>
      <c r="K118" s="90" t="n"/>
      <c r="L118" s="90" t="n"/>
      <c r="M118" s="90" t="n"/>
    </row>
    <row r="119" ht="16.5" customHeight="1">
      <c r="A119" s="69" t="inlineStr">
        <is>
          <t>4.3.14</t>
        </is>
      </c>
      <c r="B119" s="70" t="inlineStr">
        <is>
          <t>CP ADAP. 023</t>
        </is>
      </c>
      <c r="C119" s="69" t="inlineStr">
        <is>
          <t>FORNECIMENTO E INSTALAÇÃO DE BRISES EM PVC E MONTANTES EM ALUMÍNIO</t>
        </is>
      </c>
      <c r="D119" s="70" t="inlineStr">
        <is>
          <t>SINAPI AJUSTADA</t>
        </is>
      </c>
      <c r="E119" s="70" t="inlineStr">
        <is>
          <t>M2</t>
        </is>
      </c>
      <c r="F119" s="71" t="n">
        <v>340</v>
      </c>
      <c r="G119" s="68" t="n">
        <v>14.16</v>
      </c>
      <c r="H119" s="68" t="n">
        <v>614.01</v>
      </c>
      <c r="I119" s="68" t="n">
        <v>0</v>
      </c>
      <c r="J119" s="68" t="n">
        <v>6.78</v>
      </c>
      <c r="K119" s="68" t="n">
        <v>0</v>
      </c>
      <c r="L119" s="68">
        <f>ROUND(G119+H119+I119+J119+K119,2)</f>
        <v/>
      </c>
      <c r="M119" s="68">
        <f>ROUND(ROUND(F119,2)*ROUND(L119,2),2)</f>
        <v/>
      </c>
    </row>
    <row r="120" ht="15" customHeight="1">
      <c r="A120" s="63" t="inlineStr">
        <is>
          <t>4.4</t>
        </is>
      </c>
      <c r="B120" s="63" t="inlineStr">
        <is>
          <t>IMPERMEABILIZAÇÃO DE LAJE - ÁREA COBERTA</t>
        </is>
      </c>
      <c r="C120" s="88" t="n"/>
      <c r="D120" s="88" t="n"/>
      <c r="E120" s="88" t="n"/>
      <c r="F120" s="88" t="n"/>
      <c r="G120" s="88" t="n"/>
      <c r="H120" s="88" t="n"/>
      <c r="I120" s="88" t="n"/>
      <c r="J120" s="88" t="n"/>
      <c r="K120" s="88" t="n"/>
      <c r="L120" s="89" t="n"/>
      <c r="M120" s="4">
        <f>ROUND(SUM(M121:M123),2)</f>
        <v/>
      </c>
    </row>
    <row r="121">
      <c r="A121" s="69" t="inlineStr">
        <is>
          <t>4.4.1</t>
        </is>
      </c>
      <c r="B121" s="70" t="inlineStr">
        <is>
          <t>99814</t>
        </is>
      </c>
      <c r="C121" s="69" t="inlineStr">
        <is>
          <t>LIMPEZA DE SUPERFÍCIE COM JATO DE ALTA PRESSÃO. AF_04/2019</t>
        </is>
      </c>
      <c r="D121" s="70" t="inlineStr">
        <is>
          <t>SINAPI</t>
        </is>
      </c>
      <c r="E121" s="70" t="inlineStr">
        <is>
          <t>M2</t>
        </is>
      </c>
      <c r="F121" s="71" t="n">
        <v>408</v>
      </c>
      <c r="G121" s="68" t="n">
        <v>1.26</v>
      </c>
      <c r="H121" s="68" t="n">
        <v>0</v>
      </c>
      <c r="I121" s="68" t="n">
        <v>0</v>
      </c>
      <c r="J121" s="68" t="n">
        <v>0.72</v>
      </c>
      <c r="K121" s="68" t="n">
        <v>0</v>
      </c>
      <c r="L121" s="68">
        <f>ROUND(G121+H121+I121+J121+K121,2)</f>
        <v/>
      </c>
      <c r="M121" s="68">
        <f>ROUND(ROUND(F121,2)*ROUND(L121,2),2)</f>
        <v/>
      </c>
    </row>
    <row r="122" ht="24.75" customHeight="1">
      <c r="A122" s="69" t="inlineStr">
        <is>
          <t>4.4.2</t>
        </is>
      </c>
      <c r="B122" s="70" t="inlineStr">
        <is>
          <t>87630</t>
        </is>
      </c>
      <c r="C122" s="69" t="inlineStr">
        <is>
          <t>CONTRAPISO EM ARGAMASSA TRAÇO 1:4 (CIMENTO E AREIA), PREPARO MECÂNICO COM BETONEIRA 400 L, APLICADO EM ÁREAS SECAS SOBRE LAJE, ADERIDO, ACABAMENTO NÃO REFORÇADO, ESPESSURA 3CM. AF_07/2021</t>
        </is>
      </c>
      <c r="D122" s="70" t="inlineStr">
        <is>
          <t>SINAPI</t>
        </is>
      </c>
      <c r="E122" s="70" t="inlineStr">
        <is>
          <t>M2</t>
        </is>
      </c>
      <c r="F122" s="71" t="n">
        <v>408</v>
      </c>
      <c r="G122" s="68" t="n">
        <v>11.06</v>
      </c>
      <c r="H122" s="68" t="n">
        <v>25.73</v>
      </c>
      <c r="I122" s="68" t="n">
        <v>0.08</v>
      </c>
      <c r="J122" s="68" t="n">
        <v>4.36</v>
      </c>
      <c r="K122" s="68" t="n">
        <v>0</v>
      </c>
      <c r="L122" s="68">
        <f>ROUND(G122+H122+I122+J122+K122,2)</f>
        <v/>
      </c>
      <c r="M122" s="68">
        <f>ROUND(ROUND(F122,2)*ROUND(L122,2),2)</f>
        <v/>
      </c>
    </row>
    <row r="123" ht="16.5" customHeight="1">
      <c r="A123" s="69" t="inlineStr">
        <is>
          <t>4.4.3</t>
        </is>
      </c>
      <c r="B123" s="70" t="inlineStr">
        <is>
          <t>CP ADAP. 020</t>
        </is>
      </c>
      <c r="C123" s="69" t="inlineStr">
        <is>
          <t>IMPERMEABILIZAÇÃO COM REVESTIMENTO MINERAL MONOCOMPONENTE (ARGAMASSA POLIMÉRICA)</t>
        </is>
      </c>
      <c r="D123" s="70" t="inlineStr">
        <is>
          <t>SINAPI AJUSTADA</t>
        </is>
      </c>
      <c r="E123" s="70" t="inlineStr">
        <is>
          <t>M2</t>
        </is>
      </c>
      <c r="F123" s="71" t="n">
        <v>408</v>
      </c>
      <c r="G123" s="68" t="n">
        <v>11.36</v>
      </c>
      <c r="H123" s="68" t="n">
        <v>64.90000000000001</v>
      </c>
      <c r="I123" s="68" t="n">
        <v>0</v>
      </c>
      <c r="J123" s="68" t="n">
        <v>4.53</v>
      </c>
      <c r="K123" s="68" t="n">
        <v>0</v>
      </c>
      <c r="L123" s="68">
        <f>ROUND(G123+H123+I123+J123+K123,2)</f>
        <v/>
      </c>
      <c r="M123" s="68">
        <f>ROUND(ROUND(F123,2)*ROUND(L123,2),2)</f>
        <v/>
      </c>
    </row>
    <row r="124" ht="15" customHeight="1">
      <c r="A124" s="63" t="inlineStr">
        <is>
          <t>4.5</t>
        </is>
      </c>
      <c r="B124" s="63" t="inlineStr">
        <is>
          <t>IMPERMEABILIZAÇÃO DE LAJE - ÁREAS MOLHADAS</t>
        </is>
      </c>
      <c r="C124" s="88" t="n"/>
      <c r="D124" s="88" t="n"/>
      <c r="E124" s="88" t="n"/>
      <c r="F124" s="88" t="n"/>
      <c r="G124" s="88" t="n"/>
      <c r="H124" s="88" t="n"/>
      <c r="I124" s="88" t="n"/>
      <c r="J124" s="88" t="n"/>
      <c r="K124" s="88" t="n"/>
      <c r="L124" s="89" t="n"/>
      <c r="M124" s="4">
        <f>ROUND(SUM(M125:M130),2)</f>
        <v/>
      </c>
    </row>
    <row r="125">
      <c r="A125" s="69" t="inlineStr">
        <is>
          <t>4.5.1</t>
        </is>
      </c>
      <c r="B125" s="70" t="inlineStr">
        <is>
          <t>CP ADAP. 011</t>
        </is>
      </c>
      <c r="C125" s="69" t="inlineStr">
        <is>
          <t>DEMOLIÇÃO DE PISO CIMENTADO SOBRE LASTRO DE CONCRETO</t>
        </is>
      </c>
      <c r="D125" s="70" t="inlineStr">
        <is>
          <t>SEINFRA</t>
        </is>
      </c>
      <c r="E125" s="70" t="inlineStr">
        <is>
          <t>M2</t>
        </is>
      </c>
      <c r="F125" s="71" t="n">
        <v>229.45</v>
      </c>
      <c r="G125" s="68" t="n">
        <v>21.29</v>
      </c>
      <c r="H125" s="68" t="n">
        <v>0</v>
      </c>
      <c r="I125" s="68" t="n">
        <v>0</v>
      </c>
      <c r="J125" s="68" t="n">
        <v>11.19</v>
      </c>
      <c r="K125" s="68" t="n">
        <v>0</v>
      </c>
      <c r="L125" s="68">
        <f>ROUND(G125+H125+I125+J125+K125,2)</f>
        <v/>
      </c>
      <c r="M125" s="68">
        <f>ROUND(ROUND(F125,2)*ROUND(L125,2),2)</f>
        <v/>
      </c>
    </row>
    <row r="126" ht="16.5" customHeight="1">
      <c r="A126" s="69" t="inlineStr">
        <is>
          <t>4.5.2</t>
        </is>
      </c>
      <c r="B126" s="70" t="inlineStr">
        <is>
          <t>97631</t>
        </is>
      </c>
      <c r="C126" s="69" t="inlineStr">
        <is>
          <t>DEMOLIÇÃO DE ARGAMASSAS, DE FORMA MANUAL, SEM REAPROVEITAMENTO. AF_09/2023</t>
        </is>
      </c>
      <c r="D126" s="70" t="inlineStr">
        <is>
          <t>SINAPI</t>
        </is>
      </c>
      <c r="E126" s="70" t="inlineStr">
        <is>
          <t>M2</t>
        </is>
      </c>
      <c r="F126" s="71" t="n">
        <v>46.46</v>
      </c>
      <c r="G126" s="68" t="n">
        <v>7.94</v>
      </c>
      <c r="H126" s="68" t="n">
        <v>0</v>
      </c>
      <c r="I126" s="68" t="n">
        <v>0</v>
      </c>
      <c r="J126" s="68" t="n">
        <v>3.93</v>
      </c>
      <c r="K126" s="68" t="n">
        <v>0</v>
      </c>
      <c r="L126" s="68">
        <f>ROUND(G126+H126+I126+J126+K126,2)</f>
        <v/>
      </c>
      <c r="M126" s="68">
        <f>ROUND(ROUND(F126,2)*ROUND(L126,2),2)</f>
        <v/>
      </c>
    </row>
    <row r="127" ht="24.75" customHeight="1">
      <c r="A127" s="69" t="inlineStr">
        <is>
          <t>4.5.3</t>
        </is>
      </c>
      <c r="B127" s="70" t="inlineStr">
        <is>
          <t>87630</t>
        </is>
      </c>
      <c r="C127" s="69" t="inlineStr">
        <is>
          <t>CONTRAPISO EM ARGAMASSA TRAÇO 1:4 (CIMENTO E AREIA), PREPARO MECÂNICO COM BETONEIRA 400 L, APLICADO EM ÁREAS SECAS SOBRE LAJE, ADERIDO, ACABAMENTO NÃO REFORÇADO, ESPESSURA 3CM. AF_07/2021</t>
        </is>
      </c>
      <c r="D127" s="70" t="inlineStr">
        <is>
          <t>SINAPI</t>
        </is>
      </c>
      <c r="E127" s="70" t="inlineStr">
        <is>
          <t>M2</t>
        </is>
      </c>
      <c r="F127" s="71" t="n">
        <v>229.45</v>
      </c>
      <c r="G127" s="68" t="n">
        <v>11.06</v>
      </c>
      <c r="H127" s="68" t="n">
        <v>25.73</v>
      </c>
      <c r="I127" s="68" t="n">
        <v>0.08</v>
      </c>
      <c r="J127" s="68" t="n">
        <v>4.36</v>
      </c>
      <c r="K127" s="68" t="n">
        <v>0</v>
      </c>
      <c r="L127" s="68">
        <f>ROUND(G127+H127+I127+J127+K127,2)</f>
        <v/>
      </c>
      <c r="M127" s="68">
        <f>ROUND(ROUND(F127,2)*ROUND(L127,2),2)</f>
        <v/>
      </c>
    </row>
    <row r="128" ht="16.5" customHeight="1">
      <c r="A128" s="69" t="inlineStr">
        <is>
          <t>4.5.4</t>
        </is>
      </c>
      <c r="B128" s="70" t="inlineStr">
        <is>
          <t>CP ADAP. 51</t>
        </is>
      </c>
      <c r="C128" s="69" t="inlineStr">
        <is>
          <t>IMPERMEABILIZAÇÃO DE SUPERFÍCIE COM MANTA ASFÁLTICA, UMA CAMADA, INCLUSIVE APLICAÇÃO DE PRIMER ASFÁLTICO, E=4MM</t>
        </is>
      </c>
      <c r="D128" s="70" t="inlineStr">
        <is>
          <t>SINAPI AJUSTADA</t>
        </is>
      </c>
      <c r="E128" s="70" t="inlineStr">
        <is>
          <t>M2</t>
        </is>
      </c>
      <c r="F128" s="71" t="n">
        <v>275.91</v>
      </c>
      <c r="G128" s="68" t="n">
        <v>22.64</v>
      </c>
      <c r="H128" s="68" t="n">
        <v>115</v>
      </c>
      <c r="I128" s="68" t="n">
        <v>0</v>
      </c>
      <c r="J128" s="68" t="n">
        <v>9.02</v>
      </c>
      <c r="K128" s="68" t="n">
        <v>0</v>
      </c>
      <c r="L128" s="68">
        <f>ROUND(G128+H128+I128+J128+K128,2)</f>
        <v/>
      </c>
      <c r="M128" s="68">
        <f>ROUND(ROUND(F128,2)*ROUND(L128,2),2)</f>
        <v/>
      </c>
    </row>
    <row r="129" ht="16.5" customHeight="1">
      <c r="A129" s="69" t="inlineStr">
        <is>
          <t>4.5.5</t>
        </is>
      </c>
      <c r="B129" s="70" t="inlineStr">
        <is>
          <t>98567</t>
        </is>
      </c>
      <c r="C129" s="69" t="inlineStr">
        <is>
          <t>PROTEÇÃO MECÂNICA DE SUPERFICIE HORIZONTAL COM ARGAMASSA DE CIMENTO E AREIA, TRAÇO 1:3, E=4CM. AF_09/2023</t>
        </is>
      </c>
      <c r="D129" s="70" t="inlineStr">
        <is>
          <t>SINAPI</t>
        </is>
      </c>
      <c r="E129" s="70" t="inlineStr">
        <is>
          <t>M2</t>
        </is>
      </c>
      <c r="F129" s="71" t="n">
        <v>229.45</v>
      </c>
      <c r="G129" s="68" t="n">
        <v>29.76</v>
      </c>
      <c r="H129" s="68" t="n">
        <v>27.83</v>
      </c>
      <c r="I129" s="68" t="n">
        <v>0</v>
      </c>
      <c r="J129" s="68" t="n">
        <v>12.99</v>
      </c>
      <c r="K129" s="68" t="n">
        <v>0</v>
      </c>
      <c r="L129" s="68">
        <f>ROUND(G129+H129+I129+J129+K129,2)</f>
        <v/>
      </c>
      <c r="M129" s="68">
        <f>ROUND(ROUND(F129,2)*ROUND(L129,2),2)</f>
        <v/>
      </c>
    </row>
    <row r="130" ht="16.5" customHeight="1">
      <c r="A130" s="69" t="inlineStr">
        <is>
          <t>4.5.6</t>
        </is>
      </c>
      <c r="B130" s="70" t="inlineStr">
        <is>
          <t>98564</t>
        </is>
      </c>
      <c r="C130" s="69" t="inlineStr">
        <is>
          <t>PROTEÇÃO MECÂNICA DE SUPERFÍCIE VERTICAL COM ARGAMASSA DE CIMENTO E AREIA, TRAÇO 1:3, E=2CM. AF_09/2023</t>
        </is>
      </c>
      <c r="D130" s="70" t="inlineStr">
        <is>
          <t>SINAPI</t>
        </is>
      </c>
      <c r="E130" s="70" t="inlineStr">
        <is>
          <t>M2</t>
        </is>
      </c>
      <c r="F130" s="71" t="n">
        <v>46.46</v>
      </c>
      <c r="G130" s="68" t="n">
        <v>16.61</v>
      </c>
      <c r="H130" s="68" t="n">
        <v>27.29</v>
      </c>
      <c r="I130" s="68" t="n">
        <v>0</v>
      </c>
      <c r="J130" s="68" t="n">
        <v>7.28</v>
      </c>
      <c r="K130" s="68" t="n">
        <v>0</v>
      </c>
      <c r="L130" s="68">
        <f>ROUND(G130+H130+I130+J130+K130,2)</f>
        <v/>
      </c>
      <c r="M130" s="68">
        <f>ROUND(ROUND(F130,2)*ROUND(L130,2),2)</f>
        <v/>
      </c>
    </row>
    <row r="131" ht="15" customHeight="1">
      <c r="A131" s="63" t="inlineStr">
        <is>
          <t>4.6</t>
        </is>
      </c>
      <c r="B131" s="63" t="inlineStr">
        <is>
          <t>RECONSTRUÇÃO DE PLATIBANDA ESTRUTURADA</t>
        </is>
      </c>
      <c r="C131" s="88" t="n"/>
      <c r="D131" s="88" t="n"/>
      <c r="E131" s="88" t="n"/>
      <c r="F131" s="88" t="n"/>
      <c r="G131" s="88" t="n"/>
      <c r="H131" s="88" t="n"/>
      <c r="I131" s="88" t="n"/>
      <c r="J131" s="88" t="n"/>
      <c r="K131" s="88" t="n"/>
      <c r="L131" s="89" t="n"/>
      <c r="M131" s="4">
        <f>ROUND(SUM(M132:M143),2)</f>
        <v/>
      </c>
    </row>
    <row r="132" ht="16.5" customHeight="1">
      <c r="A132" s="69" t="inlineStr">
        <is>
          <t>4.6.1</t>
        </is>
      </c>
      <c r="B132" s="70" t="inlineStr">
        <is>
          <t>97625</t>
        </is>
      </c>
      <c r="C132" s="69" t="inlineStr">
        <is>
          <t>DEMOLIÇÃO DE ALVENARIA PARA QUALQUER TIPO DE BLOCO, DE FORMA MECANIZADA, SEM REAPROVEITAMENTO. AF_09/2023</t>
        </is>
      </c>
      <c r="D132" s="70" t="inlineStr">
        <is>
          <t>SINAPI</t>
        </is>
      </c>
      <c r="E132" s="70" t="inlineStr">
        <is>
          <t>M3</t>
        </is>
      </c>
      <c r="F132" s="71" t="n">
        <v>5</v>
      </c>
      <c r="G132" s="68" t="n">
        <v>8.890000000000001</v>
      </c>
      <c r="H132" s="68" t="n">
        <v>11.46</v>
      </c>
      <c r="I132" s="68" t="n">
        <v>36.35</v>
      </c>
      <c r="J132" s="68" t="n">
        <v>2.57</v>
      </c>
      <c r="K132" s="68" t="n">
        <v>0</v>
      </c>
      <c r="L132" s="68">
        <f>ROUND(G132+H132+I132+J132+K132,2)</f>
        <v/>
      </c>
      <c r="M132" s="68">
        <f>ROUND(ROUND(F132,2)*ROUND(L132,2),2)</f>
        <v/>
      </c>
    </row>
    <row r="133" ht="16.5" customHeight="1">
      <c r="A133" s="69" t="inlineStr">
        <is>
          <t>4.6.2</t>
        </is>
      </c>
      <c r="B133" s="70" t="inlineStr">
        <is>
          <t>97626</t>
        </is>
      </c>
      <c r="C133" s="69" t="inlineStr">
        <is>
          <t>DEMOLIÇÃO DE PILARES E VIGAS EM CONCRETO ARMADO, DE FORMA MANUAL, SEM REAPROVEITAMENTO. AF_09/2023</t>
        </is>
      </c>
      <c r="D133" s="70" t="inlineStr">
        <is>
          <t>SINAPI</t>
        </is>
      </c>
      <c r="E133" s="70" t="inlineStr">
        <is>
          <t>M3</t>
        </is>
      </c>
      <c r="F133" s="71" t="n">
        <v>0.25</v>
      </c>
      <c r="G133" s="68" t="n">
        <v>389.87</v>
      </c>
      <c r="H133" s="68" t="n">
        <v>0</v>
      </c>
      <c r="I133" s="68" t="n">
        <v>0</v>
      </c>
      <c r="J133" s="68" t="n">
        <v>200.5</v>
      </c>
      <c r="K133" s="68" t="n">
        <v>0</v>
      </c>
      <c r="L133" s="68">
        <f>ROUND(G133+H133+I133+J133+K133,2)</f>
        <v/>
      </c>
      <c r="M133" s="68">
        <f>ROUND(ROUND(F133,2)*ROUND(L133,2),2)</f>
        <v/>
      </c>
    </row>
    <row r="134" ht="16.5" customHeight="1">
      <c r="A134" s="69" t="inlineStr">
        <is>
          <t>4.6.3</t>
        </is>
      </c>
      <c r="B134" s="70" t="inlineStr">
        <is>
          <t>92762.</t>
        </is>
      </c>
      <c r="C134" s="69" t="inlineStr">
        <is>
          <t>ARMAÇÃO DE PILAR OU VIGA DE ESTRUTURA CONVENCIONAL DE CONCRETO ARMADO UTILIZANDO AÇO CA-50 DE 10,0 MM - MONTAGEM. AF_06/2022 (KG)</t>
        </is>
      </c>
      <c r="D134" s="70" t="inlineStr">
        <is>
          <t>Composições Próprias</t>
        </is>
      </c>
      <c r="E134" s="70" t="inlineStr">
        <is>
          <t>KG</t>
        </is>
      </c>
      <c r="F134" s="71" t="n">
        <v>4</v>
      </c>
      <c r="G134" s="68" t="n">
        <v>1.12</v>
      </c>
      <c r="H134" s="68" t="n">
        <v>9.42</v>
      </c>
      <c r="I134" s="68" t="n">
        <v>0</v>
      </c>
      <c r="J134" s="68" t="n">
        <v>0.44</v>
      </c>
      <c r="K134" s="68" t="n">
        <v>0</v>
      </c>
      <c r="L134" s="68">
        <f>ROUND(G134+H134+I134+J134+K134,2)</f>
        <v/>
      </c>
      <c r="M134" s="68">
        <f>ROUND(ROUND(F134,2)*ROUND(L134,2),2)</f>
        <v/>
      </c>
    </row>
    <row r="135" ht="24.75" customHeight="1">
      <c r="A135" s="69" t="inlineStr">
        <is>
          <t>4.6.4</t>
        </is>
      </c>
      <c r="B135" s="70" t="inlineStr">
        <is>
          <t>92762</t>
        </is>
      </c>
      <c r="C135" s="69" t="inlineStr">
        <is>
          <t>MONTAGEM E DESMONTAGEM DE FÔRMA DE PILARES RETANGULARES E ESTRUTURAS SIMILARES, PÉ-DIREITO SIMPLES, EM CHAPA DE MADEIRA COMPENSADA PLASTIFICADA, 10 UTILIZAÇÕES. AF_09/2020</t>
        </is>
      </c>
      <c r="D135" s="70" t="inlineStr">
        <is>
          <t>SINAPI</t>
        </is>
      </c>
      <c r="E135" s="70" t="inlineStr">
        <is>
          <t>KG</t>
        </is>
      </c>
      <c r="F135" s="71" t="n">
        <v>4</v>
      </c>
      <c r="G135" s="68" t="n">
        <v>19.37</v>
      </c>
      <c r="H135" s="68" t="n">
        <v>20.98</v>
      </c>
      <c r="I135" s="68" t="n">
        <v>18.01</v>
      </c>
      <c r="J135" s="68" t="n">
        <v>7.48</v>
      </c>
      <c r="K135" s="68" t="n">
        <v>0</v>
      </c>
      <c r="L135" s="68">
        <f>ROUND(G135+H135+I135+J135+K135,2)</f>
        <v/>
      </c>
      <c r="M135" s="68">
        <f>ROUND(ROUND(F135,2)*ROUND(L135,2),2)</f>
        <v/>
      </c>
    </row>
    <row r="136" ht="16.5" customHeight="1">
      <c r="A136" s="69" t="inlineStr">
        <is>
          <t>4.6.5</t>
        </is>
      </c>
      <c r="B136" s="70" t="inlineStr">
        <is>
          <t>103669</t>
        </is>
      </c>
      <c r="C136" s="69" t="inlineStr">
        <is>
          <t>CONCRETAGEM DE PILARES, FCK = 25 MPA, COM USO DE BALDES - LANÇAMENTO, ADENSAMENTO E ACABAMENTO. AF_02/2022</t>
        </is>
      </c>
      <c r="D136" s="70" t="inlineStr">
        <is>
          <t>SINAPI</t>
        </is>
      </c>
      <c r="E136" s="70" t="inlineStr">
        <is>
          <t>M3</t>
        </is>
      </c>
      <c r="F136" s="71" t="n">
        <v>0.25</v>
      </c>
      <c r="G136" s="68" t="n">
        <v>207.92</v>
      </c>
      <c r="H136" s="68" t="n">
        <v>632.24</v>
      </c>
      <c r="I136" s="68" t="n">
        <v>1.4</v>
      </c>
      <c r="J136" s="68" t="n">
        <v>96.78</v>
      </c>
      <c r="K136" s="68" t="n">
        <v>0</v>
      </c>
      <c r="L136" s="68">
        <f>ROUND(G136+H136+I136+J136+K136,2)</f>
        <v/>
      </c>
      <c r="M136" s="68">
        <f>ROUND(ROUND(F136,2)*ROUND(L136,2),2)</f>
        <v/>
      </c>
    </row>
    <row r="137" ht="24.75" customHeight="1">
      <c r="A137" s="69" t="inlineStr">
        <is>
          <t>4.6.6</t>
        </is>
      </c>
      <c r="B137" s="70" t="inlineStr">
        <is>
          <t>103356</t>
        </is>
      </c>
      <c r="C137" s="69" t="inlineStr">
        <is>
          <t>ALVENARIA DE VEDAÇÃO DE BLOCOS CERÂMICOS FURADOS NA HORIZONTAL DE 9X19X29 CM (ESPESSURA 9 CM) E ARGAMASSA DE ASSENTAMENTO COM PREPARO EM BETONEIRA. AF_12/2021</t>
        </is>
      </c>
      <c r="D137" s="70" t="inlineStr">
        <is>
          <t>SINAPI</t>
        </is>
      </c>
      <c r="E137" s="70" t="inlineStr">
        <is>
          <t>M2</t>
        </is>
      </c>
      <c r="F137" s="71" t="n">
        <v>25</v>
      </c>
      <c r="G137" s="68" t="n">
        <v>22.32</v>
      </c>
      <c r="H137" s="68" t="n">
        <v>20.55</v>
      </c>
      <c r="I137" s="68" t="n">
        <v>0.01</v>
      </c>
      <c r="J137" s="68" t="n">
        <v>9.34</v>
      </c>
      <c r="K137" s="68" t="n">
        <v>0</v>
      </c>
      <c r="L137" s="68">
        <f>ROUND(G137+H137+I137+J137+K137,2)</f>
        <v/>
      </c>
      <c r="M137" s="68">
        <f>ROUND(ROUND(F137,2)*ROUND(L137,2),2)</f>
        <v/>
      </c>
    </row>
    <row r="138" ht="24.75" customHeight="1">
      <c r="A138" s="69" t="inlineStr">
        <is>
          <t>4.6.7</t>
        </is>
      </c>
      <c r="B138" s="70" t="inlineStr">
        <is>
          <t>92455</t>
        </is>
      </c>
      <c r="C138" s="69" t="inlineStr">
        <is>
          <t>MONTAGEM E DESMONTAGEM DE FÔRMA DE VIGA, ESCORAMENTO COM GARFO DE MADEIRA, PÉ-DIREITO SIMPLES, EM CHAPA DE MADEIRA RESINADA, 4 UTILIZAÇÕES. AF_09/2020</t>
        </is>
      </c>
      <c r="D138" s="70" t="inlineStr">
        <is>
          <t>SINAPI</t>
        </is>
      </c>
      <c r="E138" s="70" t="inlineStr">
        <is>
          <t>M2</t>
        </is>
      </c>
      <c r="F138" s="71" t="n">
        <v>12</v>
      </c>
      <c r="G138" s="68" t="n">
        <v>45.14</v>
      </c>
      <c r="H138" s="68" t="n">
        <v>116.2</v>
      </c>
      <c r="I138" s="68" t="n">
        <v>0.02</v>
      </c>
      <c r="J138" s="68" t="n">
        <v>16.82</v>
      </c>
      <c r="K138" s="68" t="n">
        <v>0</v>
      </c>
      <c r="L138" s="68">
        <f>ROUND(G138+H138+I138+J138+K138,2)</f>
        <v/>
      </c>
      <c r="M138" s="68">
        <f>ROUND(ROUND(F138,2)*ROUND(L138,2),2)</f>
        <v/>
      </c>
    </row>
    <row r="139" ht="24.75" customHeight="1">
      <c r="A139" s="69" t="inlineStr">
        <is>
          <t>4.6.8</t>
        </is>
      </c>
      <c r="B139" s="70" t="inlineStr">
        <is>
          <t>103683</t>
        </is>
      </c>
      <c r="C139" s="69" t="inlineStr">
        <is>
          <t>CONCRETAGEM DE VIGAS E LAJES, FCK=25 MPA, PARA QUALQUER TIPO DE LAJE COM BALDES EM EDIFICAÇÃO DE MULTIPAVIMENTOS ATÉ 04 ANDARES - LANÇAMENTO, ADENSAMENTO E ACABAMENTO. AF_02/2022</t>
        </is>
      </c>
      <c r="D139" s="70" t="inlineStr">
        <is>
          <t>SINAPI</t>
        </is>
      </c>
      <c r="E139" s="70" t="inlineStr">
        <is>
          <t>M3</t>
        </is>
      </c>
      <c r="F139" s="71" t="n">
        <v>0.5600000000000001</v>
      </c>
      <c r="G139" s="68" t="n">
        <v>420.78</v>
      </c>
      <c r="H139" s="68" t="n">
        <v>632.22</v>
      </c>
      <c r="I139" s="68" t="n">
        <v>1.53</v>
      </c>
      <c r="J139" s="68" t="n">
        <v>198.61</v>
      </c>
      <c r="K139" s="68" t="n">
        <v>0</v>
      </c>
      <c r="L139" s="68">
        <f>ROUND(G139+H139+I139+J139+K139,2)</f>
        <v/>
      </c>
      <c r="M139" s="68">
        <f>ROUND(ROUND(F139,2)*ROUND(L139,2),2)</f>
        <v/>
      </c>
    </row>
    <row r="140" ht="24.75" customHeight="1">
      <c r="A140" s="69" t="inlineStr">
        <is>
          <t>4.6.9</t>
        </is>
      </c>
      <c r="B140" s="70" t="inlineStr">
        <is>
          <t>87894</t>
        </is>
      </c>
      <c r="C140" s="69" t="inlineStr">
        <is>
          <t>CHAPISCO APLICADO EM ALVENARIA (SEM PRESENÇA DE VÃOS) E ESTRUTURAS DE CONCRETO DE FACHADA, COM COLHER DE PEDREIRO. ARGAMASSA TRAÇO 1:3 COM PREPARO EM BETONEIRA 400L. AF_10/2022</t>
        </is>
      </c>
      <c r="D140" s="70" t="inlineStr">
        <is>
          <t>SINAPI</t>
        </is>
      </c>
      <c r="E140" s="70" t="inlineStr">
        <is>
          <t>M2</t>
        </is>
      </c>
      <c r="F140" s="71" t="n">
        <v>25</v>
      </c>
      <c r="G140" s="68" t="n">
        <v>3.9</v>
      </c>
      <c r="H140" s="68" t="n">
        <v>1.6</v>
      </c>
      <c r="I140" s="68" t="n">
        <v>0.01</v>
      </c>
      <c r="J140" s="68" t="n">
        <v>1.56</v>
      </c>
      <c r="K140" s="68" t="n">
        <v>0</v>
      </c>
      <c r="L140" s="68">
        <f>ROUND(G140+H140+I140+J140+K140,2)</f>
        <v/>
      </c>
      <c r="M140" s="68">
        <f>ROUND(ROUND(F140,2)*ROUND(L140,2),2)</f>
        <v/>
      </c>
    </row>
    <row r="141" ht="24.75" customHeight="1">
      <c r="A141" s="69" t="inlineStr">
        <is>
          <t>4.6.10</t>
        </is>
      </c>
      <c r="B141" s="70" t="inlineStr">
        <is>
          <t>104237</t>
        </is>
      </c>
      <c r="C141" s="69" t="inlineStr">
        <is>
          <t>EMBOÇO OU MASSA ÚNICA EM ARGAMASSA TRAÇO 1:2:8, PREPARO MECÂNICA COM BETONEIRA 400 L, APLICADA MANUALMENTE EM PANOS DE FACHADA SEM PRESENÇA DE VÃOS, ESPESSURA DE 35 MM, ACESSO POR ANDAIME. AF_08/2022</t>
        </is>
      </c>
      <c r="D141" s="70" t="inlineStr">
        <is>
          <t>SINAPI</t>
        </is>
      </c>
      <c r="E141" s="70" t="inlineStr">
        <is>
          <t>M2</t>
        </is>
      </c>
      <c r="F141" s="71" t="n">
        <v>25</v>
      </c>
      <c r="G141" s="68" t="n">
        <v>22.27</v>
      </c>
      <c r="H141" s="68" t="n">
        <v>21.8</v>
      </c>
      <c r="I141" s="68" t="n">
        <v>0.07000000000000001</v>
      </c>
      <c r="J141" s="68" t="n">
        <v>9.609999999999999</v>
      </c>
      <c r="K141" s="68" t="n">
        <v>0</v>
      </c>
      <c r="L141" s="68">
        <f>ROUND(G141+H141+I141+J141+K141,2)</f>
        <v/>
      </c>
      <c r="M141" s="68">
        <f>ROUND(ROUND(F141,2)*ROUND(L141,2),2)</f>
        <v/>
      </c>
    </row>
    <row r="142" ht="16.5" customHeight="1">
      <c r="A142" s="69" t="inlineStr">
        <is>
          <t>4.6.11</t>
        </is>
      </c>
      <c r="B142" s="70" t="inlineStr">
        <is>
          <t>88415</t>
        </is>
      </c>
      <c r="C142" s="69" t="inlineStr">
        <is>
          <t>APLICAÇÃO MANUAL DE FUNDO SELADOR ACRÍLICO EM PAREDES EXTERNAS DE CASAS. AF_06/2014</t>
        </is>
      </c>
      <c r="D142" s="70" t="inlineStr">
        <is>
          <t>SINAPI</t>
        </is>
      </c>
      <c r="E142" s="70" t="inlineStr">
        <is>
          <t>M2</t>
        </is>
      </c>
      <c r="F142" s="71" t="n">
        <v>168</v>
      </c>
      <c r="G142" s="68" t="n">
        <v>1.31</v>
      </c>
      <c r="H142" s="68" t="n">
        <v>1.8</v>
      </c>
      <c r="I142" s="68" t="n">
        <v>0</v>
      </c>
      <c r="J142" s="68" t="n">
        <v>0.62</v>
      </c>
      <c r="K142" s="68" t="n">
        <v>0</v>
      </c>
      <c r="L142" s="68">
        <f>ROUND(G142+H142+I142+J142+K142,2)</f>
        <v/>
      </c>
      <c r="M142" s="68">
        <f>ROUND(ROUND(F142,2)*ROUND(L142,2),2)</f>
        <v/>
      </c>
    </row>
    <row r="143" ht="16.5" customHeight="1">
      <c r="A143" s="69" t="inlineStr">
        <is>
          <t>4.6.12</t>
        </is>
      </c>
      <c r="B143" s="70" t="inlineStr">
        <is>
          <t>88423</t>
        </is>
      </c>
      <c r="C143" s="69" t="inlineStr">
        <is>
          <t>APLICAÇÃO MANUAL DE PINTURA COM TINTA TEXTURIZADA ACRÍLICA EM PAREDES EXTERNAS DE CASAS, UMA COR. AF_06/2014</t>
        </is>
      </c>
      <c r="D143" s="70" t="inlineStr">
        <is>
          <t>SINAPI</t>
        </is>
      </c>
      <c r="E143" s="70" t="inlineStr">
        <is>
          <t>M2</t>
        </is>
      </c>
      <c r="F143" s="71" t="n">
        <v>168</v>
      </c>
      <c r="G143" s="68" t="n">
        <v>4.28</v>
      </c>
      <c r="H143" s="68" t="n">
        <v>14.82</v>
      </c>
      <c r="I143" s="68" t="n">
        <v>0</v>
      </c>
      <c r="J143" s="68" t="n">
        <v>2.03</v>
      </c>
      <c r="K143" s="68" t="n">
        <v>0</v>
      </c>
      <c r="L143" s="68">
        <f>ROUND(G143+H143+I143+J143+K143,2)</f>
        <v/>
      </c>
      <c r="M143" s="68">
        <f>ROUND(ROUND(F143,2)*ROUND(L143,2),2)</f>
        <v/>
      </c>
    </row>
    <row r="144" ht="15" customHeight="1">
      <c r="A144" s="63" t="inlineStr">
        <is>
          <t>4.7</t>
        </is>
      </c>
      <c r="B144" s="63" t="inlineStr">
        <is>
          <t>TELHAMENTO</t>
        </is>
      </c>
      <c r="C144" s="88" t="n"/>
      <c r="D144" s="88" t="n"/>
      <c r="E144" s="88" t="n"/>
      <c r="F144" s="88" t="n"/>
      <c r="G144" s="88" t="n"/>
      <c r="H144" s="88" t="n"/>
      <c r="I144" s="88" t="n"/>
      <c r="J144" s="88" t="n"/>
      <c r="K144" s="88" t="n"/>
      <c r="L144" s="89" t="n"/>
      <c r="M144" s="4">
        <f>ROUND(SUM(M145:M149),2)</f>
        <v/>
      </c>
    </row>
    <row r="145" ht="16.5" customHeight="1">
      <c r="A145" s="69" t="inlineStr">
        <is>
          <t>4.7.1</t>
        </is>
      </c>
      <c r="B145" s="70" t="inlineStr">
        <is>
          <t>97649</t>
        </is>
      </c>
      <c r="C145" s="69" t="inlineStr">
        <is>
          <t>REMOÇÃO DE TELHAS DE FIBROCIMENTO, METÁLICA E CERÂMICA, DE FORMA MECANIZADA, COM USO DE GUINDASTE, SEM REAPROVEITAMENTO. AF_09/2023</t>
        </is>
      </c>
      <c r="D145" s="70" t="inlineStr">
        <is>
          <t>SINAPI</t>
        </is>
      </c>
      <c r="E145" s="70" t="inlineStr">
        <is>
          <t>M2</t>
        </is>
      </c>
      <c r="F145" s="71" t="n">
        <v>459</v>
      </c>
      <c r="G145" s="68" t="n">
        <v>2.77</v>
      </c>
      <c r="H145" s="68" t="n">
        <v>0</v>
      </c>
      <c r="I145" s="68" t="n">
        <v>0.63</v>
      </c>
      <c r="J145" s="68" t="n">
        <v>1.34</v>
      </c>
      <c r="K145" s="68" t="n">
        <v>0</v>
      </c>
      <c r="L145" s="68">
        <f>ROUND(G145+H145+I145+J145+K145,2)</f>
        <v/>
      </c>
      <c r="M145" s="68">
        <f>ROUND(ROUND(F145,2)*ROUND(L145,2),2)</f>
        <v/>
      </c>
    </row>
    <row r="146" ht="16.5" customHeight="1">
      <c r="A146" s="69" t="inlineStr">
        <is>
          <t>4.7.2</t>
        </is>
      </c>
      <c r="B146" s="70" t="inlineStr">
        <is>
          <t>CP ADAP. 064</t>
        </is>
      </c>
      <c r="C146" s="69" t="inlineStr">
        <is>
          <t>TELHAMENTO COM TELHA TERMO ACÚSTICA EM ALUMÍNIO ONDULADA COM 30MM DE PREENCHIMENTO / POLIURETANO RÍGIDO</t>
        </is>
      </c>
      <c r="D146" s="70" t="inlineStr">
        <is>
          <t>SINAPI AJUSTADA</t>
        </is>
      </c>
      <c r="E146" s="70" t="inlineStr">
        <is>
          <t>M2</t>
        </is>
      </c>
      <c r="F146" s="71" t="n">
        <v>459</v>
      </c>
      <c r="G146" s="68" t="n">
        <v>2.08</v>
      </c>
      <c r="H146" s="68" t="n">
        <v>292.16</v>
      </c>
      <c r="I146" s="68" t="n">
        <v>0</v>
      </c>
      <c r="J146" s="68" t="n">
        <v>0.93</v>
      </c>
      <c r="K146" s="68" t="n">
        <v>0</v>
      </c>
      <c r="L146" s="68">
        <f>ROUND(G146+H146+I146+J146+K146,2)</f>
        <v/>
      </c>
      <c r="M146" s="68">
        <f>ROUND(ROUND(F146,2)*ROUND(L146,2),2)</f>
        <v/>
      </c>
    </row>
    <row r="147" ht="16.5" customHeight="1">
      <c r="A147" s="69" t="inlineStr">
        <is>
          <t>4.7.3</t>
        </is>
      </c>
      <c r="B147" s="70" t="inlineStr">
        <is>
          <t>CP ADAP. 054</t>
        </is>
      </c>
      <c r="C147" s="69" t="inlineStr">
        <is>
          <t>RUFO EM CHAPA DE AÇO GALVANIZADO NÚMERO 24, CORTE DE 50 CM, INCLUSO TRANSPORTE VERTICAL</t>
        </is>
      </c>
      <c r="D147" s="70" t="inlineStr">
        <is>
          <t>SINAPI AJUSTADA</t>
        </is>
      </c>
      <c r="E147" s="70" t="inlineStr">
        <is>
          <t>M</t>
        </is>
      </c>
      <c r="F147" s="71" t="n">
        <v>34</v>
      </c>
      <c r="G147" s="68" t="n">
        <v>5.88</v>
      </c>
      <c r="H147" s="68" t="n">
        <v>80.26000000000001</v>
      </c>
      <c r="I147" s="68" t="n">
        <v>0.02</v>
      </c>
      <c r="J147" s="68" t="n">
        <v>2.72</v>
      </c>
      <c r="K147" s="68" t="n">
        <v>0</v>
      </c>
      <c r="L147" s="68">
        <f>ROUND(G147+H147+I147+J147+K147,2)</f>
        <v/>
      </c>
      <c r="M147" s="68">
        <f>ROUND(ROUND(F147,2)*ROUND(L147,2),2)</f>
        <v/>
      </c>
    </row>
    <row r="148" ht="16.5" customHeight="1">
      <c r="A148" s="69" t="inlineStr">
        <is>
          <t>4.7.4</t>
        </is>
      </c>
      <c r="B148" s="70" t="inlineStr">
        <is>
          <t>CP ADAP. 055</t>
        </is>
      </c>
      <c r="C148" s="69" t="inlineStr">
        <is>
          <t>CUMEEIRA EM CHAPA DE AÇO GALVANIZADO NÚMERO 24, CORTE DE 100 CM, INCLUSO TRANSPORTE VERTICAL</t>
        </is>
      </c>
      <c r="D148" s="70" t="inlineStr">
        <is>
          <t>SINAPI AJUSTADA</t>
        </is>
      </c>
      <c r="E148" s="70" t="inlineStr">
        <is>
          <t>M</t>
        </is>
      </c>
      <c r="F148" s="71" t="n">
        <v>30</v>
      </c>
      <c r="G148" s="68" t="n">
        <v>5.88</v>
      </c>
      <c r="H148" s="68" t="n">
        <v>80.26000000000001</v>
      </c>
      <c r="I148" s="68" t="n">
        <v>0.02</v>
      </c>
      <c r="J148" s="68" t="n">
        <v>2.72</v>
      </c>
      <c r="K148" s="68" t="n">
        <v>0</v>
      </c>
      <c r="L148" s="68">
        <f>ROUND(G148+H148+I148+J148+K148,2)</f>
        <v/>
      </c>
      <c r="M148" s="68">
        <f>ROUND(ROUND(F148,2)*ROUND(L148,2),2)</f>
        <v/>
      </c>
    </row>
    <row r="149" ht="16.5" customHeight="1">
      <c r="A149" s="69" t="inlineStr">
        <is>
          <t>4.7.5</t>
        </is>
      </c>
      <c r="B149" s="70" t="inlineStr">
        <is>
          <t>CP ADAP. 038</t>
        </is>
      </c>
      <c r="C149" s="69" t="inlineStr">
        <is>
          <t>REMOÇÃO, ARMAZENAMENTO E REEINSTALAÇÃO DE SPDA COM EMISSÃO DE LAUDO</t>
        </is>
      </c>
      <c r="D149" s="70" t="inlineStr">
        <is>
          <t>SINAPI AJUSTADA</t>
        </is>
      </c>
      <c r="E149" s="70" t="inlineStr">
        <is>
          <t>UN</t>
        </is>
      </c>
      <c r="F149" s="71" t="n">
        <v>2</v>
      </c>
      <c r="G149" s="68" t="n">
        <v>41.99</v>
      </c>
      <c r="H149" s="68" t="n">
        <v>5950.6</v>
      </c>
      <c r="I149" s="68" t="n">
        <v>0</v>
      </c>
      <c r="J149" s="68" t="n">
        <v>5.25</v>
      </c>
      <c r="K149" s="68" t="n">
        <v>0</v>
      </c>
      <c r="L149" s="68">
        <f>ROUND(G149+H149+I149+J149+K149,2)</f>
        <v/>
      </c>
      <c r="M149" s="68">
        <f>ROUND(ROUND(F149,2)*ROUND(L149,2),2)</f>
        <v/>
      </c>
    </row>
    <row r="150" ht="15" customHeight="1">
      <c r="A150" s="63" t="inlineStr">
        <is>
          <t>5</t>
        </is>
      </c>
      <c r="B150" s="63" t="inlineStr">
        <is>
          <t>RECONSTRUÇÃO DE MURO</t>
        </is>
      </c>
      <c r="C150" s="88" t="n"/>
      <c r="D150" s="88" t="n"/>
      <c r="E150" s="88" t="n"/>
      <c r="F150" s="88" t="n"/>
      <c r="G150" s="88" t="n"/>
      <c r="H150" s="88" t="n"/>
      <c r="I150" s="88" t="n"/>
      <c r="J150" s="88" t="n"/>
      <c r="K150" s="88" t="n"/>
      <c r="L150" s="89" t="n"/>
      <c r="M150" s="4">
        <f>ROUND(SUM(M151:M165),2)</f>
        <v/>
      </c>
    </row>
    <row r="151" ht="16.5" customHeight="1">
      <c r="A151" s="69" t="inlineStr">
        <is>
          <t>5.1</t>
        </is>
      </c>
      <c r="B151" s="70" t="inlineStr">
        <is>
          <t>97625</t>
        </is>
      </c>
      <c r="C151" s="69" t="inlineStr">
        <is>
          <t>DEMOLIÇÃO DE ALVENARIA PARA QUALQUER TIPO DE BLOCO, DE FORMA MECANIZADA, SEM REAPROVEITAMENTO. AF_09/2023</t>
        </is>
      </c>
      <c r="D151" s="70" t="inlineStr">
        <is>
          <t>SINAPI</t>
        </is>
      </c>
      <c r="E151" s="70" t="inlineStr">
        <is>
          <t>M3</t>
        </is>
      </c>
      <c r="F151" s="71" t="n">
        <v>39.6</v>
      </c>
      <c r="G151" s="68" t="n">
        <v>8.890000000000001</v>
      </c>
      <c r="H151" s="68" t="n">
        <v>11.46</v>
      </c>
      <c r="I151" s="68" t="n">
        <v>36.35</v>
      </c>
      <c r="J151" s="68" t="n">
        <v>2.57</v>
      </c>
      <c r="K151" s="68" t="n">
        <v>0</v>
      </c>
      <c r="L151" s="68">
        <f>ROUND(G151+H151+I151+J151+K151,2)</f>
        <v/>
      </c>
      <c r="M151" s="68">
        <f>ROUND(ROUND(F151,2)*ROUND(L151,2),2)</f>
        <v/>
      </c>
    </row>
    <row r="152" ht="16.5" customHeight="1">
      <c r="A152" s="69" t="inlineStr">
        <is>
          <t>5.2</t>
        </is>
      </c>
      <c r="B152" s="70" t="inlineStr">
        <is>
          <t>97626SINAPI_ HE50%_1</t>
        </is>
      </c>
      <c r="C152" s="69" t="inlineStr">
        <is>
          <t>DEMOLIÇÃO DE PILARES E VIGAS CONCRETO ARMADO, DE FORMA MANUAL, SEM REAPROVEITAMENTO_HORÁRIO EXTRAORDINÁRIO 50%.</t>
        </is>
      </c>
      <c r="D152" s="70" t="inlineStr">
        <is>
          <t>SINAPI AJUSTADA</t>
        </is>
      </c>
      <c r="E152" s="70" t="inlineStr">
        <is>
          <t>m³</t>
        </is>
      </c>
      <c r="F152" s="71" t="n">
        <v>3.89</v>
      </c>
      <c r="G152" s="68" t="n">
        <v>536.5599999999999</v>
      </c>
      <c r="H152" s="68" t="n">
        <v>14.11</v>
      </c>
      <c r="I152" s="68" t="n">
        <v>0</v>
      </c>
      <c r="J152" s="68" t="n">
        <v>0</v>
      </c>
      <c r="K152" s="68" t="n">
        <v>0</v>
      </c>
      <c r="L152" s="68">
        <f>ROUND(G152+H152+I152+J152+K152,2)</f>
        <v/>
      </c>
      <c r="M152" s="68">
        <f>ROUND(ROUND(F152,2)*ROUND(L152,2),2)</f>
        <v/>
      </c>
    </row>
    <row r="153" ht="16.5" customHeight="1">
      <c r="A153" s="69" t="inlineStr">
        <is>
          <t>5.3</t>
        </is>
      </c>
      <c r="B153" s="70" t="inlineStr">
        <is>
          <t>96527</t>
        </is>
      </c>
      <c r="C153" s="69" t="inlineStr">
        <is>
          <t>ESCAVAÇÃO MANUAL DE VALA PARA VIGA BALDRAME (INCLUINDO ESCAVAÇÃO PARA COLOCAÇÃO DE FÔRMAS). AF_06/2017</t>
        </is>
      </c>
      <c r="D153" s="70" t="inlineStr">
        <is>
          <t>SINAPI</t>
        </is>
      </c>
      <c r="E153" s="70" t="inlineStr">
        <is>
          <t>M3</t>
        </is>
      </c>
      <c r="F153" s="71" t="n">
        <v>9.9</v>
      </c>
      <c r="G153" s="68" t="n">
        <v>89.7</v>
      </c>
      <c r="H153" s="68" t="n">
        <v>0</v>
      </c>
      <c r="I153" s="68" t="n">
        <v>0</v>
      </c>
      <c r="J153" s="68" t="n">
        <v>43.87</v>
      </c>
      <c r="K153" s="68" t="n">
        <v>0</v>
      </c>
      <c r="L153" s="68">
        <f>ROUND(G153+H153+I153+J153+K153,2)</f>
        <v/>
      </c>
      <c r="M153" s="68">
        <f>ROUND(ROUND(F153,2)*ROUND(L153,2),2)</f>
        <v/>
      </c>
    </row>
    <row r="154" ht="16.5" customHeight="1">
      <c r="A154" s="69" t="inlineStr">
        <is>
          <t>5.4</t>
        </is>
      </c>
      <c r="B154" s="70" t="inlineStr">
        <is>
          <t>CP-95467-90315369</t>
        </is>
      </c>
      <c r="C154" s="69" t="inlineStr">
        <is>
          <t>EMBASAMENTO C/PEDRA ARGAMASSADA UTILIZANDO ARG.CIM/AREIA 1:6 (M3)</t>
        </is>
      </c>
      <c r="D154" s="70" t="inlineStr">
        <is>
          <t>SINAPI AJUSTADA</t>
        </is>
      </c>
      <c r="E154" s="70" t="inlineStr">
        <is>
          <t>M3</t>
        </is>
      </c>
      <c r="F154" s="71" t="n">
        <v>9.9</v>
      </c>
      <c r="G154" s="68" t="n">
        <v>239.27</v>
      </c>
      <c r="H154" s="68" t="n">
        <v>234.03</v>
      </c>
      <c r="I154" s="68" t="n">
        <v>0.58</v>
      </c>
      <c r="J154" s="68" t="n">
        <v>104.2</v>
      </c>
      <c r="K154" s="68" t="n">
        <v>0</v>
      </c>
      <c r="L154" s="68">
        <f>ROUND(G154+H154+I154+J154+K154,2)</f>
        <v/>
      </c>
      <c r="M154" s="68">
        <f>ROUND(ROUND(F154,2)*ROUND(L154,2),2)</f>
        <v/>
      </c>
    </row>
    <row r="155" ht="16.5" customHeight="1">
      <c r="A155" s="69" t="inlineStr">
        <is>
          <t>5.5</t>
        </is>
      </c>
      <c r="B155" s="70" t="inlineStr">
        <is>
          <t>93358</t>
        </is>
      </c>
      <c r="C155" s="69" t="inlineStr">
        <is>
          <t>ESCAVAÇÃO MANUAL DE VALA COM PROFUNDIDADE MENOR OU IGUAL A 1,30 M. AF_02/2021</t>
        </is>
      </c>
      <c r="D155" s="70" t="inlineStr">
        <is>
          <t>SINAPI</t>
        </is>
      </c>
      <c r="E155" s="70" t="inlineStr">
        <is>
          <t>M3</t>
        </is>
      </c>
      <c r="F155" s="71" t="n">
        <v>9.07</v>
      </c>
      <c r="G155" s="68" t="n">
        <v>56.53</v>
      </c>
      <c r="H155" s="68" t="n">
        <v>0</v>
      </c>
      <c r="I155" s="68" t="n">
        <v>0</v>
      </c>
      <c r="J155" s="68" t="n">
        <v>30.89</v>
      </c>
      <c r="K155" s="68" t="n">
        <v>0</v>
      </c>
      <c r="L155" s="68">
        <f>ROUND(G155+H155+I155+J155+K155,2)</f>
        <v/>
      </c>
      <c r="M155" s="68">
        <f>ROUND(ROUND(F155,2)*ROUND(L155,2),2)</f>
        <v/>
      </c>
    </row>
    <row r="156" ht="16.5" customHeight="1">
      <c r="A156" s="69" t="inlineStr">
        <is>
          <t>5.6</t>
        </is>
      </c>
      <c r="B156" s="70" t="inlineStr">
        <is>
          <t>92762</t>
        </is>
      </c>
      <c r="C156" s="69" t="inlineStr">
        <is>
          <t>ARMAÇÃO DE PILAR OU VIGA DE ESTRUTURA CONVENCIONAL DE CONCRETO ARMADO UTILIZANDO AÇO CA-50 DE 10,0 MM - MONTAGEM. AF_06/2022</t>
        </is>
      </c>
      <c r="D156" s="70" t="inlineStr">
        <is>
          <t>SINAPI</t>
        </is>
      </c>
      <c r="E156" s="70" t="inlineStr">
        <is>
          <t>KG</t>
        </is>
      </c>
      <c r="F156" s="71" t="n">
        <v>426.35</v>
      </c>
      <c r="G156" s="68" t="n">
        <v>19.37</v>
      </c>
      <c r="H156" s="68" t="n">
        <v>20.98</v>
      </c>
      <c r="I156" s="68" t="n">
        <v>18.01</v>
      </c>
      <c r="J156" s="68" t="n">
        <v>7.48</v>
      </c>
      <c r="K156" s="68" t="n">
        <v>0</v>
      </c>
      <c r="L156" s="68">
        <f>ROUND(G156+H156+I156+J156+K156,2)</f>
        <v/>
      </c>
      <c r="M156" s="68">
        <f>ROUND(ROUND(F156,2)*ROUND(L156,2),2)</f>
        <v/>
      </c>
    </row>
    <row r="157" ht="16.5" customHeight="1">
      <c r="A157" s="69" t="inlineStr">
        <is>
          <t>5.7</t>
        </is>
      </c>
      <c r="B157" s="70" t="inlineStr">
        <is>
          <t>92767</t>
        </is>
      </c>
      <c r="C157" s="69" t="inlineStr">
        <is>
          <t>ARMAÇÃO DE PILAR DE ESTRUTURA CONVENCIONAL DE CONCRETO ARMADO UTILIZANDO AÇO CA-60 DE 4,2 MM - MONTAGEM. AF_06/2022</t>
        </is>
      </c>
      <c r="D157" s="70" t="inlineStr">
        <is>
          <t>SINAPI</t>
        </is>
      </c>
      <c r="E157" s="70" t="inlineStr">
        <is>
          <t>KG</t>
        </is>
      </c>
      <c r="F157" s="71" t="n">
        <v>60.82</v>
      </c>
      <c r="G157" s="68" t="n">
        <v>4.63</v>
      </c>
      <c r="H157" s="68" t="n">
        <v>9.130000000000001</v>
      </c>
      <c r="I157" s="68" t="n">
        <v>0</v>
      </c>
      <c r="J157" s="68" t="n">
        <v>1.82</v>
      </c>
      <c r="K157" s="68" t="n">
        <v>0</v>
      </c>
      <c r="L157" s="68">
        <f>ROUND(G157+H157+I157+J157+K157,2)</f>
        <v/>
      </c>
      <c r="M157" s="68">
        <f>ROUND(ROUND(F157,2)*ROUND(L157,2),2)</f>
        <v/>
      </c>
    </row>
    <row r="158" ht="24.75" customHeight="1">
      <c r="A158" s="69" t="inlineStr">
        <is>
          <t>5.8</t>
        </is>
      </c>
      <c r="B158" s="70" t="inlineStr">
        <is>
          <t>92423</t>
        </is>
      </c>
      <c r="C158" s="69" t="inlineStr">
        <is>
          <t>MONTAGEM E DESMONTAGEM DE FÔRMA DE PILARES RETANGULARES E ESTRUTURAS SIMILARES, PÉ-DIREITO SIMPLES, EM CHAPA DE MADEIRA COMPENSADA RESINADA, 6 UTILIZAÇÕES. AF_09/2020</t>
        </is>
      </c>
      <c r="D158" s="70" t="inlineStr">
        <is>
          <t>SINAPI</t>
        </is>
      </c>
      <c r="E158" s="70" t="inlineStr">
        <is>
          <t>M2</t>
        </is>
      </c>
      <c r="F158" s="71" t="n">
        <v>72</v>
      </c>
      <c r="G158" s="68" t="n">
        <v>24.53</v>
      </c>
      <c r="H158" s="68" t="n">
        <v>27.23</v>
      </c>
      <c r="I158" s="68" t="n">
        <v>18</v>
      </c>
      <c r="J158" s="68" t="n">
        <v>9.44</v>
      </c>
      <c r="K158" s="68" t="n">
        <v>0</v>
      </c>
      <c r="L158" s="68">
        <f>ROUND(G158+H158+I158+J158+K158,2)</f>
        <v/>
      </c>
      <c r="M158" s="68">
        <f>ROUND(ROUND(F158,2)*ROUND(L158,2),2)</f>
        <v/>
      </c>
    </row>
    <row r="159" ht="16.5" customHeight="1">
      <c r="A159" s="69" t="inlineStr">
        <is>
          <t>5.9</t>
        </is>
      </c>
      <c r="B159" s="70" t="inlineStr">
        <is>
          <t>00042407</t>
        </is>
      </c>
      <c r="C159" s="69" t="inlineStr">
        <is>
          <t>TRELICA NERVURADA (ESPACADOR), ALTURA = 120,0 MM, DIAMETRO DOS BANZOS INFERIORES E SUPERIOR = 6,0 MM, DIAMETRO DA DIAGONAL = 4,2 MM</t>
        </is>
      </c>
      <c r="D159" s="70" t="inlineStr">
        <is>
          <t>SINAPI</t>
        </is>
      </c>
      <c r="E159" s="70" t="inlineStr">
        <is>
          <t>M</t>
        </is>
      </c>
      <c r="F159" s="71" t="n">
        <v>220</v>
      </c>
      <c r="G159" s="68" t="n">
        <v>0</v>
      </c>
      <c r="H159" s="68" t="n">
        <v>5.48</v>
      </c>
      <c r="I159" s="68" t="n">
        <v>0</v>
      </c>
      <c r="J159" s="68" t="n">
        <v>0</v>
      </c>
      <c r="K159" s="68" t="n">
        <v>0</v>
      </c>
      <c r="L159" s="68">
        <f>ROUND(G159+H159+I159+J159+K159,2)</f>
        <v/>
      </c>
      <c r="M159" s="68">
        <f>ROUND(ROUND(F159,2)*ROUND(L159,2),2)</f>
        <v/>
      </c>
    </row>
    <row r="160" ht="16.5" customHeight="1">
      <c r="A160" s="69" t="inlineStr">
        <is>
          <t>5.10</t>
        </is>
      </c>
      <c r="B160" s="70" t="inlineStr">
        <is>
          <t>103669</t>
        </is>
      </c>
      <c r="C160" s="69" t="inlineStr">
        <is>
          <t>CONCRETAGEM DE PILARES, FCK = 25 MPA, COM USO DE BALDES - LANÇAMENTO, ADENSAMENTO E ACABAMENTO. AF_02/2022</t>
        </is>
      </c>
      <c r="D160" s="70" t="inlineStr">
        <is>
          <t>SINAPI</t>
        </is>
      </c>
      <c r="E160" s="70" t="inlineStr">
        <is>
          <t>M3</t>
        </is>
      </c>
      <c r="F160" s="71" t="n">
        <v>3.38</v>
      </c>
      <c r="G160" s="68" t="n">
        <v>207.92</v>
      </c>
      <c r="H160" s="68" t="n">
        <v>632.24</v>
      </c>
      <c r="I160" s="68" t="n">
        <v>1.4</v>
      </c>
      <c r="J160" s="68" t="n">
        <v>96.78</v>
      </c>
      <c r="K160" s="68" t="n">
        <v>0</v>
      </c>
      <c r="L160" s="68">
        <f>ROUND(G160+H160+I160+J160+K160,2)</f>
        <v/>
      </c>
      <c r="M160" s="68">
        <f>ROUND(ROUND(F160,2)*ROUND(L160,2),2)</f>
        <v/>
      </c>
    </row>
    <row r="161" ht="16.5" customHeight="1">
      <c r="A161" s="69" t="inlineStr">
        <is>
          <t>5.11</t>
        </is>
      </c>
      <c r="B161" s="70" t="inlineStr">
        <is>
          <t>96556</t>
        </is>
      </c>
      <c r="C161" s="69" t="inlineStr">
        <is>
          <t>CONCRETAGEM DE SAPATAS, FCK 30 MPA, COM USO DE JERICA ? LANÇAMENTO, ADENSAMENTO E ACABAMENTO. AF_06/2017</t>
        </is>
      </c>
      <c r="D161" s="70" t="inlineStr">
        <is>
          <t>SINAPI</t>
        </is>
      </c>
      <c r="E161" s="70" t="inlineStr">
        <is>
          <t>M3</t>
        </is>
      </c>
      <c r="F161" s="71" t="n">
        <v>3.89</v>
      </c>
      <c r="G161" s="68" t="n">
        <v>210.63</v>
      </c>
      <c r="H161" s="68" t="n">
        <v>509.09</v>
      </c>
      <c r="I161" s="68" t="n">
        <v>3.92</v>
      </c>
      <c r="J161" s="68" t="n">
        <v>93.83</v>
      </c>
      <c r="K161" s="68" t="n">
        <v>0</v>
      </c>
      <c r="L161" s="68">
        <f>ROUND(G161+H161+I161+J161+K161,2)</f>
        <v/>
      </c>
      <c r="M161" s="68">
        <f>ROUND(ROUND(F161,2)*ROUND(L161,2),2)</f>
        <v/>
      </c>
    </row>
    <row r="162" ht="16.5" customHeight="1">
      <c r="A162" s="69" t="inlineStr">
        <is>
          <t>5.12</t>
        </is>
      </c>
      <c r="B162" s="70" t="inlineStr">
        <is>
          <t>93205</t>
        </is>
      </c>
      <c r="C162" s="69" t="inlineStr">
        <is>
          <t>CINTA DE AMARRAÇÃO DE ALVENARIA MOLDADA IN LOCO COM UTILIZAÇÃO DE BLOCOS CANALETA. AF_03/2016</t>
        </is>
      </c>
      <c r="D162" s="70" t="inlineStr">
        <is>
          <t>SINAPI</t>
        </is>
      </c>
      <c r="E162" s="70" t="inlineStr">
        <is>
          <t>M</t>
        </is>
      </c>
      <c r="F162" s="71" t="n">
        <v>220</v>
      </c>
      <c r="G162" s="68" t="n">
        <v>8.279999999999999</v>
      </c>
      <c r="H162" s="68" t="n">
        <v>30.36</v>
      </c>
      <c r="I162" s="68" t="n">
        <v>0</v>
      </c>
      <c r="J162" s="68" t="n">
        <v>3.52</v>
      </c>
      <c r="K162" s="68" t="n">
        <v>0</v>
      </c>
      <c r="L162" s="68">
        <f>ROUND(G162+H162+I162+J162+K162,2)</f>
        <v/>
      </c>
      <c r="M162" s="68">
        <f>ROUND(ROUND(F162,2)*ROUND(L162,2),2)</f>
        <v/>
      </c>
    </row>
    <row r="163" ht="16.5" customHeight="1">
      <c r="A163" s="69" t="inlineStr">
        <is>
          <t>5.13</t>
        </is>
      </c>
      <c r="B163" s="70" t="inlineStr">
        <is>
          <t>89470</t>
        </is>
      </c>
      <c r="C163" s="69" t="inlineStr">
        <is>
          <t>ALVENARIA DE BLOCOS DE CONCRETO ESTRUTURAL 14X19X39 CM (ESPESSURA 14 CM), FBK = 4,5 MPA, UTILIZANDO COLHER DE PEDREIRO. AF_10/2022</t>
        </is>
      </c>
      <c r="D163" s="70" t="inlineStr">
        <is>
          <t>SINAPI</t>
        </is>
      </c>
      <c r="E163" s="70" t="inlineStr">
        <is>
          <t>M2</t>
        </is>
      </c>
      <c r="F163" s="71" t="n">
        <v>242</v>
      </c>
      <c r="G163" s="68" t="n">
        <v>23.27</v>
      </c>
      <c r="H163" s="68" t="n">
        <v>73.14</v>
      </c>
      <c r="I163" s="68" t="n">
        <v>0.02</v>
      </c>
      <c r="J163" s="68" t="n">
        <v>10.26</v>
      </c>
      <c r="K163" s="68" t="n">
        <v>0</v>
      </c>
      <c r="L163" s="68">
        <f>ROUND(G163+H163+I163+J163+K163,2)</f>
        <v/>
      </c>
      <c r="M163" s="68">
        <f>ROUND(ROUND(F163,2)*ROUND(L163,2),2)</f>
        <v/>
      </c>
    </row>
    <row r="164">
      <c r="A164" s="69" t="inlineStr">
        <is>
          <t>5.14</t>
        </is>
      </c>
      <c r="B164" s="70" t="inlineStr">
        <is>
          <t>S08637</t>
        </is>
      </c>
      <c r="C164" s="69" t="inlineStr">
        <is>
          <t>Chapim de concreto pré-moldado</t>
        </is>
      </c>
      <c r="D164" s="70" t="inlineStr">
        <is>
          <t>ORSE</t>
        </is>
      </c>
      <c r="E164" s="70" t="inlineStr">
        <is>
          <t>m</t>
        </is>
      </c>
      <c r="F164" s="71" t="n">
        <v>110</v>
      </c>
      <c r="G164" s="68" t="n">
        <v>12.16</v>
      </c>
      <c r="H164" s="68" t="n">
        <v>40.04</v>
      </c>
      <c r="I164" s="68" t="n">
        <v>0</v>
      </c>
      <c r="J164" s="68" t="n">
        <v>5.45</v>
      </c>
      <c r="K164" s="68" t="n">
        <v>0</v>
      </c>
      <c r="L164" s="68">
        <f>ROUND(G164+H164+I164+J164+K164,2)</f>
        <v/>
      </c>
      <c r="M164" s="68">
        <f>ROUND(ROUND(F164,2)*ROUND(L164,2),2)</f>
        <v/>
      </c>
    </row>
    <row r="165">
      <c r="A165" s="69" t="inlineStr">
        <is>
          <t>5.15</t>
        </is>
      </c>
      <c r="B165" s="70" t="inlineStr">
        <is>
          <t>CP ADAP. 024</t>
        </is>
      </c>
      <c r="C165" s="69" t="inlineStr">
        <is>
          <t>REMOÇÃO / RECOMPOSIÇÃO DE CERCA ELÉTRICA</t>
        </is>
      </c>
      <c r="D165" s="70" t="inlineStr">
        <is>
          <t>SINAPI AJUSTADA</t>
        </is>
      </c>
      <c r="E165" s="70" t="inlineStr">
        <is>
          <t>M</t>
        </is>
      </c>
      <c r="F165" s="71" t="n">
        <v>110</v>
      </c>
      <c r="G165" s="68" t="n">
        <v>34.59</v>
      </c>
      <c r="H165" s="68" t="n">
        <v>0</v>
      </c>
      <c r="I165" s="68" t="n">
        <v>0</v>
      </c>
      <c r="J165" s="68" t="n">
        <v>15.23</v>
      </c>
      <c r="K165" s="68" t="n">
        <v>0</v>
      </c>
      <c r="L165" s="68">
        <f>ROUND(G165+H165+I165+J165+K165,2)</f>
        <v/>
      </c>
      <c r="M165" s="68">
        <f>ROUND(ROUND(F165,2)*ROUND(L165,2),2)</f>
        <v/>
      </c>
    </row>
    <row r="166" ht="0.95" customHeight="1">
      <c r="A166" s="90" t="n"/>
      <c r="B166" s="90" t="n"/>
      <c r="C166" s="1" t="n"/>
      <c r="D166" s="90" t="n"/>
      <c r="E166" s="90" t="n"/>
      <c r="F166" s="90" t="n"/>
      <c r="G166" s="90" t="n"/>
      <c r="H166" s="90" t="n"/>
      <c r="I166" s="90" t="n"/>
      <c r="J166" s="90" t="n"/>
      <c r="K166" s="90" t="n"/>
      <c r="L166" s="90" t="n"/>
      <c r="M166" s="90" t="n"/>
    </row>
    <row r="167" ht="15" customHeight="1">
      <c r="A167" s="63" t="inlineStr">
        <is>
          <t>6</t>
        </is>
      </c>
      <c r="B167" s="63" t="inlineStr">
        <is>
          <t>INTERVENÇÕES INTERNAS NOS PRÉDIOS DMA E ADMINISTRATIVO (BANHEIROS)</t>
        </is>
      </c>
      <c r="C167" s="88" t="n"/>
      <c r="D167" s="88" t="n"/>
      <c r="E167" s="88" t="n"/>
      <c r="F167" s="88" t="n"/>
      <c r="G167" s="88" t="n"/>
      <c r="H167" s="88" t="n"/>
      <c r="I167" s="88" t="n"/>
      <c r="J167" s="88" t="n"/>
      <c r="K167" s="88" t="n"/>
      <c r="L167" s="89" t="n"/>
      <c r="M167" s="4">
        <f>ROUND(SUM(M168:M210),2)</f>
        <v/>
      </c>
    </row>
    <row r="168" ht="16.5" customHeight="1">
      <c r="A168" s="69" t="inlineStr">
        <is>
          <t>6.1</t>
        </is>
      </c>
      <c r="B168" s="70" t="inlineStr">
        <is>
          <t>97633</t>
        </is>
      </c>
      <c r="C168" s="69" t="inlineStr">
        <is>
          <t>DEMOLIÇÃO DE REVESTIMENTO CERÂMICO, DE FORMA MANUAL, SEM REAPROVEITAMENTO. AF_09/2023</t>
        </is>
      </c>
      <c r="D168" s="70" t="inlineStr">
        <is>
          <t>SINAPI</t>
        </is>
      </c>
      <c r="E168" s="70" t="inlineStr">
        <is>
          <t>M2</t>
        </is>
      </c>
      <c r="F168" s="71" t="n">
        <v>416.73</v>
      </c>
      <c r="G168" s="68" t="n">
        <v>15.84</v>
      </c>
      <c r="H168" s="68" t="n">
        <v>0</v>
      </c>
      <c r="I168" s="68" t="n">
        <v>0</v>
      </c>
      <c r="J168" s="68" t="n">
        <v>7.87</v>
      </c>
      <c r="K168" s="68" t="n">
        <v>0</v>
      </c>
      <c r="L168" s="68">
        <f>ROUND(G168+H168+I168+J168+K168,2)</f>
        <v/>
      </c>
      <c r="M168" s="68">
        <f>ROUND(ROUND(F168,2)*ROUND(L168,2),2)</f>
        <v/>
      </c>
    </row>
    <row r="169">
      <c r="A169" s="69" t="inlineStr">
        <is>
          <t>6.2</t>
        </is>
      </c>
      <c r="B169" s="70" t="inlineStr">
        <is>
          <t>CP ADAP. 025</t>
        </is>
      </c>
      <c r="C169" s="69" t="inlineStr">
        <is>
          <t>REMOÇÃO DE DIVISÓRIA DE GRANITO</t>
        </is>
      </c>
      <c r="D169" s="70" t="inlineStr">
        <is>
          <t>SINAPI</t>
        </is>
      </c>
      <c r="E169" s="70" t="inlineStr">
        <is>
          <t>M2</t>
        </is>
      </c>
      <c r="F169" s="71" t="n">
        <v>106.02</v>
      </c>
      <c r="G169" s="68" t="n">
        <v>11.46</v>
      </c>
      <c r="H169" s="68" t="n">
        <v>0</v>
      </c>
      <c r="I169" s="68" t="n">
        <v>0</v>
      </c>
      <c r="J169" s="68" t="n">
        <v>6.03</v>
      </c>
      <c r="K169" s="68" t="n">
        <v>0</v>
      </c>
      <c r="L169" s="68">
        <f>ROUND(G169+H169+I169+J169+K169,2)</f>
        <v/>
      </c>
      <c r="M169" s="68">
        <f>ROUND(ROUND(F169,2)*ROUND(L169,2),2)</f>
        <v/>
      </c>
    </row>
    <row r="170">
      <c r="A170" s="69" t="inlineStr">
        <is>
          <t>6.3</t>
        </is>
      </c>
      <c r="B170" s="70" t="inlineStr">
        <is>
          <t>CP ADAP. 011</t>
        </is>
      </c>
      <c r="C170" s="69" t="inlineStr">
        <is>
          <t>DEMOLIÇÃO DE PISO CIMENTADO SOBRE LASTRO DE CONCRETO</t>
        </is>
      </c>
      <c r="D170" s="70" t="inlineStr">
        <is>
          <t>SEINFRA AJUSTADA</t>
        </is>
      </c>
      <c r="E170" s="70" t="inlineStr">
        <is>
          <t>M2</t>
        </is>
      </c>
      <c r="F170" s="71" t="n">
        <v>123.31</v>
      </c>
      <c r="G170" s="68" t="n">
        <v>21.29</v>
      </c>
      <c r="H170" s="68" t="n">
        <v>0</v>
      </c>
      <c r="I170" s="68" t="n">
        <v>0</v>
      </c>
      <c r="J170" s="68" t="n">
        <v>11.19</v>
      </c>
      <c r="K170" s="68" t="n">
        <v>0</v>
      </c>
      <c r="L170" s="68">
        <f>ROUND(G170+H170+I170+J170+K170,2)</f>
        <v/>
      </c>
      <c r="M170" s="68">
        <f>ROUND(ROUND(F170,2)*ROUND(L170,2),2)</f>
        <v/>
      </c>
    </row>
    <row r="171" ht="0.95" customHeight="1">
      <c r="A171" s="90" t="n"/>
      <c r="B171" s="90" t="n"/>
      <c r="C171" s="1" t="n"/>
      <c r="D171" s="90" t="n"/>
      <c r="E171" s="90" t="n"/>
      <c r="F171" s="90" t="n"/>
      <c r="G171" s="90" t="n"/>
      <c r="H171" s="90" t="n"/>
      <c r="I171" s="90" t="n"/>
      <c r="J171" s="90" t="n"/>
      <c r="K171" s="90" t="n"/>
      <c r="L171" s="90" t="n"/>
      <c r="M171" s="90" t="n"/>
    </row>
    <row r="172" ht="24.75" customHeight="1">
      <c r="A172" s="69" t="inlineStr">
        <is>
          <t>6.4</t>
        </is>
      </c>
      <c r="B172" s="70" t="inlineStr">
        <is>
          <t>87630</t>
        </is>
      </c>
      <c r="C172" s="69" t="inlineStr">
        <is>
          <t>CONTRAPISO EM ARGAMASSA TRAÇO 1:4 (CIMENTO E AREIA), PREPARO MECÂNICO COM BETONEIRA 400 L, APLICADO EM ÁREAS SECAS SOBRE LAJE, ADERIDO, ACABAMENTO NÃO REFORÇADO, ESPESSURA 3CM. AF_07/2021</t>
        </is>
      </c>
      <c r="D172" s="70" t="inlineStr">
        <is>
          <t>SINAPI</t>
        </is>
      </c>
      <c r="E172" s="70" t="inlineStr">
        <is>
          <t>M2</t>
        </is>
      </c>
      <c r="F172" s="71" t="n">
        <v>123.31</v>
      </c>
      <c r="G172" s="68" t="n">
        <v>11.06</v>
      </c>
      <c r="H172" s="68" t="n">
        <v>25.73</v>
      </c>
      <c r="I172" s="68" t="n">
        <v>0.08</v>
      </c>
      <c r="J172" s="68" t="n">
        <v>4.36</v>
      </c>
      <c r="K172" s="68" t="n">
        <v>0</v>
      </c>
      <c r="L172" s="68">
        <f>ROUND(G172+H172+I172+J172+K172,2)</f>
        <v/>
      </c>
      <c r="M172" s="68">
        <f>ROUND(ROUND(F172,2)*ROUND(L172,2),2)</f>
        <v/>
      </c>
    </row>
    <row r="173" ht="16.5" customHeight="1">
      <c r="A173" s="69" t="inlineStr">
        <is>
          <t>6.5</t>
        </is>
      </c>
      <c r="B173" s="70" t="inlineStr">
        <is>
          <t>CP ADAP. 51</t>
        </is>
      </c>
      <c r="C173" s="69" t="inlineStr">
        <is>
          <t>IMPERMEABILIZAÇÃO DE SUPERFÍCIE COM MANTA ASFÁLTICA, UMA CAMADA, INCLUSIVE APLICAÇÃO DE PRIMER ASFÁLTICO, E=4MM</t>
        </is>
      </c>
      <c r="D173" s="70" t="inlineStr">
        <is>
          <t>SINAPI AJUSTADA</t>
        </is>
      </c>
      <c r="E173" s="70" t="inlineStr">
        <is>
          <t>M2</t>
        </is>
      </c>
      <c r="F173" s="71" t="n">
        <v>178.5</v>
      </c>
      <c r="G173" s="68" t="n">
        <v>22.64</v>
      </c>
      <c r="H173" s="68" t="n">
        <v>115</v>
      </c>
      <c r="I173" s="68" t="n">
        <v>0</v>
      </c>
      <c r="J173" s="68" t="n">
        <v>9.02</v>
      </c>
      <c r="K173" s="68" t="n">
        <v>0</v>
      </c>
      <c r="L173" s="68">
        <f>ROUND(G173+H173+I173+J173+K173,2)</f>
        <v/>
      </c>
      <c r="M173" s="68">
        <f>ROUND(ROUND(F173,2)*ROUND(L173,2),2)</f>
        <v/>
      </c>
    </row>
    <row r="174" ht="16.5" customHeight="1">
      <c r="A174" s="69" t="inlineStr">
        <is>
          <t>6.6</t>
        </is>
      </c>
      <c r="B174" s="70" t="inlineStr">
        <is>
          <t>98565</t>
        </is>
      </c>
      <c r="C174" s="69" t="inlineStr">
        <is>
          <t>PROTEÇÃO MECÂNICA DE SUPERFICIE HORIZONTAL COM ARGAMASSA DE CIMENTO E AREIA, TRAÇO 1:3, E=3CM. AF_09/2023</t>
        </is>
      </c>
      <c r="D174" s="70" t="inlineStr">
        <is>
          <t>SINAPI</t>
        </is>
      </c>
      <c r="E174" s="70" t="inlineStr">
        <is>
          <t>M2</t>
        </is>
      </c>
      <c r="F174" s="71" t="n">
        <v>123.31</v>
      </c>
      <c r="G174" s="68" t="n">
        <v>22.53</v>
      </c>
      <c r="H174" s="68" t="n">
        <v>22.72</v>
      </c>
      <c r="I174" s="68" t="n">
        <v>0</v>
      </c>
      <c r="J174" s="68" t="n">
        <v>9.880000000000001</v>
      </c>
      <c r="K174" s="68" t="n">
        <v>0</v>
      </c>
      <c r="L174" s="68">
        <f>ROUND(G174+H174+I174+J174+K174,2)</f>
        <v/>
      </c>
      <c r="M174" s="68">
        <f>ROUND(ROUND(F174,2)*ROUND(L174,2),2)</f>
        <v/>
      </c>
    </row>
    <row r="175" ht="16.5" customHeight="1">
      <c r="A175" s="69" t="inlineStr">
        <is>
          <t>6.7</t>
        </is>
      </c>
      <c r="B175" s="70" t="inlineStr">
        <is>
          <t>98564</t>
        </is>
      </c>
      <c r="C175" s="69" t="inlineStr">
        <is>
          <t>PROTEÇÃO MECÂNICA DE SUPERFÍCIE VERTICAL COM ARGAMASSA DE CIMENTO E AREIA, TRAÇO 1:3, E=2CM. AF_09/2023</t>
        </is>
      </c>
      <c r="D175" s="70" t="inlineStr">
        <is>
          <t>SINAPI</t>
        </is>
      </c>
      <c r="E175" s="70" t="inlineStr">
        <is>
          <t>M2</t>
        </is>
      </c>
      <c r="F175" s="71" t="n">
        <v>55.18</v>
      </c>
      <c r="G175" s="68" t="n">
        <v>16.61</v>
      </c>
      <c r="H175" s="68" t="n">
        <v>27.29</v>
      </c>
      <c r="I175" s="68" t="n">
        <v>0</v>
      </c>
      <c r="J175" s="68" t="n">
        <v>7.28</v>
      </c>
      <c r="K175" s="68" t="n">
        <v>0</v>
      </c>
      <c r="L175" s="68">
        <f>ROUND(G175+H175+I175+J175+K175,2)</f>
        <v/>
      </c>
      <c r="M175" s="68">
        <f>ROUND(ROUND(F175,2)*ROUND(L175,2),2)</f>
        <v/>
      </c>
    </row>
    <row r="176" ht="24.75" customHeight="1">
      <c r="A176" s="69" t="inlineStr">
        <is>
          <t>6.8</t>
        </is>
      </c>
      <c r="B176" s="70" t="inlineStr">
        <is>
          <t>87263</t>
        </is>
      </c>
      <c r="C176" s="69" t="inlineStr">
        <is>
          <t>REVESTIMENTO CERÂMICO PARA PISO COM PLACAS TIPO PORCELANATO DE DIMENSÕES 60X60 CM APLICADA EM AMBIENTES DE ÁREA MAIOR QUE 10 M². AF_02/2023_PE</t>
        </is>
      </c>
      <c r="D176" s="70" t="inlineStr">
        <is>
          <t>SINAPI</t>
        </is>
      </c>
      <c r="E176" s="70" t="inlineStr">
        <is>
          <t>M2</t>
        </is>
      </c>
      <c r="F176" s="71" t="n">
        <v>416.73</v>
      </c>
      <c r="G176" s="68" t="n">
        <v>13.2</v>
      </c>
      <c r="H176" s="68" t="n">
        <v>119.44</v>
      </c>
      <c r="I176" s="68" t="n">
        <v>0</v>
      </c>
      <c r="J176" s="68" t="n">
        <v>5.43</v>
      </c>
      <c r="K176" s="68" t="n">
        <v>0</v>
      </c>
      <c r="L176" s="68">
        <f>ROUND(G176+H176+I176+J176+K176,2)</f>
        <v/>
      </c>
      <c r="M176" s="68">
        <f>ROUND(ROUND(F176,2)*ROUND(L176,2),2)</f>
        <v/>
      </c>
    </row>
    <row r="177">
      <c r="A177" s="69" t="inlineStr">
        <is>
          <t>6.9</t>
        </is>
      </c>
      <c r="B177" s="70" t="inlineStr">
        <is>
          <t>99806</t>
        </is>
      </c>
      <c r="C177" s="69" t="inlineStr">
        <is>
          <t>LIMPEZA DE REVESTIMENTO CERÂMICO EM PAREDE COM PANO ÚMIDO AF_04/2019</t>
        </is>
      </c>
      <c r="D177" s="70" t="inlineStr">
        <is>
          <t>SINAPI</t>
        </is>
      </c>
      <c r="E177" s="70" t="inlineStr">
        <is>
          <t>M2</t>
        </is>
      </c>
      <c r="F177" s="71" t="n">
        <v>416.73</v>
      </c>
      <c r="G177" s="68" t="n">
        <v>0.57</v>
      </c>
      <c r="H177" s="68" t="n">
        <v>0</v>
      </c>
      <c r="I177" s="68" t="n">
        <v>0</v>
      </c>
      <c r="J177" s="68" t="n">
        <v>0.31</v>
      </c>
      <c r="K177" s="68" t="n">
        <v>0</v>
      </c>
      <c r="L177" s="68">
        <f>ROUND(G177+H177+I177+J177+K177,2)</f>
        <v/>
      </c>
      <c r="M177" s="68">
        <f>ROUND(ROUND(F177,2)*ROUND(L177,2),2)</f>
        <v/>
      </c>
    </row>
    <row r="178" ht="16.5" customHeight="1">
      <c r="A178" s="69" t="inlineStr">
        <is>
          <t>6.10</t>
        </is>
      </c>
      <c r="B178" s="70" t="inlineStr">
        <is>
          <t>97640</t>
        </is>
      </c>
      <c r="C178" s="69" t="inlineStr">
        <is>
          <t>REMOÇÃO DE FORROS DE DRYWALL, PVC E FIBROMINERAL, DE FORMA MANUAL, SEM REAPROVEITAMENTO. AF_09/2023</t>
        </is>
      </c>
      <c r="D178" s="70" t="inlineStr">
        <is>
          <t>SINAPI</t>
        </is>
      </c>
      <c r="E178" s="70" t="inlineStr">
        <is>
          <t>M2</t>
        </is>
      </c>
      <c r="F178" s="71" t="n">
        <v>123.31</v>
      </c>
      <c r="G178" s="68" t="n">
        <v>1.33</v>
      </c>
      <c r="H178" s="68" t="n">
        <v>0</v>
      </c>
      <c r="I178" s="68" t="n">
        <v>0</v>
      </c>
      <c r="J178" s="68" t="n">
        <v>0.66</v>
      </c>
      <c r="K178" s="68" t="n">
        <v>0</v>
      </c>
      <c r="L178" s="68">
        <f>ROUND(G178+H178+I178+J178+K178,2)</f>
        <v/>
      </c>
      <c r="M178" s="68">
        <f>ROUND(ROUND(F178,2)*ROUND(L178,2),2)</f>
        <v/>
      </c>
    </row>
    <row r="179">
      <c r="A179" s="69" t="inlineStr">
        <is>
          <t>6.11</t>
        </is>
      </c>
      <c r="B179" s="70" t="inlineStr">
        <is>
          <t>120412</t>
        </is>
      </c>
      <c r="C179" s="69" t="inlineStr">
        <is>
          <t>FORRO MODULAR DE PVC MAGIORE 625 x 1250mm VIPAL</t>
        </is>
      </c>
      <c r="D179" s="70" t="inlineStr">
        <is>
          <t>SBC</t>
        </is>
      </c>
      <c r="E179" s="70" t="inlineStr">
        <is>
          <t>M2</t>
        </is>
      </c>
      <c r="F179" s="71" t="n">
        <v>123.31</v>
      </c>
      <c r="G179" s="68" t="n">
        <v>19.65</v>
      </c>
      <c r="H179" s="68" t="n">
        <v>85.59</v>
      </c>
      <c r="I179" s="68" t="n">
        <v>0</v>
      </c>
      <c r="J179" s="68" t="n">
        <v>8.74</v>
      </c>
      <c r="K179" s="68" t="n">
        <v>0</v>
      </c>
      <c r="L179" s="68">
        <f>ROUND(G179+H179+I179+J179+K179,2)</f>
        <v/>
      </c>
      <c r="M179" s="68">
        <f>ROUND(ROUND(F179,2)*ROUND(L179,2),2)</f>
        <v/>
      </c>
    </row>
    <row r="180" ht="16.5" customHeight="1">
      <c r="A180" s="69" t="inlineStr">
        <is>
          <t>6.12</t>
        </is>
      </c>
      <c r="B180" s="70" t="inlineStr">
        <is>
          <t>100878</t>
        </is>
      </c>
      <c r="C180" s="69" t="inlineStr">
        <is>
          <t>VASO SANITÁRIO SIFONADO COM CAIXA ACOPLADA, LOUÇA BRANCA - PADRÃO ALTO - FORNECIMENTO E INSTALAÇÃO. AF_01/2020</t>
        </is>
      </c>
      <c r="D180" s="70" t="inlineStr">
        <is>
          <t>SINAPI</t>
        </is>
      </c>
      <c r="E180" s="70" t="inlineStr">
        <is>
          <t>UN</t>
        </is>
      </c>
      <c r="F180" s="71" t="n">
        <v>33</v>
      </c>
      <c r="G180" s="68" t="n">
        <v>36.05</v>
      </c>
      <c r="H180" s="68" t="n">
        <v>614.71</v>
      </c>
      <c r="I180" s="68" t="n">
        <v>0</v>
      </c>
      <c r="J180" s="68" t="n">
        <v>14.24</v>
      </c>
      <c r="K180" s="68" t="n">
        <v>0</v>
      </c>
      <c r="L180" s="68">
        <f>ROUND(G180+H180+I180+J180+K180,2)</f>
        <v/>
      </c>
      <c r="M180" s="68">
        <f>ROUND(ROUND(F180,2)*ROUND(L180,2),2)</f>
        <v/>
      </c>
    </row>
    <row r="181">
      <c r="A181" s="69" t="inlineStr">
        <is>
          <t>6.13</t>
        </is>
      </c>
      <c r="B181" s="70" t="inlineStr">
        <is>
          <t>100849</t>
        </is>
      </c>
      <c r="C181" s="69" t="inlineStr">
        <is>
          <t>ASSENTO SANITÁRIO CONVENCIONAL - FORNECIMENTO E INSTALACAO. AF_01/2020</t>
        </is>
      </c>
      <c r="D181" s="70" t="inlineStr">
        <is>
          <t>SINAPI</t>
        </is>
      </c>
      <c r="E181" s="70" t="inlineStr">
        <is>
          <t>UN</t>
        </is>
      </c>
      <c r="F181" s="71" t="n">
        <v>33</v>
      </c>
      <c r="G181" s="68" t="n">
        <v>3.89</v>
      </c>
      <c r="H181" s="68" t="n">
        <v>39.95</v>
      </c>
      <c r="I181" s="68" t="n">
        <v>0</v>
      </c>
      <c r="J181" s="68" t="n">
        <v>1.48</v>
      </c>
      <c r="K181" s="68" t="n">
        <v>0</v>
      </c>
      <c r="L181" s="68">
        <f>ROUND(G181+H181+I181+J181+K181,2)</f>
        <v/>
      </c>
      <c r="M181" s="68">
        <f>ROUND(ROUND(F181,2)*ROUND(L181,2),2)</f>
        <v/>
      </c>
    </row>
    <row r="182" ht="16.5" customHeight="1">
      <c r="A182" s="69" t="inlineStr">
        <is>
          <t>6.14</t>
        </is>
      </c>
      <c r="B182" s="70" t="inlineStr">
        <is>
          <t>86887</t>
        </is>
      </c>
      <c r="C182" s="69" t="inlineStr">
        <is>
          <t>ENGATE FLEXÍVEL EM INOX, 1/2 X 40CM - FORNECIMENTO E INSTALAÇÃO. AF_01/2020</t>
        </is>
      </c>
      <c r="D182" s="70" t="inlineStr">
        <is>
          <t>SINAPI</t>
        </is>
      </c>
      <c r="E182" s="70" t="inlineStr">
        <is>
          <t>UN</t>
        </is>
      </c>
      <c r="F182" s="71" t="n">
        <v>33</v>
      </c>
      <c r="G182" s="68" t="n">
        <v>3.86</v>
      </c>
      <c r="H182" s="68" t="n">
        <v>53.02</v>
      </c>
      <c r="I182" s="68" t="n">
        <v>0</v>
      </c>
      <c r="J182" s="68" t="n">
        <v>1.48</v>
      </c>
      <c r="K182" s="68" t="n">
        <v>0</v>
      </c>
      <c r="L182" s="68">
        <f>ROUND(G182+H182+I182+J182+K182,2)</f>
        <v/>
      </c>
      <c r="M182" s="68">
        <f>ROUND(ROUND(F182,2)*ROUND(L182,2),2)</f>
        <v/>
      </c>
    </row>
    <row r="183" ht="24.75" customHeight="1">
      <c r="A183" s="69" t="inlineStr">
        <is>
          <t>6.15</t>
        </is>
      </c>
      <c r="B183" s="70" t="inlineStr">
        <is>
          <t>86938</t>
        </is>
      </c>
      <c r="C183" s="69" t="inlineStr">
        <is>
          <t>CUBA DE EMBUTIR OVAL EM LOUÇA BRANCA, 35 X 50CM OU EQUIVALENTE, INCLUSO VÁLVULA E SIFÃO TIPO GARRAFA EM METAL CROMADO - FORNECIMENTO E INSTALAÇÃO. AF_01/2020</t>
        </is>
      </c>
      <c r="D183" s="70" t="inlineStr">
        <is>
          <t>SINAPI</t>
        </is>
      </c>
      <c r="E183" s="70" t="inlineStr">
        <is>
          <t>UN</t>
        </is>
      </c>
      <c r="F183" s="71" t="n">
        <v>30</v>
      </c>
      <c r="G183" s="68" t="n">
        <v>32.35</v>
      </c>
      <c r="H183" s="68" t="n">
        <v>400.57</v>
      </c>
      <c r="I183" s="68" t="n">
        <v>0</v>
      </c>
      <c r="J183" s="68" t="n">
        <v>13.12</v>
      </c>
      <c r="K183" s="68" t="n">
        <v>0</v>
      </c>
      <c r="L183" s="68">
        <f>ROUND(G183+H183+I183+J183+K183,2)</f>
        <v/>
      </c>
      <c r="M183" s="68">
        <f>ROUND(ROUND(F183,2)*ROUND(L183,2),2)</f>
        <v/>
      </c>
    </row>
    <row r="184" ht="16.5" customHeight="1">
      <c r="A184" s="69" t="inlineStr">
        <is>
          <t>6.16</t>
        </is>
      </c>
      <c r="B184" s="70" t="inlineStr">
        <is>
          <t>100853</t>
        </is>
      </c>
      <c r="C184" s="69" t="inlineStr">
        <is>
          <t>TORNEIRA CROMADA DE MESA PARA LAVATORIO, TIPO MONOCOMANDO. AF_01/2020</t>
        </is>
      </c>
      <c r="D184" s="70" t="inlineStr">
        <is>
          <t>SINAPI</t>
        </is>
      </c>
      <c r="E184" s="70" t="inlineStr">
        <is>
          <t>UN</t>
        </is>
      </c>
      <c r="F184" s="71" t="n">
        <v>30</v>
      </c>
      <c r="G184" s="68" t="n">
        <v>11.75</v>
      </c>
      <c r="H184" s="68" t="n">
        <v>302.85</v>
      </c>
      <c r="I184" s="68" t="n">
        <v>0</v>
      </c>
      <c r="J184" s="68" t="n">
        <v>4.48</v>
      </c>
      <c r="K184" s="68" t="n">
        <v>0</v>
      </c>
      <c r="L184" s="68">
        <f>ROUND(G184+H184+I184+J184+K184,2)</f>
        <v/>
      </c>
      <c r="M184" s="68">
        <f>ROUND(ROUND(F184,2)*ROUND(L184,2),2)</f>
        <v/>
      </c>
    </row>
    <row r="185" ht="16.5" customHeight="1">
      <c r="A185" s="69" t="inlineStr">
        <is>
          <t>6.17</t>
        </is>
      </c>
      <c r="B185" s="70" t="inlineStr">
        <is>
          <t>86887</t>
        </is>
      </c>
      <c r="C185" s="69" t="inlineStr">
        <is>
          <t>ENGATE FLEXÍVEL EM INOX, 1/2 X 40CM - FORNECIMENTO E INSTALAÇÃO. AF_01/2020</t>
        </is>
      </c>
      <c r="D185" s="70" t="inlineStr">
        <is>
          <t>SINAPI</t>
        </is>
      </c>
      <c r="E185" s="70" t="inlineStr">
        <is>
          <t>UN</t>
        </is>
      </c>
      <c r="F185" s="71" t="n">
        <v>30</v>
      </c>
      <c r="G185" s="68" t="n">
        <v>3.86</v>
      </c>
      <c r="H185" s="68" t="n">
        <v>53.02</v>
      </c>
      <c r="I185" s="68" t="n">
        <v>0</v>
      </c>
      <c r="J185" s="68" t="n">
        <v>1.48</v>
      </c>
      <c r="K185" s="68" t="n">
        <v>0</v>
      </c>
      <c r="L185" s="68">
        <f>ROUND(G185+H185+I185+J185+K185,2)</f>
        <v/>
      </c>
      <c r="M185" s="68">
        <f>ROUND(ROUND(F185,2)*ROUND(L185,2),2)</f>
        <v/>
      </c>
    </row>
    <row r="186" ht="16.5" customHeight="1">
      <c r="A186" s="69" t="inlineStr">
        <is>
          <t>6.18</t>
        </is>
      </c>
      <c r="B186" s="70" t="inlineStr">
        <is>
          <t>100858</t>
        </is>
      </c>
      <c r="C186" s="69" t="inlineStr">
        <is>
          <t>MICTÓRIO SIFONADO LOUÇA BRANCA - PADRÃO MÉDIO - FORNECIMENTO E INSTALAÇÃO. AF_01/2020</t>
        </is>
      </c>
      <c r="D186" s="70" t="inlineStr">
        <is>
          <t>SINAPI</t>
        </is>
      </c>
      <c r="E186" s="70" t="inlineStr">
        <is>
          <t>UN</t>
        </is>
      </c>
      <c r="F186" s="71" t="n">
        <v>11</v>
      </c>
      <c r="G186" s="68" t="n">
        <v>25.61</v>
      </c>
      <c r="H186" s="68" t="n">
        <v>817.1799999999999</v>
      </c>
      <c r="I186" s="68" t="n">
        <v>0</v>
      </c>
      <c r="J186" s="68" t="n">
        <v>9.779999999999999</v>
      </c>
      <c r="K186" s="68" t="n">
        <v>0</v>
      </c>
      <c r="L186" s="68">
        <f>ROUND(G186+H186+I186+J186+K186,2)</f>
        <v/>
      </c>
      <c r="M186" s="68">
        <f>ROUND(ROUND(F186,2)*ROUND(L186,2),2)</f>
        <v/>
      </c>
    </row>
    <row r="187">
      <c r="A187" s="69" t="inlineStr">
        <is>
          <t>6.19</t>
        </is>
      </c>
      <c r="B187" s="70" t="inlineStr">
        <is>
          <t>CP ADAP. 059</t>
        </is>
      </c>
      <c r="C187" s="69" t="inlineStr">
        <is>
          <t>Divisória em granito branco Itaúnas, polido dos 2 lados</t>
        </is>
      </c>
      <c r="D187" s="70" t="inlineStr">
        <is>
          <t>SINAPI AJUSTADA</t>
        </is>
      </c>
      <c r="E187" s="70" t="inlineStr">
        <is>
          <t>M2</t>
        </is>
      </c>
      <c r="F187" s="71" t="n">
        <v>106.02</v>
      </c>
      <c r="G187" s="68" t="n">
        <v>12.16</v>
      </c>
      <c r="H187" s="68" t="n">
        <v>698.33</v>
      </c>
      <c r="I187" s="68" t="n">
        <v>0</v>
      </c>
      <c r="J187" s="68" t="n">
        <v>5.02</v>
      </c>
      <c r="K187" s="68" t="n">
        <v>0</v>
      </c>
      <c r="L187" s="68">
        <f>ROUND(G187+H187+I187+J187+K187,2)</f>
        <v/>
      </c>
      <c r="M187" s="68">
        <f>ROUND(ROUND(F187,2)*ROUND(L187,2),2)</f>
        <v/>
      </c>
    </row>
    <row r="188" ht="0.95" customHeight="1">
      <c r="A188" s="90" t="n"/>
      <c r="B188" s="90" t="n"/>
      <c r="C188" s="1" t="n"/>
      <c r="D188" s="90" t="n"/>
      <c r="E188" s="90" t="n"/>
      <c r="F188" s="90" t="n"/>
      <c r="G188" s="90" t="n"/>
      <c r="H188" s="90" t="n"/>
      <c r="I188" s="90" t="n"/>
      <c r="J188" s="90" t="n"/>
      <c r="K188" s="90" t="n"/>
      <c r="L188" s="90" t="n"/>
      <c r="M188" s="90" t="n"/>
    </row>
    <row r="189">
      <c r="A189" s="69" t="inlineStr">
        <is>
          <t>6.20</t>
        </is>
      </c>
      <c r="B189" s="70" t="inlineStr">
        <is>
          <t>CP ADAP. 060</t>
        </is>
      </c>
      <c r="C189" s="69" t="inlineStr">
        <is>
          <t>Bancada em granito branco Itaúnas</t>
        </is>
      </c>
      <c r="D189" s="70" t="inlineStr">
        <is>
          <t>SINAPI AJUSTADA</t>
        </is>
      </c>
      <c r="E189" s="70" t="inlineStr">
        <is>
          <t>M2</t>
        </is>
      </c>
      <c r="F189" s="71" t="n">
        <v>20.66</v>
      </c>
      <c r="G189" s="68" t="n">
        <v>12.16</v>
      </c>
      <c r="H189" s="68" t="n">
        <v>610</v>
      </c>
      <c r="I189" s="68" t="n">
        <v>0</v>
      </c>
      <c r="J189" s="68" t="n">
        <v>5.02</v>
      </c>
      <c r="K189" s="68" t="n">
        <v>0</v>
      </c>
      <c r="L189" s="68">
        <f>ROUND(G189+H189+I189+J189+K189,2)</f>
        <v/>
      </c>
      <c r="M189" s="68">
        <f>ROUND(ROUND(F189,2)*ROUND(L189,2),2)</f>
        <v/>
      </c>
    </row>
    <row r="190" ht="0.95" customHeight="1">
      <c r="A190" s="90" t="n"/>
      <c r="B190" s="90" t="n"/>
      <c r="C190" s="1" t="n"/>
      <c r="D190" s="90" t="n"/>
      <c r="E190" s="90" t="n"/>
      <c r="F190" s="90" t="n"/>
      <c r="G190" s="90" t="n"/>
      <c r="H190" s="90" t="n"/>
      <c r="I190" s="90" t="n"/>
      <c r="J190" s="90" t="n"/>
      <c r="K190" s="90" t="n"/>
      <c r="L190" s="90" t="n"/>
      <c r="M190" s="90" t="n"/>
    </row>
    <row r="191" ht="16.5" customHeight="1">
      <c r="A191" s="69" t="inlineStr">
        <is>
          <t>6.21</t>
        </is>
      </c>
      <c r="B191" s="70" t="inlineStr">
        <is>
          <t>91338</t>
        </is>
      </c>
      <c r="C191" s="69" t="inlineStr">
        <is>
          <t>PORTA DE ALUMÍNIO DE ABRIR COM LAMBRI, COM GUARNIÇÃO, FIXAÇÃO COM PARAFUSOS - FORNECIMENTO E INSTALAÇÃO. AF_12/2019</t>
        </is>
      </c>
      <c r="D191" s="70" t="inlineStr">
        <is>
          <t>SINAPI</t>
        </is>
      </c>
      <c r="E191" s="70" t="inlineStr">
        <is>
          <t>M2</t>
        </is>
      </c>
      <c r="F191" s="71" t="n">
        <v>29.92</v>
      </c>
      <c r="G191" s="68" t="n">
        <v>10</v>
      </c>
      <c r="H191" s="68" t="n">
        <v>669.86</v>
      </c>
      <c r="I191" s="68" t="n">
        <v>0</v>
      </c>
      <c r="J191" s="68" t="n">
        <v>4.22</v>
      </c>
      <c r="K191" s="68" t="n">
        <v>0</v>
      </c>
      <c r="L191" s="68">
        <f>ROUND(G191+H191+I191+J191+K191,2)</f>
        <v/>
      </c>
      <c r="M191" s="68">
        <f>ROUND(ROUND(F191,2)*ROUND(L191,2),2)</f>
        <v/>
      </c>
    </row>
    <row r="192">
      <c r="A192" s="69" t="inlineStr">
        <is>
          <t>6.22</t>
        </is>
      </c>
      <c r="B192" s="70" t="inlineStr">
        <is>
          <t>C4427</t>
        </is>
      </c>
      <c r="C192" s="69" t="inlineStr">
        <is>
          <t>PORTA TIPO PARANÁ (0,80 x 2,10 m), C/ FERRAGENS</t>
        </is>
      </c>
      <c r="D192" s="70" t="inlineStr">
        <is>
          <t>SEINFRA</t>
        </is>
      </c>
      <c r="E192" s="70" t="inlineStr">
        <is>
          <t>UN</t>
        </is>
      </c>
      <c r="F192" s="71" t="n">
        <v>10</v>
      </c>
      <c r="G192" s="68" t="n">
        <v>89.69</v>
      </c>
      <c r="H192" s="68" t="n">
        <v>282.86</v>
      </c>
      <c r="I192" s="68" t="n">
        <v>0</v>
      </c>
      <c r="J192" s="68" t="n">
        <v>39.72</v>
      </c>
      <c r="K192" s="68" t="n">
        <v>0</v>
      </c>
      <c r="L192" s="68">
        <f>ROUND(G192+H192+I192+J192+K192,2)</f>
        <v/>
      </c>
      <c r="M192" s="68">
        <f>ROUND(ROUND(F192,2)*ROUND(L192,2),2)</f>
        <v/>
      </c>
    </row>
    <row r="193">
      <c r="A193" s="69" t="inlineStr">
        <is>
          <t>6.23</t>
        </is>
      </c>
      <c r="B193" s="70" t="inlineStr">
        <is>
          <t>CP ADAP. C1978</t>
        </is>
      </c>
      <c r="C193" s="69" t="inlineStr">
        <is>
          <t>PORTA TIPO PARANÁ (0,90 x 2,10 m), C/ FERRAGENS</t>
        </is>
      </c>
      <c r="D193" s="70" t="inlineStr">
        <is>
          <t>SEINFRA AJUSTADA</t>
        </is>
      </c>
      <c r="E193" s="70" t="inlineStr">
        <is>
          <t>UN</t>
        </is>
      </c>
      <c r="F193" s="71" t="n">
        <v>2</v>
      </c>
      <c r="G193" s="68" t="n">
        <v>131.9</v>
      </c>
      <c r="H193" s="68" t="n">
        <v>435.85</v>
      </c>
      <c r="I193" s="68" t="n">
        <v>0</v>
      </c>
      <c r="J193" s="68" t="n">
        <v>58.43</v>
      </c>
      <c r="K193" s="68" t="n">
        <v>0</v>
      </c>
      <c r="L193" s="68">
        <f>ROUND(G193+H193+I193+J193+K193,2)</f>
        <v/>
      </c>
      <c r="M193" s="68">
        <f>ROUND(ROUND(F193,2)*ROUND(L193,2),2)</f>
        <v/>
      </c>
    </row>
    <row r="194" ht="0.95" customHeight="1">
      <c r="A194" s="90" t="n"/>
      <c r="B194" s="90" t="n"/>
      <c r="C194" s="1" t="n"/>
      <c r="D194" s="90" t="n"/>
      <c r="E194" s="90" t="n"/>
      <c r="F194" s="90" t="n"/>
      <c r="G194" s="90" t="n"/>
      <c r="H194" s="90" t="n"/>
      <c r="I194" s="90" t="n"/>
      <c r="J194" s="90" t="n"/>
      <c r="K194" s="90" t="n"/>
      <c r="L194" s="90" t="n"/>
      <c r="M194" s="90" t="n"/>
    </row>
    <row r="195">
      <c r="A195" s="69" t="inlineStr">
        <is>
          <t>6.24</t>
        </is>
      </c>
      <c r="B195" s="70" t="inlineStr">
        <is>
          <t>C2216</t>
        </is>
      </c>
      <c r="C195" s="69" t="inlineStr">
        <is>
          <t>REVESTIMENTO C/LAMINADO MELAMÍNICO COLADO</t>
        </is>
      </c>
      <c r="D195" s="70" t="inlineStr">
        <is>
          <t>SEINFRA</t>
        </is>
      </c>
      <c r="E195" s="70" t="inlineStr">
        <is>
          <t>M2</t>
        </is>
      </c>
      <c r="F195" s="71" t="n">
        <v>45.45</v>
      </c>
      <c r="G195" s="68" t="n">
        <v>6.17</v>
      </c>
      <c r="H195" s="68" t="n">
        <v>132.52</v>
      </c>
      <c r="I195" s="68" t="n">
        <v>0</v>
      </c>
      <c r="J195" s="68" t="n">
        <v>2.81</v>
      </c>
      <c r="K195" s="68" t="n">
        <v>0</v>
      </c>
      <c r="L195" s="68">
        <f>ROUND(G195+H195+I195+J195+K195,2)</f>
        <v/>
      </c>
      <c r="M195" s="68">
        <f>ROUND(ROUND(F195,2)*ROUND(L195,2),2)</f>
        <v/>
      </c>
    </row>
    <row r="196" ht="16.5" customHeight="1">
      <c r="A196" s="69" t="inlineStr">
        <is>
          <t>6.25</t>
        </is>
      </c>
      <c r="B196" s="70" t="inlineStr">
        <is>
          <t>S09465</t>
        </is>
      </c>
      <c r="C196" s="69" t="inlineStr">
        <is>
          <t>Luminária tipo plafon (sobrepor), quadrada, 24x24cm, em aluminio pintado na cor branca, c/difusor em vidro, Aladin ou similar</t>
        </is>
      </c>
      <c r="D196" s="70" t="inlineStr">
        <is>
          <t>ORSE</t>
        </is>
      </c>
      <c r="E196" s="70" t="inlineStr">
        <is>
          <t>un</t>
        </is>
      </c>
      <c r="F196" s="71" t="n">
        <v>47</v>
      </c>
      <c r="G196" s="68" t="n">
        <v>17.81</v>
      </c>
      <c r="H196" s="68" t="n">
        <v>97.62</v>
      </c>
      <c r="I196" s="68" t="n">
        <v>0</v>
      </c>
      <c r="J196" s="68" t="n">
        <v>7.88</v>
      </c>
      <c r="K196" s="68" t="n">
        <v>0</v>
      </c>
      <c r="L196" s="68">
        <f>ROUND(G196+H196+I196+J196+K196,2)</f>
        <v/>
      </c>
      <c r="M196" s="68">
        <f>ROUND(ROUND(F196,2)*ROUND(L196,2),2)</f>
        <v/>
      </c>
    </row>
    <row r="197">
      <c r="A197" s="69" t="inlineStr">
        <is>
          <t>6.26</t>
        </is>
      </c>
      <c r="B197" s="70" t="inlineStr">
        <is>
          <t>C3513</t>
        </is>
      </c>
      <c r="C197" s="69" t="inlineStr">
        <is>
          <t>CHUVEIRO CROMADO C/ ARTICULAÇÃO</t>
        </is>
      </c>
      <c r="D197" s="70" t="inlineStr">
        <is>
          <t>SEINFRA</t>
        </is>
      </c>
      <c r="E197" s="70" t="inlineStr">
        <is>
          <t>UN</t>
        </is>
      </c>
      <c r="F197" s="71" t="n">
        <v>1</v>
      </c>
      <c r="G197" s="68" t="n">
        <v>87.44</v>
      </c>
      <c r="H197" s="68" t="n">
        <v>84.19</v>
      </c>
      <c r="I197" s="68" t="n">
        <v>0</v>
      </c>
      <c r="J197" s="68" t="n">
        <v>39.83</v>
      </c>
      <c r="K197" s="68" t="n">
        <v>0</v>
      </c>
      <c r="L197" s="68">
        <f>ROUND(G197+H197+I197+J197+K197,2)</f>
        <v/>
      </c>
      <c r="M197" s="68">
        <f>ROUND(ROUND(F197,2)*ROUND(L197,2),2)</f>
        <v/>
      </c>
    </row>
    <row r="198">
      <c r="A198" s="69" t="inlineStr">
        <is>
          <t>6.27</t>
        </is>
      </c>
      <c r="B198" s="70" t="inlineStr">
        <is>
          <t>S09718</t>
        </is>
      </c>
      <c r="C198" s="69" t="inlineStr">
        <is>
          <t>Espelho de cristal 4mm com moldura de alumínio</t>
        </is>
      </c>
      <c r="D198" s="70" t="inlineStr">
        <is>
          <t>ORSE</t>
        </is>
      </c>
      <c r="E198" s="70" t="inlineStr">
        <is>
          <t>m2</t>
        </is>
      </c>
      <c r="F198" s="71" t="n">
        <v>29.8</v>
      </c>
      <c r="G198" s="68" t="n">
        <v>10.58</v>
      </c>
      <c r="H198" s="68" t="n">
        <v>559.45</v>
      </c>
      <c r="I198" s="68" t="n">
        <v>0</v>
      </c>
      <c r="J198" s="68" t="n">
        <v>4.71</v>
      </c>
      <c r="K198" s="68" t="n">
        <v>0</v>
      </c>
      <c r="L198" s="68">
        <f>ROUND(G198+H198+I198+J198+K198,2)</f>
        <v/>
      </c>
      <c r="M198" s="68">
        <f>ROUND(ROUND(F198,2)*ROUND(L198,2),2)</f>
        <v/>
      </c>
    </row>
    <row r="199">
      <c r="A199" s="69" t="inlineStr">
        <is>
          <t>6.28</t>
        </is>
      </c>
      <c r="B199" s="70" t="inlineStr">
        <is>
          <t>CP ADAP. 063</t>
        </is>
      </c>
      <c r="C199" s="69" t="inlineStr">
        <is>
          <t>Grelha p/ralo em inox, fornecimento e instalação</t>
        </is>
      </c>
      <c r="D199" s="70" t="inlineStr">
        <is>
          <t>SINAPI AJUSTADA</t>
        </is>
      </c>
      <c r="E199" s="70" t="inlineStr">
        <is>
          <t>UN</t>
        </is>
      </c>
      <c r="F199" s="71" t="n">
        <v>17</v>
      </c>
      <c r="G199" s="68" t="n">
        <v>2.14</v>
      </c>
      <c r="H199" s="68" t="n">
        <v>13.43</v>
      </c>
      <c r="I199" s="68" t="n">
        <v>0</v>
      </c>
      <c r="J199" s="68" t="n">
        <v>1.18</v>
      </c>
      <c r="K199" s="68" t="n">
        <v>0</v>
      </c>
      <c r="L199" s="68">
        <f>ROUND(G199+H199+I199+J199+K199,2)</f>
        <v/>
      </c>
      <c r="M199" s="68">
        <f>ROUND(ROUND(F199,2)*ROUND(L199,2),2)</f>
        <v/>
      </c>
    </row>
    <row r="200" ht="0.95" customHeight="1">
      <c r="A200" s="90" t="n"/>
      <c r="B200" s="90" t="n"/>
      <c r="C200" s="1" t="n"/>
      <c r="D200" s="90" t="n"/>
      <c r="E200" s="90" t="n"/>
      <c r="F200" s="90" t="n"/>
      <c r="G200" s="90" t="n"/>
      <c r="H200" s="90" t="n"/>
      <c r="I200" s="90" t="n"/>
      <c r="J200" s="90" t="n"/>
      <c r="K200" s="90" t="n"/>
      <c r="L200" s="90" t="n"/>
      <c r="M200" s="90" t="n"/>
    </row>
    <row r="201">
      <c r="A201" s="69" t="inlineStr">
        <is>
          <t>6.29</t>
        </is>
      </c>
      <c r="B201" s="70" t="inlineStr">
        <is>
          <t>S04286</t>
        </is>
      </c>
      <c r="C201" s="69" t="inlineStr">
        <is>
          <t>Dispenser para sabonete líquido</t>
        </is>
      </c>
      <c r="D201" s="70" t="inlineStr">
        <is>
          <t>ORSE</t>
        </is>
      </c>
      <c r="E201" s="70" t="inlineStr">
        <is>
          <t>un</t>
        </is>
      </c>
      <c r="F201" s="71" t="n">
        <v>12</v>
      </c>
      <c r="G201" s="68" t="n">
        <v>3.12</v>
      </c>
      <c r="H201" s="68" t="n">
        <v>31.49</v>
      </c>
      <c r="I201" s="68" t="n">
        <v>0</v>
      </c>
      <c r="J201" s="68" t="n">
        <v>1.1</v>
      </c>
      <c r="K201" s="68" t="n">
        <v>0</v>
      </c>
      <c r="L201" s="68">
        <f>ROUND(G201+H201+I201+J201+K201,2)</f>
        <v/>
      </c>
      <c r="M201" s="68">
        <f>ROUND(ROUND(F201,2)*ROUND(L201,2),2)</f>
        <v/>
      </c>
    </row>
    <row r="202">
      <c r="A202" s="69" t="inlineStr">
        <is>
          <t>6.30</t>
        </is>
      </c>
      <c r="B202" s="70" t="inlineStr">
        <is>
          <t>S04287</t>
        </is>
      </c>
      <c r="C202" s="69" t="inlineStr">
        <is>
          <t>Dispenser para toalha interfolhada</t>
        </is>
      </c>
      <c r="D202" s="70" t="inlineStr">
        <is>
          <t>ORSE</t>
        </is>
      </c>
      <c r="E202" s="70" t="inlineStr">
        <is>
          <t>un</t>
        </is>
      </c>
      <c r="F202" s="71" t="n">
        <v>12</v>
      </c>
      <c r="G202" s="68" t="n">
        <v>3.12</v>
      </c>
      <c r="H202" s="68" t="n">
        <v>49.47</v>
      </c>
      <c r="I202" s="68" t="n">
        <v>0</v>
      </c>
      <c r="J202" s="68" t="n">
        <v>1.1</v>
      </c>
      <c r="K202" s="68" t="n">
        <v>0</v>
      </c>
      <c r="L202" s="68">
        <f>ROUND(G202+H202+I202+J202+K202,2)</f>
        <v/>
      </c>
      <c r="M202" s="68">
        <f>ROUND(ROUND(F202,2)*ROUND(L202,2),2)</f>
        <v/>
      </c>
    </row>
    <row r="203">
      <c r="A203" s="69" t="inlineStr">
        <is>
          <t>6.31</t>
        </is>
      </c>
      <c r="B203" s="70" t="inlineStr">
        <is>
          <t>S12511</t>
        </is>
      </c>
      <c r="C203" s="69" t="inlineStr">
        <is>
          <t>Dispenser, em plástico, para papel higiênico em rolo</t>
        </is>
      </c>
      <c r="D203" s="70" t="inlineStr">
        <is>
          <t>ORSE</t>
        </is>
      </c>
      <c r="E203" s="70" t="inlineStr">
        <is>
          <t>un</t>
        </is>
      </c>
      <c r="F203" s="71" t="n">
        <v>33</v>
      </c>
      <c r="G203" s="68" t="n">
        <v>3.12</v>
      </c>
      <c r="H203" s="68" t="n">
        <v>48.84</v>
      </c>
      <c r="I203" s="68" t="n">
        <v>0</v>
      </c>
      <c r="J203" s="68" t="n">
        <v>1.1</v>
      </c>
      <c r="K203" s="68" t="n">
        <v>0</v>
      </c>
      <c r="L203" s="68">
        <f>ROUND(G203+H203+I203+J203+K203,2)</f>
        <v/>
      </c>
      <c r="M203" s="68">
        <f>ROUND(ROUND(F203,2)*ROUND(L203,2),2)</f>
        <v/>
      </c>
    </row>
    <row r="204" ht="16.5" customHeight="1">
      <c r="A204" s="69" t="inlineStr">
        <is>
          <t>6.32</t>
        </is>
      </c>
      <c r="B204" s="70" t="inlineStr">
        <is>
          <t>SBC190183</t>
        </is>
      </c>
      <c r="C204" s="69" t="inlineStr">
        <is>
          <t>DUCHA HIGIENICA ACQUA JET 2195 AQUARIUS FABRIMAR CR Data 08/2024</t>
        </is>
      </c>
      <c r="D204" s="70" t="inlineStr">
        <is>
          <t>SBC AJUSTADA</t>
        </is>
      </c>
      <c r="E204" s="70" t="inlineStr">
        <is>
          <t>un</t>
        </is>
      </c>
      <c r="F204" s="71" t="n">
        <v>33</v>
      </c>
      <c r="G204" s="68" t="n">
        <v>23.14</v>
      </c>
      <c r="H204" s="68" t="n">
        <v>173.85</v>
      </c>
      <c r="I204" s="68" t="n">
        <v>0</v>
      </c>
      <c r="J204" s="68" t="n">
        <v>9.24</v>
      </c>
      <c r="K204" s="68" t="n">
        <v>0</v>
      </c>
      <c r="L204" s="68">
        <f>ROUND(G204+H204+I204+J204+K204,2)</f>
        <v/>
      </c>
      <c r="M204" s="68">
        <f>ROUND(ROUND(F204,2)*ROUND(L204,2),2)</f>
        <v/>
      </c>
    </row>
    <row r="205" ht="16.5" customHeight="1">
      <c r="A205" s="69" t="inlineStr">
        <is>
          <t>6.33</t>
        </is>
      </c>
      <c r="B205" s="70" t="inlineStr">
        <is>
          <t>89987</t>
        </is>
      </c>
      <c r="C205" s="69" t="inlineStr">
        <is>
          <t>REGISTRO DE GAVETA BRUTO, LATÃO, ROSCÁVEL, 3/4", COM ACABAMENTO E CANOPLA CROMADOS - FORNECIMENTO E INSTALAÇÃO. AF_08/2021</t>
        </is>
      </c>
      <c r="D205" s="70" t="inlineStr">
        <is>
          <t>SINAPI</t>
        </is>
      </c>
      <c r="E205" s="70" t="inlineStr">
        <is>
          <t>UN</t>
        </is>
      </c>
      <c r="F205" s="71" t="n">
        <v>12</v>
      </c>
      <c r="G205" s="68" t="n">
        <v>8.02</v>
      </c>
      <c r="H205" s="68" t="n">
        <v>85.14</v>
      </c>
      <c r="I205" s="68" t="n">
        <v>0</v>
      </c>
      <c r="J205" s="68" t="n">
        <v>3.21</v>
      </c>
      <c r="K205" s="68" t="n">
        <v>0</v>
      </c>
      <c r="L205" s="68">
        <f>ROUND(G205+H205+I205+J205+K205,2)</f>
        <v/>
      </c>
      <c r="M205" s="68">
        <f>ROUND(ROUND(F205,2)*ROUND(L205,2),2)</f>
        <v/>
      </c>
    </row>
    <row r="206" ht="16.5" customHeight="1">
      <c r="A206" s="69" t="inlineStr">
        <is>
          <t>6.34</t>
        </is>
      </c>
      <c r="B206" s="70" t="inlineStr">
        <is>
          <t>94498</t>
        </is>
      </c>
      <c r="C206" s="69" t="inlineStr">
        <is>
          <t>REGISTRO DE GAVETA BRUTO, LATÃO, ROSCÁVEL, 2" - FORNECIMENTO E INSTALAÇÃO. AF_08/2021</t>
        </is>
      </c>
      <c r="D206" s="70" t="inlineStr">
        <is>
          <t>SINAPI</t>
        </is>
      </c>
      <c r="E206" s="70" t="inlineStr">
        <is>
          <t>UN</t>
        </is>
      </c>
      <c r="F206" s="71" t="n">
        <v>2</v>
      </c>
      <c r="G206" s="68" t="n">
        <v>12.32</v>
      </c>
      <c r="H206" s="68" t="n">
        <v>132.14</v>
      </c>
      <c r="I206" s="68" t="n">
        <v>0</v>
      </c>
      <c r="J206" s="68" t="n">
        <v>4.92</v>
      </c>
      <c r="K206" s="68" t="n">
        <v>0</v>
      </c>
      <c r="L206" s="68">
        <f>ROUND(G206+H206+I206+J206+K206,2)</f>
        <v/>
      </c>
      <c r="M206" s="68">
        <f>ROUND(ROUND(F206,2)*ROUND(L206,2),2)</f>
        <v/>
      </c>
    </row>
    <row r="207" ht="16.5" customHeight="1">
      <c r="A207" s="69" t="inlineStr">
        <is>
          <t>6.35</t>
        </is>
      </c>
      <c r="B207" s="70" t="inlineStr">
        <is>
          <t>94500</t>
        </is>
      </c>
      <c r="C207" s="69" t="inlineStr">
        <is>
          <t>REGISTRO DE GAVETA BRUTO, LATÃO, ROSCÁVEL, 3" - FORNECIMENTO E INSTALAÇÃO. AF_08/2021</t>
        </is>
      </c>
      <c r="D207" s="70" t="inlineStr">
        <is>
          <t>SINAPI</t>
        </is>
      </c>
      <c r="E207" s="70" t="inlineStr">
        <is>
          <t>UN</t>
        </is>
      </c>
      <c r="F207" s="71" t="n">
        <v>3</v>
      </c>
      <c r="G207" s="68" t="n">
        <v>20.65</v>
      </c>
      <c r="H207" s="68" t="n">
        <v>331.44</v>
      </c>
      <c r="I207" s="68" t="n">
        <v>0</v>
      </c>
      <c r="J207" s="68" t="n">
        <v>8.25</v>
      </c>
      <c r="K207" s="68" t="n">
        <v>0</v>
      </c>
      <c r="L207" s="68">
        <f>ROUND(G207+H207+I207+J207+K207,2)</f>
        <v/>
      </c>
      <c r="M207" s="68">
        <f>ROUND(ROUND(F207,2)*ROUND(L207,2),2)</f>
        <v/>
      </c>
    </row>
    <row r="208" ht="16.5" customHeight="1">
      <c r="A208" s="69" t="inlineStr">
        <is>
          <t>6.36</t>
        </is>
      </c>
      <c r="B208" s="70" t="inlineStr">
        <is>
          <t>94501</t>
        </is>
      </c>
      <c r="C208" s="69" t="inlineStr">
        <is>
          <t>REGISTRO DE GAVETA BRUTO, LATÃO, ROSCÁVEL, 4" - FORNECIMENTO E INSTALAÇÃO. AF_08/2021</t>
        </is>
      </c>
      <c r="D208" s="70" t="inlineStr">
        <is>
          <t>SINAPI</t>
        </is>
      </c>
      <c r="E208" s="70" t="inlineStr">
        <is>
          <t>UN</t>
        </is>
      </c>
      <c r="F208" s="71" t="n">
        <v>2</v>
      </c>
      <c r="G208" s="68" t="n">
        <v>26.2</v>
      </c>
      <c r="H208" s="68" t="n">
        <v>690.2</v>
      </c>
      <c r="I208" s="68" t="n">
        <v>0</v>
      </c>
      <c r="J208" s="68" t="n">
        <v>10.46</v>
      </c>
      <c r="K208" s="68" t="n">
        <v>0</v>
      </c>
      <c r="L208" s="68">
        <f>ROUND(G208+H208+I208+J208+K208,2)</f>
        <v/>
      </c>
      <c r="M208" s="68">
        <f>ROUND(ROUND(F208,2)*ROUND(L208,2),2)</f>
        <v/>
      </c>
    </row>
    <row r="209">
      <c r="A209" s="69" t="inlineStr">
        <is>
          <t>6.37</t>
        </is>
      </c>
      <c r="B209" s="70" t="inlineStr">
        <is>
          <t>S07755</t>
        </is>
      </c>
      <c r="C209" s="69" t="inlineStr">
        <is>
          <t>Painel para shaft de 1,00 x 0,65 sem visita e com acessórios</t>
        </is>
      </c>
      <c r="D209" s="70" t="inlineStr">
        <is>
          <t>ORSE</t>
        </is>
      </c>
      <c r="E209" s="70" t="inlineStr">
        <is>
          <t>un</t>
        </is>
      </c>
      <c r="F209" s="71" t="n">
        <v>34.72</v>
      </c>
      <c r="G209" s="68" t="n">
        <v>20.88</v>
      </c>
      <c r="H209" s="68" t="n">
        <v>207.74</v>
      </c>
      <c r="I209" s="68" t="n">
        <v>0</v>
      </c>
      <c r="J209" s="68" t="n">
        <v>7.24</v>
      </c>
      <c r="K209" s="68" t="n">
        <v>0</v>
      </c>
      <c r="L209" s="68">
        <f>ROUND(G209+H209+I209+J209+K209,2)</f>
        <v/>
      </c>
      <c r="M209" s="68">
        <f>ROUND(ROUND(F209,2)*ROUND(L209,2),2)</f>
        <v/>
      </c>
    </row>
    <row r="210">
      <c r="A210" s="69" t="inlineStr">
        <is>
          <t>6.38</t>
        </is>
      </c>
      <c r="B210" s="70" t="inlineStr">
        <is>
          <t>HID. 1</t>
        </is>
      </c>
      <c r="C210" s="69" t="inlineStr">
        <is>
          <t>PROJETO HIDROSSANITÁRIO</t>
        </is>
      </c>
      <c r="D210" s="70" t="inlineStr">
        <is>
          <t>SINAPI AJUSTADA</t>
        </is>
      </c>
      <c r="E210" s="70" t="inlineStr">
        <is>
          <t>UN</t>
        </is>
      </c>
      <c r="F210" s="71" t="n">
        <v>1</v>
      </c>
      <c r="G210" s="68" t="n">
        <v>2744.99</v>
      </c>
      <c r="H210" s="68" t="n">
        <v>0</v>
      </c>
      <c r="I210" s="68" t="n">
        <v>0</v>
      </c>
      <c r="J210" s="68" t="n">
        <v>1683.24</v>
      </c>
      <c r="K210" s="68" t="n">
        <v>0</v>
      </c>
      <c r="L210" s="68">
        <f>ROUND(G210+H210+I210+J210+K210,2)</f>
        <v/>
      </c>
      <c r="M210" s="68">
        <f>ROUND(ROUND(F210,2)*ROUND(L210,2),2)</f>
        <v/>
      </c>
    </row>
    <row r="211" ht="0.95" customHeight="1">
      <c r="A211" s="90" t="n"/>
      <c r="B211" s="90" t="n"/>
      <c r="C211" s="1" t="n"/>
      <c r="D211" s="90" t="n"/>
      <c r="E211" s="90" t="n"/>
      <c r="F211" s="90" t="n"/>
      <c r="G211" s="90" t="n"/>
      <c r="H211" s="90" t="n"/>
      <c r="I211" s="90" t="n"/>
      <c r="J211" s="90" t="n"/>
      <c r="K211" s="90" t="n"/>
      <c r="L211" s="90" t="n"/>
      <c r="M211" s="90" t="n"/>
    </row>
    <row r="212" ht="15" customHeight="1">
      <c r="A212" s="63" t="inlineStr">
        <is>
          <t>7</t>
        </is>
      </c>
      <c r="B212" s="63" t="inlineStr">
        <is>
          <t>SERVIÇOS COMPLEMENTARES</t>
        </is>
      </c>
      <c r="C212" s="88" t="n"/>
      <c r="D212" s="88" t="n"/>
      <c r="E212" s="88" t="n"/>
      <c r="F212" s="88" t="n"/>
      <c r="G212" s="88" t="n"/>
      <c r="H212" s="88" t="n"/>
      <c r="I212" s="88" t="n"/>
      <c r="J212" s="88" t="n"/>
      <c r="K212" s="88" t="n"/>
      <c r="L212" s="89" t="n"/>
      <c r="M212" s="4">
        <f>ROUND(SUM(M213:M217),2)</f>
        <v/>
      </c>
    </row>
    <row r="213">
      <c r="A213" s="69" t="inlineStr">
        <is>
          <t>7.1</t>
        </is>
      </c>
      <c r="B213" s="70" t="inlineStr">
        <is>
          <t>PROJ. 01</t>
        </is>
      </c>
      <c r="C213" s="69" t="inlineStr">
        <is>
          <t>PROJETO EXECUTIVO COMPLETO</t>
        </is>
      </c>
      <c r="D213" s="70" t="inlineStr">
        <is>
          <t>SINAPI AJUSTADA</t>
        </is>
      </c>
      <c r="E213" s="70" t="inlineStr">
        <is>
          <t>UN</t>
        </is>
      </c>
      <c r="F213" s="71" t="n">
        <v>1</v>
      </c>
      <c r="G213" s="68" t="n">
        <v>10570.46</v>
      </c>
      <c r="H213" s="68" t="n">
        <v>0</v>
      </c>
      <c r="I213" s="68" t="n">
        <v>0</v>
      </c>
      <c r="J213" s="68" t="n">
        <v>270.6</v>
      </c>
      <c r="K213" s="68" t="n">
        <v>0</v>
      </c>
      <c r="L213" s="68">
        <f>ROUND(G213+H213+I213+J213+K213,2)</f>
        <v/>
      </c>
      <c r="M213" s="68">
        <f>ROUND(ROUND(F213,2)*ROUND(L213,2),2)</f>
        <v/>
      </c>
    </row>
    <row r="214" ht="0.95" customHeight="1">
      <c r="A214" s="90" t="n"/>
      <c r="B214" s="90" t="n"/>
      <c r="C214" s="1" t="n"/>
      <c r="D214" s="90" t="n"/>
      <c r="E214" s="90" t="n"/>
      <c r="F214" s="90" t="n"/>
      <c r="G214" s="90" t="n"/>
      <c r="H214" s="90" t="n"/>
      <c r="I214" s="90" t="n"/>
      <c r="J214" s="90" t="n"/>
      <c r="K214" s="90" t="n"/>
      <c r="L214" s="90" t="n"/>
      <c r="M214" s="90" t="n"/>
    </row>
    <row r="215" ht="16.5" customHeight="1">
      <c r="A215" s="69" t="inlineStr">
        <is>
          <t>7.2</t>
        </is>
      </c>
      <c r="B215" s="70" t="inlineStr">
        <is>
          <t>PROJ. 02</t>
        </is>
      </c>
      <c r="C215" s="69" t="inlineStr">
        <is>
          <t>AS BUILT - ATUALIZAÇÃO DO PROJETO EXECUTIVO CONFORME CONSTRUÍDO</t>
        </is>
      </c>
      <c r="D215" s="70" t="inlineStr">
        <is>
          <t>SINAPI AJUSTADA</t>
        </is>
      </c>
      <c r="E215" s="70" t="inlineStr">
        <is>
          <t>UN</t>
        </is>
      </c>
      <c r="F215" s="71" t="n">
        <v>1</v>
      </c>
      <c r="G215" s="68" t="n">
        <v>6383.31</v>
      </c>
      <c r="H215" s="68" t="n">
        <v>0</v>
      </c>
      <c r="I215" s="68" t="n">
        <v>0</v>
      </c>
      <c r="J215" s="68" t="n">
        <v>173.97</v>
      </c>
      <c r="K215" s="68" t="n">
        <v>0</v>
      </c>
      <c r="L215" s="68">
        <f>ROUND(G215+H215+I215+J215+K215,2)</f>
        <v/>
      </c>
      <c r="M215" s="68">
        <f>ROUND(ROUND(F215,2)*ROUND(L215,2),2)</f>
        <v/>
      </c>
    </row>
    <row r="216" ht="24.75" customHeight="1">
      <c r="A216" s="69" t="inlineStr">
        <is>
          <t>7.3</t>
        </is>
      </c>
      <c r="B216" s="70" t="inlineStr">
        <is>
          <t>100982</t>
        </is>
      </c>
      <c r="C216" s="69" t="inlineStr">
        <is>
          <t>CARGA, MANOBRA E DESCARGA DE ENTULHO EM CAMINHÃO BASCULANTE 10 M³ - CARGA COM ESCAVADEIRA HIDRÁULICA (CAÇAMBA DE 0,80 M³ / 111 HP) E DESCARGA LIVRE (UNIDADE: M3). AF_07/2020</t>
        </is>
      </c>
      <c r="D216" s="70" t="inlineStr">
        <is>
          <t>SINAPI</t>
        </is>
      </c>
      <c r="E216" s="70" t="inlineStr">
        <is>
          <t>M3</t>
        </is>
      </c>
      <c r="F216" s="71" t="n">
        <v>355.22</v>
      </c>
      <c r="G216" s="68" t="n">
        <v>1.45</v>
      </c>
      <c r="H216" s="68" t="n">
        <v>3.49</v>
      </c>
      <c r="I216" s="68" t="n">
        <v>4.07</v>
      </c>
      <c r="J216" s="68" t="n">
        <v>0.36</v>
      </c>
      <c r="K216" s="68" t="n">
        <v>0</v>
      </c>
      <c r="L216" s="68">
        <f>ROUND(G216+H216+I216+J216+K216,2)</f>
        <v/>
      </c>
      <c r="M216" s="68">
        <f>ROUND(ROUND(F216,2)*ROUND(L216,2),2)</f>
        <v/>
      </c>
    </row>
    <row r="217">
      <c r="A217" s="69" t="inlineStr">
        <is>
          <t>7.4</t>
        </is>
      </c>
      <c r="B217" s="70" t="inlineStr">
        <is>
          <t>00009537</t>
        </is>
      </c>
      <c r="C217" s="69" t="inlineStr">
        <is>
          <t>LIMPEZA FINAL DA OBRA</t>
        </is>
      </c>
      <c r="D217" s="70" t="inlineStr">
        <is>
          <t>SINAPI</t>
        </is>
      </c>
      <c r="E217" s="70" t="inlineStr">
        <is>
          <t>M2</t>
        </is>
      </c>
      <c r="F217" s="71" t="n">
        <v>2211</v>
      </c>
      <c r="G217" s="68" t="n">
        <v>1.99</v>
      </c>
      <c r="H217" s="68" t="n">
        <v>0.8</v>
      </c>
      <c r="I217" s="68" t="n">
        <v>0</v>
      </c>
      <c r="J217" s="68" t="n">
        <v>1.1</v>
      </c>
      <c r="K217" s="68" t="n">
        <v>0</v>
      </c>
      <c r="L217" s="68">
        <f>ROUND(G217+H217+I217+J217+K217,2)</f>
        <v/>
      </c>
      <c r="M217" s="68">
        <f>ROUND(ROUND(F217,2)*ROUND(L217,2),2)</f>
        <v/>
      </c>
    </row>
    <row r="218" ht="15" customHeight="1">
      <c r="A218" s="1" t="n"/>
      <c r="B218" s="1" t="n"/>
      <c r="C218" s="1" t="n"/>
      <c r="D218" s="1" t="n"/>
      <c r="E218" s="1" t="n"/>
      <c r="F218" s="1" t="n"/>
      <c r="G218" s="1" t="n"/>
      <c r="H218" s="1" t="n"/>
      <c r="I218" s="1" t="n"/>
      <c r="J218" s="1" t="n"/>
      <c r="K218" s="67" t="inlineStr">
        <is>
          <t>VALOR BDI TOTAL:</t>
        </is>
      </c>
      <c r="L218" s="89" t="n"/>
      <c r="M218" s="14">
        <f>M220-M219</f>
        <v/>
      </c>
    </row>
    <row r="219" ht="15" customHeight="1">
      <c r="A219" s="1" t="n"/>
      <c r="B219" s="1" t="n"/>
      <c r="C219" s="1" t="n"/>
      <c r="D219" s="1" t="n"/>
      <c r="E219" s="1" t="n"/>
      <c r="F219" s="1" t="n"/>
      <c r="G219" s="1" t="n"/>
      <c r="H219" s="1" t="n"/>
      <c r="I219" s="1" t="n"/>
      <c r="J219" s="1" t="n"/>
      <c r="K219" s="67" t="inlineStr">
        <is>
          <t>VALOR ORÇAMENTO:</t>
        </is>
      </c>
      <c r="L219" s="89" t="n"/>
      <c r="M219" s="14" t="n">
        <v>2487668.97</v>
      </c>
    </row>
    <row r="220" ht="15" customHeight="1">
      <c r="A220" s="1" t="n"/>
      <c r="B220" s="1" t="n"/>
      <c r="C220" s="1" t="n"/>
      <c r="D220" s="1" t="n"/>
      <c r="E220" s="1" t="n"/>
      <c r="F220" s="1" t="n"/>
      <c r="G220" s="1" t="n"/>
      <c r="H220" s="1" t="n"/>
      <c r="I220" s="1" t="n"/>
      <c r="J220" s="1" t="n"/>
      <c r="K220" s="67" t="inlineStr">
        <is>
          <t>VALOR TOTAL:</t>
        </is>
      </c>
      <c r="L220" s="89" t="n"/>
      <c r="M220" s="14">
        <f>M4+M15+M22+M74+M150+M167+M212</f>
        <v/>
      </c>
    </row>
  </sheetData>
  <mergeCells count="333">
    <mergeCell ref="J60:J61"/>
    <mergeCell ref="J165:J166"/>
    <mergeCell ref="B165:B166"/>
    <mergeCell ref="M98:M99"/>
    <mergeCell ref="M54:M55"/>
    <mergeCell ref="B29:B30"/>
    <mergeCell ref="L117:L118"/>
    <mergeCell ref="D87:D88"/>
    <mergeCell ref="A213:A214"/>
    <mergeCell ref="F13:F14"/>
    <mergeCell ref="D193:D194"/>
    <mergeCell ref="H13:H14"/>
    <mergeCell ref="G60:G61"/>
    <mergeCell ref="I60:I61"/>
    <mergeCell ref="I187:I188"/>
    <mergeCell ref="H92:H93"/>
    <mergeCell ref="E13:E14"/>
    <mergeCell ref="G2:K2"/>
    <mergeCell ref="G13:G14"/>
    <mergeCell ref="I213:I214"/>
    <mergeCell ref="B11:B12"/>
    <mergeCell ref="D11:D12"/>
    <mergeCell ref="B131:L131"/>
    <mergeCell ref="A87:A88"/>
    <mergeCell ref="A210:A211"/>
    <mergeCell ref="K40:K41"/>
    <mergeCell ref="M40:M41"/>
    <mergeCell ref="E40:E41"/>
    <mergeCell ref="F199:F200"/>
    <mergeCell ref="H199:H200"/>
    <mergeCell ref="E81:E82"/>
    <mergeCell ref="K187:K188"/>
    <mergeCell ref="B15:L15"/>
    <mergeCell ref="A92:A93"/>
    <mergeCell ref="B80:L80"/>
    <mergeCell ref="J92:J93"/>
    <mergeCell ref="F54:F55"/>
    <mergeCell ref="I189:I190"/>
    <mergeCell ref="H54:H55"/>
    <mergeCell ref="K189:K190"/>
    <mergeCell ref="B144:L144"/>
    <mergeCell ref="K213:K214"/>
    <mergeCell ref="H29:H30"/>
    <mergeCell ref="M117:M118"/>
    <mergeCell ref="E20:E21"/>
    <mergeCell ref="M11:M12"/>
    <mergeCell ref="H56:H57"/>
    <mergeCell ref="H31:H32"/>
    <mergeCell ref="A193:A194"/>
    <mergeCell ref="J87:J88"/>
    <mergeCell ref="L87:L88"/>
    <mergeCell ref="B98:B99"/>
    <mergeCell ref="H60:H61"/>
    <mergeCell ref="H187:H188"/>
    <mergeCell ref="J187:J188"/>
    <mergeCell ref="G92:G93"/>
    <mergeCell ref="H189:H190"/>
    <mergeCell ref="B83:B84"/>
    <mergeCell ref="J189:J190"/>
    <mergeCell ref="D83:D84"/>
    <mergeCell ref="B28:L28"/>
    <mergeCell ref="B20:B21"/>
    <mergeCell ref="D20:D21"/>
    <mergeCell ref="G81:G82"/>
    <mergeCell ref="L11:L12"/>
    <mergeCell ref="I81:I82"/>
    <mergeCell ref="M210:M211"/>
    <mergeCell ref="B193:B194"/>
    <mergeCell ref="H213:H214"/>
    <mergeCell ref="E112:E113"/>
    <mergeCell ref="J29:J30"/>
    <mergeCell ref="A98:A99"/>
    <mergeCell ref="G170:G171"/>
    <mergeCell ref="B150:L150"/>
    <mergeCell ref="G199:G200"/>
    <mergeCell ref="I165:I166"/>
    <mergeCell ref="K165:K166"/>
    <mergeCell ref="I92:I93"/>
    <mergeCell ref="G29:G30"/>
    <mergeCell ref="F170:F171"/>
    <mergeCell ref="H170:H171"/>
    <mergeCell ref="G54:G55"/>
    <mergeCell ref="K87:K88"/>
    <mergeCell ref="M87:M88"/>
    <mergeCell ref="B189:B190"/>
    <mergeCell ref="F210:F211"/>
    <mergeCell ref="H210:H211"/>
    <mergeCell ref="K193:K194"/>
    <mergeCell ref="M56:M57"/>
    <mergeCell ref="M193:M194"/>
    <mergeCell ref="G31:G32"/>
    <mergeCell ref="L98:L99"/>
    <mergeCell ref="D35:D36"/>
    <mergeCell ref="L83:L84"/>
    <mergeCell ref="G189:G190"/>
    <mergeCell ref="B117:B118"/>
    <mergeCell ref="F81:F82"/>
    <mergeCell ref="H81:H82"/>
    <mergeCell ref="F31:F32"/>
    <mergeCell ref="B112:B113"/>
    <mergeCell ref="D112:D113"/>
    <mergeCell ref="I29:I30"/>
    <mergeCell ref="B54:B55"/>
    <mergeCell ref="L40:L41"/>
    <mergeCell ref="D54:D55"/>
    <mergeCell ref="I31:I32"/>
    <mergeCell ref="B56:B57"/>
    <mergeCell ref="A117:A118"/>
    <mergeCell ref="F2:F3"/>
    <mergeCell ref="J20:J21"/>
    <mergeCell ref="E170:E171"/>
    <mergeCell ref="L20:L21"/>
    <mergeCell ref="J35:J36"/>
    <mergeCell ref="L35:L36"/>
    <mergeCell ref="G210:G211"/>
    <mergeCell ref="J193:J194"/>
    <mergeCell ref="L193:L194"/>
    <mergeCell ref="B103:L103"/>
    <mergeCell ref="I98:I99"/>
    <mergeCell ref="K220:L220"/>
    <mergeCell ref="K83:K84"/>
    <mergeCell ref="M83:M84"/>
    <mergeCell ref="E83:E84"/>
    <mergeCell ref="K20:K21"/>
    <mergeCell ref="M20:M21"/>
    <mergeCell ref="E60:E61"/>
    <mergeCell ref="E165:E166"/>
    <mergeCell ref="L112:L113"/>
    <mergeCell ref="B58:L58"/>
    <mergeCell ref="K11:K12"/>
    <mergeCell ref="K98:K99"/>
    <mergeCell ref="A13:A14"/>
    <mergeCell ref="B124:L124"/>
    <mergeCell ref="A40:A41"/>
    <mergeCell ref="B199:B200"/>
    <mergeCell ref="D199:D200"/>
    <mergeCell ref="L165:L166"/>
    <mergeCell ref="K35:K36"/>
    <mergeCell ref="M35:M36"/>
    <mergeCell ref="E35:E36"/>
    <mergeCell ref="H98:H99"/>
    <mergeCell ref="J54:J55"/>
    <mergeCell ref="L54:L55"/>
    <mergeCell ref="G213:G214"/>
    <mergeCell ref="J56:J57"/>
    <mergeCell ref="I117:I118"/>
    <mergeCell ref="L56:L57"/>
    <mergeCell ref="K117:K118"/>
    <mergeCell ref="H87:H88"/>
    <mergeCell ref="B74:L74"/>
    <mergeCell ref="B68:L68"/>
    <mergeCell ref="D60:D61"/>
    <mergeCell ref="F60:F61"/>
    <mergeCell ref="K112:K113"/>
    <mergeCell ref="D187:D188"/>
    <mergeCell ref="F187:F188"/>
    <mergeCell ref="M112:M113"/>
    <mergeCell ref="K218:L218"/>
    <mergeCell ref="I54:I55"/>
    <mergeCell ref="E92:E93"/>
    <mergeCell ref="K54:K55"/>
    <mergeCell ref="D189:D190"/>
    <mergeCell ref="F189:F190"/>
    <mergeCell ref="M170:M171"/>
    <mergeCell ref="H117:H118"/>
    <mergeCell ref="J117:J118"/>
    <mergeCell ref="H11:H12"/>
    <mergeCell ref="J11:J12"/>
    <mergeCell ref="I210:I211"/>
    <mergeCell ref="K219:L219"/>
    <mergeCell ref="J98:J99"/>
    <mergeCell ref="E87:E88"/>
    <mergeCell ref="J83:J84"/>
    <mergeCell ref="G87:G88"/>
    <mergeCell ref="B13:B14"/>
    <mergeCell ref="D213:D214"/>
    <mergeCell ref="D13:D14"/>
    <mergeCell ref="B23:L23"/>
    <mergeCell ref="B40:B41"/>
    <mergeCell ref="A199:A200"/>
    <mergeCell ref="E199:E200"/>
    <mergeCell ref="M165:M166"/>
    <mergeCell ref="G165:G166"/>
    <mergeCell ref="F112:F113"/>
    <mergeCell ref="K29:K30"/>
    <mergeCell ref="B35:B36"/>
    <mergeCell ref="J170:J171"/>
    <mergeCell ref="B170:B171"/>
    <mergeCell ref="A54:A55"/>
    <mergeCell ref="I87:I88"/>
    <mergeCell ref="F213:F214"/>
    <mergeCell ref="I56:I57"/>
    <mergeCell ref="M13:M14"/>
    <mergeCell ref="K56:K57"/>
    <mergeCell ref="A56:A57"/>
    <mergeCell ref="E31:E32"/>
    <mergeCell ref="E187:E188"/>
    <mergeCell ref="B92:B93"/>
    <mergeCell ref="E189:E190"/>
    <mergeCell ref="B81:B82"/>
    <mergeCell ref="G11:G12"/>
    <mergeCell ref="D81:D82"/>
    <mergeCell ref="I11:I12"/>
    <mergeCell ref="A11:A12"/>
    <mergeCell ref="B31:B32"/>
    <mergeCell ref="E29:E30"/>
    <mergeCell ref="H40:H41"/>
    <mergeCell ref="J40:J41"/>
    <mergeCell ref="K199:K200"/>
    <mergeCell ref="D170:D171"/>
    <mergeCell ref="M199:M200"/>
    <mergeCell ref="A1:M1"/>
    <mergeCell ref="L60:L61"/>
    <mergeCell ref="D165:D166"/>
    <mergeCell ref="F165:F166"/>
    <mergeCell ref="D92:D93"/>
    <mergeCell ref="F92:F93"/>
    <mergeCell ref="A112:A113"/>
    <mergeCell ref="D29:D30"/>
    <mergeCell ref="F29:F30"/>
    <mergeCell ref="M29:M30"/>
    <mergeCell ref="A170:A171"/>
    <mergeCell ref="H20:H21"/>
    <mergeCell ref="D31:D32"/>
    <mergeCell ref="F87:F88"/>
    <mergeCell ref="E213:E214"/>
    <mergeCell ref="H35:H36"/>
    <mergeCell ref="F193:F194"/>
    <mergeCell ref="J13:J14"/>
    <mergeCell ref="H193:H194"/>
    <mergeCell ref="L13:L14"/>
    <mergeCell ref="E98:E99"/>
    <mergeCell ref="K60:K61"/>
    <mergeCell ref="G98:G99"/>
    <mergeCell ref="M60:M61"/>
    <mergeCell ref="M187:M188"/>
    <mergeCell ref="L92:L93"/>
    <mergeCell ref="B167:L167"/>
    <mergeCell ref="G83:G84"/>
    <mergeCell ref="I83:I84"/>
    <mergeCell ref="G20:G21"/>
    <mergeCell ref="I13:I14"/>
    <mergeCell ref="A165:A166"/>
    <mergeCell ref="K13:K14"/>
    <mergeCell ref="A81:A82"/>
    <mergeCell ref="M213:M214"/>
    <mergeCell ref="L170:L171"/>
    <mergeCell ref="E210:E211"/>
    <mergeCell ref="G40:G41"/>
    <mergeCell ref="B45:L45"/>
    <mergeCell ref="I40:I41"/>
    <mergeCell ref="J199:J200"/>
    <mergeCell ref="L199:L200"/>
    <mergeCell ref="B22:L22"/>
    <mergeCell ref="G187:G188"/>
    <mergeCell ref="A2:A3"/>
    <mergeCell ref="C2:C3"/>
    <mergeCell ref="E2:E3"/>
    <mergeCell ref="M189:M190"/>
    <mergeCell ref="K210:K211"/>
    <mergeCell ref="I20:I21"/>
    <mergeCell ref="L81:L82"/>
    <mergeCell ref="A20:A21"/>
    <mergeCell ref="J31:J32"/>
    <mergeCell ref="L31:L32"/>
    <mergeCell ref="G35:G36"/>
    <mergeCell ref="I35:I36"/>
    <mergeCell ref="E193:E194"/>
    <mergeCell ref="A35:A36"/>
    <mergeCell ref="G193:G194"/>
    <mergeCell ref="I193:I194"/>
    <mergeCell ref="D98:D99"/>
    <mergeCell ref="F98:F99"/>
    <mergeCell ref="L187:L188"/>
    <mergeCell ref="B212:L212"/>
    <mergeCell ref="D40:D41"/>
    <mergeCell ref="F40:F41"/>
    <mergeCell ref="K92:K93"/>
    <mergeCell ref="E117:E118"/>
    <mergeCell ref="F83:F84"/>
    <mergeCell ref="L189:L190"/>
    <mergeCell ref="G117:G118"/>
    <mergeCell ref="H83:H84"/>
    <mergeCell ref="F20:F21"/>
    <mergeCell ref="K81:K82"/>
    <mergeCell ref="M81:M82"/>
    <mergeCell ref="F35:F36"/>
    <mergeCell ref="B60:B61"/>
    <mergeCell ref="G112:G113"/>
    <mergeCell ref="L213:L214"/>
    <mergeCell ref="B187:B188"/>
    <mergeCell ref="I112:I113"/>
    <mergeCell ref="L29:L30"/>
    <mergeCell ref="E54:E55"/>
    <mergeCell ref="I170:I171"/>
    <mergeCell ref="K170:K171"/>
    <mergeCell ref="D117:D118"/>
    <mergeCell ref="F117:F118"/>
    <mergeCell ref="F11:F12"/>
    <mergeCell ref="B213:B214"/>
    <mergeCell ref="M92:M93"/>
    <mergeCell ref="B2:B3"/>
    <mergeCell ref="D2:D3"/>
    <mergeCell ref="J210:J211"/>
    <mergeCell ref="B210:B211"/>
    <mergeCell ref="L210:L211"/>
    <mergeCell ref="D210:D211"/>
    <mergeCell ref="B120:L120"/>
    <mergeCell ref="K31:K32"/>
    <mergeCell ref="J213:J214"/>
    <mergeCell ref="E56:E57"/>
    <mergeCell ref="G56:G57"/>
    <mergeCell ref="A83:A84"/>
    <mergeCell ref="H165:H166"/>
    <mergeCell ref="A31:A32"/>
    <mergeCell ref="J81:J82"/>
    <mergeCell ref="B4:L4"/>
    <mergeCell ref="B75:L75"/>
    <mergeCell ref="B62:L62"/>
    <mergeCell ref="A60:A61"/>
    <mergeCell ref="A187:A188"/>
    <mergeCell ref="H112:H113"/>
    <mergeCell ref="J112:J113"/>
    <mergeCell ref="M2:M3"/>
    <mergeCell ref="A189:A190"/>
    <mergeCell ref="M31:M32"/>
    <mergeCell ref="D56:D57"/>
    <mergeCell ref="F56:F57"/>
    <mergeCell ref="E11:E12"/>
    <mergeCell ref="B87:B88"/>
    <mergeCell ref="A29:A30"/>
    <mergeCell ref="L2:L3"/>
    <mergeCell ref="I199:I200"/>
  </mergeCells>
  <pageMargins left="0.5" right="0.5" top="0.5" bottom="0.5" header="0" footer="0"/>
  <pageSetup orientation="portrait" paperSize="9" scale="85"/>
</worksheet>
</file>

<file path=xl/worksheets/sheet3.xml><?xml version="1.0" encoding="utf-8"?>
<worksheet xmlns="http://schemas.openxmlformats.org/spreadsheetml/2006/main">
  <sheetPr>
    <tabColor rgb="FFFFFF00"/>
    <outlinePr summaryBelow="0"/>
    <pageSetUpPr/>
  </sheetPr>
  <dimension ref="A1:H13"/>
  <sheetViews>
    <sheetView workbookViewId="0">
      <selection activeCell="D8" sqref="D8"/>
    </sheetView>
  </sheetViews>
  <sheetFormatPr baseColWidth="8" defaultRowHeight="15"/>
  <cols>
    <col width="9.42578125" customWidth="1" min="1" max="1"/>
    <col width="62.42578125" customWidth="1" min="2" max="2"/>
    <col width="22.85546875" customWidth="1" min="3" max="3"/>
    <col width="12.42578125" customWidth="1" min="4" max="4"/>
    <col width="8.42578125" customWidth="1" min="5" max="5"/>
  </cols>
  <sheetData>
    <row r="1" ht="44.1" customHeight="1">
      <c r="A1" s="72" t="n"/>
      <c r="B1" s="87" t="n"/>
      <c r="C1" s="87" t="n"/>
      <c r="D1" s="87" t="n"/>
      <c r="E1" s="87" t="n"/>
    </row>
    <row r="2" ht="21.95" customHeight="1">
      <c r="A2" s="87" t="n"/>
      <c r="B2" s="87" t="n"/>
      <c r="C2" s="87" t="n"/>
      <c r="D2" s="87" t="n"/>
      <c r="E2" s="87" t="n"/>
    </row>
    <row r="3" ht="26.1" customHeight="1">
      <c r="A3" s="87" t="n"/>
      <c r="B3" s="87" t="n"/>
      <c r="C3" s="87" t="n"/>
      <c r="D3" s="87" t="n"/>
      <c r="E3" s="87" t="n"/>
    </row>
    <row r="4" ht="20.1" customHeight="1">
      <c r="A4" s="75" t="inlineStr">
        <is>
          <t>1</t>
        </is>
      </c>
      <c r="B4" s="75" t="inlineStr">
        <is>
          <t>ADMINISTRAÇÃO LOCAL DE OBRA</t>
        </is>
      </c>
      <c r="D4" s="16">
        <f>'PLANILHA ORCAMENTARIA'!H4</f>
        <v/>
      </c>
      <c r="E4" s="17">
        <f>(D4/$D$13)*100</f>
        <v/>
      </c>
      <c r="G4" t="inlineStr">
        <is>
          <t>FATOR</t>
        </is>
      </c>
      <c r="H4" t="n">
        <v>1</v>
      </c>
    </row>
    <row r="5" ht="20.1" customHeight="1">
      <c r="A5" s="75" t="inlineStr">
        <is>
          <t>2</t>
        </is>
      </c>
      <c r="B5" s="75" t="inlineStr">
        <is>
          <t>SERVIÇOS PRELIMINARES</t>
        </is>
      </c>
      <c r="D5" s="16">
        <f>'PLANILHA ORCAMENTARIA'!H13</f>
        <v/>
      </c>
      <c r="E5" s="17">
        <f>(D5/$D$13)*100</f>
        <v/>
      </c>
      <c r="G5" t="inlineStr">
        <is>
          <t>BDI</t>
        </is>
      </c>
      <c r="H5" t="inlineStr">
        <is>
          <t>28,55%</t>
        </is>
      </c>
    </row>
    <row r="6" ht="20.1" customHeight="1">
      <c r="A6" s="75" t="inlineStr">
        <is>
          <t>3</t>
        </is>
      </c>
      <c r="B6" s="75" t="inlineStr">
        <is>
          <t>INTERVENÇÕES NO GALPÃO DMA (DEPÓSITO DE MERCADORIAS APREENDIDAS)</t>
        </is>
      </c>
      <c r="D6" s="16">
        <f>'PLANILHA ORCAMENTARIA'!H19</f>
        <v/>
      </c>
      <c r="E6" s="17">
        <f>(D6/$D$13)*100</f>
        <v/>
      </c>
    </row>
    <row r="7" ht="20.1" customHeight="1">
      <c r="A7" s="75" t="inlineStr">
        <is>
          <t>4</t>
        </is>
      </c>
      <c r="B7" s="75" t="inlineStr">
        <is>
          <t>INTERVENÇÕES NO PRÉDIO ADMINISTRATIVO</t>
        </is>
      </c>
      <c r="D7" s="16">
        <f>'PLANILHA ORCAMENTARIA'!H64</f>
        <v/>
      </c>
      <c r="E7" s="17">
        <f>(D7/$D$13)*100</f>
        <v/>
      </c>
    </row>
    <row r="8" ht="20.1" customHeight="1">
      <c r="A8" s="75" t="inlineStr">
        <is>
          <t>5</t>
        </is>
      </c>
      <c r="B8" s="75" t="inlineStr">
        <is>
          <t>RECONSTRUÇÃO DE MURO</t>
        </is>
      </c>
      <c r="D8" s="16">
        <f>'PLANILHA ORCAMENTARIA'!H133</f>
        <v/>
      </c>
      <c r="E8" s="17">
        <f>(D8/$D$13)*100</f>
        <v/>
      </c>
    </row>
    <row r="9" ht="20.1" customHeight="1">
      <c r="A9" s="75" t="inlineStr">
        <is>
          <t>6</t>
        </is>
      </c>
      <c r="B9" s="75" t="inlineStr">
        <is>
          <t>INTERVENÇÕES INTERNAS NOS PRÉDIOS DMA E ADMINISTRATIVO (BANHEIROS)</t>
        </is>
      </c>
      <c r="D9" s="16">
        <f>'PLANILHA ORCAMENTARIA'!H149</f>
        <v/>
      </c>
      <c r="E9" s="17">
        <f>(D9/$D$13)*100</f>
        <v/>
      </c>
    </row>
    <row r="10" ht="20.1" customHeight="1">
      <c r="A10" s="75" t="inlineStr">
        <is>
          <t>7</t>
        </is>
      </c>
      <c r="B10" s="75" t="inlineStr">
        <is>
          <t>SERVIÇOS COMPLEMENTARES</t>
        </is>
      </c>
      <c r="D10" s="16">
        <f>'PLANILHA ORCAMENTARIA'!H188</f>
        <v/>
      </c>
      <c r="E10" s="17">
        <f>(D10/$D$13)*100</f>
        <v/>
      </c>
    </row>
    <row r="11" ht="15" customHeight="1">
      <c r="A11" s="1" t="n"/>
      <c r="B11" s="1" t="n"/>
      <c r="C11" s="64" t="inlineStr">
        <is>
          <t>VALOR BDI TOTAL:</t>
        </is>
      </c>
      <c r="D11" s="16">
        <f>'PLANILHA ORCAMENTARIA'!H193</f>
        <v/>
      </c>
      <c r="E11" s="17" t="n">
        <v>99.99999999999999</v>
      </c>
    </row>
    <row r="12" ht="15" customHeight="1">
      <c r="A12" s="1" t="n"/>
      <c r="B12" s="1" t="n"/>
      <c r="C12" s="64" t="inlineStr">
        <is>
          <t>VALOR ORÇAMENTO:</t>
        </is>
      </c>
      <c r="D12" s="16">
        <f>'PLANILHA ORCAMENTARIA'!H194</f>
        <v/>
      </c>
      <c r="E12" s="1" t="n"/>
    </row>
    <row r="13" ht="15" customHeight="1">
      <c r="A13" s="1" t="n"/>
      <c r="B13" s="1" t="n"/>
      <c r="C13" s="64" t="inlineStr">
        <is>
          <t>VALOR TOTAL:</t>
        </is>
      </c>
      <c r="D13" s="16">
        <f>'PLANILHA ORCAMENTARIA'!H195</f>
        <v/>
      </c>
      <c r="E13" s="1" t="n"/>
    </row>
  </sheetData>
  <mergeCells count="8">
    <mergeCell ref="B6:C6"/>
    <mergeCell ref="B7:C7"/>
    <mergeCell ref="B5:C5"/>
    <mergeCell ref="B10:C10"/>
    <mergeCell ref="B9:C9"/>
    <mergeCell ref="A1:E3"/>
    <mergeCell ref="B8:C8"/>
    <mergeCell ref="B4:C4"/>
  </mergeCells>
  <pageMargins left="0.5" right="0.5" top="0.5" bottom="0.5" header="0" footer="0"/>
  <pageSetup orientation="landscape" paperSize="77" scale="85"/>
</worksheet>
</file>

<file path=xl/worksheets/sheet4.xml><?xml version="1.0" encoding="utf-8"?>
<worksheet xmlns="http://schemas.openxmlformats.org/spreadsheetml/2006/main">
  <sheetPr>
    <tabColor rgb="FFFFFF00"/>
    <outlinePr summaryBelow="0"/>
    <pageSetUpPr/>
  </sheetPr>
  <dimension ref="A1:N2280"/>
  <sheetViews>
    <sheetView topLeftCell="A2035" zoomScale="130" zoomScaleNormal="130" workbookViewId="0">
      <selection activeCell="G2054" sqref="G2054"/>
    </sheetView>
  </sheetViews>
  <sheetFormatPr baseColWidth="8" defaultRowHeight="15"/>
  <cols>
    <col width="10.42578125" customWidth="1" min="1" max="1"/>
    <col width="45.85546875" customWidth="1" min="2" max="2"/>
    <col width="15.42578125" customWidth="1" min="3" max="3"/>
    <col width="6.140625" customWidth="1" min="4" max="4"/>
    <col width="12.42578125" customWidth="1" min="5" max="7"/>
  </cols>
  <sheetData>
    <row r="1" ht="92.09999999999999" customHeight="1">
      <c r="A1" s="65" t="n"/>
      <c r="B1" s="87" t="n"/>
      <c r="C1" s="87" t="n"/>
      <c r="D1" s="87" t="n"/>
      <c r="E1" s="87" t="n"/>
      <c r="F1" s="87" t="n"/>
      <c r="G1" s="87" t="n"/>
    </row>
    <row r="2" ht="9.949999999999999" customHeight="1">
      <c r="A2" s="1" t="n"/>
      <c r="B2" s="1" t="n"/>
      <c r="C2" s="1" t="n"/>
      <c r="D2" s="1" t="n"/>
      <c r="E2" s="79" t="n"/>
    </row>
    <row r="3" ht="20.1" customHeight="1">
      <c r="A3" s="80" t="inlineStr">
        <is>
          <t>1.1. 90778 ENGENHEIRO CIVIL DE OBRA PLENO COM ENCARGOS COMPLEMENTARES (H)</t>
        </is>
      </c>
      <c r="B3" s="88" t="n"/>
      <c r="C3" s="88" t="n"/>
      <c r="D3" s="88" t="n"/>
      <c r="E3" s="88" t="n"/>
      <c r="F3" s="88" t="n"/>
      <c r="G3" s="89" t="n"/>
    </row>
    <row r="4" ht="15" customHeight="1">
      <c r="A4" s="76" t="inlineStr">
        <is>
          <t>Encargos Complementares</t>
        </is>
      </c>
      <c r="B4" s="89" t="n"/>
      <c r="C4" s="74" t="inlineStr">
        <is>
          <t>FONTE</t>
        </is>
      </c>
      <c r="D4" s="74" t="inlineStr">
        <is>
          <t>UNID</t>
        </is>
      </c>
      <c r="E4" s="74" t="inlineStr">
        <is>
          <t>COEFICIENTE</t>
        </is>
      </c>
      <c r="F4" s="74" t="inlineStr">
        <is>
          <t>PREÇO UNITÁRIO</t>
        </is>
      </c>
      <c r="G4" s="74" t="inlineStr">
        <is>
          <t>TOTAL</t>
        </is>
      </c>
    </row>
    <row r="5" ht="21" customHeight="1">
      <c r="A5" s="18" t="inlineStr">
        <is>
          <t>00043486</t>
        </is>
      </c>
      <c r="B5" s="19" t="inlineStr">
        <is>
          <t>EPI - FAMILIA ENGENHEIRO CIVIL - HORISTA (ENCARGOS COMPLEMENTARES - COLETADO CAIXA)</t>
        </is>
      </c>
      <c r="C5" s="18" t="inlineStr">
        <is>
          <t>SINAPI</t>
        </is>
      </c>
      <c r="D5" s="18" t="inlineStr">
        <is>
          <t>H</t>
        </is>
      </c>
      <c r="E5" s="20" t="n">
        <v>1</v>
      </c>
      <c r="F5" s="21" t="n">
        <v>0.74</v>
      </c>
      <c r="G5" s="21">
        <f>TRUNC(TRUNC(E5,8)*F5,2)</f>
        <v/>
      </c>
      <c r="L5" t="n">
        <v>1</v>
      </c>
      <c r="M5" t="n">
        <v>0.74</v>
      </c>
      <c r="N5">
        <f>(M5-F5)</f>
        <v/>
      </c>
    </row>
    <row r="6" ht="21" customHeight="1">
      <c r="A6" s="18" t="inlineStr">
        <is>
          <t>00037372</t>
        </is>
      </c>
      <c r="B6" s="19" t="inlineStr">
        <is>
          <t>EXAMES - HORISTA (COLETADO CAIXA - ENCARGOS COMPLEMENTARES)</t>
        </is>
      </c>
      <c r="C6" s="18" t="inlineStr">
        <is>
          <t>SINAPI</t>
        </is>
      </c>
      <c r="D6" s="18" t="inlineStr">
        <is>
          <t>H</t>
        </is>
      </c>
      <c r="E6" s="20" t="n">
        <v>1</v>
      </c>
      <c r="F6" s="21" t="n">
        <v>1.34</v>
      </c>
      <c r="G6" s="21">
        <f>TRUNC(TRUNC(E6,8)*F6,2)</f>
        <v/>
      </c>
      <c r="L6" t="n">
        <v>1</v>
      </c>
      <c r="M6" t="n">
        <v>1.34</v>
      </c>
      <c r="N6">
        <f>(M6-F6)</f>
        <v/>
      </c>
    </row>
    <row r="7" ht="21" customHeight="1">
      <c r="A7" s="18" t="inlineStr">
        <is>
          <t>00043462</t>
        </is>
      </c>
      <c r="B7" s="19" t="inlineStr">
        <is>
          <t>FERRAMENTAS - FAMILIA ENGENHEIRO CIVIL - HORISTA (ENCARGOS COMPLEMENTARES - COLETADO CAIXA)</t>
        </is>
      </c>
      <c r="C7" s="18" t="inlineStr">
        <is>
          <t>SINAPI</t>
        </is>
      </c>
      <c r="D7" s="18" t="inlineStr">
        <is>
          <t>H</t>
        </is>
      </c>
      <c r="E7" s="20" t="n">
        <v>1</v>
      </c>
      <c r="F7" s="21" t="n">
        <v>0.01</v>
      </c>
      <c r="G7" s="21">
        <f>TRUNC(TRUNC(E7,8)*F7,2)</f>
        <v/>
      </c>
      <c r="L7" t="n">
        <v>1</v>
      </c>
      <c r="M7" t="n">
        <v>0.01</v>
      </c>
      <c r="N7">
        <f>(M7-F7)</f>
        <v/>
      </c>
    </row>
    <row r="8" ht="21" customHeight="1">
      <c r="A8" s="18" t="inlineStr">
        <is>
          <t>00037373</t>
        </is>
      </c>
      <c r="B8" s="19" t="inlineStr">
        <is>
          <t>SEGURO - HORISTA (COLETADO CAIXA - ENCARGOS COMPLEMENTARES)</t>
        </is>
      </c>
      <c r="C8" s="18" t="inlineStr">
        <is>
          <t>SINAPI</t>
        </is>
      </c>
      <c r="D8" s="18" t="inlineStr">
        <is>
          <t>H</t>
        </is>
      </c>
      <c r="E8" s="20" t="n">
        <v>1</v>
      </c>
      <c r="F8" s="21" t="n">
        <v>0.04</v>
      </c>
      <c r="G8" s="21">
        <f>TRUNC(TRUNC(E8,8)*F8,2)</f>
        <v/>
      </c>
      <c r="L8" t="n">
        <v>1</v>
      </c>
      <c r="M8" t="n">
        <v>0.04</v>
      </c>
      <c r="N8">
        <f>(M8-F8)</f>
        <v/>
      </c>
    </row>
    <row r="9" ht="15" customHeight="1">
      <c r="A9" s="1" t="n"/>
      <c r="B9" s="1" t="n"/>
      <c r="C9" s="1" t="n"/>
      <c r="D9" s="1" t="n"/>
      <c r="E9" s="77" t="inlineStr">
        <is>
          <t>TOTAL Encargos Complementares:</t>
        </is>
      </c>
      <c r="F9" s="89" t="n"/>
      <c r="G9" s="22">
        <f>SUM(G5:G8)</f>
        <v/>
      </c>
    </row>
    <row r="10" ht="15" customHeight="1">
      <c r="A10" s="76" t="inlineStr">
        <is>
          <t>Mão de Obra</t>
        </is>
      </c>
      <c r="B10" s="89" t="n"/>
      <c r="C10" s="74" t="inlineStr">
        <is>
          <t>FONTE</t>
        </is>
      </c>
      <c r="D10" s="74" t="inlineStr">
        <is>
          <t>UNID</t>
        </is>
      </c>
      <c r="E10" s="74" t="inlineStr">
        <is>
          <t>COEFICIENTE</t>
        </is>
      </c>
      <c r="F10" s="74" t="inlineStr">
        <is>
          <t>PREÇO UNITÁRIO</t>
        </is>
      </c>
      <c r="G10" s="74" t="inlineStr">
        <is>
          <t>TOTAL</t>
        </is>
      </c>
    </row>
    <row r="11" ht="15" customHeight="1">
      <c r="A11" s="18" t="inlineStr">
        <is>
          <t>00002707</t>
        </is>
      </c>
      <c r="B11" s="19" t="inlineStr">
        <is>
          <t>ENGENHEIRO CIVIL DE OBRA PLENO (HORISTA)</t>
        </is>
      </c>
      <c r="C11" s="18" t="inlineStr">
        <is>
          <t>SINAPI</t>
        </is>
      </c>
      <c r="D11" s="18" t="inlineStr">
        <is>
          <t>H</t>
        </is>
      </c>
      <c r="E11" s="20">
        <f>L11*FATOR</f>
        <v/>
      </c>
      <c r="F11" s="21" t="n">
        <v>127.59</v>
      </c>
      <c r="G11" s="21">
        <f>TRUNC(TRUNC(E11,8)*F11,2)</f>
        <v/>
      </c>
      <c r="L11" t="n">
        <v>1</v>
      </c>
      <c r="M11" t="n">
        <v>127.59</v>
      </c>
      <c r="N11">
        <f>(M11-F11)</f>
        <v/>
      </c>
    </row>
    <row r="12" ht="15" customHeight="1">
      <c r="A12" s="1" t="n"/>
      <c r="B12" s="1" t="n"/>
      <c r="C12" s="1" t="n"/>
      <c r="D12" s="1" t="n"/>
      <c r="E12" s="77" t="inlineStr">
        <is>
          <t>TOTAL Mão de Obra:</t>
        </is>
      </c>
      <c r="F12" s="89" t="n"/>
      <c r="G12" s="22">
        <f>SUM(G11:G11)</f>
        <v/>
      </c>
    </row>
    <row r="13" ht="15" customHeight="1">
      <c r="A13" s="76" t="inlineStr">
        <is>
          <t>Serviço</t>
        </is>
      </c>
      <c r="B13" s="89" t="n"/>
      <c r="C13" s="74" t="inlineStr">
        <is>
          <t>FONTE</t>
        </is>
      </c>
      <c r="D13" s="74" t="inlineStr">
        <is>
          <t>UNID</t>
        </is>
      </c>
      <c r="E13" s="74" t="inlineStr">
        <is>
          <t>COEFICIENTE</t>
        </is>
      </c>
      <c r="F13" s="74" t="inlineStr">
        <is>
          <t>PREÇO UNITÁRIO</t>
        </is>
      </c>
      <c r="G13" s="74" t="inlineStr">
        <is>
          <t>TOTAL</t>
        </is>
      </c>
    </row>
    <row r="14" ht="21" customHeight="1">
      <c r="A14" s="18" t="inlineStr">
        <is>
          <t>95403</t>
        </is>
      </c>
      <c r="B14" s="19" t="inlineStr">
        <is>
          <t>CURSO DE CAPACITAÇÃO PARA ENGENHEIRO CIVIL DE OBRA PLENO (ENCARGOS COMPLEMENTARES) - HORISTA</t>
        </is>
      </c>
      <c r="C14" s="18" t="inlineStr">
        <is>
          <t>SINAPI</t>
        </is>
      </c>
      <c r="D14" s="18" t="inlineStr">
        <is>
          <t>H</t>
        </is>
      </c>
      <c r="E14" s="20" t="n">
        <v>1</v>
      </c>
      <c r="F14" s="21">
        <f>'COMPOSICOES AUXILIARES'!G1229</f>
        <v/>
      </c>
      <c r="G14" s="21">
        <f>TRUNC(TRUNC(E14,8)*F14,2)</f>
        <v/>
      </c>
      <c r="L14" t="n">
        <v>1</v>
      </c>
      <c r="M14" t="n">
        <v>2.16</v>
      </c>
      <c r="N14">
        <f>(M14-F14)</f>
        <v/>
      </c>
    </row>
    <row r="15" ht="15" customHeight="1">
      <c r="A15" s="1" t="n"/>
      <c r="B15" s="1" t="n"/>
      <c r="C15" s="1" t="n"/>
      <c r="D15" s="1" t="n"/>
      <c r="E15" s="77" t="inlineStr">
        <is>
          <t>TOTAL Serviço:</t>
        </is>
      </c>
      <c r="F15" s="89" t="n"/>
      <c r="G15" s="22">
        <f>SUM(G14:G14)</f>
        <v/>
      </c>
    </row>
    <row r="16" ht="15" customHeight="1">
      <c r="A16" s="1" t="n"/>
      <c r="B16" s="1" t="n"/>
      <c r="C16" s="1" t="n"/>
      <c r="D16" s="1" t="n"/>
      <c r="E16" s="78" t="inlineStr">
        <is>
          <t>VALOR:</t>
        </is>
      </c>
      <c r="F16" s="89" t="n"/>
      <c r="G16" s="4">
        <f>SUM(G15,G12,G9)</f>
        <v/>
      </c>
    </row>
    <row r="17" ht="15" customHeight="1">
      <c r="A17" s="1" t="n"/>
      <c r="B17" s="1" t="n"/>
      <c r="C17" s="1" t="n"/>
      <c r="D17" s="1" t="n"/>
      <c r="E17" s="78" t="inlineStr">
        <is>
          <t>VALOR BDI:</t>
        </is>
      </c>
      <c r="F17" s="89" t="n"/>
      <c r="G17" s="4">
        <f>ROUNDDOWN(G16*BDI,2)</f>
        <v/>
      </c>
    </row>
    <row r="18" ht="15" customHeight="1">
      <c r="A18" s="1" t="n"/>
      <c r="B18" s="1" t="n"/>
      <c r="C18" s="1" t="n"/>
      <c r="D18" s="1" t="n"/>
      <c r="E18" s="78" t="inlineStr">
        <is>
          <t>VALOR COM BDI:</t>
        </is>
      </c>
      <c r="F18" s="89" t="n"/>
      <c r="G18" s="4">
        <f>G17 + G16</f>
        <v/>
      </c>
    </row>
    <row r="19" ht="9.949999999999999" customHeight="1">
      <c r="A19" s="1" t="n"/>
      <c r="B19" s="1" t="n"/>
      <c r="C19" s="1" t="n"/>
      <c r="D19" s="1" t="n"/>
      <c r="E19" s="79" t="n"/>
    </row>
    <row r="20" ht="20.1" customHeight="1">
      <c r="A20" s="80" t="inlineStr">
        <is>
          <t>1.2. 93572 ENCARREGADO GERAL DE OBRAS COM ENCARGOS COMPLEMENTARES (MES)</t>
        </is>
      </c>
      <c r="B20" s="88" t="n"/>
      <c r="C20" s="88" t="n"/>
      <c r="D20" s="88" t="n"/>
      <c r="E20" s="88" t="n"/>
      <c r="F20" s="88" t="n"/>
      <c r="G20" s="89" t="n"/>
    </row>
    <row r="21" ht="15" customHeight="1">
      <c r="A21" s="76" t="inlineStr">
        <is>
          <t>Encargos Complementares</t>
        </is>
      </c>
      <c r="B21" s="89" t="n"/>
      <c r="C21" s="74" t="inlineStr">
        <is>
          <t>FONTE</t>
        </is>
      </c>
      <c r="D21" s="74" t="inlineStr">
        <is>
          <t>UNID</t>
        </is>
      </c>
      <c r="E21" s="74" t="inlineStr">
        <is>
          <t>COEFICIENTE</t>
        </is>
      </c>
      <c r="F21" s="74" t="inlineStr">
        <is>
          <t>PREÇO UNITÁRIO</t>
        </is>
      </c>
      <c r="G21" s="74" t="inlineStr">
        <is>
          <t>TOTAL</t>
        </is>
      </c>
    </row>
    <row r="22" ht="21" customHeight="1">
      <c r="A22" s="18" t="inlineStr">
        <is>
          <t>00043499</t>
        </is>
      </c>
      <c r="B22" s="19" t="inlineStr">
        <is>
          <t>EPI - FAMILIA ENCARREGADO GERAL - MENSALISTA (ENCARGOS COMPLEMENTARES - COLETADO CAIXA)</t>
        </is>
      </c>
      <c r="C22" s="18" t="inlineStr">
        <is>
          <t>SINAPI</t>
        </is>
      </c>
      <c r="D22" s="18" t="inlineStr">
        <is>
          <t>MES</t>
        </is>
      </c>
      <c r="E22" s="20" t="n">
        <v>1</v>
      </c>
      <c r="F22" s="21" t="n">
        <v>236.16</v>
      </c>
      <c r="G22" s="21">
        <f>TRUNC(TRUNC(E22,8)*F22,2)</f>
        <v/>
      </c>
      <c r="L22" t="n">
        <v>1</v>
      </c>
      <c r="M22" t="n">
        <v>236.16</v>
      </c>
      <c r="N22">
        <f>(M22-F22)</f>
        <v/>
      </c>
    </row>
    <row r="23" ht="21" customHeight="1">
      <c r="A23" s="18" t="inlineStr">
        <is>
          <t>00040863</t>
        </is>
      </c>
      <c r="B23" s="19" t="inlineStr">
        <is>
          <t>EXAMES - MENSALISTA (COLETADO CAIXA - ENCARGOS COMPLEMENTARES)</t>
        </is>
      </c>
      <c r="C23" s="18" t="inlineStr">
        <is>
          <t>SINAPI</t>
        </is>
      </c>
      <c r="D23" s="18" t="inlineStr">
        <is>
          <t>MES</t>
        </is>
      </c>
      <c r="E23" s="20" t="n">
        <v>1</v>
      </c>
      <c r="F23" s="21" t="n">
        <v>252.08</v>
      </c>
      <c r="G23" s="21">
        <f>TRUNC(TRUNC(E23,8)*F23,2)</f>
        <v/>
      </c>
      <c r="L23" t="n">
        <v>1</v>
      </c>
      <c r="M23" t="n">
        <v>252.08</v>
      </c>
      <c r="N23">
        <f>(M23-F23)</f>
        <v/>
      </c>
    </row>
    <row r="24" ht="29.1" customHeight="1">
      <c r="A24" s="18" t="inlineStr">
        <is>
          <t>00043475</t>
        </is>
      </c>
      <c r="B24" s="19" t="inlineStr">
        <is>
          <t>FERRAMENTAS - FAMILIA ENCARREGADO GERAL - MENSALISTA (ENCARGOS COMPLEMENTARES - COLETADO CAIXA)</t>
        </is>
      </c>
      <c r="C24" s="18" t="inlineStr">
        <is>
          <t>SINAPI</t>
        </is>
      </c>
      <c r="D24" s="18" t="inlineStr">
        <is>
          <t>MES</t>
        </is>
      </c>
      <c r="E24" s="20" t="n">
        <v>1</v>
      </c>
      <c r="F24" s="21" t="n">
        <v>18.73</v>
      </c>
      <c r="G24" s="21">
        <f>TRUNC(TRUNC(E24,8)*F24,2)</f>
        <v/>
      </c>
      <c r="L24" t="n">
        <v>1</v>
      </c>
      <c r="M24" t="n">
        <v>18.73</v>
      </c>
      <c r="N24">
        <f>(M24-F24)</f>
        <v/>
      </c>
    </row>
    <row r="25" ht="21" customHeight="1">
      <c r="A25" s="18" t="inlineStr">
        <is>
          <t>00040864</t>
        </is>
      </c>
      <c r="B25" s="19" t="inlineStr">
        <is>
          <t>SEGURO - MENSALISTA (COLETADO CAIXA - ENCARGOS COMPLEMENTARES)</t>
        </is>
      </c>
      <c r="C25" s="18" t="inlineStr">
        <is>
          <t>SINAPI</t>
        </is>
      </c>
      <c r="D25" s="18" t="inlineStr">
        <is>
          <t>MES</t>
        </is>
      </c>
      <c r="E25" s="20" t="n">
        <v>1</v>
      </c>
      <c r="F25" s="21" t="n">
        <v>7.31</v>
      </c>
      <c r="G25" s="21">
        <f>TRUNC(TRUNC(E25,8)*F25,2)</f>
        <v/>
      </c>
      <c r="L25" t="n">
        <v>1</v>
      </c>
      <c r="M25" t="n">
        <v>7.31</v>
      </c>
      <c r="N25">
        <f>(M25-F25)</f>
        <v/>
      </c>
    </row>
    <row r="26" ht="15" customHeight="1">
      <c r="A26" s="1" t="n"/>
      <c r="B26" s="1" t="n"/>
      <c r="C26" s="1" t="n"/>
      <c r="D26" s="1" t="n"/>
      <c r="E26" s="77" t="inlineStr">
        <is>
          <t>TOTAL Encargos Complementares:</t>
        </is>
      </c>
      <c r="F26" s="89" t="n"/>
      <c r="G26" s="22">
        <f>SUM(G22:G25)</f>
        <v/>
      </c>
    </row>
    <row r="27" ht="15" customHeight="1">
      <c r="A27" s="76" t="inlineStr">
        <is>
          <t>Mão de Obra</t>
        </is>
      </c>
      <c r="B27" s="89" t="n"/>
      <c r="C27" s="74" t="inlineStr">
        <is>
          <t>FONTE</t>
        </is>
      </c>
      <c r="D27" s="74" t="inlineStr">
        <is>
          <t>UNID</t>
        </is>
      </c>
      <c r="E27" s="74" t="inlineStr">
        <is>
          <t>COEFICIENTE</t>
        </is>
      </c>
      <c r="F27" s="74" t="inlineStr">
        <is>
          <t>PREÇO UNITÁRIO</t>
        </is>
      </c>
      <c r="G27" s="74" t="inlineStr">
        <is>
          <t>TOTAL</t>
        </is>
      </c>
    </row>
    <row r="28" ht="15" customHeight="1">
      <c r="A28" s="18" t="inlineStr">
        <is>
          <t>00040818</t>
        </is>
      </c>
      <c r="B28" s="19" t="inlineStr">
        <is>
          <t>ENCARREGADO GERAL DE OBRAS (MENSALISTA)</t>
        </is>
      </c>
      <c r="C28" s="18" t="inlineStr">
        <is>
          <t>SINAPI</t>
        </is>
      </c>
      <c r="D28" s="18" t="inlineStr">
        <is>
          <t>MES</t>
        </is>
      </c>
      <c r="E28" s="20">
        <f>L28*FATOR</f>
        <v/>
      </c>
      <c r="F28" s="21" t="n">
        <v>4225.92</v>
      </c>
      <c r="G28" s="21">
        <f>TRUNC(TRUNC(E28,8)*F28,2)</f>
        <v/>
      </c>
      <c r="L28" t="n">
        <v>1</v>
      </c>
      <c r="M28" t="n">
        <v>4225.92</v>
      </c>
      <c r="N28">
        <f>(M28-F28)</f>
        <v/>
      </c>
    </row>
    <row r="29" ht="15" customHeight="1">
      <c r="A29" s="1" t="n"/>
      <c r="B29" s="1" t="n"/>
      <c r="C29" s="1" t="n"/>
      <c r="D29" s="1" t="n"/>
      <c r="E29" s="77" t="inlineStr">
        <is>
          <t>TOTAL Mão de Obra:</t>
        </is>
      </c>
      <c r="F29" s="89" t="n"/>
      <c r="G29" s="22">
        <f>SUM(G28:G28)</f>
        <v/>
      </c>
    </row>
    <row r="30" ht="15" customHeight="1">
      <c r="A30" s="76" t="inlineStr">
        <is>
          <t>Serviço</t>
        </is>
      </c>
      <c r="B30" s="89" t="n"/>
      <c r="C30" s="74" t="inlineStr">
        <is>
          <t>FONTE</t>
        </is>
      </c>
      <c r="D30" s="74" t="inlineStr">
        <is>
          <t>UNID</t>
        </is>
      </c>
      <c r="E30" s="74" t="inlineStr">
        <is>
          <t>COEFICIENTE</t>
        </is>
      </c>
      <c r="F30" s="74" t="inlineStr">
        <is>
          <t>PREÇO UNITÁRIO</t>
        </is>
      </c>
      <c r="G30" s="74" t="inlineStr">
        <is>
          <t>TOTAL</t>
        </is>
      </c>
    </row>
    <row r="31" ht="21" customHeight="1">
      <c r="A31" s="18" t="inlineStr">
        <is>
          <t>95422</t>
        </is>
      </c>
      <c r="B31" s="19" t="inlineStr">
        <is>
          <t>CURSO DE CAPACITAÇÃO PARA ENCARREGADO GERAL DE OBRAS (ENCARGOS COMPLEMENTARES) - MENSALISTA</t>
        </is>
      </c>
      <c r="C31" s="18" t="inlineStr">
        <is>
          <t>SINAPI</t>
        </is>
      </c>
      <c r="D31" s="18" t="inlineStr">
        <is>
          <t>MES</t>
        </is>
      </c>
      <c r="E31" s="20" t="n">
        <v>1</v>
      </c>
      <c r="F31" s="21">
        <f>'COMPOSICOES AUXILIARES'!G1213</f>
        <v/>
      </c>
      <c r="G31" s="21">
        <f>TRUNC(TRUNC(E31,8)*F31,2)</f>
        <v/>
      </c>
      <c r="L31" t="n">
        <v>1</v>
      </c>
      <c r="M31" t="n">
        <v>77.16</v>
      </c>
      <c r="N31">
        <f>(M31-F31)</f>
        <v/>
      </c>
    </row>
    <row r="32" ht="15" customHeight="1">
      <c r="A32" s="1" t="n"/>
      <c r="B32" s="1" t="n"/>
      <c r="C32" s="1" t="n"/>
      <c r="D32" s="1" t="n"/>
      <c r="E32" s="77" t="inlineStr">
        <is>
          <t>TOTAL Serviço:</t>
        </is>
      </c>
      <c r="F32" s="89" t="n"/>
      <c r="G32" s="22">
        <f>SUM(G31:G31)</f>
        <v/>
      </c>
    </row>
    <row r="33" ht="15" customHeight="1">
      <c r="A33" s="1" t="n"/>
      <c r="B33" s="1" t="n"/>
      <c r="C33" s="1" t="n"/>
      <c r="D33" s="1" t="n"/>
      <c r="E33" s="78" t="inlineStr">
        <is>
          <t>VALOR:</t>
        </is>
      </c>
      <c r="F33" s="89" t="n"/>
      <c r="G33" s="4">
        <f>SUM(G32,G29,G26)</f>
        <v/>
      </c>
    </row>
    <row r="34" ht="15" customHeight="1">
      <c r="A34" s="1" t="n"/>
      <c r="B34" s="1" t="n"/>
      <c r="C34" s="1" t="n"/>
      <c r="D34" s="1" t="n"/>
      <c r="E34" s="78" t="inlineStr">
        <is>
          <t>VALOR BDI:</t>
        </is>
      </c>
      <c r="F34" s="89" t="n"/>
      <c r="G34" s="4">
        <f>ROUNDDOWN(G33*BDI,2)</f>
        <v/>
      </c>
    </row>
    <row r="35" ht="15" customHeight="1">
      <c r="A35" s="1" t="n"/>
      <c r="B35" s="1" t="n"/>
      <c r="C35" s="1" t="n"/>
      <c r="D35" s="1" t="n"/>
      <c r="E35" s="78" t="inlineStr">
        <is>
          <t>VALOR COM BDI:</t>
        </is>
      </c>
      <c r="F35" s="89" t="n"/>
      <c r="G35" s="4">
        <f>G34 + G33</f>
        <v/>
      </c>
    </row>
    <row r="36" ht="9.949999999999999" customHeight="1">
      <c r="A36" s="1" t="n"/>
      <c r="B36" s="1" t="n"/>
      <c r="C36" s="1" t="n"/>
      <c r="D36" s="1" t="n"/>
      <c r="E36" s="79" t="n"/>
    </row>
    <row r="37" ht="20.1" customHeight="1">
      <c r="A37" s="80" t="inlineStr">
        <is>
          <t>1.3. 100309 TÉCNICO EM SEGURANÇA DO TRABALHO COM ENCARGOS COMPLEMENTARES (H)</t>
        </is>
      </c>
      <c r="B37" s="88" t="n"/>
      <c r="C37" s="88" t="n"/>
      <c r="D37" s="88" t="n"/>
      <c r="E37" s="88" t="n"/>
      <c r="F37" s="88" t="n"/>
      <c r="G37" s="89" t="n"/>
    </row>
    <row r="38" ht="15" customHeight="1">
      <c r="A38" s="76" t="inlineStr">
        <is>
          <t>Encargos Complementares</t>
        </is>
      </c>
      <c r="B38" s="89" t="n"/>
      <c r="C38" s="74" t="inlineStr">
        <is>
          <t>FONTE</t>
        </is>
      </c>
      <c r="D38" s="74" t="inlineStr">
        <is>
          <t>UNID</t>
        </is>
      </c>
      <c r="E38" s="74" t="inlineStr">
        <is>
          <t>COEFICIENTE</t>
        </is>
      </c>
      <c r="F38" s="74" t="inlineStr">
        <is>
          <t>PREÇO UNITÁRIO</t>
        </is>
      </c>
      <c r="G38" s="74" t="inlineStr">
        <is>
          <t>TOTAL</t>
        </is>
      </c>
    </row>
    <row r="39" ht="21" customHeight="1">
      <c r="A39" s="18" t="inlineStr">
        <is>
          <t>00043482</t>
        </is>
      </c>
      <c r="B39" s="19" t="inlineStr">
        <is>
          <t>EPI - FAMILIA ALMOXARIFE - HORISTA (ENCARGOS COMPLEMENTARES - COLETADO CAIXA)</t>
        </is>
      </c>
      <c r="C39" s="18" t="inlineStr">
        <is>
          <t>SINAPI</t>
        </is>
      </c>
      <c r="D39" s="18" t="inlineStr">
        <is>
          <t>H</t>
        </is>
      </c>
      <c r="E39" s="20" t="n">
        <v>1</v>
      </c>
      <c r="F39" s="21" t="n">
        <v>0.79</v>
      </c>
      <c r="G39" s="21">
        <f>TRUNC(TRUNC(E39,8)*F39,2)</f>
        <v/>
      </c>
      <c r="L39" t="n">
        <v>1</v>
      </c>
      <c r="M39" t="n">
        <v>0.79</v>
      </c>
      <c r="N39">
        <f>(M39-F39)</f>
        <v/>
      </c>
    </row>
    <row r="40" ht="21" customHeight="1">
      <c r="A40" s="18" t="inlineStr">
        <is>
          <t>00037372</t>
        </is>
      </c>
      <c r="B40" s="19" t="inlineStr">
        <is>
          <t>EXAMES - HORISTA (COLETADO CAIXA - ENCARGOS COMPLEMENTARES)</t>
        </is>
      </c>
      <c r="C40" s="18" t="inlineStr">
        <is>
          <t>SINAPI</t>
        </is>
      </c>
      <c r="D40" s="18" t="inlineStr">
        <is>
          <t>H</t>
        </is>
      </c>
      <c r="E40" s="20" t="n">
        <v>1</v>
      </c>
      <c r="F40" s="21" t="n">
        <v>1.34</v>
      </c>
      <c r="G40" s="21">
        <f>TRUNC(TRUNC(E40,8)*F40,2)</f>
        <v/>
      </c>
      <c r="L40" t="n">
        <v>1</v>
      </c>
      <c r="M40" t="n">
        <v>1.34</v>
      </c>
      <c r="N40">
        <f>(M40-F40)</f>
        <v/>
      </c>
    </row>
    <row r="41" ht="21" customHeight="1">
      <c r="A41" s="18" t="inlineStr">
        <is>
          <t>00043458</t>
        </is>
      </c>
      <c r="B41" s="19" t="inlineStr">
        <is>
          <t>FERRAMENTAS - FAMILIA ALMOXARIFE - HORISTA (ENCARGOS COMPLEMENTARES - COLETADO CAIXA)</t>
        </is>
      </c>
      <c r="C41" s="18" t="inlineStr">
        <is>
          <t>SINAPI</t>
        </is>
      </c>
      <c r="D41" s="18" t="inlineStr">
        <is>
          <t>H</t>
        </is>
      </c>
      <c r="E41" s="20" t="n">
        <v>1</v>
      </c>
      <c r="F41" s="21" t="n">
        <v>0.06</v>
      </c>
      <c r="G41" s="21">
        <f>TRUNC(TRUNC(E41,8)*F41,2)</f>
        <v/>
      </c>
      <c r="L41" t="n">
        <v>1</v>
      </c>
      <c r="M41" t="n">
        <v>0.06</v>
      </c>
      <c r="N41">
        <f>(M41-F41)</f>
        <v/>
      </c>
    </row>
    <row r="42" ht="21" customHeight="1">
      <c r="A42" s="18" t="inlineStr">
        <is>
          <t>00037373</t>
        </is>
      </c>
      <c r="B42" s="19" t="inlineStr">
        <is>
          <t>SEGURO - HORISTA (COLETADO CAIXA - ENCARGOS COMPLEMENTARES)</t>
        </is>
      </c>
      <c r="C42" s="18" t="inlineStr">
        <is>
          <t>SINAPI</t>
        </is>
      </c>
      <c r="D42" s="18" t="inlineStr">
        <is>
          <t>H</t>
        </is>
      </c>
      <c r="E42" s="20" t="n">
        <v>1</v>
      </c>
      <c r="F42" s="21" t="n">
        <v>0.04</v>
      </c>
      <c r="G42" s="21">
        <f>TRUNC(TRUNC(E42,8)*F42,2)</f>
        <v/>
      </c>
      <c r="L42" t="n">
        <v>1</v>
      </c>
      <c r="M42" t="n">
        <v>0.04</v>
      </c>
      <c r="N42">
        <f>(M42-F42)</f>
        <v/>
      </c>
    </row>
    <row r="43" ht="15" customHeight="1">
      <c r="A43" s="1" t="n"/>
      <c r="B43" s="1" t="n"/>
      <c r="C43" s="1" t="n"/>
      <c r="D43" s="1" t="n"/>
      <c r="E43" s="77" t="inlineStr">
        <is>
          <t>TOTAL Encargos Complementares:</t>
        </is>
      </c>
      <c r="F43" s="89" t="n"/>
      <c r="G43" s="22">
        <f>SUM(G39:G42)</f>
        <v/>
      </c>
    </row>
    <row r="44" ht="15" customHeight="1">
      <c r="A44" s="76" t="inlineStr">
        <is>
          <t>Mão de Obra</t>
        </is>
      </c>
      <c r="B44" s="89" t="n"/>
      <c r="C44" s="74" t="inlineStr">
        <is>
          <t>FONTE</t>
        </is>
      </c>
      <c r="D44" s="74" t="inlineStr">
        <is>
          <t>UNID</t>
        </is>
      </c>
      <c r="E44" s="74" t="inlineStr">
        <is>
          <t>COEFICIENTE</t>
        </is>
      </c>
      <c r="F44" s="74" t="inlineStr">
        <is>
          <t>PREÇO UNITÁRIO</t>
        </is>
      </c>
      <c r="G44" s="74" t="inlineStr">
        <is>
          <t>TOTAL</t>
        </is>
      </c>
    </row>
    <row r="45" ht="15" customHeight="1">
      <c r="A45" s="18" t="inlineStr">
        <is>
          <t>00040943</t>
        </is>
      </c>
      <c r="B45" s="19" t="inlineStr">
        <is>
          <t>TECNICO EM SEGURANCA DO TRABALHO (HORISTA)</t>
        </is>
      </c>
      <c r="C45" s="18" t="inlineStr">
        <is>
          <t>SINAPI</t>
        </is>
      </c>
      <c r="D45" s="18" t="inlineStr">
        <is>
          <t>H</t>
        </is>
      </c>
      <c r="E45" s="20">
        <f>L45*FATOR</f>
        <v/>
      </c>
      <c r="F45" s="21" t="n">
        <v>28.79</v>
      </c>
      <c r="G45" s="21">
        <f>TRUNC(TRUNC(E45,8)*F45,2)</f>
        <v/>
      </c>
      <c r="L45" t="n">
        <v>1</v>
      </c>
      <c r="M45" t="n">
        <v>28.79</v>
      </c>
      <c r="N45">
        <f>(M45-F45)</f>
        <v/>
      </c>
    </row>
    <row r="46" ht="15" customHeight="1">
      <c r="A46" s="1" t="n"/>
      <c r="B46" s="1" t="n"/>
      <c r="C46" s="1" t="n"/>
      <c r="D46" s="1" t="n"/>
      <c r="E46" s="77" t="inlineStr">
        <is>
          <t>TOTAL Mão de Obra:</t>
        </is>
      </c>
      <c r="F46" s="89" t="n"/>
      <c r="G46" s="22">
        <f>SUM(G45:G45)</f>
        <v/>
      </c>
    </row>
    <row r="47" ht="15" customHeight="1">
      <c r="A47" s="76" t="inlineStr">
        <is>
          <t>Serviço</t>
        </is>
      </c>
      <c r="B47" s="89" t="n"/>
      <c r="C47" s="74" t="inlineStr">
        <is>
          <t>FONTE</t>
        </is>
      </c>
      <c r="D47" s="74" t="inlineStr">
        <is>
          <t>UNID</t>
        </is>
      </c>
      <c r="E47" s="74" t="inlineStr">
        <is>
          <t>COEFICIENTE</t>
        </is>
      </c>
      <c r="F47" s="74" t="inlineStr">
        <is>
          <t>PREÇO UNITÁRIO</t>
        </is>
      </c>
      <c r="G47" s="74" t="inlineStr">
        <is>
          <t>TOTAL</t>
        </is>
      </c>
    </row>
    <row r="48" ht="21" customHeight="1">
      <c r="A48" s="18" t="inlineStr">
        <is>
          <t>100299</t>
        </is>
      </c>
      <c r="B48" s="19" t="inlineStr">
        <is>
          <t>CURSO DE CAPACITAÇÃO PARA TÉCNICO EM SEGURANÇA DO TRABALHO (ENCARGOS COMPLEMENTARES) - HORISTA</t>
        </is>
      </c>
      <c r="C48" s="18" t="inlineStr">
        <is>
          <t>SINAPI</t>
        </is>
      </c>
      <c r="D48" s="18" t="inlineStr">
        <is>
          <t>H</t>
        </is>
      </c>
      <c r="E48" s="20" t="n">
        <v>1</v>
      </c>
      <c r="F48" s="21">
        <f>'COMPOSICOES AUXILIARES'!G1405</f>
        <v/>
      </c>
      <c r="G48" s="21">
        <f>TRUNC(TRUNC(E48,8)*F48,2)</f>
        <v/>
      </c>
      <c r="L48" t="n">
        <v>1</v>
      </c>
      <c r="M48" t="n">
        <v>0.59</v>
      </c>
      <c r="N48">
        <f>(M48-F48)</f>
        <v/>
      </c>
    </row>
    <row r="49" ht="15" customHeight="1">
      <c r="A49" s="1" t="n"/>
      <c r="B49" s="1" t="n"/>
      <c r="C49" s="1" t="n"/>
      <c r="D49" s="1" t="n"/>
      <c r="E49" s="77" t="inlineStr">
        <is>
          <t>TOTAL Serviço:</t>
        </is>
      </c>
      <c r="F49" s="89" t="n"/>
      <c r="G49" s="22">
        <f>SUM(G48:G48)</f>
        <v/>
      </c>
    </row>
    <row r="50" ht="15" customHeight="1">
      <c r="A50" s="1" t="n"/>
      <c r="B50" s="1" t="n"/>
      <c r="C50" s="1" t="n"/>
      <c r="D50" s="1" t="n"/>
      <c r="E50" s="78" t="inlineStr">
        <is>
          <t>VALOR:</t>
        </is>
      </c>
      <c r="F50" s="89" t="n"/>
      <c r="G50" s="4">
        <f>SUM(G49,G46,G43)</f>
        <v/>
      </c>
    </row>
    <row r="51" ht="15" customHeight="1">
      <c r="A51" s="1" t="n"/>
      <c r="B51" s="1" t="n"/>
      <c r="C51" s="1" t="n"/>
      <c r="D51" s="1" t="n"/>
      <c r="E51" s="78" t="inlineStr">
        <is>
          <t>VALOR BDI:</t>
        </is>
      </c>
      <c r="F51" s="89" t="n"/>
      <c r="G51" s="4">
        <f>ROUNDDOWN(G50*BDI,2)</f>
        <v/>
      </c>
    </row>
    <row r="52" ht="15" customHeight="1">
      <c r="A52" s="1" t="n"/>
      <c r="B52" s="1" t="n"/>
      <c r="C52" s="1" t="n"/>
      <c r="D52" s="1" t="n"/>
      <c r="E52" s="78" t="inlineStr">
        <is>
          <t>VALOR COM BDI:</t>
        </is>
      </c>
      <c r="F52" s="89" t="n"/>
      <c r="G52" s="4">
        <f>G51 + G50</f>
        <v/>
      </c>
    </row>
    <row r="53" ht="9.949999999999999" customHeight="1">
      <c r="A53" s="1" t="n"/>
      <c r="B53" s="1" t="n"/>
      <c r="C53" s="1" t="n"/>
      <c r="D53" s="1" t="n"/>
      <c r="E53" s="79" t="n"/>
    </row>
    <row r="54" ht="20.1" customHeight="1">
      <c r="A54" s="80" t="inlineStr">
        <is>
          <t>1.4. 88255 AUXILIAR TÉCNICO DE ENGENHARIA COM ENCARGOS COMPLEMENTARES (H)</t>
        </is>
      </c>
      <c r="B54" s="88" t="n"/>
      <c r="C54" s="88" t="n"/>
      <c r="D54" s="88" t="n"/>
      <c r="E54" s="88" t="n"/>
      <c r="F54" s="88" t="n"/>
      <c r="G54" s="89" t="n"/>
    </row>
    <row r="55" ht="15" customHeight="1">
      <c r="A55" s="76" t="inlineStr">
        <is>
          <t>Encargos Complementares</t>
        </is>
      </c>
      <c r="B55" s="89" t="n"/>
      <c r="C55" s="74" t="inlineStr">
        <is>
          <t>FONTE</t>
        </is>
      </c>
      <c r="D55" s="74" t="inlineStr">
        <is>
          <t>UNID</t>
        </is>
      </c>
      <c r="E55" s="74" t="inlineStr">
        <is>
          <t>COEFICIENTE</t>
        </is>
      </c>
      <c r="F55" s="74" t="inlineStr">
        <is>
          <t>PREÇO UNITÁRIO</t>
        </is>
      </c>
      <c r="G55" s="74" t="inlineStr">
        <is>
          <t>TOTAL</t>
        </is>
      </c>
    </row>
    <row r="56" ht="21" customHeight="1">
      <c r="A56" s="18" t="inlineStr">
        <is>
          <t>00043486</t>
        </is>
      </c>
      <c r="B56" s="19" t="inlineStr">
        <is>
          <t>EPI - FAMILIA ENGENHEIRO CIVIL - HORISTA (ENCARGOS COMPLEMENTARES - COLETADO CAIXA)</t>
        </is>
      </c>
      <c r="C56" s="18" t="inlineStr">
        <is>
          <t>SINAPI</t>
        </is>
      </c>
      <c r="D56" s="18" t="inlineStr">
        <is>
          <t>H</t>
        </is>
      </c>
      <c r="E56" s="20" t="n">
        <v>1</v>
      </c>
      <c r="F56" s="21" t="n">
        <v>0.74</v>
      </c>
      <c r="G56" s="21">
        <f>TRUNC(TRUNC(E56,8)*F56,2)</f>
        <v/>
      </c>
      <c r="L56" t="n">
        <v>1</v>
      </c>
      <c r="M56" t="n">
        <v>0.74</v>
      </c>
      <c r="N56">
        <f>(M56-F56)</f>
        <v/>
      </c>
    </row>
    <row r="57" ht="21" customHeight="1">
      <c r="A57" s="18" t="inlineStr">
        <is>
          <t>00037372</t>
        </is>
      </c>
      <c r="B57" s="19" t="inlineStr">
        <is>
          <t>EXAMES - HORISTA (COLETADO CAIXA - ENCARGOS COMPLEMENTARES)</t>
        </is>
      </c>
      <c r="C57" s="18" t="inlineStr">
        <is>
          <t>SINAPI</t>
        </is>
      </c>
      <c r="D57" s="18" t="inlineStr">
        <is>
          <t>H</t>
        </is>
      </c>
      <c r="E57" s="20" t="n">
        <v>1</v>
      </c>
      <c r="F57" s="21" t="n">
        <v>1.34</v>
      </c>
      <c r="G57" s="21">
        <f>TRUNC(TRUNC(E57,8)*F57,2)</f>
        <v/>
      </c>
      <c r="L57" t="n">
        <v>1</v>
      </c>
      <c r="M57" t="n">
        <v>1.34</v>
      </c>
      <c r="N57">
        <f>(M57-F57)</f>
        <v/>
      </c>
    </row>
    <row r="58" ht="21" customHeight="1">
      <c r="A58" s="18" t="inlineStr">
        <is>
          <t>00043462</t>
        </is>
      </c>
      <c r="B58" s="19" t="inlineStr">
        <is>
          <t>FERRAMENTAS - FAMILIA ENGENHEIRO CIVIL - HORISTA (ENCARGOS COMPLEMENTARES - COLETADO CAIXA)</t>
        </is>
      </c>
      <c r="C58" s="18" t="inlineStr">
        <is>
          <t>SINAPI</t>
        </is>
      </c>
      <c r="D58" s="18" t="inlineStr">
        <is>
          <t>H</t>
        </is>
      </c>
      <c r="E58" s="20" t="n">
        <v>1</v>
      </c>
      <c r="F58" s="21" t="n">
        <v>0.01</v>
      </c>
      <c r="G58" s="21">
        <f>TRUNC(TRUNC(E58,8)*F58,2)</f>
        <v/>
      </c>
      <c r="L58" t="n">
        <v>1</v>
      </c>
      <c r="M58" t="n">
        <v>0.01</v>
      </c>
      <c r="N58">
        <f>(M58-F58)</f>
        <v/>
      </c>
    </row>
    <row r="59" ht="21" customHeight="1">
      <c r="A59" s="18" t="inlineStr">
        <is>
          <t>00037373</t>
        </is>
      </c>
      <c r="B59" s="19" t="inlineStr">
        <is>
          <t>SEGURO - HORISTA (COLETADO CAIXA - ENCARGOS COMPLEMENTARES)</t>
        </is>
      </c>
      <c r="C59" s="18" t="inlineStr">
        <is>
          <t>SINAPI</t>
        </is>
      </c>
      <c r="D59" s="18" t="inlineStr">
        <is>
          <t>H</t>
        </is>
      </c>
      <c r="E59" s="20" t="n">
        <v>1</v>
      </c>
      <c r="F59" s="21" t="n">
        <v>0.04</v>
      </c>
      <c r="G59" s="21">
        <f>TRUNC(TRUNC(E59,8)*F59,2)</f>
        <v/>
      </c>
      <c r="L59" t="n">
        <v>1</v>
      </c>
      <c r="M59" t="n">
        <v>0.04</v>
      </c>
      <c r="N59">
        <f>(M59-F59)</f>
        <v/>
      </c>
    </row>
    <row r="60" ht="15" customHeight="1">
      <c r="A60" s="1" t="n"/>
      <c r="B60" s="1" t="n"/>
      <c r="C60" s="1" t="n"/>
      <c r="D60" s="1" t="n"/>
      <c r="E60" s="77" t="inlineStr">
        <is>
          <t>TOTAL Encargos Complementares:</t>
        </is>
      </c>
      <c r="F60" s="89" t="n"/>
      <c r="G60" s="22">
        <f>SUM(G56:G59)</f>
        <v/>
      </c>
    </row>
    <row r="61" ht="15" customHeight="1">
      <c r="A61" s="76" t="inlineStr">
        <is>
          <t>Mão de Obra</t>
        </is>
      </c>
      <c r="B61" s="89" t="n"/>
      <c r="C61" s="74" t="inlineStr">
        <is>
          <t>FONTE</t>
        </is>
      </c>
      <c r="D61" s="74" t="inlineStr">
        <is>
          <t>UNID</t>
        </is>
      </c>
      <c r="E61" s="74" t="inlineStr">
        <is>
          <t>COEFICIENTE</t>
        </is>
      </c>
      <c r="F61" s="74" t="inlineStr">
        <is>
          <t>PREÇO UNITÁRIO</t>
        </is>
      </c>
      <c r="G61" s="74" t="inlineStr">
        <is>
          <t>TOTAL</t>
        </is>
      </c>
    </row>
    <row r="62" ht="21" customHeight="1">
      <c r="A62" s="18" t="inlineStr">
        <is>
          <t>00000532</t>
        </is>
      </c>
      <c r="B62" s="19" t="inlineStr">
        <is>
          <t>AUXILIAR TECNICO / ASSISTENTE DE ENGENHARIA (HORISTA)</t>
        </is>
      </c>
      <c r="C62" s="18" t="inlineStr">
        <is>
          <t>SINAPI</t>
        </is>
      </c>
      <c r="D62" s="18" t="inlineStr">
        <is>
          <t>H</t>
        </is>
      </c>
      <c r="E62" s="20">
        <f>L62*FATOR</f>
        <v/>
      </c>
      <c r="F62" s="21" t="n">
        <v>27.65</v>
      </c>
      <c r="G62" s="21">
        <f>TRUNC(TRUNC(E62,8)*F62,2)</f>
        <v/>
      </c>
      <c r="L62" t="n">
        <v>1</v>
      </c>
      <c r="M62" t="n">
        <v>27.65</v>
      </c>
      <c r="N62">
        <f>(M62-F62)</f>
        <v/>
      </c>
    </row>
    <row r="63" ht="15" customHeight="1">
      <c r="A63" s="1" t="n"/>
      <c r="B63" s="1" t="n"/>
      <c r="C63" s="1" t="n"/>
      <c r="D63" s="1" t="n"/>
      <c r="E63" s="77" t="inlineStr">
        <is>
          <t>TOTAL Mão de Obra:</t>
        </is>
      </c>
      <c r="F63" s="89" t="n"/>
      <c r="G63" s="22">
        <f>SUM(G62:G62)</f>
        <v/>
      </c>
    </row>
    <row r="64" ht="15" customHeight="1">
      <c r="A64" s="76" t="inlineStr">
        <is>
          <t>Serviço</t>
        </is>
      </c>
      <c r="B64" s="89" t="n"/>
      <c r="C64" s="74" t="inlineStr">
        <is>
          <t>FONTE</t>
        </is>
      </c>
      <c r="D64" s="74" t="inlineStr">
        <is>
          <t>UNID</t>
        </is>
      </c>
      <c r="E64" s="74" t="inlineStr">
        <is>
          <t>COEFICIENTE</t>
        </is>
      </c>
      <c r="F64" s="74" t="inlineStr">
        <is>
          <t>PREÇO UNITÁRIO</t>
        </is>
      </c>
      <c r="G64" s="74" t="inlineStr">
        <is>
          <t>TOTAL</t>
        </is>
      </c>
    </row>
    <row r="65" ht="21" customHeight="1">
      <c r="A65" s="18" t="inlineStr">
        <is>
          <t>95323</t>
        </is>
      </c>
      <c r="B65" s="19" t="inlineStr">
        <is>
          <t>CURSO DE CAPACITAÇÃO PARA AUXILIAR TÉCNICO DE ENGENHARIA (ENCARGOS COMPLEMENTARES) - HORISTA</t>
        </is>
      </c>
      <c r="C65" s="18" t="inlineStr">
        <is>
          <t>SINAPI</t>
        </is>
      </c>
      <c r="D65" s="18" t="inlineStr">
        <is>
          <t>H</t>
        </is>
      </c>
      <c r="E65" s="20" t="n">
        <v>1</v>
      </c>
      <c r="F65" s="21">
        <f>'COMPOSICOES AUXILIARES'!G1157</f>
        <v/>
      </c>
      <c r="G65" s="21">
        <f>TRUNC(TRUNC(E65,8)*F65,2)</f>
        <v/>
      </c>
      <c r="L65" t="n">
        <v>1</v>
      </c>
      <c r="M65" t="n">
        <v>0.26</v>
      </c>
      <c r="N65">
        <f>(M65-F65)</f>
        <v/>
      </c>
    </row>
    <row r="66" ht="15" customHeight="1">
      <c r="A66" s="1" t="n"/>
      <c r="B66" s="1" t="n"/>
      <c r="C66" s="1" t="n"/>
      <c r="D66" s="1" t="n"/>
      <c r="E66" s="77" t="inlineStr">
        <is>
          <t>TOTAL Serviço:</t>
        </is>
      </c>
      <c r="F66" s="89" t="n"/>
      <c r="G66" s="22">
        <f>SUM(G65:G65)</f>
        <v/>
      </c>
    </row>
    <row r="67" ht="15" customHeight="1">
      <c r="A67" s="1" t="n"/>
      <c r="B67" s="1" t="n"/>
      <c r="C67" s="1" t="n"/>
      <c r="D67" s="1" t="n"/>
      <c r="E67" s="78" t="inlineStr">
        <is>
          <t>VALOR:</t>
        </is>
      </c>
      <c r="F67" s="89" t="n"/>
      <c r="G67" s="4">
        <f>SUM(G66,G63,G60)</f>
        <v/>
      </c>
    </row>
    <row r="68" ht="15" customHeight="1">
      <c r="A68" s="1" t="n"/>
      <c r="B68" s="1" t="n"/>
      <c r="C68" s="1" t="n"/>
      <c r="D68" s="1" t="n"/>
      <c r="E68" s="78" t="inlineStr">
        <is>
          <t>VALOR BDI:</t>
        </is>
      </c>
      <c r="F68" s="89" t="n"/>
      <c r="G68" s="4">
        <f>ROUNDDOWN(G67*BDI,2)</f>
        <v/>
      </c>
    </row>
    <row r="69" ht="15" customHeight="1">
      <c r="A69" s="1" t="n"/>
      <c r="B69" s="1" t="n"/>
      <c r="C69" s="1" t="n"/>
      <c r="D69" s="1" t="n"/>
      <c r="E69" s="78" t="inlineStr">
        <is>
          <t>VALOR COM BDI:</t>
        </is>
      </c>
      <c r="F69" s="89" t="n"/>
      <c r="G69" s="4">
        <f>G68 + G67</f>
        <v/>
      </c>
    </row>
    <row r="70" ht="9.949999999999999" customHeight="1">
      <c r="A70" s="1" t="n"/>
      <c r="B70" s="1" t="n"/>
      <c r="C70" s="1" t="n"/>
      <c r="D70" s="1" t="n"/>
      <c r="E70" s="79" t="n"/>
    </row>
    <row r="71" ht="27" customHeight="1">
      <c r="A71" s="80" t="inlineStr">
        <is>
          <t>1.5. C4997 LOCAÇÃO DE CONTÊINER ESCRITÓRIO COM BANHEIRO (01 VASO SANITÁRIO, 01 LAVATÓRIO E 01 CHUVEIRO), JANELA EM VIDRO, PORTAS, LUMINÁRIAS, TOMADAS, FORRO EM PVC, AR CONDICIONADO E ISOLAMENTO TERMO-ACÚSTICO EM ISOPOR - 6,00 X 2,35M (MÊS)</t>
        </is>
      </c>
      <c r="B71" s="88" t="n"/>
      <c r="C71" s="88" t="n"/>
      <c r="D71" s="88" t="n"/>
      <c r="E71" s="88" t="n"/>
      <c r="F71" s="88" t="n"/>
      <c r="G71" s="89" t="n"/>
    </row>
    <row r="72" ht="15" customHeight="1">
      <c r="A72" s="76" t="inlineStr">
        <is>
          <t>Material</t>
        </is>
      </c>
      <c r="B72" s="89" t="n"/>
      <c r="C72" s="74" t="inlineStr">
        <is>
          <t>FONTE</t>
        </is>
      </c>
      <c r="D72" s="74" t="inlineStr">
        <is>
          <t>UNID</t>
        </is>
      </c>
      <c r="E72" s="74" t="inlineStr">
        <is>
          <t>COEFICIENTE</t>
        </is>
      </c>
      <c r="F72" s="74" t="inlineStr">
        <is>
          <t>PREÇO UNITÁRIO</t>
        </is>
      </c>
      <c r="G72" s="74" t="inlineStr">
        <is>
          <t>TOTAL</t>
        </is>
      </c>
    </row>
    <row r="73" ht="45.95" customHeight="1">
      <c r="A73" s="18" t="inlineStr">
        <is>
          <t>I9478</t>
        </is>
      </c>
      <c r="B73" s="19" t="inlineStr">
        <is>
          <t>LOCAÇÃO DE CONTÊINER ESCRITÓRIO COM BANHEIRO (01 VASO SANITÁRIO, 01 LAVATÓRIO E 01 CHUVEIRO), JANELA EM VIDRO, PORTAS, LUMINÁRIAS, TOMADAS, FORRO EM PVC, AR CONDICIONADO E ISOLAMENTO TERMO-ACÚSTICO EM ISOPOR - 6,00 X 2,35M</t>
        </is>
      </c>
      <c r="C73" s="18" t="inlineStr">
        <is>
          <t>SEINFRA</t>
        </is>
      </c>
      <c r="D73" s="18" t="inlineStr">
        <is>
          <t>MÊS</t>
        </is>
      </c>
      <c r="E73" s="20" t="n">
        <v>1</v>
      </c>
      <c r="F73" s="23">
        <f>ROUND(M73*FATOR, 2)</f>
        <v/>
      </c>
      <c r="G73" s="23">
        <f>ROUND(ROUND(E73,8)*F73,4)</f>
        <v/>
      </c>
      <c r="L73" t="n">
        <v>1</v>
      </c>
      <c r="M73" t="n">
        <v>1097.99</v>
      </c>
      <c r="N73">
        <f>(M73-F73)</f>
        <v/>
      </c>
    </row>
    <row r="74" ht="15" customHeight="1">
      <c r="A74" s="1" t="n"/>
      <c r="B74" s="1" t="n"/>
      <c r="C74" s="1" t="n"/>
      <c r="D74" s="1" t="n"/>
      <c r="E74" s="77" t="inlineStr">
        <is>
          <t>TOTAL Material:</t>
        </is>
      </c>
      <c r="F74" s="89" t="n"/>
      <c r="G74" s="24">
        <f>SUM(G73:G73)</f>
        <v/>
      </c>
    </row>
    <row r="75" ht="15" customHeight="1">
      <c r="A75" s="1" t="n"/>
      <c r="B75" s="1" t="n"/>
      <c r="C75" s="1" t="n"/>
      <c r="D75" s="1" t="n"/>
      <c r="E75" s="78" t="inlineStr">
        <is>
          <t>VALOR:</t>
        </is>
      </c>
      <c r="F75" s="89" t="n"/>
      <c r="G75" s="4">
        <f>SUM(G74)</f>
        <v/>
      </c>
    </row>
    <row r="76" ht="15" customHeight="1">
      <c r="A76" s="1" t="n"/>
      <c r="B76" s="1" t="n"/>
      <c r="C76" s="1" t="n"/>
      <c r="D76" s="1" t="n"/>
      <c r="E76" s="78" t="inlineStr">
        <is>
          <t>VALOR BDI:</t>
        </is>
      </c>
      <c r="F76" s="89" t="n"/>
      <c r="G76" s="4">
        <f>ROUNDDOWN(G75*BDI,2)</f>
        <v/>
      </c>
    </row>
    <row r="77" ht="15" customHeight="1">
      <c r="A77" s="1" t="n"/>
      <c r="B77" s="1" t="n"/>
      <c r="C77" s="1" t="n"/>
      <c r="D77" s="1" t="n"/>
      <c r="E77" s="78" t="inlineStr">
        <is>
          <t>VALOR COM BDI:</t>
        </is>
      </c>
      <c r="F77" s="89" t="n"/>
      <c r="G77" s="4">
        <f>G76 + G75</f>
        <v/>
      </c>
    </row>
    <row r="78" ht="9.949999999999999" customHeight="1">
      <c r="A78" s="1" t="n"/>
      <c r="B78" s="1" t="n"/>
      <c r="C78" s="1" t="n"/>
      <c r="D78" s="1" t="n"/>
      <c r="E78" s="79" t="n"/>
    </row>
    <row r="79" ht="20.1" customHeight="1">
      <c r="A79" s="80" t="inlineStr">
        <is>
          <t>1.6. 00010779 LOCACAO DE CONTAINER 2,30 X 4,30 M, ALT. 2,50 M, P/ SANITARIO, C/ 5 BACIAS, 1 LAVATORIO E 4 MICTORIOS (NAO INCLUI MOBILIZACAO/DESMOBILIZACAO) (MES)</t>
        </is>
      </c>
      <c r="B79" s="88" t="n"/>
      <c r="C79" s="88" t="n"/>
      <c r="D79" s="88" t="n"/>
      <c r="E79" s="88" t="n"/>
      <c r="F79" s="88" t="n"/>
      <c r="G79" s="89" t="n"/>
    </row>
    <row r="80" ht="15" customHeight="1">
      <c r="A80" s="76" t="inlineStr">
        <is>
          <t>Equipamento</t>
        </is>
      </c>
      <c r="B80" s="89" t="n"/>
      <c r="C80" s="74" t="inlineStr">
        <is>
          <t>FONTE</t>
        </is>
      </c>
      <c r="D80" s="74" t="inlineStr">
        <is>
          <t>UNID</t>
        </is>
      </c>
      <c r="E80" s="74" t="inlineStr">
        <is>
          <t>COEFICIENTE</t>
        </is>
      </c>
      <c r="F80" s="74" t="inlineStr">
        <is>
          <t>PREÇO UNITÁRIO</t>
        </is>
      </c>
      <c r="G80" s="74" t="inlineStr">
        <is>
          <t>TOTAL</t>
        </is>
      </c>
    </row>
    <row r="81" ht="29.1" customHeight="1">
      <c r="A81" s="18" t="inlineStr">
        <is>
          <t>00010779</t>
        </is>
      </c>
      <c r="B81" s="19" t="inlineStr">
        <is>
          <t>LOCACAO DE CONTAINER 2,30 X 4,30 M, ALT. 2,50 M, P/ SANITARIO, C/ 5 BACIAS, 1 LAVATORIO E 4 MICTORIOS (NAO INCLUI MOBILIZACAO/DESMOBILIZACAO)</t>
        </is>
      </c>
      <c r="C81" s="18" t="inlineStr">
        <is>
          <t>SINAPI</t>
        </is>
      </c>
      <c r="D81" s="18" t="inlineStr">
        <is>
          <t>MES</t>
        </is>
      </c>
      <c r="E81" s="20" t="n">
        <v>1</v>
      </c>
      <c r="F81" s="21">
        <f>ROUND(M81*FATOR, 2)</f>
        <v/>
      </c>
      <c r="G81" s="21">
        <f>TRUNC(TRUNC(E81,8)*F81,2)</f>
        <v/>
      </c>
      <c r="L81" t="n">
        <v>1</v>
      </c>
      <c r="M81" t="n">
        <v>1781.25</v>
      </c>
      <c r="N81">
        <f>(M81-F81)</f>
        <v/>
      </c>
    </row>
    <row r="82" ht="15" customHeight="1">
      <c r="A82" s="1" t="n"/>
      <c r="B82" s="1" t="n"/>
      <c r="C82" s="1" t="n"/>
      <c r="D82" s="1" t="n"/>
      <c r="E82" s="77" t="inlineStr">
        <is>
          <t>TOTAL Equipamento:</t>
        </is>
      </c>
      <c r="F82" s="89" t="n"/>
      <c r="G82" s="22">
        <f>SUM(G81:G81)</f>
        <v/>
      </c>
    </row>
    <row r="83" ht="15" customHeight="1">
      <c r="A83" s="1" t="n"/>
      <c r="B83" s="1" t="n"/>
      <c r="C83" s="1" t="n"/>
      <c r="D83" s="1" t="n"/>
      <c r="E83" s="78" t="inlineStr">
        <is>
          <t>VALOR:</t>
        </is>
      </c>
      <c r="F83" s="89" t="n"/>
      <c r="G83" s="4">
        <f>SUM(G82)</f>
        <v/>
      </c>
    </row>
    <row r="84" ht="15" customHeight="1">
      <c r="A84" s="1" t="n"/>
      <c r="B84" s="1" t="n"/>
      <c r="C84" s="1" t="n"/>
      <c r="D84" s="1" t="n"/>
      <c r="E84" s="78" t="inlineStr">
        <is>
          <t>VALOR BDI:</t>
        </is>
      </c>
      <c r="F84" s="89" t="n"/>
      <c r="G84" s="4">
        <f>ROUNDDOWN(G83*BDI,2)</f>
        <v/>
      </c>
    </row>
    <row r="85" ht="15" customHeight="1">
      <c r="A85" s="1" t="n"/>
      <c r="B85" s="1" t="n"/>
      <c r="C85" s="1" t="n"/>
      <c r="D85" s="1" t="n"/>
      <c r="E85" s="78" t="inlineStr">
        <is>
          <t>VALOR COM BDI:</t>
        </is>
      </c>
      <c r="F85" s="89" t="n"/>
      <c r="G85" s="4">
        <f>G84 + G83</f>
        <v/>
      </c>
    </row>
    <row r="86" ht="9.949999999999999" customHeight="1">
      <c r="A86" s="1" t="n"/>
      <c r="B86" s="1" t="n"/>
      <c r="C86" s="1" t="n"/>
      <c r="D86" s="1" t="n"/>
      <c r="E86" s="79" t="n"/>
    </row>
    <row r="87" ht="20.1" customHeight="1">
      <c r="A87" s="80" t="inlineStr">
        <is>
          <t>1.7. CP ADAP. - SBC 012710 DESPESAS GERAIS DE MANUTENCAO CANTEIRO DE OBRAS (MÊS)</t>
        </is>
      </c>
      <c r="B87" s="88" t="n"/>
      <c r="C87" s="88" t="n"/>
      <c r="D87" s="88" t="n"/>
      <c r="E87" s="88" t="n"/>
      <c r="F87" s="88" t="n"/>
      <c r="G87" s="89" t="n"/>
    </row>
    <row r="88" ht="15" customHeight="1">
      <c r="A88" s="76" t="inlineStr">
        <is>
          <t>Material</t>
        </is>
      </c>
      <c r="B88" s="89" t="n"/>
      <c r="C88" s="74" t="inlineStr">
        <is>
          <t>FONTE</t>
        </is>
      </c>
      <c r="D88" s="74" t="inlineStr">
        <is>
          <t>UNID</t>
        </is>
      </c>
      <c r="E88" s="74" t="inlineStr">
        <is>
          <t>COEFICIENTE</t>
        </is>
      </c>
      <c r="F88" s="74" t="inlineStr">
        <is>
          <t>PREÇO UNITÁRIO</t>
        </is>
      </c>
      <c r="G88" s="74" t="inlineStr">
        <is>
          <t>TOTAL</t>
        </is>
      </c>
    </row>
    <row r="89" ht="15" customHeight="1">
      <c r="A89" s="18" t="inlineStr">
        <is>
          <t>00000119</t>
        </is>
      </c>
      <c r="B89" s="19" t="inlineStr">
        <is>
          <t>ADESIVO PLASTICO PARA PVC, BISNAGA COM 75 GR</t>
        </is>
      </c>
      <c r="C89" s="18" t="inlineStr">
        <is>
          <t>SINAPI</t>
        </is>
      </c>
      <c r="D89" s="18" t="inlineStr">
        <is>
          <t>UN</t>
        </is>
      </c>
      <c r="E89" s="20" t="n">
        <v>2</v>
      </c>
      <c r="F89" s="21">
        <f>ROUND(M89*FATOR, 2)</f>
        <v/>
      </c>
      <c r="G89" s="21">
        <f>ROUND(ROUND(E89,8)*F89,2)</f>
        <v/>
      </c>
      <c r="L89" t="n">
        <v>2</v>
      </c>
      <c r="M89" t="n">
        <v>7.62</v>
      </c>
      <c r="N89">
        <f>(M89-F89)</f>
        <v/>
      </c>
    </row>
    <row r="90" ht="15" customHeight="1">
      <c r="A90" s="18" t="inlineStr">
        <is>
          <t>SBC006315</t>
        </is>
      </c>
      <c r="B90" s="19" t="inlineStr">
        <is>
          <t>ALUGUEL MENSAL RELOGIO DE PONTO</t>
        </is>
      </c>
      <c r="C90" s="18" t="inlineStr">
        <is>
          <t xml:space="preserve">Composições </t>
        </is>
      </c>
      <c r="D90" s="18" t="inlineStr">
        <is>
          <t>MÊS</t>
        </is>
      </c>
      <c r="E90" s="20" t="n">
        <v>1</v>
      </c>
      <c r="F90" s="21">
        <f>ROUND(M90*FATOR, 2)</f>
        <v/>
      </c>
      <c r="G90" s="21">
        <f>ROUND(ROUND(E90,8)*F90,2)</f>
        <v/>
      </c>
      <c r="L90" t="n">
        <v>1</v>
      </c>
      <c r="M90" t="n">
        <v>165</v>
      </c>
      <c r="N90">
        <f>(M90-F90)</f>
        <v/>
      </c>
    </row>
    <row r="91" ht="15" customHeight="1">
      <c r="A91" s="18" t="inlineStr">
        <is>
          <t>00000345</t>
        </is>
      </c>
      <c r="B91" s="19" t="inlineStr">
        <is>
          <t>ARAME GALVANIZADO 18 BWG, D = 1,24MM (0,009 KG/M)</t>
        </is>
      </c>
      <c r="C91" s="18" t="inlineStr">
        <is>
          <t>SINAPI</t>
        </is>
      </c>
      <c r="D91" s="18" t="inlineStr">
        <is>
          <t>KG</t>
        </is>
      </c>
      <c r="E91" s="20" t="n">
        <v>0.25</v>
      </c>
      <c r="F91" s="21">
        <f>ROUND(M91*FATOR, 2)</f>
        <v/>
      </c>
      <c r="G91" s="21">
        <f>ROUND(ROUND(E91,8)*F91,2)</f>
        <v/>
      </c>
      <c r="L91" t="n">
        <v>0.25</v>
      </c>
      <c r="M91" t="n">
        <v>22.43</v>
      </c>
      <c r="N91">
        <f>(M91-F91)</f>
        <v/>
      </c>
    </row>
    <row r="92" ht="21" customHeight="1">
      <c r="A92" s="18" t="inlineStr">
        <is>
          <t>00002674</t>
        </is>
      </c>
      <c r="B92" s="19" t="inlineStr">
        <is>
          <t>ELETRODUTO DE PVC RIGIDO ROSCAVEL DE 3/4 ", SEM LUVA</t>
        </is>
      </c>
      <c r="C92" s="18" t="inlineStr">
        <is>
          <t>SINAPI</t>
        </is>
      </c>
      <c r="D92" s="18" t="inlineStr">
        <is>
          <t>M</t>
        </is>
      </c>
      <c r="E92" s="20" t="n">
        <v>3</v>
      </c>
      <c r="F92" s="21">
        <f>ROUND(M92*FATOR, 2)</f>
        <v/>
      </c>
      <c r="G92" s="21">
        <f>ROUND(ROUND(E92,8)*F92,2)</f>
        <v/>
      </c>
      <c r="L92" t="n">
        <v>3</v>
      </c>
      <c r="M92" t="n">
        <v>4.64</v>
      </c>
      <c r="N92">
        <f>(M92-F92)</f>
        <v/>
      </c>
    </row>
    <row r="93" ht="21" customHeight="1">
      <c r="A93" s="18" t="inlineStr">
        <is>
          <t>00020111</t>
        </is>
      </c>
      <c r="B93" s="19" t="inlineStr">
        <is>
          <t>FITA ISOLANTE ADESIVA ANTICHAMA, USO ATE 750 V, EM ROLO DE 19 MM X 20 M</t>
        </is>
      </c>
      <c r="C93" s="18" t="inlineStr">
        <is>
          <t>SINAPI</t>
        </is>
      </c>
      <c r="D93" s="18" t="inlineStr">
        <is>
          <t>UN</t>
        </is>
      </c>
      <c r="E93" s="20" t="n">
        <v>0.15</v>
      </c>
      <c r="F93" s="21">
        <f>ROUND(M93*FATOR, 2)</f>
        <v/>
      </c>
      <c r="G93" s="21">
        <f>ROUND(ROUND(E93,8)*F93,2)</f>
        <v/>
      </c>
      <c r="L93" t="n">
        <v>0.15</v>
      </c>
      <c r="M93" t="n">
        <v>9</v>
      </c>
      <c r="N93">
        <f>(M93-F93)</f>
        <v/>
      </c>
    </row>
    <row r="94" ht="15" customHeight="1">
      <c r="A94" s="18" t="inlineStr">
        <is>
          <t>00003143</t>
        </is>
      </c>
      <c r="B94" s="19" t="inlineStr">
        <is>
          <t>FITA VEDA ROSCA EM ROLOS DE 18 MM X 25 M (L X C)</t>
        </is>
      </c>
      <c r="C94" s="18" t="inlineStr">
        <is>
          <t>SINAPI</t>
        </is>
      </c>
      <c r="D94" s="18" t="inlineStr">
        <is>
          <t>UN</t>
        </is>
      </c>
      <c r="E94" s="20" t="n">
        <v>0.0064</v>
      </c>
      <c r="F94" s="21">
        <f>ROUND(M94*FATOR, 2)</f>
        <v/>
      </c>
      <c r="G94" s="21">
        <f>ROUND(ROUND(E94,8)*F94,2)</f>
        <v/>
      </c>
      <c r="L94" t="n">
        <v>0.0064</v>
      </c>
      <c r="M94" t="n">
        <v>8.98</v>
      </c>
      <c r="N94">
        <f>(M94-F94)</f>
        <v/>
      </c>
    </row>
    <row r="95" ht="21" customHeight="1">
      <c r="A95" s="18" t="inlineStr">
        <is>
          <t>00003398</t>
        </is>
      </c>
      <c r="B95" s="19" t="inlineStr">
        <is>
          <t>ISOLADOR DE PORCELANA, TIPO ROLDANA, DIMENSOES DE *72* X *72* MM, PARA USO EM BAIXA TENSAO</t>
        </is>
      </c>
      <c r="C95" s="18" t="inlineStr">
        <is>
          <t>SINAPI</t>
        </is>
      </c>
      <c r="D95" s="18" t="inlineStr">
        <is>
          <t>UN</t>
        </is>
      </c>
      <c r="E95" s="20" t="n">
        <v>2</v>
      </c>
      <c r="F95" s="21">
        <f>ROUND(M95*FATOR, 2)</f>
        <v/>
      </c>
      <c r="G95" s="21">
        <f>ROUND(ROUND(E95,8)*F95,2)</f>
        <v/>
      </c>
      <c r="L95" t="n">
        <v>2</v>
      </c>
      <c r="M95" t="n">
        <v>5.92</v>
      </c>
      <c r="N95">
        <f>(M95-F95)</f>
        <v/>
      </c>
    </row>
    <row r="96" ht="21" customHeight="1">
      <c r="A96" s="18" t="inlineStr">
        <is>
          <t>00038193</t>
        </is>
      </c>
      <c r="B96" s="19" t="inlineStr">
        <is>
          <t>LAMPADA LED 6 W BIVOLT BRANCA, FORMATO TRADICIONAL (BASE E27)</t>
        </is>
      </c>
      <c r="C96" s="18" t="inlineStr">
        <is>
          <t>SINAPI</t>
        </is>
      </c>
      <c r="D96" s="18" t="inlineStr">
        <is>
          <t>UN</t>
        </is>
      </c>
      <c r="E96" s="20" t="n">
        <v>30</v>
      </c>
      <c r="F96" s="21">
        <f>ROUND(M96*FATOR, 2)</f>
        <v/>
      </c>
      <c r="G96" s="21">
        <f>ROUND(ROUND(E96,8)*F96,2)</f>
        <v/>
      </c>
      <c r="L96" t="n">
        <v>30</v>
      </c>
      <c r="M96" t="n">
        <v>4.34</v>
      </c>
      <c r="N96">
        <f>(M96-F96)</f>
        <v/>
      </c>
    </row>
    <row r="97" ht="29.1" customHeight="1">
      <c r="A97" s="18" t="inlineStr">
        <is>
          <t>00038773</t>
        </is>
      </c>
      <c r="B97" s="19" t="inlineStr">
        <is>
          <t>LUMINARIA DE TETO PLAFON/PLAFONIER EM PLASTICO COM BASE E27, POTENCIA MAXIMA 60 W (NAO INCLUI LAMPADA)</t>
        </is>
      </c>
      <c r="C97" s="18" t="inlineStr">
        <is>
          <t>SINAPI</t>
        </is>
      </c>
      <c r="D97" s="18" t="inlineStr">
        <is>
          <t>UN</t>
        </is>
      </c>
      <c r="E97" s="20" t="n">
        <v>10</v>
      </c>
      <c r="F97" s="21">
        <f>ROUND(M97*FATOR, 2)</f>
        <v/>
      </c>
      <c r="G97" s="21">
        <f>ROUND(ROUND(E97,8)*F97,2)</f>
        <v/>
      </c>
      <c r="L97" t="n">
        <v>10</v>
      </c>
      <c r="M97" t="n">
        <v>6.85</v>
      </c>
      <c r="N97">
        <f>(M97-F97)</f>
        <v/>
      </c>
    </row>
    <row r="98" ht="15" customHeight="1">
      <c r="A98" s="18" t="inlineStr">
        <is>
          <t>00009856</t>
        </is>
      </c>
      <c r="B98" s="19" t="inlineStr">
        <is>
          <t>TUBO PVC, ROSCAVEL, 1/2", AGUA FRIA PREDIAL</t>
        </is>
      </c>
      <c r="C98" s="18" t="inlineStr">
        <is>
          <t>SINAPI</t>
        </is>
      </c>
      <c r="D98" s="18" t="inlineStr">
        <is>
          <t>M</t>
        </is>
      </c>
      <c r="E98" s="20" t="n">
        <v>12</v>
      </c>
      <c r="F98" s="21">
        <f>ROUND(M98*FATOR, 2)</f>
        <v/>
      </c>
      <c r="G98" s="21">
        <f>ROUND(ROUND(E98,8)*F98,2)</f>
        <v/>
      </c>
      <c r="L98" t="n">
        <v>12</v>
      </c>
      <c r="M98" t="n">
        <v>6.97</v>
      </c>
      <c r="N98">
        <f>(M98-F98)</f>
        <v/>
      </c>
    </row>
    <row r="99" ht="15" customHeight="1">
      <c r="A99" s="18" t="inlineStr">
        <is>
          <t>00009860</t>
        </is>
      </c>
      <c r="B99" s="19" t="inlineStr">
        <is>
          <t>TUBO PVC, ROSCAVEL, 2", PARA AGUA FRIA PREDIAL</t>
        </is>
      </c>
      <c r="C99" s="18" t="inlineStr">
        <is>
          <t>SINAPI</t>
        </is>
      </c>
      <c r="D99" s="18" t="inlineStr">
        <is>
          <t>M</t>
        </is>
      </c>
      <c r="E99" s="20" t="n">
        <v>6</v>
      </c>
      <c r="F99" s="21">
        <f>ROUND(M99*FATOR, 2)</f>
        <v/>
      </c>
      <c r="G99" s="21">
        <f>ROUND(ROUND(E99,8)*F99,2)</f>
        <v/>
      </c>
      <c r="L99" t="n">
        <v>6</v>
      </c>
      <c r="M99" t="n">
        <v>39.41</v>
      </c>
      <c r="N99">
        <f>(M99-F99)</f>
        <v/>
      </c>
    </row>
    <row r="100" ht="15" customHeight="1">
      <c r="A100" s="1" t="n"/>
      <c r="B100" s="1" t="n"/>
      <c r="C100" s="1" t="n"/>
      <c r="D100" s="1" t="n"/>
      <c r="E100" s="77" t="inlineStr">
        <is>
          <t>TOTAL Material:</t>
        </is>
      </c>
      <c r="F100" s="89" t="n"/>
      <c r="G100" s="22">
        <f>SUM(G89:G99)</f>
        <v/>
      </c>
    </row>
    <row r="101" ht="15" customHeight="1">
      <c r="A101" s="1" t="n"/>
      <c r="B101" s="1" t="n"/>
      <c r="C101" s="1" t="n"/>
      <c r="D101" s="1" t="n"/>
      <c r="E101" s="78" t="inlineStr">
        <is>
          <t>VALOR:</t>
        </is>
      </c>
      <c r="F101" s="89" t="n"/>
      <c r="G101" s="4">
        <f>SUM(G100)</f>
        <v/>
      </c>
    </row>
    <row r="102" ht="15" customHeight="1">
      <c r="A102" s="1" t="n"/>
      <c r="B102" s="1" t="n"/>
      <c r="C102" s="1" t="n"/>
      <c r="D102" s="1" t="n"/>
      <c r="E102" s="78" t="inlineStr">
        <is>
          <t>VALOR BDI:</t>
        </is>
      </c>
      <c r="F102" s="89" t="n"/>
      <c r="G102" s="4">
        <f>ROUNDDOWN(G101*BDI,2)</f>
        <v/>
      </c>
    </row>
    <row r="103" ht="15" customHeight="1">
      <c r="A103" s="1" t="n"/>
      <c r="B103" s="1" t="n"/>
      <c r="C103" s="1" t="n"/>
      <c r="D103" s="1" t="n"/>
      <c r="E103" s="78" t="inlineStr">
        <is>
          <t>VALOR COM BDI:</t>
        </is>
      </c>
      <c r="F103" s="89" t="n"/>
      <c r="G103" s="4">
        <f>G102 + G101</f>
        <v/>
      </c>
    </row>
    <row r="104" ht="9.949999999999999" customHeight="1">
      <c r="A104" s="1" t="n"/>
      <c r="B104" s="1" t="n"/>
      <c r="C104" s="1" t="n"/>
      <c r="D104" s="1" t="n"/>
      <c r="E104" s="79" t="n"/>
    </row>
    <row r="105" ht="20.1" customHeight="1">
      <c r="A105" s="80" t="inlineStr">
        <is>
          <t>1.8. CP ADAP - SUDECAP 62.24.14 RELATÓRIO TÉCNICO DE PLANEJAMENTO DE EXECUÇÃO DE OBRAS - MÉDIO PORTE (UN.)</t>
        </is>
      </c>
      <c r="B105" s="88" t="n"/>
      <c r="C105" s="88" t="n"/>
      <c r="D105" s="88" t="n"/>
      <c r="E105" s="88" t="n"/>
      <c r="F105" s="88" t="n"/>
      <c r="G105" s="89" t="n"/>
    </row>
    <row r="106" ht="15" customHeight="1">
      <c r="A106" s="76" t="inlineStr">
        <is>
          <t>Material</t>
        </is>
      </c>
      <c r="B106" s="89" t="n"/>
      <c r="C106" s="74" t="inlineStr">
        <is>
          <t>FONTE</t>
        </is>
      </c>
      <c r="D106" s="74" t="inlineStr">
        <is>
          <t>UNID</t>
        </is>
      </c>
      <c r="E106" s="74" t="inlineStr">
        <is>
          <t>COEFICIENTE</t>
        </is>
      </c>
      <c r="F106" s="74" t="inlineStr">
        <is>
          <t>PREÇO UNITÁRIO</t>
        </is>
      </c>
      <c r="G106" s="74" t="inlineStr">
        <is>
          <t>TOTAL</t>
        </is>
      </c>
    </row>
    <row r="107" ht="15" customHeight="1">
      <c r="A107" s="18" t="inlineStr">
        <is>
          <t>SBC001422</t>
        </is>
      </c>
      <c r="B107" s="19" t="inlineStr">
        <is>
          <t>COPIA XEROX</t>
        </is>
      </c>
      <c r="C107" s="18" t="inlineStr">
        <is>
          <t xml:space="preserve">Composições </t>
        </is>
      </c>
      <c r="D107" s="18" t="inlineStr">
        <is>
          <t>UN</t>
        </is>
      </c>
      <c r="E107" s="20" t="n">
        <v>200</v>
      </c>
      <c r="F107" s="21">
        <f>ROUND(M107*FATOR, 2)</f>
        <v/>
      </c>
      <c r="G107" s="21">
        <f>ROUND(ROUND(E107,8)*F107,2)</f>
        <v/>
      </c>
      <c r="L107" t="n">
        <v>200</v>
      </c>
      <c r="M107" t="n">
        <v>0.85</v>
      </c>
      <c r="N107">
        <f>(M107-F107)</f>
        <v/>
      </c>
    </row>
    <row r="108" ht="15" customHeight="1">
      <c r="A108" s="1" t="n"/>
      <c r="B108" s="1" t="n"/>
      <c r="C108" s="1" t="n"/>
      <c r="D108" s="1" t="n"/>
      <c r="E108" s="77" t="inlineStr">
        <is>
          <t>TOTAL Material:</t>
        </is>
      </c>
      <c r="F108" s="89" t="n"/>
      <c r="G108" s="22">
        <f>SUM(G107:G107)</f>
        <v/>
      </c>
    </row>
    <row r="109" ht="15" customHeight="1">
      <c r="A109" s="76" t="inlineStr">
        <is>
          <t>Mão de Obra com Encargos Complementares</t>
        </is>
      </c>
      <c r="B109" s="89" t="n"/>
      <c r="C109" s="74" t="inlineStr">
        <is>
          <t>FONTE</t>
        </is>
      </c>
      <c r="D109" s="74" t="inlineStr">
        <is>
          <t>UNID</t>
        </is>
      </c>
      <c r="E109" s="74" t="inlineStr">
        <is>
          <t>COEFICIENTE</t>
        </is>
      </c>
      <c r="F109" s="74" t="inlineStr">
        <is>
          <t>PREÇO UNITÁRIO</t>
        </is>
      </c>
      <c r="G109" s="74" t="inlineStr">
        <is>
          <t>TOTAL</t>
        </is>
      </c>
    </row>
    <row r="110" ht="21" customHeight="1">
      <c r="A110" s="18" t="inlineStr">
        <is>
          <t>ADAP-G0855</t>
        </is>
      </c>
      <c r="B110" s="19" t="inlineStr">
        <is>
          <t>ANALISTA DE PLANEJAMENTO COM ENCARGOS COMPLEMENTARES</t>
        </is>
      </c>
      <c r="C110" s="18" t="inlineStr">
        <is>
          <t xml:space="preserve">Composições </t>
        </is>
      </c>
      <c r="D110" s="18" t="inlineStr">
        <is>
          <t>H</t>
        </is>
      </c>
      <c r="E110" s="20">
        <f>L110*FATOR</f>
        <v/>
      </c>
      <c r="F110" s="21">
        <f>'COMPOSICOES AUXILIARES'!G104</f>
        <v/>
      </c>
      <c r="G110" s="21">
        <f>ROUND(ROUND(E110,8)*F110,2)</f>
        <v/>
      </c>
      <c r="L110" t="n">
        <v>42</v>
      </c>
      <c r="M110" t="n">
        <v>115.47</v>
      </c>
      <c r="N110">
        <f>(M110-F110)</f>
        <v/>
      </c>
    </row>
    <row r="111" ht="18" customHeight="1">
      <c r="A111" s="1" t="n"/>
      <c r="B111" s="1" t="n"/>
      <c r="C111" s="1" t="n"/>
      <c r="D111" s="1" t="n"/>
      <c r="E111" s="77" t="inlineStr">
        <is>
          <t>TOTAL Mão de Obra com Encargos Complementares:</t>
        </is>
      </c>
      <c r="F111" s="89" t="n"/>
      <c r="G111" s="22">
        <f>SUM(G110:G110)</f>
        <v/>
      </c>
    </row>
    <row r="112" ht="15" customHeight="1">
      <c r="A112" s="76" t="inlineStr">
        <is>
          <t>Serviço</t>
        </is>
      </c>
      <c r="B112" s="89" t="n"/>
      <c r="C112" s="74" t="inlineStr">
        <is>
          <t>FONTE</t>
        </is>
      </c>
      <c r="D112" s="74" t="inlineStr">
        <is>
          <t>UNID</t>
        </is>
      </c>
      <c r="E112" s="74" t="inlineStr">
        <is>
          <t>COEFICIENTE</t>
        </is>
      </c>
      <c r="F112" s="74" t="inlineStr">
        <is>
          <t>PREÇO UNITÁRIO</t>
        </is>
      </c>
      <c r="G112" s="74" t="inlineStr">
        <is>
          <t>TOTAL</t>
        </is>
      </c>
    </row>
    <row r="113" ht="15" customHeight="1">
      <c r="A113" s="18" t="inlineStr">
        <is>
          <t>SBC014025</t>
        </is>
      </c>
      <c r="B113" s="19" t="inlineStr">
        <is>
          <t>COPIAS DE PROJETOS POR PLOTAGEM ELETRONICA</t>
        </is>
      </c>
      <c r="C113" s="18" t="inlineStr">
        <is>
          <t xml:space="preserve">Composições </t>
        </is>
      </c>
      <c r="D113" s="18" t="inlineStr">
        <is>
          <t>UN</t>
        </is>
      </c>
      <c r="E113" s="20" t="n">
        <v>25</v>
      </c>
      <c r="F113" s="21">
        <f>'COMPOSICOES AUXILIARES'!G1020</f>
        <v/>
      </c>
      <c r="G113" s="21">
        <f>ROUND(ROUND(E113,8)*F113,2)</f>
        <v/>
      </c>
      <c r="L113" t="n">
        <v>25</v>
      </c>
      <c r="M113" t="n">
        <v>16</v>
      </c>
      <c r="N113">
        <f>(M113-F113)</f>
        <v/>
      </c>
    </row>
    <row r="114" ht="15" customHeight="1">
      <c r="A114" s="18" t="inlineStr">
        <is>
          <t>SBC033022.</t>
        </is>
      </c>
      <c r="B114" s="19" t="inlineStr">
        <is>
          <t>PROJETO - COMPLEMENTARES/PERSPECTIVAS DA OBRA</t>
        </is>
      </c>
      <c r="C114" s="18" t="inlineStr">
        <is>
          <t xml:space="preserve">Composições </t>
        </is>
      </c>
      <c r="D114" s="18" t="inlineStr">
        <is>
          <t>M2</t>
        </is>
      </c>
      <c r="E114" s="20" t="n">
        <v>250</v>
      </c>
      <c r="F114" s="21">
        <f>'COMPOSICOES AUXILIARES'!G3111</f>
        <v/>
      </c>
      <c r="G114" s="21">
        <f>ROUND(ROUND(E114,8)*F114,2)</f>
        <v/>
      </c>
      <c r="L114" t="n">
        <v>250</v>
      </c>
      <c r="M114" t="n">
        <v>18</v>
      </c>
      <c r="N114">
        <f>(M114-F114)</f>
        <v/>
      </c>
    </row>
    <row r="115" ht="15" customHeight="1">
      <c r="A115" s="18" t="inlineStr">
        <is>
          <t>SBC000285</t>
        </is>
      </c>
      <c r="B115" s="19" t="inlineStr">
        <is>
          <t>PROJETO DE CANTEIRO DE OBRAS E SERVICOS</t>
        </is>
      </c>
      <c r="C115" s="18" t="inlineStr">
        <is>
          <t xml:space="preserve">Composições </t>
        </is>
      </c>
      <c r="D115" s="18" t="inlineStr">
        <is>
          <t>M2</t>
        </is>
      </c>
      <c r="E115" s="20" t="n">
        <v>67.98999999999999</v>
      </c>
      <c r="F115" s="21">
        <f>'COMPOSICOES AUXILIARES'!G3119</f>
        <v/>
      </c>
      <c r="G115" s="21">
        <f>ROUND(ROUND(E115,8)*F115,2)</f>
        <v/>
      </c>
      <c r="L115" t="n">
        <v>67.98999999999999</v>
      </c>
      <c r="M115" t="n">
        <v>8.5</v>
      </c>
      <c r="N115">
        <f>(M115-F115)</f>
        <v/>
      </c>
    </row>
    <row r="116" ht="15" customHeight="1">
      <c r="A116" s="1" t="n"/>
      <c r="B116" s="1" t="n"/>
      <c r="C116" s="1" t="n"/>
      <c r="D116" s="1" t="n"/>
      <c r="E116" s="77" t="inlineStr">
        <is>
          <t>TOTAL Serviço:</t>
        </is>
      </c>
      <c r="F116" s="89" t="n"/>
      <c r="G116" s="22">
        <f>SUM(G113:G115)</f>
        <v/>
      </c>
    </row>
    <row r="117" ht="15" customHeight="1">
      <c r="A117" s="1" t="n"/>
      <c r="B117" s="1" t="n"/>
      <c r="C117" s="1" t="n"/>
      <c r="D117" s="1" t="n"/>
      <c r="E117" s="78" t="inlineStr">
        <is>
          <t>VALOR:</t>
        </is>
      </c>
      <c r="F117" s="89" t="n"/>
      <c r="G117" s="4">
        <f>SUM(G108,G111,G116)</f>
        <v/>
      </c>
    </row>
    <row r="118" ht="15" customHeight="1">
      <c r="A118" s="1" t="n"/>
      <c r="B118" s="1" t="n"/>
      <c r="C118" s="1" t="n"/>
      <c r="D118" s="1" t="n"/>
      <c r="E118" s="78" t="inlineStr">
        <is>
          <t>VALOR BDI:</t>
        </is>
      </c>
      <c r="F118" s="89" t="n"/>
      <c r="G118" s="4">
        <f>ROUNDDOWN(G117*BDI,2)</f>
        <v/>
      </c>
    </row>
    <row r="119" ht="15" customHeight="1">
      <c r="A119" s="1" t="n"/>
      <c r="B119" s="1" t="n"/>
      <c r="C119" s="1" t="n"/>
      <c r="D119" s="1" t="n"/>
      <c r="E119" s="78" t="inlineStr">
        <is>
          <t>VALOR COM BDI:</t>
        </is>
      </c>
      <c r="F119" s="89" t="n"/>
      <c r="G119" s="4">
        <f>G118 + G117</f>
        <v/>
      </c>
    </row>
    <row r="120" ht="9.949999999999999" customHeight="1">
      <c r="A120" s="1" t="n"/>
      <c r="B120" s="1" t="n"/>
      <c r="C120" s="1" t="n"/>
      <c r="D120" s="1" t="n"/>
      <c r="E120" s="79" t="n"/>
    </row>
    <row r="121" ht="20.1" customHeight="1">
      <c r="A121" s="80" t="inlineStr">
        <is>
          <t>2.1. 103689 FORNECIMENTO E INSTALAÇÃO DE PLACA DE OBRA COM CHAPA GALVANIZADA E ESTRUTURA DE MADEIRA. AF_03/2022_PS (M2)</t>
        </is>
      </c>
      <c r="B121" s="88" t="n"/>
      <c r="C121" s="88" t="n"/>
      <c r="D121" s="88" t="n"/>
      <c r="E121" s="88" t="n"/>
      <c r="F121" s="88" t="n"/>
      <c r="G121" s="89" t="n"/>
    </row>
    <row r="122" ht="15" customHeight="1">
      <c r="A122" s="76" t="inlineStr">
        <is>
          <t>Material</t>
        </is>
      </c>
      <c r="B122" s="89" t="n"/>
      <c r="C122" s="74" t="inlineStr">
        <is>
          <t>FONTE</t>
        </is>
      </c>
      <c r="D122" s="74" t="inlineStr">
        <is>
          <t>UNID</t>
        </is>
      </c>
      <c r="E122" s="74" t="inlineStr">
        <is>
          <t>COEFICIENTE</t>
        </is>
      </c>
      <c r="F122" s="74" t="inlineStr">
        <is>
          <t>PREÇO UNITÁRIO</t>
        </is>
      </c>
      <c r="G122" s="74" t="inlineStr">
        <is>
          <t>TOTAL</t>
        </is>
      </c>
    </row>
    <row r="123" ht="29.1" customHeight="1">
      <c r="A123" s="18" t="inlineStr">
        <is>
          <t>00004813</t>
        </is>
      </c>
      <c r="B123" s="19" t="inlineStr">
        <is>
          <t>PLACA DE OBRA (PARA CONSTRUCAO CIVIL) EM CHAPA GALVANIZADA *N. 22*, ADESIVADA, DE *2,4 X 1,2* M (SEM POSTES PARA FIXACAO)</t>
        </is>
      </c>
      <c r="C123" s="18" t="inlineStr">
        <is>
          <t>SINAPI</t>
        </is>
      </c>
      <c r="D123" s="18" t="inlineStr">
        <is>
          <t>M2</t>
        </is>
      </c>
      <c r="E123" s="20" t="n">
        <v>1</v>
      </c>
      <c r="F123" s="21">
        <f>ROUND(M123*FATOR, 2)</f>
        <v/>
      </c>
      <c r="G123" s="21">
        <f>TRUNC(TRUNC(E123,8)*F123,2)</f>
        <v/>
      </c>
      <c r="L123" t="n">
        <v>1</v>
      </c>
      <c r="M123" t="n">
        <v>250</v>
      </c>
      <c r="N123">
        <f>(M123-F123)</f>
        <v/>
      </c>
    </row>
    <row r="124" ht="15" customHeight="1">
      <c r="A124" s="18" t="inlineStr">
        <is>
          <t>00005065</t>
        </is>
      </c>
      <c r="B124" s="19" t="inlineStr">
        <is>
          <t>PREGO DE ACO POLIDO COM CABECA 10 X 10 (7/8 X 17)</t>
        </is>
      </c>
      <c r="C124" s="18" t="inlineStr">
        <is>
          <t>SINAPI</t>
        </is>
      </c>
      <c r="D124" s="18" t="inlineStr">
        <is>
          <t>KG</t>
        </is>
      </c>
      <c r="E124" s="20" t="n">
        <v>0.0113</v>
      </c>
      <c r="F124" s="21">
        <f>ROUND(M124*FATOR, 2)</f>
        <v/>
      </c>
      <c r="G124" s="21">
        <f>TRUNC(TRUNC(E124,8)*F124,2)</f>
        <v/>
      </c>
      <c r="L124" t="n">
        <v>0.0113</v>
      </c>
      <c r="M124" t="n">
        <v>25.89</v>
      </c>
      <c r="N124">
        <f>(M124-F124)</f>
        <v/>
      </c>
    </row>
    <row r="125" ht="15" customHeight="1">
      <c r="A125" s="18" t="inlineStr">
        <is>
          <t>00005069</t>
        </is>
      </c>
      <c r="B125" s="19" t="inlineStr">
        <is>
          <t>PREGO DE ACO POLIDO COM CABECA 17 X 27 (2 1/2 X 11)</t>
        </is>
      </c>
      <c r="C125" s="18" t="inlineStr">
        <is>
          <t>SINAPI</t>
        </is>
      </c>
      <c r="D125" s="18" t="inlineStr">
        <is>
          <t>KG</t>
        </is>
      </c>
      <c r="E125" s="20" t="n">
        <v>0.0132</v>
      </c>
      <c r="F125" s="21">
        <f>ROUND(M125*FATOR, 2)</f>
        <v/>
      </c>
      <c r="G125" s="21">
        <f>TRUNC(TRUNC(E125,8)*F125,2)</f>
        <v/>
      </c>
      <c r="L125" t="n">
        <v>0.0132</v>
      </c>
      <c r="M125" t="n">
        <v>13.87</v>
      </c>
      <c r="N125">
        <f>(M125-F125)</f>
        <v/>
      </c>
    </row>
    <row r="126" ht="21" customHeight="1">
      <c r="A126" s="18" t="inlineStr">
        <is>
          <t>00004509</t>
        </is>
      </c>
      <c r="B126" s="19" t="inlineStr">
        <is>
          <t>SARRAFO *2,5 X 10* CM EM PINUS, MISTA OU EQUIVALENTE DA REGIAO - BRUTA</t>
        </is>
      </c>
      <c r="C126" s="18" t="inlineStr">
        <is>
          <t>SINAPI</t>
        </is>
      </c>
      <c r="D126" s="18" t="inlineStr">
        <is>
          <t>M</t>
        </is>
      </c>
      <c r="E126" s="20" t="n">
        <v>3.2083</v>
      </c>
      <c r="F126" s="21">
        <f>ROUND(M126*FATOR, 2)</f>
        <v/>
      </c>
      <c r="G126" s="21">
        <f>TRUNC(TRUNC(E126,8)*F126,2)</f>
        <v/>
      </c>
      <c r="L126" t="n">
        <v>3.2083</v>
      </c>
      <c r="M126" t="n">
        <v>5.71</v>
      </c>
      <c r="N126">
        <f>(M126-F126)</f>
        <v/>
      </c>
    </row>
    <row r="127" ht="15" customHeight="1">
      <c r="A127" s="1" t="n"/>
      <c r="B127" s="1" t="n"/>
      <c r="C127" s="1" t="n"/>
      <c r="D127" s="1" t="n"/>
      <c r="E127" s="77" t="inlineStr">
        <is>
          <t>TOTAL Material:</t>
        </is>
      </c>
      <c r="F127" s="89" t="n"/>
      <c r="G127" s="22">
        <f>SUM(G123:G126)</f>
        <v/>
      </c>
    </row>
    <row r="128" ht="15" customHeight="1">
      <c r="A128" s="76" t="inlineStr">
        <is>
          <t>Mão de Obra com Encargos Complementares</t>
        </is>
      </c>
      <c r="B128" s="89" t="n"/>
      <c r="C128" s="74" t="inlineStr">
        <is>
          <t>FONTE</t>
        </is>
      </c>
      <c r="D128" s="74" t="inlineStr">
        <is>
          <t>UNID</t>
        </is>
      </c>
      <c r="E128" s="74" t="inlineStr">
        <is>
          <t>COEFICIENTE</t>
        </is>
      </c>
      <c r="F128" s="74" t="inlineStr">
        <is>
          <t>PREÇO UNITÁRIO</t>
        </is>
      </c>
      <c r="G128" s="74" t="inlineStr">
        <is>
          <t>TOTAL</t>
        </is>
      </c>
    </row>
    <row r="129" ht="21" customHeight="1">
      <c r="A129" s="18" t="inlineStr">
        <is>
          <t>88262</t>
        </is>
      </c>
      <c r="B129" s="19" t="inlineStr">
        <is>
          <t>CARPINTEIRO DE FORMAS COM ENCARGOS COMPLEMENTARES</t>
        </is>
      </c>
      <c r="C129" s="18" t="inlineStr">
        <is>
          <t>SINAPI</t>
        </is>
      </c>
      <c r="D129" s="18" t="inlineStr">
        <is>
          <t>H</t>
        </is>
      </c>
      <c r="E129" s="20">
        <f>L129*FATOR</f>
        <v/>
      </c>
      <c r="F129" s="21">
        <f>'COMPOSICOES AUXILIARES'!G825</f>
        <v/>
      </c>
      <c r="G129" s="21">
        <f>TRUNC(TRUNC(E129,8)*F129,2)</f>
        <v/>
      </c>
      <c r="L129" t="n">
        <v>0.3729</v>
      </c>
      <c r="M129" t="n">
        <v>28.52</v>
      </c>
      <c r="N129">
        <f>(M129-F129)</f>
        <v/>
      </c>
    </row>
    <row r="130" ht="15" customHeight="1">
      <c r="A130" s="18" t="inlineStr">
        <is>
          <t>88316</t>
        </is>
      </c>
      <c r="B130" s="19" t="inlineStr">
        <is>
          <t>SERVENTE COM ENCARGOS COMPLEMENTARES</t>
        </is>
      </c>
      <c r="C130" s="18" t="inlineStr">
        <is>
          <t>SINAPI</t>
        </is>
      </c>
      <c r="D130" s="18" t="inlineStr">
        <is>
          <t>H</t>
        </is>
      </c>
      <c r="E130" s="20">
        <f>L130*FATOR</f>
        <v/>
      </c>
      <c r="F130" s="21">
        <f>'COMPOSICOES AUXILIARES'!G3382</f>
        <v/>
      </c>
      <c r="G130" s="21">
        <f>TRUNC(TRUNC(E130,8)*F130,2)</f>
        <v/>
      </c>
      <c r="L130" t="n">
        <v>1.1186</v>
      </c>
      <c r="M130" t="n">
        <v>22.1</v>
      </c>
      <c r="N130">
        <f>(M130-F130)</f>
        <v/>
      </c>
    </row>
    <row r="131" ht="18" customHeight="1">
      <c r="A131" s="1" t="n"/>
      <c r="B131" s="1" t="n"/>
      <c r="C131" s="1" t="n"/>
      <c r="D131" s="1" t="n"/>
      <c r="E131" s="77" t="inlineStr">
        <is>
          <t>TOTAL Mão de Obra com Encargos Complementares:</t>
        </is>
      </c>
      <c r="F131" s="89" t="n"/>
      <c r="G131" s="22">
        <f>SUM(G129:G130)</f>
        <v/>
      </c>
    </row>
    <row r="132" ht="15" customHeight="1">
      <c r="A132" s="76" t="inlineStr">
        <is>
          <t>Serviço</t>
        </is>
      </c>
      <c r="B132" s="89" t="n"/>
      <c r="C132" s="74" t="inlineStr">
        <is>
          <t>FONTE</t>
        </is>
      </c>
      <c r="D132" s="74" t="inlineStr">
        <is>
          <t>UNID</t>
        </is>
      </c>
      <c r="E132" s="74" t="inlineStr">
        <is>
          <t>COEFICIENTE</t>
        </is>
      </c>
      <c r="F132" s="74" t="inlineStr">
        <is>
          <t>PREÇO UNITÁRIO</t>
        </is>
      </c>
      <c r="G132" s="74" t="inlineStr">
        <is>
          <t>TOTAL</t>
        </is>
      </c>
    </row>
    <row r="133" ht="21" customHeight="1">
      <c r="A133" s="18" t="inlineStr">
        <is>
          <t>102234</t>
        </is>
      </c>
      <c r="B133" s="19" t="inlineStr">
        <is>
          <t>PINTURA IMUNIZANTE PARA MADEIRA, 2 DEMÃOS. AF_01/2021</t>
        </is>
      </c>
      <c r="C133" s="18" t="inlineStr">
        <is>
          <t>SINAPI</t>
        </is>
      </c>
      <c r="D133" s="18" t="inlineStr">
        <is>
          <t>M2</t>
        </is>
      </c>
      <c r="E133" s="20" t="n">
        <v>0.5</v>
      </c>
      <c r="F133" s="21">
        <f>'COMPOSICOES AUXILIARES'!G3020</f>
        <v/>
      </c>
      <c r="G133" s="21">
        <f>TRUNC(TRUNC(E133,8)*F133,2)</f>
        <v/>
      </c>
      <c r="L133" t="n">
        <v>0.5</v>
      </c>
      <c r="M133" t="n">
        <v>23.83</v>
      </c>
      <c r="N133">
        <f>(M133-F133)</f>
        <v/>
      </c>
    </row>
    <row r="134" ht="15" customHeight="1">
      <c r="A134" s="1" t="n"/>
      <c r="B134" s="1" t="n"/>
      <c r="C134" s="1" t="n"/>
      <c r="D134" s="1" t="n"/>
      <c r="E134" s="77" t="inlineStr">
        <is>
          <t>TOTAL Serviço:</t>
        </is>
      </c>
      <c r="F134" s="89" t="n"/>
      <c r="G134" s="22">
        <f>SUM(G133:G133)</f>
        <v/>
      </c>
    </row>
    <row r="135" ht="15" customHeight="1">
      <c r="A135" s="1" t="n"/>
      <c r="B135" s="1" t="n"/>
      <c r="C135" s="1" t="n"/>
      <c r="D135" s="1" t="n"/>
      <c r="E135" s="78" t="inlineStr">
        <is>
          <t>VALOR:</t>
        </is>
      </c>
      <c r="F135" s="89" t="n"/>
      <c r="G135" s="4">
        <f>SUM(G127,G131,G134)</f>
        <v/>
      </c>
    </row>
    <row r="136" ht="15" customHeight="1">
      <c r="A136" s="1" t="n"/>
      <c r="B136" s="1" t="n"/>
      <c r="C136" s="1" t="n"/>
      <c r="D136" s="1" t="n"/>
      <c r="E136" s="78" t="inlineStr">
        <is>
          <t>VALOR BDI:</t>
        </is>
      </c>
      <c r="F136" s="89" t="n"/>
      <c r="G136" s="4">
        <f>ROUNDDOWN(G135*BDI,2)</f>
        <v/>
      </c>
    </row>
    <row r="137" ht="15" customHeight="1">
      <c r="A137" s="1" t="n"/>
      <c r="B137" s="1" t="n"/>
      <c r="C137" s="1" t="n"/>
      <c r="D137" s="1" t="n"/>
      <c r="E137" s="78" t="inlineStr">
        <is>
          <t>VALOR COM BDI:</t>
        </is>
      </c>
      <c r="F137" s="89" t="n"/>
      <c r="G137" s="4">
        <f>G136 + G135</f>
        <v/>
      </c>
    </row>
    <row r="138" ht="9.949999999999999" customHeight="1">
      <c r="A138" s="1" t="n"/>
      <c r="B138" s="1" t="n"/>
      <c r="C138" s="1" t="n"/>
      <c r="D138" s="1" t="n"/>
      <c r="E138" s="79" t="n"/>
    </row>
    <row r="139" ht="20.1" customHeight="1">
      <c r="A139" s="80" t="inlineStr">
        <is>
          <t>2.2. 93208 EXECUÇÃO DE ALMOXARIFADO EM CANTEIRO DE OBRA EM CHAPA DE MADEIRA COMPENSADA, INCLUSO PRATELEIRAS. AF_02/2016 (M2)</t>
        </is>
      </c>
      <c r="B139" s="88" t="n"/>
      <c r="C139" s="88" t="n"/>
      <c r="D139" s="88" t="n"/>
      <c r="E139" s="88" t="n"/>
      <c r="F139" s="88" t="n"/>
      <c r="G139" s="89" t="n"/>
    </row>
    <row r="140" ht="15" customHeight="1">
      <c r="A140" s="76" t="inlineStr">
        <is>
          <t>Material</t>
        </is>
      </c>
      <c r="B140" s="89" t="n"/>
      <c r="C140" s="74" t="inlineStr">
        <is>
          <t>FONTE</t>
        </is>
      </c>
      <c r="D140" s="74" t="inlineStr">
        <is>
          <t>UNID</t>
        </is>
      </c>
      <c r="E140" s="74" t="inlineStr">
        <is>
          <t>COEFICIENTE</t>
        </is>
      </c>
      <c r="F140" s="74" t="inlineStr">
        <is>
          <t>PREÇO UNITÁRIO</t>
        </is>
      </c>
      <c r="G140" s="74" t="inlineStr">
        <is>
          <t>TOTAL</t>
        </is>
      </c>
    </row>
    <row r="141" ht="21" customHeight="1">
      <c r="A141" s="18" t="inlineStr">
        <is>
          <t>00004513</t>
        </is>
      </c>
      <c r="B141" s="19" t="inlineStr">
        <is>
          <t>CAIBRO 5 X 5 CM EM PINUS, MISTA OU EQUIVALENTE DA REGIAO - BRUTA</t>
        </is>
      </c>
      <c r="C141" s="18" t="inlineStr">
        <is>
          <t>SINAPI</t>
        </is>
      </c>
      <c r="D141" s="18" t="inlineStr">
        <is>
          <t>M</t>
        </is>
      </c>
      <c r="E141" s="20" t="n">
        <v>3.484</v>
      </c>
      <c r="F141" s="21">
        <f>ROUND(M141*FATOR, 2)</f>
        <v/>
      </c>
      <c r="G141" s="21">
        <f>ROUND(ROUND(E141,8)*F141,2)</f>
        <v/>
      </c>
      <c r="L141" t="n">
        <v>3.484</v>
      </c>
      <c r="M141" t="n">
        <v>7.92</v>
      </c>
      <c r="N141">
        <f>(M141-F141)</f>
        <v/>
      </c>
    </row>
    <row r="142" ht="21" customHeight="1">
      <c r="A142" s="18" t="inlineStr">
        <is>
          <t>00010886</t>
        </is>
      </c>
      <c r="B142" s="19" t="inlineStr">
        <is>
          <t>EXTINTOR DE INCENDIO PORTATIL COM CARGA DE AGUA PRESSURIZADA DE 10 L, CLASSE A</t>
        </is>
      </c>
      <c r="C142" s="18" t="inlineStr">
        <is>
          <t>SINAPI</t>
        </is>
      </c>
      <c r="D142" s="18" t="inlineStr">
        <is>
          <t>UN</t>
        </is>
      </c>
      <c r="E142" s="20" t="n">
        <v>0.025</v>
      </c>
      <c r="F142" s="21">
        <f>ROUND(M142*FATOR, 2)</f>
        <v/>
      </c>
      <c r="G142" s="21">
        <f>ROUND(ROUND(E142,8)*F142,2)</f>
        <v/>
      </c>
      <c r="L142" t="n">
        <v>0.025</v>
      </c>
      <c r="M142" t="n">
        <v>247.18</v>
      </c>
      <c r="N142">
        <f>(M142-F142)</f>
        <v/>
      </c>
    </row>
    <row r="143" ht="21" customHeight="1">
      <c r="A143" s="18" t="inlineStr">
        <is>
          <t>00010891</t>
        </is>
      </c>
      <c r="B143" s="19" t="inlineStr">
        <is>
          <t>EXTINTOR DE INCENDIO PORTATIL COM CARGA DE PO QUIMICO SECO (PQS) DE 4 KG, CLASSE BC</t>
        </is>
      </c>
      <c r="C143" s="18" t="inlineStr">
        <is>
          <t>SINAPI</t>
        </is>
      </c>
      <c r="D143" s="18" t="inlineStr">
        <is>
          <t>UN</t>
        </is>
      </c>
      <c r="E143" s="20" t="n">
        <v>0.025</v>
      </c>
      <c r="F143" s="21">
        <f>ROUND(M143*FATOR, 2)</f>
        <v/>
      </c>
      <c r="G143" s="21">
        <f>ROUND(ROUND(E143,8)*F143,2)</f>
        <v/>
      </c>
      <c r="L143" t="n">
        <v>0.025</v>
      </c>
      <c r="M143" t="n">
        <v>239.03</v>
      </c>
      <c r="N143">
        <f>(M143-F143)</f>
        <v/>
      </c>
    </row>
    <row r="144" ht="38.1" customHeight="1">
      <c r="A144" s="18" t="inlineStr">
        <is>
          <t>00011455</t>
        </is>
      </c>
      <c r="B144" s="19" t="inlineStr">
        <is>
          <t>FERROLHO COM FECHO / TRINCO REDONDO, EM ACO GALVANIZADO / ZINCADO, DE SOBREPOR, COM COMPRIMENTO DE 8" E ESPESSURA MINIMA DA CHAPA DE 1,50 MM</t>
        </is>
      </c>
      <c r="C144" s="18" t="inlineStr">
        <is>
          <t>SINAPI</t>
        </is>
      </c>
      <c r="D144" s="18" t="inlineStr">
        <is>
          <t>UN</t>
        </is>
      </c>
      <c r="E144" s="20" t="n">
        <v>0.025</v>
      </c>
      <c r="F144" s="21">
        <f>ROUND(M144*FATOR, 2)</f>
        <v/>
      </c>
      <c r="G144" s="21">
        <f>ROUND(ROUND(E144,8)*F144,2)</f>
        <v/>
      </c>
      <c r="L144" t="n">
        <v>0.025</v>
      </c>
      <c r="M144" t="n">
        <v>18.34</v>
      </c>
      <c r="N144">
        <f>(M144-F144)</f>
        <v/>
      </c>
    </row>
    <row r="145" ht="29.1" customHeight="1">
      <c r="A145" s="18" t="inlineStr">
        <is>
          <t>00011587</t>
        </is>
      </c>
      <c r="B145" s="19" t="inlineStr">
        <is>
          <t>FORRO DE PVC LISO, BRANCO, REGUA DE 10 CM, ESPESSURA DE 8 MM A 10 MM (COM COLOCACAO / SEM ESTRUTURA METALICA)</t>
        </is>
      </c>
      <c r="C145" s="18" t="inlineStr">
        <is>
          <t>SINAPI</t>
        </is>
      </c>
      <c r="D145" s="18" t="inlineStr">
        <is>
          <t>M2</t>
        </is>
      </c>
      <c r="E145" s="20" t="n">
        <v>1</v>
      </c>
      <c r="F145" s="21">
        <f>ROUND(M145*FATOR, 2)</f>
        <v/>
      </c>
      <c r="G145" s="21">
        <f>ROUND(ROUND(E145,8)*F145,2)</f>
        <v/>
      </c>
      <c r="L145" t="n">
        <v>1</v>
      </c>
      <c r="M145" t="n">
        <v>84.59999999999999</v>
      </c>
      <c r="N145">
        <f>(M145-F145)</f>
        <v/>
      </c>
    </row>
    <row r="146" ht="29.1" customHeight="1">
      <c r="A146" s="18" t="inlineStr">
        <is>
          <t>00006193</t>
        </is>
      </c>
      <c r="B146" s="19" t="inlineStr">
        <is>
          <t>TABUA NAO APARELHADA *2,5 X 20* CM, EM MACARANDUBA/MASSARANDUBA, ANGELIM OU EQUIVALENTE DA REGIAO - BRUTA</t>
        </is>
      </c>
      <c r="C146" s="18" t="inlineStr">
        <is>
          <t>SINAPI</t>
        </is>
      </c>
      <c r="D146" s="18" t="inlineStr">
        <is>
          <t>M</t>
        </is>
      </c>
      <c r="E146" s="20" t="n">
        <v>3.917</v>
      </c>
      <c r="F146" s="21">
        <f>ROUND(M146*FATOR, 2)</f>
        <v/>
      </c>
      <c r="G146" s="21">
        <f>ROUND(ROUND(E146,8)*F146,2)</f>
        <v/>
      </c>
      <c r="L146" t="n">
        <v>3.917</v>
      </c>
      <c r="M146" t="n">
        <v>17.66</v>
      </c>
      <c r="N146">
        <f>(M146-F146)</f>
        <v/>
      </c>
    </row>
    <row r="147" ht="15" customHeight="1">
      <c r="A147" s="1" t="n"/>
      <c r="B147" s="1" t="n"/>
      <c r="C147" s="1" t="n"/>
      <c r="D147" s="1" t="n"/>
      <c r="E147" s="77" t="inlineStr">
        <is>
          <t>TOTAL Material:</t>
        </is>
      </c>
      <c r="F147" s="89" t="n"/>
      <c r="G147" s="22">
        <f>SUM(G141:G146)</f>
        <v/>
      </c>
    </row>
    <row r="148" ht="15" customHeight="1">
      <c r="A148" s="76" t="inlineStr">
        <is>
          <t>Mão de Obra com Encargos Complementares</t>
        </is>
      </c>
      <c r="B148" s="89" t="n"/>
      <c r="C148" s="74" t="inlineStr">
        <is>
          <t>FONTE</t>
        </is>
      </c>
      <c r="D148" s="74" t="inlineStr">
        <is>
          <t>UNID</t>
        </is>
      </c>
      <c r="E148" s="74" t="inlineStr">
        <is>
          <t>COEFICIENTE</t>
        </is>
      </c>
      <c r="F148" s="74" t="inlineStr">
        <is>
          <t>PREÇO UNITÁRIO</t>
        </is>
      </c>
      <c r="G148" s="74" t="inlineStr">
        <is>
          <t>TOTAL</t>
        </is>
      </c>
    </row>
    <row r="149" ht="21" customHeight="1">
      <c r="A149" s="18" t="inlineStr">
        <is>
          <t>88262</t>
        </is>
      </c>
      <c r="B149" s="19" t="inlineStr">
        <is>
          <t>CARPINTEIRO DE FORMAS COM ENCARGOS COMPLEMENTARES</t>
        </is>
      </c>
      <c r="C149" s="18" t="inlineStr">
        <is>
          <t>SINAPI</t>
        </is>
      </c>
      <c r="D149" s="18" t="inlineStr">
        <is>
          <t>H</t>
        </is>
      </c>
      <c r="E149" s="20">
        <f>L149*FATOR</f>
        <v/>
      </c>
      <c r="F149" s="21">
        <f>'COMPOSICOES AUXILIARES'!G825</f>
        <v/>
      </c>
      <c r="G149" s="21">
        <f>ROUND(ROUND(E149,8)*F149,2)</f>
        <v/>
      </c>
      <c r="L149" t="n">
        <v>0.979</v>
      </c>
      <c r="M149" t="n">
        <v>28.52</v>
      </c>
      <c r="N149">
        <f>(M149-F149)</f>
        <v/>
      </c>
    </row>
    <row r="150" ht="18" customHeight="1">
      <c r="A150" s="1" t="n"/>
      <c r="B150" s="1" t="n"/>
      <c r="C150" s="1" t="n"/>
      <c r="D150" s="1" t="n"/>
      <c r="E150" s="77" t="inlineStr">
        <is>
          <t>TOTAL Mão de Obra com Encargos Complementares:</t>
        </is>
      </c>
      <c r="F150" s="89" t="n"/>
      <c r="G150" s="22">
        <f>SUM(G149:G149)</f>
        <v/>
      </c>
    </row>
    <row r="151" ht="15" customHeight="1">
      <c r="A151" s="76" t="inlineStr">
        <is>
          <t>Serviço</t>
        </is>
      </c>
      <c r="B151" s="89" t="n"/>
      <c r="C151" s="74" t="inlineStr">
        <is>
          <t>FONTE</t>
        </is>
      </c>
      <c r="D151" s="74" t="inlineStr">
        <is>
          <t>UNID</t>
        </is>
      </c>
      <c r="E151" s="74" t="inlineStr">
        <is>
          <t>COEFICIENTE</t>
        </is>
      </c>
      <c r="F151" s="74" t="inlineStr">
        <is>
          <t>PREÇO UNITÁRIO</t>
        </is>
      </c>
      <c r="G151" s="74" t="inlineStr">
        <is>
          <t>TOTAL</t>
        </is>
      </c>
    </row>
    <row r="152" ht="38.1" customHeight="1">
      <c r="A152" s="18" t="inlineStr">
        <is>
          <t>101165</t>
        </is>
      </c>
      <c r="B152" s="19" t="inlineStr">
        <is>
          <t>ALVENARIA DE EMBASAMENTO COM BLOCO ESTRUTURAL DE CONCRETO, DE 14X19X29CM E ARGAMASSA DE ASSENTAMENTO COM PREPARO EM BETONEIRA. AF_05/2020</t>
        </is>
      </c>
      <c r="C152" s="18" t="inlineStr">
        <is>
          <t>SINAPI</t>
        </is>
      </c>
      <c r="D152" s="18" t="inlineStr">
        <is>
          <t>M3</t>
        </is>
      </c>
      <c r="E152" s="20" t="n">
        <v>0.027</v>
      </c>
      <c r="F152" s="21">
        <f>'COMPOSICOES AUXILIARES'!G90</f>
        <v/>
      </c>
      <c r="G152" s="21">
        <f>ROUND(ROUND(E152,8)*F152,2)</f>
        <v/>
      </c>
      <c r="L152" t="n">
        <v>0.027</v>
      </c>
      <c r="M152" t="n">
        <v>1053.45</v>
      </c>
      <c r="N152">
        <f>(M152-F152)</f>
        <v/>
      </c>
    </row>
    <row r="153" ht="29.1" customHeight="1">
      <c r="A153" s="18" t="inlineStr">
        <is>
          <t>91924</t>
        </is>
      </c>
      <c r="B153" s="19" t="inlineStr">
        <is>
          <t>CABO DE COBRE FLEXÍVEL ISOLADO, 1,5 MM², ANTI-CHAMA 450/750 V, PARA CIRCUITOS TERMINAIS - FORNECIMENTO E INSTALAÇÃO. AF_03/2023</t>
        </is>
      </c>
      <c r="C153" s="18" t="inlineStr">
        <is>
          <t>SINAPI</t>
        </is>
      </c>
      <c r="D153" s="18" t="inlineStr">
        <is>
          <t>M</t>
        </is>
      </c>
      <c r="E153" s="20" t="n">
        <v>0.622</v>
      </c>
      <c r="F153" s="21">
        <f>'COMPOSICOES AUXILIARES'!G558</f>
        <v/>
      </c>
      <c r="G153" s="21">
        <f>ROUND(ROUND(E153,8)*F153,2)</f>
        <v/>
      </c>
      <c r="L153" t="n">
        <v>0.622</v>
      </c>
      <c r="M153" t="n">
        <v>3.12</v>
      </c>
      <c r="N153">
        <f>(M153-F153)</f>
        <v/>
      </c>
    </row>
    <row r="154" ht="29.1" customHeight="1">
      <c r="A154" s="18" t="inlineStr">
        <is>
          <t>91926</t>
        </is>
      </c>
      <c r="B154" s="19" t="inlineStr">
        <is>
          <t>CABO DE COBRE FLEXÍVEL ISOLADO, 2,5 MM², ANTI-CHAMA 450/750 V, PARA CIRCUITOS TERMINAIS - FORNECIMENTO E INSTALAÇÃO. AF_03/2023</t>
        </is>
      </c>
      <c r="C154" s="18" t="inlineStr">
        <is>
          <t>SINAPI</t>
        </is>
      </c>
      <c r="D154" s="18" t="inlineStr">
        <is>
          <t>M</t>
        </is>
      </c>
      <c r="E154" s="20" t="n">
        <v>0.68</v>
      </c>
      <c r="F154" s="21">
        <f>'COMPOSICOES AUXILIARES'!G584</f>
        <v/>
      </c>
      <c r="G154" s="21">
        <f>ROUND(ROUND(E154,8)*F154,2)</f>
        <v/>
      </c>
      <c r="L154" t="n">
        <v>0.68</v>
      </c>
      <c r="M154" t="n">
        <v>4.54</v>
      </c>
      <c r="N154">
        <f>(M154-F154)</f>
        <v/>
      </c>
    </row>
    <row r="155" ht="21" customHeight="1">
      <c r="A155" s="18" t="inlineStr">
        <is>
          <t>91937</t>
        </is>
      </c>
      <c r="B155" s="19" t="inlineStr">
        <is>
          <t>CAIXA OCTOGONAL 3" X 3", PVC, INSTALADA EM LAJE - FORNECIMENTO E INSTALAÇÃO. AF_03/2023</t>
        </is>
      </c>
      <c r="C155" s="18" t="inlineStr">
        <is>
          <t>SINAPI</t>
        </is>
      </c>
      <c r="D155" s="18" t="inlineStr">
        <is>
          <t>UN</t>
        </is>
      </c>
      <c r="E155" s="20" t="n">
        <v>0.126</v>
      </c>
      <c r="F155" s="21">
        <f>'COMPOSICOES AUXILIARES'!G643</f>
        <v/>
      </c>
      <c r="G155" s="21">
        <f>ROUND(ROUND(E155,8)*F155,2)</f>
        <v/>
      </c>
      <c r="L155" t="n">
        <v>0.126</v>
      </c>
      <c r="M155" t="n">
        <v>15.24</v>
      </c>
      <c r="N155">
        <f>(M155-F155)</f>
        <v/>
      </c>
    </row>
    <row r="156" ht="29.1" customHeight="1">
      <c r="A156" s="18" t="inlineStr">
        <is>
          <t>95805</t>
        </is>
      </c>
      <c r="B156" s="19" t="inlineStr">
        <is>
          <t>CONDULETE DE PVC, TIPO B, PARA ELETRODUTO DE PVC SOLDÁVEL DN 25 MM (3/4''), APARENTE - FORNECIMENTO E INSTALAÇÃO. AF_10/2022</t>
        </is>
      </c>
      <c r="C156" s="18" t="inlineStr">
        <is>
          <t>SINAPI</t>
        </is>
      </c>
      <c r="D156" s="18" t="inlineStr">
        <is>
          <t>UN</t>
        </is>
      </c>
      <c r="E156" s="20" t="n">
        <v>0.05</v>
      </c>
      <c r="F156" s="21">
        <f>'COMPOSICOES AUXILIARES'!G988</f>
        <v/>
      </c>
      <c r="G156" s="21">
        <f>ROUND(ROUND(E156,8)*F156,2)</f>
        <v/>
      </c>
      <c r="L156" t="n">
        <v>0.05</v>
      </c>
      <c r="M156" t="n">
        <v>21.52</v>
      </c>
      <c r="N156">
        <f>(M156-F156)</f>
        <v/>
      </c>
    </row>
    <row r="157" ht="29.1" customHeight="1">
      <c r="A157" s="18" t="inlineStr">
        <is>
          <t>95811</t>
        </is>
      </c>
      <c r="B157" s="19" t="inlineStr">
        <is>
          <t>CONDULETE DE PVC, TIPO LB, PARA ELETRODUTO DE PVC SOLDÁVEL DN 25 MM (3/4''), APARENTE - FORNECIMENTO E INSTALAÇÃO. AF_10/2022</t>
        </is>
      </c>
      <c r="C157" s="18" t="inlineStr">
        <is>
          <t>SINAPI</t>
        </is>
      </c>
      <c r="D157" s="18" t="inlineStr">
        <is>
          <t>UN</t>
        </is>
      </c>
      <c r="E157" s="20" t="n">
        <v>0.025</v>
      </c>
      <c r="F157" s="21">
        <f>'COMPOSICOES AUXILIARES'!G1000</f>
        <v/>
      </c>
      <c r="G157" s="21">
        <f>ROUND(ROUND(E157,8)*F157,2)</f>
        <v/>
      </c>
      <c r="L157" t="n">
        <v>0.025</v>
      </c>
      <c r="M157" t="n">
        <v>17.37</v>
      </c>
      <c r="N157">
        <f>(M157-F157)</f>
        <v/>
      </c>
    </row>
    <row r="158" ht="29.1" customHeight="1">
      <c r="A158" s="18" t="inlineStr">
        <is>
          <t>91911</t>
        </is>
      </c>
      <c r="B158" s="19" t="inlineStr">
        <is>
          <t>CURVA 90 GRAUS PARA ELETRODUTO, PVC, ROSCÁVEL, DN 20 MM (1/2"), PARA CIRCUITOS TERMINAIS, INSTALADA EM PAREDE - FORNECIMENTO E INSTALAÇÃO. AF_03/2023</t>
        </is>
      </c>
      <c r="C158" s="18" t="inlineStr">
        <is>
          <t>SINAPI</t>
        </is>
      </c>
      <c r="D158" s="18" t="inlineStr">
        <is>
          <t>UN</t>
        </is>
      </c>
      <c r="E158" s="20" t="n">
        <v>0.076</v>
      </c>
      <c r="F158" s="21">
        <f>'COMPOSICOES AUXILIARES'!G1429</f>
        <v/>
      </c>
      <c r="G158" s="21">
        <f>ROUND(ROUND(E158,8)*F158,2)</f>
        <v/>
      </c>
      <c r="L158" t="n">
        <v>0.076</v>
      </c>
      <c r="M158" t="n">
        <v>16.62</v>
      </c>
      <c r="N158">
        <f>(M158-F158)</f>
        <v/>
      </c>
    </row>
    <row r="159" ht="29.1" customHeight="1">
      <c r="A159" s="18" t="inlineStr">
        <is>
          <t>101891</t>
        </is>
      </c>
      <c r="B159" s="19" t="inlineStr">
        <is>
          <t>DISJUNTOR MONOPOLAR TIPO NEMA, CORRENTE NOMINAL DE 35 ATÉ 50A - FORNECIMENTO E INSTALAÇÃO. AF_10/2020</t>
        </is>
      </c>
      <c r="C159" s="18" t="inlineStr">
        <is>
          <t>SINAPI</t>
        </is>
      </c>
      <c r="D159" s="18" t="inlineStr">
        <is>
          <t>UN</t>
        </is>
      </c>
      <c r="E159" s="20" t="n">
        <v>0.05</v>
      </c>
      <c r="F159" s="21">
        <f>'COMPOSICOES AUXILIARES'!G1495</f>
        <v/>
      </c>
      <c r="G159" s="21">
        <f>ROUND(ROUND(E159,8)*F159,2)</f>
        <v/>
      </c>
      <c r="L159" t="n">
        <v>0.05</v>
      </c>
      <c r="M159" t="n">
        <v>26.32</v>
      </c>
      <c r="N159">
        <f>(M159-F159)</f>
        <v/>
      </c>
    </row>
    <row r="160" ht="29.1" customHeight="1">
      <c r="A160" s="18" t="inlineStr">
        <is>
          <t>91862</t>
        </is>
      </c>
      <c r="B160" s="19" t="inlineStr">
        <is>
          <t>ELETRODUTO RÍGIDO ROSCÁVEL, PVC, DN 20 MM (1/2"), PARA CIRCUITOS TERMINAIS, INSTALADO EM FORRO - FORNECIMENTO E INSTALAÇÃO. AF_03/2023</t>
        </is>
      </c>
      <c r="C160" s="18" t="inlineStr">
        <is>
          <t>SINAPI</t>
        </is>
      </c>
      <c r="D160" s="18" t="inlineStr">
        <is>
          <t>M</t>
        </is>
      </c>
      <c r="E160" s="20" t="n">
        <v>0.252</v>
      </c>
      <c r="F160" s="21">
        <f>'COMPOSICOES AUXILIARES'!G1526</f>
        <v/>
      </c>
      <c r="G160" s="21">
        <f>ROUND(ROUND(E160,8)*F160,2)</f>
        <v/>
      </c>
      <c r="L160" t="n">
        <v>0.252</v>
      </c>
      <c r="M160" t="n">
        <v>9.34</v>
      </c>
      <c r="N160">
        <f>(M160-F160)</f>
        <v/>
      </c>
    </row>
    <row r="161" ht="29.1" customHeight="1">
      <c r="A161" s="18" t="inlineStr">
        <is>
          <t>91870</t>
        </is>
      </c>
      <c r="B161" s="19" t="inlineStr">
        <is>
          <t>ELETRODUTO RÍGIDO ROSCÁVEL, PVC, DN 20 MM (1/2"), PARA CIRCUITOS TERMINAIS, INSTALADO EM PAREDE - FORNECIMENTO E INSTALAÇÃO. AF_03/2023</t>
        </is>
      </c>
      <c r="C161" s="18" t="inlineStr">
        <is>
          <t>SINAPI</t>
        </is>
      </c>
      <c r="D161" s="18" t="inlineStr">
        <is>
          <t>M</t>
        </is>
      </c>
      <c r="E161" s="20" t="n">
        <v>0.227</v>
      </c>
      <c r="F161" s="21">
        <f>'COMPOSICOES AUXILIARES'!G1538</f>
        <v/>
      </c>
      <c r="G161" s="21">
        <f>ROUND(ROUND(E161,8)*F161,2)</f>
        <v/>
      </c>
      <c r="L161" t="n">
        <v>0.227</v>
      </c>
      <c r="M161" t="n">
        <v>12.4</v>
      </c>
      <c r="N161">
        <f>(M161-F161)</f>
        <v/>
      </c>
    </row>
    <row r="162" ht="21" customHeight="1">
      <c r="A162" s="18" t="inlineStr">
        <is>
          <t>93358</t>
        </is>
      </c>
      <c r="B162" s="19" t="inlineStr">
        <is>
          <t>ESCAVAÇÃO MANUAL DE VALA COM PROFUNDIDADE MENOR OU IGUAL A 1,30 M. AF_02/2021</t>
        </is>
      </c>
      <c r="C162" s="18" t="inlineStr">
        <is>
          <t>SINAPI</t>
        </is>
      </c>
      <c r="D162" s="18" t="inlineStr">
        <is>
          <t>M3</t>
        </is>
      </c>
      <c r="E162" s="20" t="n">
        <v>0.026</v>
      </c>
      <c r="F162" s="21">
        <f>'COMPOSICOES AUXILIARES'!G1699</f>
        <v/>
      </c>
      <c r="G162" s="21">
        <f>ROUND(ROUND(E162,8)*F162,2)</f>
        <v/>
      </c>
      <c r="L162" t="n">
        <v>0.026</v>
      </c>
      <c r="M162" t="n">
        <v>87.42</v>
      </c>
      <c r="N162">
        <f>(M162-F162)</f>
        <v/>
      </c>
    </row>
    <row r="163" ht="45.95" customHeight="1">
      <c r="A163" s="18" t="inlineStr">
        <is>
          <t>91170</t>
        </is>
      </c>
      <c r="B163" s="19" t="inlineStr">
        <is>
          <t>FIXAÇÃO DE TUBOS HORIZONTAIS DE PVC ÁGUA, PVC ESGOTO, PVC ÁGUA PLUVIAL, CPVC, PPR, COBRE OU AÇO, DIÂMETROS MENORES OU IGUAIS A 40 MM, COM ABRAÇADEIRA METÁLICA RÍGIDA TIPO U PERFIL 1 1/4", FIXADA EM PERFILADO EM LAJE. AF_09/2023_PS</t>
        </is>
      </c>
      <c r="C163" s="18" t="inlineStr">
        <is>
          <t>SINAPI</t>
        </is>
      </c>
      <c r="D163" s="18" t="inlineStr">
        <is>
          <t>M</t>
        </is>
      </c>
      <c r="E163" s="20" t="n">
        <v>0.252</v>
      </c>
      <c r="F163" s="21">
        <f>'COMPOSICOES AUXILIARES'!G1914</f>
        <v/>
      </c>
      <c r="G163" s="21">
        <f>ROUND(ROUND(E163,8)*F163,2)</f>
        <v/>
      </c>
      <c r="L163" t="n">
        <v>0.252</v>
      </c>
      <c r="M163" t="n">
        <v>12.46</v>
      </c>
      <c r="N163">
        <f>(M163-F163)</f>
        <v/>
      </c>
    </row>
    <row r="164" ht="45.95" customHeight="1">
      <c r="A164" s="18" t="inlineStr">
        <is>
          <t>91173</t>
        </is>
      </c>
      <c r="B164" s="19" t="inlineStr">
        <is>
          <t>FIXAÇÃO DE TUBOS VERTICAIS DE PVC ÁGUA, PVC ESGOTO, PVC ÁGUA PLUVIAL, CPVC, PPR, COBRE OU AÇO, DIÂMETROS MENORES OU IGUAIS A 40 MM, COM ABRAÇADEIRA METÁLICA RÍGIDA TIPO U PERFIL 1 1/4", FIXADA EM PERFILADO EM PAREDE. AF_09/2023_PS</t>
        </is>
      </c>
      <c r="C164" s="18" t="inlineStr">
        <is>
          <t>SINAPI</t>
        </is>
      </c>
      <c r="D164" s="18" t="inlineStr">
        <is>
          <t>M</t>
        </is>
      </c>
      <c r="E164" s="20" t="n">
        <v>0.227</v>
      </c>
      <c r="F164" s="21">
        <f>'COMPOSICOES AUXILIARES'!G1926</f>
        <v/>
      </c>
      <c r="G164" s="21">
        <f>ROUND(ROUND(E164,8)*F164,2)</f>
        <v/>
      </c>
      <c r="L164" t="n">
        <v>0.227</v>
      </c>
      <c r="M164" t="n">
        <v>4.64</v>
      </c>
      <c r="N164">
        <f>(M164-F164)</f>
        <v/>
      </c>
    </row>
    <row r="165" ht="29.1" customHeight="1">
      <c r="A165" s="18" t="inlineStr">
        <is>
          <t>92025</t>
        </is>
      </c>
      <c r="B165" s="19" t="inlineStr">
        <is>
          <t>INTERRUPTOR SIMPLES (1 MÓDULO) COM 2 TOMADAS DE EMBUTIR 2P+T 10 A, INCLUINDO SUPORTE E PLACA - FORNECIMENTO E INSTALAÇÃO. AF_03/2023</t>
        </is>
      </c>
      <c r="C165" s="18" t="inlineStr">
        <is>
          <t>SINAPI</t>
        </is>
      </c>
      <c r="D165" s="18" t="inlineStr">
        <is>
          <t>UN</t>
        </is>
      </c>
      <c r="E165" s="20" t="n">
        <v>0.025</v>
      </c>
      <c r="F165" s="21">
        <f>'COMPOSICOES AUXILIARES'!G2231</f>
        <v/>
      </c>
      <c r="G165" s="21">
        <f>ROUND(ROUND(E165,8)*F165,2)</f>
        <v/>
      </c>
      <c r="L165" t="n">
        <v>0.025</v>
      </c>
      <c r="M165" t="n">
        <v>73.63</v>
      </c>
      <c r="N165">
        <f>(M165-F165)</f>
        <v/>
      </c>
    </row>
    <row r="166" ht="45.95" customHeight="1">
      <c r="A166" s="18" t="inlineStr">
        <is>
          <t>94559</t>
        </is>
      </c>
      <c r="B166" s="19" t="inlineStr">
        <is>
          <t>JANELA DE AÇO TIPO BASCULANTE PARA VIDROS, COM BATENTE, FERRAGENS E PINTURA ANTICORROSIVA. EXCLUSIVE VIDROS, ACABAMENTO, ALIZAR E CONTRAMARCO. FORNECIMENTO E INSTALAÇÃO. AF_12/2019</t>
        </is>
      </c>
      <c r="C166" s="18" t="inlineStr">
        <is>
          <t>SINAPI</t>
        </is>
      </c>
      <c r="D166" s="18" t="inlineStr">
        <is>
          <t>M2</t>
        </is>
      </c>
      <c r="E166" s="20" t="n">
        <v>0.076</v>
      </c>
      <c r="F166" s="21">
        <f>'COMPOSICOES AUXILIARES'!G2259</f>
        <v/>
      </c>
      <c r="G166" s="21">
        <f>ROUND(ROUND(E166,8)*F166,2)</f>
        <v/>
      </c>
      <c r="L166" t="n">
        <v>0.076</v>
      </c>
      <c r="M166" t="n">
        <v>683.0700000000001</v>
      </c>
      <c r="N166">
        <f>(M166-F166)</f>
        <v/>
      </c>
    </row>
    <row r="167" ht="21" customHeight="1">
      <c r="A167" s="18" t="inlineStr">
        <is>
          <t>97611</t>
        </is>
      </c>
      <c r="B167" s="19" t="inlineStr">
        <is>
          <t>LÂMPADA COMPACTA FLUORESCENTE DE 15 W, BASE E27 - FORNECIMENTO E INSTALAÇÃO. AF_02/2020</t>
        </is>
      </c>
      <c r="C167" s="18" t="inlineStr">
        <is>
          <t>SINAPI</t>
        </is>
      </c>
      <c r="D167" s="18" t="inlineStr">
        <is>
          <t>UN</t>
        </is>
      </c>
      <c r="E167" s="20" t="n">
        <v>0.0252</v>
      </c>
      <c r="F167" s="21">
        <f>'COMPOSICOES AUXILIARES'!G2458</f>
        <v/>
      </c>
      <c r="G167" s="21">
        <f>ROUND(ROUND(E167,8)*F167,2)</f>
        <v/>
      </c>
      <c r="L167" t="n">
        <v>0.0252</v>
      </c>
      <c r="M167" t="n">
        <v>8.77</v>
      </c>
      <c r="N167">
        <f>(M167-F167)</f>
        <v/>
      </c>
    </row>
    <row r="168" ht="29.1" customHeight="1">
      <c r="A168" s="18" t="inlineStr">
        <is>
          <t>95240</t>
        </is>
      </c>
      <c r="B168" s="19" t="inlineStr">
        <is>
          <t>LASTRO DE CONCRETO MAGRO, APLICADO EM PISOS, LAJES SOBRE SOLO OU RADIERS, ESPESSURA DE 3 CM. AF_01/2024</t>
        </is>
      </c>
      <c r="C168" s="18" t="inlineStr">
        <is>
          <t>SINAPI</t>
        </is>
      </c>
      <c r="D168" s="18" t="inlineStr">
        <is>
          <t>M2</t>
        </is>
      </c>
      <c r="E168" s="20" t="n">
        <v>0.006</v>
      </c>
      <c r="F168" s="21">
        <f>'COMPOSICOES AUXILIARES'!G2316</f>
        <v/>
      </c>
      <c r="G168" s="21">
        <f>ROUND(ROUND(E168,8)*F168,2)</f>
        <v/>
      </c>
      <c r="L168" t="n">
        <v>0.006</v>
      </c>
      <c r="M168" t="n">
        <v>19.78</v>
      </c>
      <c r="N168">
        <f>(M168-F168)</f>
        <v/>
      </c>
    </row>
    <row r="169" ht="29.1" customHeight="1">
      <c r="A169" s="18" t="inlineStr">
        <is>
          <t>95241</t>
        </is>
      </c>
      <c r="B169" s="19" t="inlineStr">
        <is>
          <t>LASTRO DE CONCRETO MAGRO, APLICADO EM PISOS, LAJES SOBRE SOLO OU RADIERS, ESPESSURA DE 5 CM. AF_01/2024</t>
        </is>
      </c>
      <c r="C169" s="18" t="inlineStr">
        <is>
          <t>SINAPI</t>
        </is>
      </c>
      <c r="D169" s="18" t="inlineStr">
        <is>
          <t>M2</t>
        </is>
      </c>
      <c r="E169" s="20" t="n">
        <v>1.4396</v>
      </c>
      <c r="F169" s="21">
        <f>'COMPOSICOES AUXILIARES'!G2328</f>
        <v/>
      </c>
      <c r="G169" s="21">
        <f>ROUND(ROUND(E169,8)*F169,2)</f>
        <v/>
      </c>
      <c r="L169" t="n">
        <v>1.4396</v>
      </c>
      <c r="M169" t="n">
        <v>32.96</v>
      </c>
      <c r="N169">
        <f>(M169-F169)</f>
        <v/>
      </c>
    </row>
    <row r="170" ht="38.1" customHeight="1">
      <c r="A170" s="18" t="inlineStr">
        <is>
          <t>97586</t>
        </is>
      </c>
      <c r="B170" s="19" t="inlineStr">
        <is>
          <t>LUMINÁRIA TIPO CALHA, DE SOBREPOR, COM 2 LÂMPADAS TUBULARES FLUORESCENTES DE 36 W, COM REATOR DE PARTIDA RÁPIDA - FORNECIMENTO E INSTALAÇÃO. AF_02/2020</t>
        </is>
      </c>
      <c r="C170" s="18" t="inlineStr">
        <is>
          <t>SINAPI</t>
        </is>
      </c>
      <c r="D170" s="18" t="inlineStr">
        <is>
          <t>UN</t>
        </is>
      </c>
      <c r="E170" s="20" t="n">
        <v>0.1007</v>
      </c>
      <c r="F170" s="21">
        <f>'COMPOSICOES AUXILIARES'!G2409</f>
        <v/>
      </c>
      <c r="G170" s="21">
        <f>ROUND(ROUND(E170,8)*F170,2)</f>
        <v/>
      </c>
      <c r="L170" t="n">
        <v>0.1007</v>
      </c>
      <c r="M170" t="n">
        <v>16.2</v>
      </c>
      <c r="N170">
        <f>(M170-F170)</f>
        <v/>
      </c>
    </row>
    <row r="171" ht="29.1" customHeight="1">
      <c r="A171" s="18" t="inlineStr">
        <is>
          <t>97593</t>
        </is>
      </c>
      <c r="B171" s="19" t="inlineStr">
        <is>
          <t>LUMINÁRIA TIPO SPOT, DE SOBREPOR, COM 1 LÂMPADA FLUORESCENTE DE 15 W, SEM REATOR - FORNECIMENTO E INSTALAÇÃO. AF_02/2020</t>
        </is>
      </c>
      <c r="C171" s="18" t="inlineStr">
        <is>
          <t>SINAPI</t>
        </is>
      </c>
      <c r="D171" s="18" t="inlineStr">
        <is>
          <t>UN</t>
        </is>
      </c>
      <c r="E171" s="20" t="n">
        <v>0.0252</v>
      </c>
      <c r="F171" s="21">
        <f>'COMPOSICOES AUXILIARES'!G2422</f>
        <v/>
      </c>
      <c r="G171" s="21">
        <f>ROUND(ROUND(E171,8)*F171,2)</f>
        <v/>
      </c>
      <c r="L171" t="n">
        <v>0.0252</v>
      </c>
      <c r="M171" t="n">
        <v>139.79</v>
      </c>
      <c r="N171">
        <f>(M171-F171)</f>
        <v/>
      </c>
    </row>
    <row r="172" ht="29.1" customHeight="1">
      <c r="A172" s="18" t="inlineStr">
        <is>
          <t>98445</t>
        </is>
      </c>
      <c r="B172" s="19" t="inlineStr">
        <is>
          <t>PAREDE DE MADEIRA COMPENSADA PARA CONSTRUÇÃO TEMPORÁRIA EM CHAPA SIMPLES, EXTERNA, COM ÁREA LÍQUIDA MAIOR OU IGUAL A 6 M², COM VÃO. AF_03/2024</t>
        </is>
      </c>
      <c r="C172" s="18" t="inlineStr">
        <is>
          <t>SINAPI</t>
        </is>
      </c>
      <c r="D172" s="18" t="inlineStr">
        <is>
          <t>M2</t>
        </is>
      </c>
      <c r="E172" s="20" t="n">
        <v>0.5495</v>
      </c>
      <c r="F172" s="21">
        <f>'COMPOSICOES AUXILIARES'!G2802</f>
        <v/>
      </c>
      <c r="G172" s="21">
        <f>ROUND(ROUND(E172,8)*F172,2)</f>
        <v/>
      </c>
      <c r="L172" t="n">
        <v>0.5495</v>
      </c>
      <c r="M172" t="n">
        <v>178.29</v>
      </c>
      <c r="N172">
        <f>(M172-F172)</f>
        <v/>
      </c>
    </row>
    <row r="173" ht="29.1" customHeight="1">
      <c r="A173" s="18" t="inlineStr">
        <is>
          <t>98446</t>
        </is>
      </c>
      <c r="B173" s="19" t="inlineStr">
        <is>
          <t>PAREDE DE MADEIRA COMPENSADA PARA CONSTRUÇÃO TEMPORÁRIA EM CHAPA SIMPLES, EXTERNA, COM ÁREA LÍQUIDA MENOR QUE 6 M², COM VÃO. AF_03/2024</t>
        </is>
      </c>
      <c r="C173" s="18" t="inlineStr">
        <is>
          <t>SINAPI</t>
        </is>
      </c>
      <c r="D173" s="18" t="inlineStr">
        <is>
          <t>M2</t>
        </is>
      </c>
      <c r="E173" s="20" t="n">
        <v>0.4284</v>
      </c>
      <c r="F173" s="21">
        <f>'COMPOSICOES AUXILIARES'!G2824</f>
        <v/>
      </c>
      <c r="G173" s="21">
        <f>ROUND(ROUND(E173,8)*F173,2)</f>
        <v/>
      </c>
      <c r="L173" t="n">
        <v>0.4284</v>
      </c>
      <c r="M173" t="n">
        <v>158.39</v>
      </c>
      <c r="N173">
        <f>(M173-F173)</f>
        <v/>
      </c>
    </row>
    <row r="174" ht="29.1" customHeight="1">
      <c r="A174" s="18" t="inlineStr">
        <is>
          <t>98442</t>
        </is>
      </c>
      <c r="B174" s="19" t="inlineStr">
        <is>
          <t>PAREDE DE MADEIRA COMPENSADA PARA CONSTRUÇÃO TEMPORÁRIA EM CHAPA SIMPLES, EXTERNA, COM ÁREA LÍQUIDA MENOR QUE 6 M², SEM VÃO. AF_05/2018</t>
        </is>
      </c>
      <c r="C174" s="18" t="inlineStr">
        <is>
          <t>SINAPI</t>
        </is>
      </c>
      <c r="D174" s="18" t="inlineStr">
        <is>
          <t>M2</t>
        </is>
      </c>
      <c r="E174" s="20" t="n">
        <v>0.4048</v>
      </c>
      <c r="F174" s="21">
        <f>'COMPOSICOES AUXILIARES'!G2846</f>
        <v/>
      </c>
      <c r="G174" s="21">
        <f>ROUND(ROUND(E174,8)*F174,2)</f>
        <v/>
      </c>
      <c r="L174" t="n">
        <v>0.4048</v>
      </c>
      <c r="M174" t="n">
        <v>151.16</v>
      </c>
      <c r="N174">
        <f>(M174-F174)</f>
        <v/>
      </c>
    </row>
    <row r="175" ht="29.1" customHeight="1">
      <c r="A175" s="18" t="inlineStr">
        <is>
          <t>98441</t>
        </is>
      </c>
      <c r="B175" s="19" t="inlineStr">
        <is>
          <t>PAREDE DE MADEIRA COMPENSADA PARA CONSTRUÇÃO TEMPORÁRIA EM CHAPA SIMPLES, EXTERNA, SEM VÃO. AF_03/2024</t>
        </is>
      </c>
      <c r="C175" s="18" t="inlineStr">
        <is>
          <t>SINAPI</t>
        </is>
      </c>
      <c r="D175" s="18" t="inlineStr">
        <is>
          <t>M2</t>
        </is>
      </c>
      <c r="E175" s="20" t="n">
        <v>0.3517</v>
      </c>
      <c r="F175" s="21">
        <f>'COMPOSICOES AUXILIARES'!G2868</f>
        <v/>
      </c>
      <c r="G175" s="21">
        <f>ROUND(ROUND(E175,8)*F175,2)</f>
        <v/>
      </c>
      <c r="L175" t="n">
        <v>0.3517</v>
      </c>
      <c r="M175" t="n">
        <v>107.01</v>
      </c>
      <c r="N175">
        <f>(M175-F175)</f>
        <v/>
      </c>
    </row>
    <row r="176" ht="29.1" customHeight="1">
      <c r="A176" s="18" t="inlineStr">
        <is>
          <t>98447</t>
        </is>
      </c>
      <c r="B176" s="19" t="inlineStr">
        <is>
          <t>PAREDE DE MADEIRA COMPENSADA PARA CONSTRUÇÃO TEMPORÁRIA EM CHAPA SIMPLES, INTERNA, COM ÁREA LÍQUIDA MAIOR OU IGUAL A 6 M², COM VÃO. AF_03/2024</t>
        </is>
      </c>
      <c r="C176" s="18" t="inlineStr">
        <is>
          <t>SINAPI</t>
        </is>
      </c>
      <c r="D176" s="18" t="inlineStr">
        <is>
          <t>M2</t>
        </is>
      </c>
      <c r="E176" s="20" t="n">
        <v>0.0439</v>
      </c>
      <c r="F176" s="21">
        <f>'COMPOSICOES AUXILIARES'!G2887</f>
        <v/>
      </c>
      <c r="G176" s="21">
        <f>ROUND(ROUND(E176,8)*F176,2)</f>
        <v/>
      </c>
      <c r="L176" t="n">
        <v>0.0439</v>
      </c>
      <c r="M176" t="n">
        <v>100.66</v>
      </c>
      <c r="N176">
        <f>(M176-F176)</f>
        <v/>
      </c>
    </row>
    <row r="177" ht="29.1" customHeight="1">
      <c r="A177" s="18" t="inlineStr">
        <is>
          <t>98448</t>
        </is>
      </c>
      <c r="B177" s="19" t="inlineStr">
        <is>
          <t>PAREDE DE MADEIRA COMPENSADA PARA CONSTRUÇÃO TEMPORÁRIA EM CHAPA SIMPLES, INTERNA, COM ÁREA LÍQUIDA MENOR QUE 6 M², COM VÃO. AF_03/2024</t>
        </is>
      </c>
      <c r="C177" s="18" t="inlineStr">
        <is>
          <t>SINAPI</t>
        </is>
      </c>
      <c r="D177" s="18" t="inlineStr">
        <is>
          <t>M2</t>
        </is>
      </c>
      <c r="E177" s="20" t="n">
        <v>0.0342</v>
      </c>
      <c r="F177" s="21">
        <f>'COMPOSICOES AUXILIARES'!G2906</f>
        <v/>
      </c>
      <c r="G177" s="21">
        <f>ROUND(ROUND(E177,8)*F177,2)</f>
        <v/>
      </c>
      <c r="L177" t="n">
        <v>0.0342</v>
      </c>
      <c r="M177" t="n">
        <v>191.17</v>
      </c>
      <c r="N177">
        <f>(M177-F177)</f>
        <v/>
      </c>
    </row>
    <row r="178" ht="29.1" customHeight="1">
      <c r="A178" s="18" t="inlineStr">
        <is>
          <t>98444</t>
        </is>
      </c>
      <c r="B178" s="19" t="inlineStr">
        <is>
          <t>PAREDE DE MADEIRA COMPENSADA PARA CONSTRUÇÃO TEMPORÁRIA EM CHAPA SIMPLES, INTERNA, COM ÁREA LÍQUIDA MENOR QUE 6 M², SEM VÃO. AF_05/2018</t>
        </is>
      </c>
      <c r="C178" s="18" t="inlineStr">
        <is>
          <t>SINAPI</t>
        </is>
      </c>
      <c r="D178" s="18" t="inlineStr">
        <is>
          <t>M2</t>
        </is>
      </c>
      <c r="E178" s="20" t="n">
        <v>0.0323</v>
      </c>
      <c r="F178" s="21">
        <f>'COMPOSICOES AUXILIARES'!G2925</f>
        <v/>
      </c>
      <c r="G178" s="21">
        <f>ROUND(ROUND(E178,8)*F178,2)</f>
        <v/>
      </c>
      <c r="L178" t="n">
        <v>0.0323</v>
      </c>
      <c r="M178" t="n">
        <v>130.73</v>
      </c>
      <c r="N178">
        <f>(M178-F178)</f>
        <v/>
      </c>
    </row>
    <row r="179" ht="29.1" customHeight="1">
      <c r="A179" s="18" t="inlineStr">
        <is>
          <t>98443</t>
        </is>
      </c>
      <c r="B179" s="19" t="inlineStr">
        <is>
          <t>PAREDE DE MADEIRA COMPENSADA PARA CONSTRUÇÃO TEMPORÁRIA EM CHAPA SIMPLES, INTERNA, SEM VÃO. AF_03/2024</t>
        </is>
      </c>
      <c r="C179" s="18" t="inlineStr">
        <is>
          <t>SINAPI</t>
        </is>
      </c>
      <c r="D179" s="18" t="inlineStr">
        <is>
          <t>M2</t>
        </is>
      </c>
      <c r="E179" s="20" t="n">
        <v>0.0281</v>
      </c>
      <c r="F179" s="21">
        <f>'COMPOSICOES AUXILIARES'!G2944</f>
        <v/>
      </c>
      <c r="G179" s="21">
        <f>ROUND(ROUND(E179,8)*F179,2)</f>
        <v/>
      </c>
      <c r="L179" t="n">
        <v>0.0281</v>
      </c>
      <c r="M179" t="n">
        <v>85.73999999999999</v>
      </c>
      <c r="N179">
        <f>(M179-F179)</f>
        <v/>
      </c>
    </row>
    <row r="180" ht="21" customHeight="1">
      <c r="A180" s="18" t="inlineStr">
        <is>
          <t>88489</t>
        </is>
      </c>
      <c r="B180" s="19" t="inlineStr">
        <is>
          <t>PINTURA LÁTEX ACRÍLICA PREMIUM, APLICAÇÃO MANUAL EM PAREDES, DUAS DEMÃOS. AF_04/2023</t>
        </is>
      </c>
      <c r="C180" s="18" t="inlineStr">
        <is>
          <t>SINAPI</t>
        </is>
      </c>
      <c r="D180" s="18" t="inlineStr">
        <is>
          <t>M2</t>
        </is>
      </c>
      <c r="E180" s="20" t="n">
        <v>3.7457</v>
      </c>
      <c r="F180" s="21">
        <f>'COMPOSICOES AUXILIARES'!G3032</f>
        <v/>
      </c>
      <c r="G180" s="21">
        <f>ROUND(ROUND(E180,8)*F180,2)</f>
        <v/>
      </c>
      <c r="L180" t="n">
        <v>3.7457</v>
      </c>
      <c r="M180" t="n">
        <v>13.48</v>
      </c>
      <c r="N180">
        <f>(M180-F180)</f>
        <v/>
      </c>
    </row>
    <row r="181" ht="29.1" customHeight="1">
      <c r="A181" s="18" t="inlineStr">
        <is>
          <t>91341</t>
        </is>
      </c>
      <c r="B181" s="19" t="inlineStr">
        <is>
          <t>PORTA EM ALUMÍNIO DE ABRIR TIPO VENEZIANA COM GUARNIÇÃO, FIXAÇÃO COM PARAFUSOS - FORNECIMENTO E INSTALAÇÃO. AF_12/2019</t>
        </is>
      </c>
      <c r="C181" s="18" t="inlineStr">
        <is>
          <t>SINAPI</t>
        </is>
      </c>
      <c r="D181" s="18" t="inlineStr">
        <is>
          <t>M2</t>
        </is>
      </c>
      <c r="E181" s="20" t="n">
        <v>0.0634</v>
      </c>
      <c r="F181" s="21">
        <f>'COMPOSICOES AUXILIARES'!G3074</f>
        <v/>
      </c>
      <c r="G181" s="21">
        <f>ROUND(ROUND(E181,8)*F181,2)</f>
        <v/>
      </c>
      <c r="L181" t="n">
        <v>0.0634</v>
      </c>
      <c r="M181" t="n">
        <v>552.22</v>
      </c>
      <c r="N181">
        <f>(M181-F181)</f>
        <v/>
      </c>
    </row>
    <row r="182" ht="29.1" customHeight="1">
      <c r="A182" s="18" t="inlineStr">
        <is>
          <t>101876</t>
        </is>
      </c>
      <c r="B182" s="19" t="inlineStr">
        <is>
          <t>QUADRO DE DISTRIBUIÇÃO DE ENERGIA EM PVC, DE EMBUTIR, SEM BARRAMENTO, PARA 6 DISJUNTORES - FORNECIMENTO E INSTALAÇÃO. AF_10/2020</t>
        </is>
      </c>
      <c r="C182" s="18" t="inlineStr">
        <is>
          <t>SINAPI</t>
        </is>
      </c>
      <c r="D182" s="18" t="inlineStr">
        <is>
          <t>UN</t>
        </is>
      </c>
      <c r="E182" s="20" t="n">
        <v>0.0252</v>
      </c>
      <c r="F182" s="21">
        <f>'COMPOSICOES AUXILIARES'!G3225</f>
        <v/>
      </c>
      <c r="G182" s="21">
        <f>ROUND(ROUND(E182,8)*F182,2)</f>
        <v/>
      </c>
      <c r="L182" t="n">
        <v>0.0252</v>
      </c>
      <c r="M182" t="n">
        <v>82.34</v>
      </c>
      <c r="N182">
        <f>(M182-F182)</f>
        <v/>
      </c>
    </row>
    <row r="183" ht="21" customHeight="1">
      <c r="A183" s="18" t="inlineStr">
        <is>
          <t>93382</t>
        </is>
      </c>
      <c r="B183" s="19" t="inlineStr">
        <is>
          <t>REATERRO MANUAL DE VALAS, COM COMPACTADOR DE SOLOS DE PERCUSSÃO. AF_08/2023</t>
        </is>
      </c>
      <c r="C183" s="18" t="inlineStr">
        <is>
          <t>SINAPI</t>
        </is>
      </c>
      <c r="D183" s="18" t="inlineStr">
        <is>
          <t>M3</t>
        </is>
      </c>
      <c r="E183" s="20" t="n">
        <v>0.0067</v>
      </c>
      <c r="F183" s="21">
        <f>'COMPOSICOES AUXILIARES'!G3247</f>
        <v/>
      </c>
      <c r="G183" s="21">
        <f>ROUND(ROUND(E183,8)*F183,2)</f>
        <v/>
      </c>
      <c r="L183" t="n">
        <v>0.0067</v>
      </c>
      <c r="M183" t="n">
        <v>27.26</v>
      </c>
      <c r="N183">
        <f>(M183-F183)</f>
        <v/>
      </c>
    </row>
    <row r="184" ht="38.1" customHeight="1">
      <c r="A184" s="18" t="inlineStr">
        <is>
          <t>94210</t>
        </is>
      </c>
      <c r="B184" s="19" t="inlineStr">
        <is>
          <t>TELHAMENTO COM TELHA ONDULADA DE FIBROCIMENTO E = 6 MM, COM RECOBRIMENTO LATERAL DE 1 1/4 DE ONDA PARA TELHADO COM INCLINAÇÃO MÁXIMA DE 10°, COM ATÉ 2 ÁGUAS, INCLUSO IÇAMENTO. AF_07/2019</t>
        </is>
      </c>
      <c r="C184" s="18" t="inlineStr">
        <is>
          <t>SINAPI</t>
        </is>
      </c>
      <c r="D184" s="18" t="inlineStr">
        <is>
          <t>M2</t>
        </is>
      </c>
      <c r="E184" s="20" t="n">
        <v>1.4396</v>
      </c>
      <c r="F184" s="21">
        <f>'COMPOSICOES AUXILIARES'!G3490</f>
        <v/>
      </c>
      <c r="G184" s="21">
        <f>ROUND(ROUND(E184,8)*F184,2)</f>
        <v/>
      </c>
      <c r="L184" t="n">
        <v>1.4396</v>
      </c>
      <c r="M184" t="n">
        <v>67.11</v>
      </c>
      <c r="N184">
        <f>(M184-F184)</f>
        <v/>
      </c>
    </row>
    <row r="185" ht="29.1" customHeight="1">
      <c r="A185" s="18" t="inlineStr">
        <is>
          <t>92000</t>
        </is>
      </c>
      <c r="B185" s="19" t="inlineStr">
        <is>
          <t>TOMADA BAIXA DE EMBUTIR (1 MÓDULO), 2P+T 10 A, INCLUINDO SUPORTE E PLACA - FORNECIMENTO E INSTALAÇÃO. AF_03/2023</t>
        </is>
      </c>
      <c r="C185" s="18" t="inlineStr">
        <is>
          <t>SINAPI</t>
        </is>
      </c>
      <c r="D185" s="18" t="inlineStr">
        <is>
          <t>UN</t>
        </is>
      </c>
      <c r="E185" s="20" t="n">
        <v>0.0504</v>
      </c>
      <c r="F185" s="21">
        <f>'COMPOSICOES AUXILIARES'!G3499</f>
        <v/>
      </c>
      <c r="G185" s="21">
        <f>ROUND(ROUND(E185,8)*F185,2)</f>
        <v/>
      </c>
      <c r="L185" t="n">
        <v>0.0504</v>
      </c>
      <c r="M185" t="n">
        <v>32.13</v>
      </c>
      <c r="N185">
        <f>(M185-F185)</f>
        <v/>
      </c>
    </row>
    <row r="186" ht="38.1" customHeight="1">
      <c r="A186" s="18" t="inlineStr">
        <is>
          <t>92543</t>
        </is>
      </c>
      <c r="B186" s="19" t="inlineStr">
        <is>
          <t>TRAMA DE MADEIRA COMPOSTA POR TERÇAS PARA TELHADOS DE ATÉ 2 ÁGUAS PARA TELHA ONDULADA DE FIBROCIMENTO, METÁLICA, PLÁSTICA OU TERMOACÚSTICA, INCLUSO TRANSPORTE VERTICAL. AF_07/2019</t>
        </is>
      </c>
      <c r="C186" s="18" t="inlineStr">
        <is>
          <t>SINAPI</t>
        </is>
      </c>
      <c r="D186" s="18" t="inlineStr">
        <is>
          <t>M2</t>
        </is>
      </c>
      <c r="E186" s="20" t="n">
        <v>1.4396</v>
      </c>
      <c r="F186" s="21">
        <f>'COMPOSICOES AUXILIARES'!G3575</f>
        <v/>
      </c>
      <c r="G186" s="21">
        <f>ROUND(ROUND(E186,8)*F186,2)</f>
        <v/>
      </c>
      <c r="L186" t="n">
        <v>1.4396</v>
      </c>
      <c r="M186" t="n">
        <v>22.33</v>
      </c>
      <c r="N186">
        <f>(M186-F186)</f>
        <v/>
      </c>
    </row>
    <row r="187" ht="15" customHeight="1">
      <c r="A187" s="1" t="n"/>
      <c r="B187" s="1" t="n"/>
      <c r="C187" s="1" t="n"/>
      <c r="D187" s="1" t="n"/>
      <c r="E187" s="77" t="inlineStr">
        <is>
          <t>TOTAL Serviço:</t>
        </is>
      </c>
      <c r="F187" s="89" t="n"/>
      <c r="G187" s="22">
        <f>SUM(G152:G186)</f>
        <v/>
      </c>
    </row>
    <row r="188" ht="15" customHeight="1">
      <c r="A188" s="1" t="n"/>
      <c r="B188" s="1" t="n"/>
      <c r="C188" s="1" t="n"/>
      <c r="D188" s="1" t="n"/>
      <c r="E188" s="78" t="inlineStr">
        <is>
          <t>VALOR:</t>
        </is>
      </c>
      <c r="F188" s="89" t="n"/>
      <c r="G188" s="4">
        <f>SUM(G147,G150,G187)</f>
        <v/>
      </c>
    </row>
    <row r="189" ht="15" customHeight="1">
      <c r="A189" s="1" t="n"/>
      <c r="B189" s="1" t="n"/>
      <c r="C189" s="1" t="n"/>
      <c r="D189" s="1" t="n"/>
      <c r="E189" s="78" t="inlineStr">
        <is>
          <t>VALOR BDI:</t>
        </is>
      </c>
      <c r="F189" s="89" t="n"/>
      <c r="G189" s="4">
        <f>ROUNDDOWN(G188*BDI,2)</f>
        <v/>
      </c>
    </row>
    <row r="190" ht="15" customHeight="1">
      <c r="A190" s="1" t="n"/>
      <c r="B190" s="1" t="n"/>
      <c r="C190" s="1" t="n"/>
      <c r="D190" s="1" t="n"/>
      <c r="E190" s="78" t="inlineStr">
        <is>
          <t>VALOR COM BDI:</t>
        </is>
      </c>
      <c r="F190" s="89" t="n"/>
      <c r="G190" s="4">
        <f>G189 + G188</f>
        <v/>
      </c>
    </row>
    <row r="191" ht="9.949999999999999" customHeight="1">
      <c r="A191" s="1" t="n"/>
      <c r="B191" s="1" t="n"/>
      <c r="C191" s="1" t="n"/>
      <c r="D191" s="1" t="n"/>
      <c r="E191" s="79" t="n"/>
    </row>
    <row r="192" ht="20.1" customHeight="1">
      <c r="A192" s="80" t="inlineStr">
        <is>
          <t>2.3. 93210 EXECUÇÃO DE REFEITÓRIO EM CANTEIRO DE OBRA EM CHAPA DE MADEIRA COMPENSADA, NÃO INCLUSO MOBILIÁRIO E EQUIPAMENTOS. AF_02/2016 (M2)</t>
        </is>
      </c>
      <c r="B192" s="88" t="n"/>
      <c r="C192" s="88" t="n"/>
      <c r="D192" s="88" t="n"/>
      <c r="E192" s="88" t="n"/>
      <c r="F192" s="88" t="n"/>
      <c r="G192" s="89" t="n"/>
    </row>
    <row r="193" ht="15" customHeight="1">
      <c r="A193" s="76" t="inlineStr">
        <is>
          <t>Material</t>
        </is>
      </c>
      <c r="B193" s="89" t="n"/>
      <c r="C193" s="74" t="inlineStr">
        <is>
          <t>FONTE</t>
        </is>
      </c>
      <c r="D193" s="74" t="inlineStr">
        <is>
          <t>UNID</t>
        </is>
      </c>
      <c r="E193" s="74" t="inlineStr">
        <is>
          <t>COEFICIENTE</t>
        </is>
      </c>
      <c r="F193" s="74" t="inlineStr">
        <is>
          <t>PREÇO UNITÁRIO</t>
        </is>
      </c>
      <c r="G193" s="74" t="inlineStr">
        <is>
          <t>TOTAL</t>
        </is>
      </c>
    </row>
    <row r="194" ht="21" customHeight="1">
      <c r="A194" s="18" t="inlineStr">
        <is>
          <t>00010886</t>
        </is>
      </c>
      <c r="B194" s="19" t="inlineStr">
        <is>
          <t>EXTINTOR DE INCENDIO PORTATIL COM CARGA DE AGUA PRESSURIZADA DE 10 L, CLASSE A</t>
        </is>
      </c>
      <c r="C194" s="18" t="inlineStr">
        <is>
          <t>SINAPI</t>
        </is>
      </c>
      <c r="D194" s="18" t="inlineStr">
        <is>
          <t>UN</t>
        </is>
      </c>
      <c r="E194" s="20" t="n">
        <v>0.0268</v>
      </c>
      <c r="F194" s="21">
        <f>ROUND(M194*FATOR, 2)</f>
        <v/>
      </c>
      <c r="G194" s="21">
        <f>ROUND(ROUND(E194,8)*F194,2)</f>
        <v/>
      </c>
      <c r="L194" t="n">
        <v>0.0268</v>
      </c>
      <c r="M194" t="n">
        <v>247.18</v>
      </c>
      <c r="N194">
        <f>(M194-F194)</f>
        <v/>
      </c>
    </row>
    <row r="195" ht="21" customHeight="1">
      <c r="A195" s="18" t="inlineStr">
        <is>
          <t>00010891</t>
        </is>
      </c>
      <c r="B195" s="19" t="inlineStr">
        <is>
          <t>EXTINTOR DE INCENDIO PORTATIL COM CARGA DE PO QUIMICO SECO (PQS) DE 4 KG, CLASSE BC</t>
        </is>
      </c>
      <c r="C195" s="18" t="inlineStr">
        <is>
          <t>SINAPI</t>
        </is>
      </c>
      <c r="D195" s="18" t="inlineStr">
        <is>
          <t>UN</t>
        </is>
      </c>
      <c r="E195" s="20" t="n">
        <v>0.0268</v>
      </c>
      <c r="F195" s="21">
        <f>ROUND(M195*FATOR, 2)</f>
        <v/>
      </c>
      <c r="G195" s="21">
        <f>ROUND(ROUND(E195,8)*F195,2)</f>
        <v/>
      </c>
      <c r="L195" t="n">
        <v>0.0268</v>
      </c>
      <c r="M195" t="n">
        <v>239.03</v>
      </c>
      <c r="N195">
        <f>(M195-F195)</f>
        <v/>
      </c>
    </row>
    <row r="196" ht="45.95" customHeight="1">
      <c r="A196" s="18" t="inlineStr">
        <is>
          <t>00003080</t>
        </is>
      </c>
      <c r="B196" s="19" t="inlineStr">
        <is>
          <t>FECHADURA ESPELHO PARA PORTA EXTERNA, EM ACO INOX (MAQUINA, TESTA E CONTRA-TESTA) E EM ZAMAC (MACANETA, LINGUETA E TRINCOS) COM ACABAMENTO CROMADO, MAQUINA DE 40 MM, INCLUINDO CHAVE TIPO CILINDRO</t>
        </is>
      </c>
      <c r="C196" s="18" t="inlineStr">
        <is>
          <t>SINAPI</t>
        </is>
      </c>
      <c r="D196" s="18" t="inlineStr">
        <is>
          <t>CJ</t>
        </is>
      </c>
      <c r="E196" s="20" t="n">
        <v>0.0268</v>
      </c>
      <c r="F196" s="21">
        <f>ROUND(M196*FATOR, 2)</f>
        <v/>
      </c>
      <c r="G196" s="21">
        <f>ROUND(ROUND(E196,8)*F196,2)</f>
        <v/>
      </c>
      <c r="L196" t="n">
        <v>0.0268</v>
      </c>
      <c r="M196" t="n">
        <v>65.45</v>
      </c>
      <c r="N196">
        <f>(M196-F196)</f>
        <v/>
      </c>
    </row>
    <row r="197" ht="29.1" customHeight="1">
      <c r="A197" s="18" t="inlineStr">
        <is>
          <t>00011587</t>
        </is>
      </c>
      <c r="B197" s="19" t="inlineStr">
        <is>
          <t>FORRO DE PVC LISO, BRANCO, REGUA DE 10 CM, ESPESSURA DE 8 MM A 10 MM (COM COLOCACAO / SEM ESTRUTURA METALICA)</t>
        </is>
      </c>
      <c r="C197" s="18" t="inlineStr">
        <is>
          <t>SINAPI</t>
        </is>
      </c>
      <c r="D197" s="18" t="inlineStr">
        <is>
          <t>M2</t>
        </is>
      </c>
      <c r="E197" s="20" t="n">
        <v>1</v>
      </c>
      <c r="F197" s="21">
        <f>ROUND(M197*FATOR, 2)</f>
        <v/>
      </c>
      <c r="G197" s="21">
        <f>ROUND(ROUND(E197,8)*F197,2)</f>
        <v/>
      </c>
      <c r="L197" t="n">
        <v>1</v>
      </c>
      <c r="M197" t="n">
        <v>84.59999999999999</v>
      </c>
      <c r="N197">
        <f>(M197-F197)</f>
        <v/>
      </c>
    </row>
    <row r="198" ht="29.1" customHeight="1">
      <c r="A198" s="18" t="inlineStr">
        <is>
          <t>00037525</t>
        </is>
      </c>
      <c r="B198" s="19" t="inlineStr">
        <is>
          <t>TELA PLASTICA TECIDA LISTRADA BRANCA E LARANJA, TIPO GUARDA CORPO, EM POLIETILENO MONOFILADO, ROLO 1,20 X 50 M (L X C)</t>
        </is>
      </c>
      <c r="C198" s="18" t="inlineStr">
        <is>
          <t>SINAPI</t>
        </is>
      </c>
      <c r="D198" s="18" t="inlineStr">
        <is>
          <t>M</t>
        </is>
      </c>
      <c r="E198" s="20" t="n">
        <v>1.2782</v>
      </c>
      <c r="F198" s="21">
        <f>ROUND(M198*FATOR, 2)</f>
        <v/>
      </c>
      <c r="G198" s="21">
        <f>ROUND(ROUND(E198,8)*F198,2)</f>
        <v/>
      </c>
      <c r="L198" t="n">
        <v>1.2782</v>
      </c>
      <c r="M198" t="n">
        <v>2.23</v>
      </c>
      <c r="N198">
        <f>(M198-F198)</f>
        <v/>
      </c>
    </row>
    <row r="199" ht="15" customHeight="1">
      <c r="A199" s="1" t="n"/>
      <c r="B199" s="1" t="n"/>
      <c r="C199" s="1" t="n"/>
      <c r="D199" s="1" t="n"/>
      <c r="E199" s="77" t="inlineStr">
        <is>
          <t>TOTAL Material:</t>
        </is>
      </c>
      <c r="F199" s="89" t="n"/>
      <c r="G199" s="22">
        <f>SUM(G194:G198)</f>
        <v/>
      </c>
    </row>
    <row r="200" ht="15" customHeight="1">
      <c r="A200" s="76" t="inlineStr">
        <is>
          <t>Mão de Obra com Encargos Complementares</t>
        </is>
      </c>
      <c r="B200" s="89" t="n"/>
      <c r="C200" s="74" t="inlineStr">
        <is>
          <t>FONTE</t>
        </is>
      </c>
      <c r="D200" s="74" t="inlineStr">
        <is>
          <t>UNID</t>
        </is>
      </c>
      <c r="E200" s="74" t="inlineStr">
        <is>
          <t>COEFICIENTE</t>
        </is>
      </c>
      <c r="F200" s="74" t="inlineStr">
        <is>
          <t>PREÇO UNITÁRIO</t>
        </is>
      </c>
      <c r="G200" s="74" t="inlineStr">
        <is>
          <t>TOTAL</t>
        </is>
      </c>
    </row>
    <row r="201" ht="21" customHeight="1">
      <c r="A201" s="18" t="inlineStr">
        <is>
          <t>88262</t>
        </is>
      </c>
      <c r="B201" s="19" t="inlineStr">
        <is>
          <t>CARPINTEIRO DE FORMAS COM ENCARGOS COMPLEMENTARES</t>
        </is>
      </c>
      <c r="C201" s="18" t="inlineStr">
        <is>
          <t>SINAPI</t>
        </is>
      </c>
      <c r="D201" s="18" t="inlineStr">
        <is>
          <t>H</t>
        </is>
      </c>
      <c r="E201" s="20">
        <f>L201*FATOR</f>
        <v/>
      </c>
      <c r="F201" s="21">
        <f>'COMPOSICOES AUXILIARES'!G825</f>
        <v/>
      </c>
      <c r="G201" s="21">
        <f>ROUND(ROUND(E201,8)*F201,2)</f>
        <v/>
      </c>
      <c r="L201" t="n">
        <v>1.1155</v>
      </c>
      <c r="M201" t="n">
        <v>28.52</v>
      </c>
      <c r="N201">
        <f>(M201-F201)</f>
        <v/>
      </c>
    </row>
    <row r="202" ht="18" customHeight="1">
      <c r="A202" s="1" t="n"/>
      <c r="B202" s="1" t="n"/>
      <c r="C202" s="1" t="n"/>
      <c r="D202" s="1" t="n"/>
      <c r="E202" s="77" t="inlineStr">
        <is>
          <t>TOTAL Mão de Obra com Encargos Complementares:</t>
        </is>
      </c>
      <c r="F202" s="89" t="n"/>
      <c r="G202" s="22">
        <f>SUM(G201:G201)</f>
        <v/>
      </c>
    </row>
    <row r="203" ht="15" customHeight="1">
      <c r="A203" s="76" t="inlineStr">
        <is>
          <t>Serviço</t>
        </is>
      </c>
      <c r="B203" s="89" t="n"/>
      <c r="C203" s="74" t="inlineStr">
        <is>
          <t>FONTE</t>
        </is>
      </c>
      <c r="D203" s="74" t="inlineStr">
        <is>
          <t>UNID</t>
        </is>
      </c>
      <c r="E203" s="74" t="inlineStr">
        <is>
          <t>COEFICIENTE</t>
        </is>
      </c>
      <c r="F203" s="74" t="inlineStr">
        <is>
          <t>PREÇO UNITÁRIO</t>
        </is>
      </c>
      <c r="G203" s="74" t="inlineStr">
        <is>
          <t>TOTAL</t>
        </is>
      </c>
    </row>
    <row r="204" ht="38.1" customHeight="1">
      <c r="A204" s="18" t="inlineStr">
        <is>
          <t>101165</t>
        </is>
      </c>
      <c r="B204" s="19" t="inlineStr">
        <is>
          <t>ALVENARIA DE EMBASAMENTO COM BLOCO ESTRUTURAL DE CONCRETO, DE 14X19X29CM E ARGAMASSA DE ASSENTAMENTO COM PREPARO EM BETONEIRA. AF_05/2020</t>
        </is>
      </c>
      <c r="C204" s="18" t="inlineStr">
        <is>
          <t>SINAPI</t>
        </is>
      </c>
      <c r="D204" s="18" t="inlineStr">
        <is>
          <t>M3</t>
        </is>
      </c>
      <c r="E204" s="20" t="n">
        <v>0.04</v>
      </c>
      <c r="F204" s="21">
        <f>'COMPOSICOES AUXILIARES'!G90</f>
        <v/>
      </c>
      <c r="G204" s="21">
        <f>ROUND(ROUND(E204,8)*F204,2)</f>
        <v/>
      </c>
      <c r="L204" t="n">
        <v>0.04</v>
      </c>
      <c r="M204" t="n">
        <v>1053.45</v>
      </c>
      <c r="N204">
        <f>(M204-F204)</f>
        <v/>
      </c>
    </row>
    <row r="205" ht="45.95" customHeight="1">
      <c r="A205" s="18" t="inlineStr">
        <is>
          <t>86934</t>
        </is>
      </c>
      <c r="B205" s="19" t="inlineStr">
        <is>
          <t>BANCADA DE MÁRMORE SINTÉTICO 120 X 60CM, COM CUBA INTEGRADA, INCLUSO SIFÃO TIPO FLEXÍVEL EM PVC, VÁLVULA EM PLÁSTICO CROMADO TIPO AMERICANA E TORNEIRA CROMADA LONGA, DE PAREDE, PADRÃO POPULAR - FORNECIMENTO E INSTALAÇÃO. AF_01/2020</t>
        </is>
      </c>
      <c r="C205" s="18" t="inlineStr">
        <is>
          <t>SINAPI</t>
        </is>
      </c>
      <c r="D205" s="18" t="inlineStr">
        <is>
          <t>UN</t>
        </is>
      </c>
      <c r="E205" s="20" t="n">
        <v>0.0268</v>
      </c>
      <c r="F205" s="21">
        <f>'COMPOSICOES AUXILIARES'!G425</f>
        <v/>
      </c>
      <c r="G205" s="21">
        <f>ROUND(ROUND(E205,8)*F205,2)</f>
        <v/>
      </c>
      <c r="L205" t="n">
        <v>0.0268</v>
      </c>
      <c r="M205" t="n">
        <v>393.92</v>
      </c>
      <c r="N205">
        <f>(M205-F205)</f>
        <v/>
      </c>
    </row>
    <row r="206" ht="29.1" customHeight="1">
      <c r="A206" s="18" t="inlineStr">
        <is>
          <t>91924</t>
        </is>
      </c>
      <c r="B206" s="19" t="inlineStr">
        <is>
          <t>CABO DE COBRE FLEXÍVEL ISOLADO, 1,5 MM², ANTI-CHAMA 450/750 V, PARA CIRCUITOS TERMINAIS - FORNECIMENTO E INSTALAÇÃO. AF_03/2023</t>
        </is>
      </c>
      <c r="C206" s="18" t="inlineStr">
        <is>
          <t>SINAPI</t>
        </is>
      </c>
      <c r="D206" s="18" t="inlineStr">
        <is>
          <t>M</t>
        </is>
      </c>
      <c r="E206" s="20" t="n">
        <v>0.8591</v>
      </c>
      <c r="F206" s="21">
        <f>'COMPOSICOES AUXILIARES'!G558</f>
        <v/>
      </c>
      <c r="G206" s="21">
        <f>ROUND(ROUND(E206,8)*F206,2)</f>
        <v/>
      </c>
      <c r="L206" t="n">
        <v>0.8591</v>
      </c>
      <c r="M206" t="n">
        <v>3.12</v>
      </c>
      <c r="N206">
        <f>(M206-F206)</f>
        <v/>
      </c>
    </row>
    <row r="207" ht="29.1" customHeight="1">
      <c r="A207" s="18" t="inlineStr">
        <is>
          <t>91926</t>
        </is>
      </c>
      <c r="B207" s="19" t="inlineStr">
        <is>
          <t>CABO DE COBRE FLEXÍVEL ISOLADO, 2,5 MM², ANTI-CHAMA 450/750 V, PARA CIRCUITOS TERMINAIS - FORNECIMENTO E INSTALAÇÃO. AF_03/2023</t>
        </is>
      </c>
      <c r="C207" s="18" t="inlineStr">
        <is>
          <t>SINAPI</t>
        </is>
      </c>
      <c r="D207" s="18" t="inlineStr">
        <is>
          <t>M</t>
        </is>
      </c>
      <c r="E207" s="20" t="n">
        <v>2.5503</v>
      </c>
      <c r="F207" s="21">
        <f>'COMPOSICOES AUXILIARES'!G584</f>
        <v/>
      </c>
      <c r="G207" s="21">
        <f>ROUND(ROUND(E207,8)*F207,2)</f>
        <v/>
      </c>
      <c r="L207" t="n">
        <v>2.5503</v>
      </c>
      <c r="M207" t="n">
        <v>4.54</v>
      </c>
      <c r="N207">
        <f>(M207-F207)</f>
        <v/>
      </c>
    </row>
    <row r="208" ht="29.1" customHeight="1">
      <c r="A208" s="18" t="inlineStr">
        <is>
          <t>98102</t>
        </is>
      </c>
      <c r="B208" s="19" t="inlineStr">
        <is>
          <t>CAIXA DE GORDURA SIMPLES, CIRCULAR, EM CONCRETO PRÉ-MOLDADO, DIÂMETRO INTERNO = 0,4 M, ALTURA INTERNA = 0,4 M. AF_12/2020</t>
        </is>
      </c>
      <c r="C208" s="18" t="inlineStr">
        <is>
          <t>SINAPI</t>
        </is>
      </c>
      <c r="D208" s="18" t="inlineStr">
        <is>
          <t>UN</t>
        </is>
      </c>
      <c r="E208" s="20" t="n">
        <v>0.0268</v>
      </c>
      <c r="F208" s="21">
        <f>'COMPOSICOES AUXILIARES'!G603</f>
        <v/>
      </c>
      <c r="G208" s="21">
        <f>ROUND(ROUND(E208,8)*F208,2)</f>
        <v/>
      </c>
      <c r="L208" t="n">
        <v>0.0268</v>
      </c>
      <c r="M208" t="n">
        <v>185.66</v>
      </c>
      <c r="N208">
        <f>(M208-F208)</f>
        <v/>
      </c>
    </row>
    <row r="209" ht="38.1" customHeight="1">
      <c r="A209" s="18" t="inlineStr">
        <is>
          <t>97906</t>
        </is>
      </c>
      <c r="B209" s="19" t="inlineStr">
        <is>
          <t>CAIXA ENTERRADA HIDRÁULICA RETANGULAR, EM ALVENARIA COM BLOCOS DE CONCRETO, DIMENSÕES INTERNAS: 0,6X0,6X0,6 M PARA REDE DE ESGOTO. AF_12/2020</t>
        </is>
      </c>
      <c r="C209" s="18" t="inlineStr">
        <is>
          <t>SINAPI</t>
        </is>
      </c>
      <c r="D209" s="18" t="inlineStr">
        <is>
          <t>UN</t>
        </is>
      </c>
      <c r="E209" s="20" t="n">
        <v>0.0268</v>
      </c>
      <c r="F209" s="21">
        <f>'COMPOSICOES AUXILIARES'!G631</f>
        <v/>
      </c>
      <c r="G209" s="21">
        <f>ROUND(ROUND(E209,8)*F209,2)</f>
        <v/>
      </c>
      <c r="L209" t="n">
        <v>0.0268</v>
      </c>
      <c r="M209" t="n">
        <v>462.34</v>
      </c>
      <c r="N209">
        <f>(M209-F209)</f>
        <v/>
      </c>
    </row>
    <row r="210" ht="21" customHeight="1">
      <c r="A210" s="18" t="inlineStr">
        <is>
          <t>91937</t>
        </is>
      </c>
      <c r="B210" s="19" t="inlineStr">
        <is>
          <t>CAIXA OCTOGONAL 3" X 3", PVC, INSTALADA EM LAJE - FORNECIMENTO E INSTALAÇÃO. AF_03/2023</t>
        </is>
      </c>
      <c r="C210" s="18" t="inlineStr">
        <is>
          <t>SINAPI</t>
        </is>
      </c>
      <c r="D210" s="18" t="inlineStr">
        <is>
          <t>UN</t>
        </is>
      </c>
      <c r="E210" s="20" t="n">
        <v>0.1611</v>
      </c>
      <c r="F210" s="21">
        <f>'COMPOSICOES AUXILIARES'!G643</f>
        <v/>
      </c>
      <c r="G210" s="21">
        <f>ROUND(ROUND(E210,8)*F210,2)</f>
        <v/>
      </c>
      <c r="L210" t="n">
        <v>0.1611</v>
      </c>
      <c r="M210" t="n">
        <v>15.24</v>
      </c>
      <c r="N210">
        <f>(M210-F210)</f>
        <v/>
      </c>
    </row>
    <row r="211" ht="29.1" customHeight="1">
      <c r="A211" s="18" t="inlineStr">
        <is>
          <t>95805</t>
        </is>
      </c>
      <c r="B211" s="19" t="inlineStr">
        <is>
          <t>CONDULETE DE PVC, TIPO B, PARA ELETRODUTO DE PVC SOLDÁVEL DN 25 MM (3/4''), APARENTE - FORNECIMENTO E INSTALAÇÃO. AF_10/2022</t>
        </is>
      </c>
      <c r="C211" s="18" t="inlineStr">
        <is>
          <t>SINAPI</t>
        </is>
      </c>
      <c r="D211" s="18" t="inlineStr">
        <is>
          <t>UN</t>
        </is>
      </c>
      <c r="E211" s="20" t="n">
        <v>0.1879</v>
      </c>
      <c r="F211" s="21">
        <f>'COMPOSICOES AUXILIARES'!G988</f>
        <v/>
      </c>
      <c r="G211" s="21">
        <f>ROUND(ROUND(E211,8)*F211,2)</f>
        <v/>
      </c>
      <c r="L211" t="n">
        <v>0.1879</v>
      </c>
      <c r="M211" t="n">
        <v>21.52</v>
      </c>
      <c r="N211">
        <f>(M211-F211)</f>
        <v/>
      </c>
    </row>
    <row r="212" ht="29.1" customHeight="1">
      <c r="A212" s="18" t="inlineStr">
        <is>
          <t>95811</t>
        </is>
      </c>
      <c r="B212" s="19" t="inlineStr">
        <is>
          <t>CONDULETE DE PVC, TIPO LB, PARA ELETRODUTO DE PVC SOLDÁVEL DN 25 MM (3/4''), APARENTE - FORNECIMENTO E INSTALAÇÃO. AF_10/2022</t>
        </is>
      </c>
      <c r="C212" s="18" t="inlineStr">
        <is>
          <t>SINAPI</t>
        </is>
      </c>
      <c r="D212" s="18" t="inlineStr">
        <is>
          <t>UN</t>
        </is>
      </c>
      <c r="E212" s="20" t="n">
        <v>0.0268</v>
      </c>
      <c r="F212" s="21">
        <f>'COMPOSICOES AUXILIARES'!G1000</f>
        <v/>
      </c>
      <c r="G212" s="21">
        <f>ROUND(ROUND(E212,8)*F212,2)</f>
        <v/>
      </c>
      <c r="L212" t="n">
        <v>0.0268</v>
      </c>
      <c r="M212" t="n">
        <v>17.37</v>
      </c>
      <c r="N212">
        <f>(M212-F212)</f>
        <v/>
      </c>
    </row>
    <row r="213" ht="29.1" customHeight="1">
      <c r="A213" s="18" t="inlineStr">
        <is>
          <t>91911</t>
        </is>
      </c>
      <c r="B213" s="19" t="inlineStr">
        <is>
          <t>CURVA 90 GRAUS PARA ELETRODUTO, PVC, ROSCÁVEL, DN 20 MM (1/2"), PARA CIRCUITOS TERMINAIS, INSTALADA EM PAREDE - FORNECIMENTO E INSTALAÇÃO. AF_03/2023</t>
        </is>
      </c>
      <c r="C213" s="18" t="inlineStr">
        <is>
          <t>SINAPI</t>
        </is>
      </c>
      <c r="D213" s="18" t="inlineStr">
        <is>
          <t>UN</t>
        </is>
      </c>
      <c r="E213" s="20" t="n">
        <v>0.1074</v>
      </c>
      <c r="F213" s="21">
        <f>'COMPOSICOES AUXILIARES'!G1429</f>
        <v/>
      </c>
      <c r="G213" s="21">
        <f>ROUND(ROUND(E213,8)*F213,2)</f>
        <v/>
      </c>
      <c r="L213" t="n">
        <v>0.1074</v>
      </c>
      <c r="M213" t="n">
        <v>16.62</v>
      </c>
      <c r="N213">
        <f>(M213-F213)</f>
        <v/>
      </c>
    </row>
    <row r="214" ht="29.1" customHeight="1">
      <c r="A214" s="18" t="inlineStr">
        <is>
          <t>101891</t>
        </is>
      </c>
      <c r="B214" s="19" t="inlineStr">
        <is>
          <t>DISJUNTOR MONOPOLAR TIPO NEMA, CORRENTE NOMINAL DE 35 ATÉ 50A - FORNECIMENTO E INSTALAÇÃO. AF_10/2020</t>
        </is>
      </c>
      <c r="C214" s="18" t="inlineStr">
        <is>
          <t>SINAPI</t>
        </is>
      </c>
      <c r="D214" s="18" t="inlineStr">
        <is>
          <t>UN</t>
        </is>
      </c>
      <c r="E214" s="20" t="n">
        <v>0.1074</v>
      </c>
      <c r="F214" s="21">
        <f>'COMPOSICOES AUXILIARES'!G1495</f>
        <v/>
      </c>
      <c r="G214" s="21">
        <f>ROUND(ROUND(E214,8)*F214,2)</f>
        <v/>
      </c>
      <c r="L214" t="n">
        <v>0.1074</v>
      </c>
      <c r="M214" t="n">
        <v>26.32</v>
      </c>
      <c r="N214">
        <f>(M214-F214)</f>
        <v/>
      </c>
    </row>
    <row r="215" ht="29.1" customHeight="1">
      <c r="A215" s="18" t="inlineStr">
        <is>
          <t>91862</t>
        </is>
      </c>
      <c r="B215" s="19" t="inlineStr">
        <is>
          <t>ELETRODUTO RÍGIDO ROSCÁVEL, PVC, DN 20 MM (1/2"), PARA CIRCUITOS TERMINAIS, INSTALADO EM FORRO - FORNECIMENTO E INSTALAÇÃO. AF_03/2023</t>
        </is>
      </c>
      <c r="C215" s="18" t="inlineStr">
        <is>
          <t>SINAPI</t>
        </is>
      </c>
      <c r="D215" s="18" t="inlineStr">
        <is>
          <t>M</t>
        </is>
      </c>
      <c r="E215" s="20" t="n">
        <v>0.3221</v>
      </c>
      <c r="F215" s="21">
        <f>'COMPOSICOES AUXILIARES'!G1526</f>
        <v/>
      </c>
      <c r="G215" s="21">
        <f>ROUND(ROUND(E215,8)*F215,2)</f>
        <v/>
      </c>
      <c r="L215" t="n">
        <v>0.3221</v>
      </c>
      <c r="M215" t="n">
        <v>9.34</v>
      </c>
      <c r="N215">
        <f>(M215-F215)</f>
        <v/>
      </c>
    </row>
    <row r="216" ht="29.1" customHeight="1">
      <c r="A216" s="18" t="inlineStr">
        <is>
          <t>91870</t>
        </is>
      </c>
      <c r="B216" s="19" t="inlineStr">
        <is>
          <t>ELETRODUTO RÍGIDO ROSCÁVEL, PVC, DN 20 MM (1/2"), PARA CIRCUITOS TERMINAIS, INSTALADO EM PAREDE - FORNECIMENTO E INSTALAÇÃO. AF_03/2023</t>
        </is>
      </c>
      <c r="C216" s="18" t="inlineStr">
        <is>
          <t>SINAPI</t>
        </is>
      </c>
      <c r="D216" s="18" t="inlineStr">
        <is>
          <t>M</t>
        </is>
      </c>
      <c r="E216" s="20" t="n">
        <v>0.5369</v>
      </c>
      <c r="F216" s="21">
        <f>'COMPOSICOES AUXILIARES'!G1538</f>
        <v/>
      </c>
      <c r="G216" s="21">
        <f>ROUND(ROUND(E216,8)*F216,2)</f>
        <v/>
      </c>
      <c r="L216" t="n">
        <v>0.5369</v>
      </c>
      <c r="M216" t="n">
        <v>12.4</v>
      </c>
      <c r="N216">
        <f>(M216-F216)</f>
        <v/>
      </c>
    </row>
    <row r="217" ht="21" customHeight="1">
      <c r="A217" s="18" t="inlineStr">
        <is>
          <t>93358</t>
        </is>
      </c>
      <c r="B217" s="19" t="inlineStr">
        <is>
          <t>ESCAVAÇÃO MANUAL DE VALA COM PROFUNDIDADE MENOR OU IGUAL A 1,30 M. AF_02/2021</t>
        </is>
      </c>
      <c r="C217" s="18" t="inlineStr">
        <is>
          <t>SINAPI</t>
        </is>
      </c>
      <c r="D217" s="18" t="inlineStr">
        <is>
          <t>M3</t>
        </is>
      </c>
      <c r="E217" s="20" t="n">
        <v>0.039</v>
      </c>
      <c r="F217" s="21">
        <f>'COMPOSICOES AUXILIARES'!G1699</f>
        <v/>
      </c>
      <c r="G217" s="21">
        <f>ROUND(ROUND(E217,8)*F217,2)</f>
        <v/>
      </c>
      <c r="L217" t="n">
        <v>0.039</v>
      </c>
      <c r="M217" t="n">
        <v>87.42</v>
      </c>
      <c r="N217">
        <f>(M217-F217)</f>
        <v/>
      </c>
    </row>
    <row r="218" ht="45.95" customHeight="1">
      <c r="A218" s="18" t="inlineStr">
        <is>
          <t>91170</t>
        </is>
      </c>
      <c r="B218" s="19" t="inlineStr">
        <is>
          <t>FIXAÇÃO DE TUBOS HORIZONTAIS DE PVC ÁGUA, PVC ESGOTO, PVC ÁGUA PLUVIAL, CPVC, PPR, COBRE OU AÇO, DIÂMETROS MENORES OU IGUAIS A 40 MM, COM ABRAÇADEIRA METÁLICA RÍGIDA TIPO U PERFIL 1 1/4", FIXADA EM PERFILADO EM LAJE. AF_09/2023_PS</t>
        </is>
      </c>
      <c r="C218" s="18" t="inlineStr">
        <is>
          <t>SINAPI</t>
        </is>
      </c>
      <c r="D218" s="18" t="inlineStr">
        <is>
          <t>M</t>
        </is>
      </c>
      <c r="E218" s="20" t="n">
        <v>0.3221</v>
      </c>
      <c r="F218" s="21">
        <f>'COMPOSICOES AUXILIARES'!G1914</f>
        <v/>
      </c>
      <c r="G218" s="21">
        <f>ROUND(ROUND(E218,8)*F218,2)</f>
        <v/>
      </c>
      <c r="L218" t="n">
        <v>0.3221</v>
      </c>
      <c r="M218" t="n">
        <v>12.46</v>
      </c>
      <c r="N218">
        <f>(M218-F218)</f>
        <v/>
      </c>
    </row>
    <row r="219" ht="45.95" customHeight="1">
      <c r="A219" s="18" t="inlineStr">
        <is>
          <t>91173</t>
        </is>
      </c>
      <c r="B219" s="19" t="inlineStr">
        <is>
          <t>FIXAÇÃO DE TUBOS VERTICAIS DE PVC ÁGUA, PVC ESGOTO, PVC ÁGUA PLUVIAL, CPVC, PPR, COBRE OU AÇO, DIÂMETROS MENORES OU IGUAIS A 40 MM, COM ABRAÇADEIRA METÁLICA RÍGIDA TIPO U PERFIL 1 1/4", FIXADA EM PERFILADO EM PAREDE. AF_09/2023_PS</t>
        </is>
      </c>
      <c r="C219" s="18" t="inlineStr">
        <is>
          <t>SINAPI</t>
        </is>
      </c>
      <c r="D219" s="18" t="inlineStr">
        <is>
          <t>M</t>
        </is>
      </c>
      <c r="E219" s="20" t="n">
        <v>0.5369</v>
      </c>
      <c r="F219" s="21">
        <f>'COMPOSICOES AUXILIARES'!G1926</f>
        <v/>
      </c>
      <c r="G219" s="21">
        <f>ROUND(ROUND(E219,8)*F219,2)</f>
        <v/>
      </c>
      <c r="L219" t="n">
        <v>0.5369</v>
      </c>
      <c r="M219" t="n">
        <v>4.64</v>
      </c>
      <c r="N219">
        <f>(M219-F219)</f>
        <v/>
      </c>
    </row>
    <row r="220" ht="29.1" customHeight="1">
      <c r="A220" s="18" t="inlineStr">
        <is>
          <t>92023</t>
        </is>
      </c>
      <c r="B220" s="19" t="inlineStr">
        <is>
          <t>INTERRUPTOR SIMPLES (1 MÓDULO) COM 1 TOMADA DE EMBUTIR 2P+T 10 A, INCLUINDO SUPORTE E PLACA - FORNECIMENTO E INSTALAÇÃO. AF_03/2023</t>
        </is>
      </c>
      <c r="C220" s="18" t="inlineStr">
        <is>
          <t>SINAPI</t>
        </is>
      </c>
      <c r="D220" s="18" t="inlineStr">
        <is>
          <t>UN</t>
        </is>
      </c>
      <c r="E220" s="20" t="n">
        <v>0.0268</v>
      </c>
      <c r="F220" s="21">
        <f>'COMPOSICOES AUXILIARES'!G2209</f>
        <v/>
      </c>
      <c r="G220" s="21">
        <f>ROUND(ROUND(E220,8)*F220,2)</f>
        <v/>
      </c>
      <c r="L220" t="n">
        <v>0.0268</v>
      </c>
      <c r="M220" t="n">
        <v>52.1</v>
      </c>
      <c r="N220">
        <f>(M220-F220)</f>
        <v/>
      </c>
    </row>
    <row r="221" ht="38.1" customHeight="1">
      <c r="A221" s="18" t="inlineStr">
        <is>
          <t>89724</t>
        </is>
      </c>
      <c r="B221" s="19" t="inlineStr">
        <is>
          <t>JOELHO 90 GRAUS, PVC, SERIE NORMAL, ESGOTO PREDIAL, DN 40 MM, JUNTA SOLDÁVEL, FORNECIDO E INSTALADO EM RAMAL DE DESCARGA OU RAMAL DE ESGOTO SANITÁRIO. AF_08/2022</t>
        </is>
      </c>
      <c r="C221" s="18" t="inlineStr">
        <is>
          <t>SINAPI</t>
        </is>
      </c>
      <c r="D221" s="18" t="inlineStr">
        <is>
          <t>UN</t>
        </is>
      </c>
      <c r="E221" s="20" t="n">
        <v>0.0537</v>
      </c>
      <c r="F221" s="21">
        <f>'COMPOSICOES AUXILIARES'!G2289</f>
        <v/>
      </c>
      <c r="G221" s="21">
        <f>ROUND(ROUND(E221,8)*F221,2)</f>
        <v/>
      </c>
      <c r="L221" t="n">
        <v>0.0537</v>
      </c>
      <c r="M221" t="n">
        <v>9.76</v>
      </c>
      <c r="N221">
        <f>(M221-F221)</f>
        <v/>
      </c>
    </row>
    <row r="222" ht="29.1" customHeight="1">
      <c r="A222" s="18" t="inlineStr">
        <is>
          <t>95240</t>
        </is>
      </c>
      <c r="B222" s="19" t="inlineStr">
        <is>
          <t>LASTRO DE CONCRETO MAGRO, APLICADO EM PISOS, LAJES SOBRE SOLO OU RADIERS, ESPESSURA DE 3 CM. AF_01/2024</t>
        </is>
      </c>
      <c r="C222" s="18" t="inlineStr">
        <is>
          <t>SINAPI</t>
        </is>
      </c>
      <c r="D222" s="18" t="inlineStr">
        <is>
          <t>M2</t>
        </is>
      </c>
      <c r="E222" s="20" t="n">
        <v>0.008999999999999999</v>
      </c>
      <c r="F222" s="21">
        <f>'COMPOSICOES AUXILIARES'!G2316</f>
        <v/>
      </c>
      <c r="G222" s="21">
        <f>ROUND(ROUND(E222,8)*F222,2)</f>
        <v/>
      </c>
      <c r="L222" t="n">
        <v>0.008999999999999999</v>
      </c>
      <c r="M222" t="n">
        <v>19.78</v>
      </c>
      <c r="N222">
        <f>(M222-F222)</f>
        <v/>
      </c>
    </row>
    <row r="223" ht="29.1" customHeight="1">
      <c r="A223" s="18" t="inlineStr">
        <is>
          <t>95241</t>
        </is>
      </c>
      <c r="B223" s="19" t="inlineStr">
        <is>
          <t>LASTRO DE CONCRETO MAGRO, APLICADO EM PISOS, LAJES SOBRE SOLO OU RADIERS, ESPESSURA DE 5 CM. AF_01/2024</t>
        </is>
      </c>
      <c r="C223" s="18" t="inlineStr">
        <is>
          <t>SINAPI</t>
        </is>
      </c>
      <c r="D223" s="18" t="inlineStr">
        <is>
          <t>M2</t>
        </is>
      </c>
      <c r="E223" s="20" t="n">
        <v>1.451</v>
      </c>
      <c r="F223" s="21">
        <f>'COMPOSICOES AUXILIARES'!G2328</f>
        <v/>
      </c>
      <c r="G223" s="21">
        <f>ROUND(ROUND(E223,8)*F223,2)</f>
        <v/>
      </c>
      <c r="L223" t="n">
        <v>1.451</v>
      </c>
      <c r="M223" t="n">
        <v>32.96</v>
      </c>
      <c r="N223">
        <f>(M223-F223)</f>
        <v/>
      </c>
    </row>
    <row r="224" ht="45.95" customHeight="1">
      <c r="A224" s="18" t="inlineStr">
        <is>
          <t>86943</t>
        </is>
      </c>
      <c r="B224" s="19" t="inlineStr">
        <is>
          <t>LAVATÓRIO LOUÇA BRANCA SUSPENSO, 29,5 X 39CM OU EQUIVALENTE, PADRÃO POPULAR, INCLUSO SIFÃO FLEXÍVEL EM PVC, VÁLVULA E ENGATE FLEXÍVEL 30CM EM PLÁSTICO E TORNEIRA CROMADA DE MESA, PADRÃO POPULAR - FORNECIMENTO E INSTALAÇÃO. AF_01/2020</t>
        </is>
      </c>
      <c r="C224" s="18" t="inlineStr">
        <is>
          <t>SINAPI</t>
        </is>
      </c>
      <c r="D224" s="18" t="inlineStr">
        <is>
          <t>UN</t>
        </is>
      </c>
      <c r="E224" s="20" t="n">
        <v>0.0268</v>
      </c>
      <c r="F224" s="21">
        <f>'COMPOSICOES AUXILIARES'!G2397</f>
        <v/>
      </c>
      <c r="G224" s="21">
        <f>ROUND(ROUND(E224,8)*F224,2)</f>
        <v/>
      </c>
      <c r="L224" t="n">
        <v>0.0268</v>
      </c>
      <c r="M224" t="n">
        <v>254.36</v>
      </c>
      <c r="N224">
        <f>(M224-F224)</f>
        <v/>
      </c>
    </row>
    <row r="225" ht="38.1" customHeight="1">
      <c r="A225" s="18" t="inlineStr">
        <is>
          <t>97586</t>
        </is>
      </c>
      <c r="B225" s="19" t="inlineStr">
        <is>
          <t>LUMINÁRIA TIPO CALHA, DE SOBREPOR, COM 2 LÂMPADAS TUBULARES FLUORESCENTES DE 36 W, COM REATOR DE PARTIDA RÁPIDA - FORNECIMENTO E INSTALAÇÃO. AF_02/2020</t>
        </is>
      </c>
      <c r="C225" s="18" t="inlineStr">
        <is>
          <t>SINAPI</t>
        </is>
      </c>
      <c r="D225" s="18" t="inlineStr">
        <is>
          <t>UN</t>
        </is>
      </c>
      <c r="E225" s="20" t="n">
        <v>0.1611</v>
      </c>
      <c r="F225" s="21">
        <f>'COMPOSICOES AUXILIARES'!G2409</f>
        <v/>
      </c>
      <c r="G225" s="21">
        <f>ROUND(ROUND(E225,8)*F225,2)</f>
        <v/>
      </c>
      <c r="L225" t="n">
        <v>0.1611</v>
      </c>
      <c r="M225" t="n">
        <v>16.2</v>
      </c>
      <c r="N225">
        <f>(M225-F225)</f>
        <v/>
      </c>
    </row>
    <row r="226" ht="29.1" customHeight="1">
      <c r="A226" s="18" t="inlineStr">
        <is>
          <t>98445</t>
        </is>
      </c>
      <c r="B226" s="19" t="inlineStr">
        <is>
          <t>PAREDE DE MADEIRA COMPENSADA PARA CONSTRUÇÃO TEMPORÁRIA EM CHAPA SIMPLES, EXTERNA, COM ÁREA LÍQUIDA MAIOR OU IGUAL A 6 M², COM VÃO. AF_03/2024</t>
        </is>
      </c>
      <c r="C226" s="18" t="inlineStr">
        <is>
          <t>SINAPI</t>
        </is>
      </c>
      <c r="D226" s="18" t="inlineStr">
        <is>
          <t>M2</t>
        </is>
      </c>
      <c r="E226" s="20" t="n">
        <v>0.2264</v>
      </c>
      <c r="F226" s="21">
        <f>'COMPOSICOES AUXILIARES'!G2802</f>
        <v/>
      </c>
      <c r="G226" s="21">
        <f>ROUND(ROUND(E226,8)*F226,2)</f>
        <v/>
      </c>
      <c r="L226" t="n">
        <v>0.2264</v>
      </c>
      <c r="M226" t="n">
        <v>178.29</v>
      </c>
      <c r="N226">
        <f>(M226-F226)</f>
        <v/>
      </c>
    </row>
    <row r="227" ht="29.1" customHeight="1">
      <c r="A227" s="18" t="inlineStr">
        <is>
          <t>98446</t>
        </is>
      </c>
      <c r="B227" s="19" t="inlineStr">
        <is>
          <t>PAREDE DE MADEIRA COMPENSADA PARA CONSTRUÇÃO TEMPORÁRIA EM CHAPA SIMPLES, EXTERNA, COM ÁREA LÍQUIDA MENOR QUE 6 M², COM VÃO. AF_03/2024</t>
        </is>
      </c>
      <c r="C227" s="18" t="inlineStr">
        <is>
          <t>SINAPI</t>
        </is>
      </c>
      <c r="D227" s="18" t="inlineStr">
        <is>
          <t>M2</t>
        </is>
      </c>
      <c r="E227" s="20" t="n">
        <v>0.1765</v>
      </c>
      <c r="F227" s="21">
        <f>'COMPOSICOES AUXILIARES'!G2824</f>
        <v/>
      </c>
      <c r="G227" s="21">
        <f>ROUND(ROUND(E227,8)*F227,2)</f>
        <v/>
      </c>
      <c r="L227" t="n">
        <v>0.1765</v>
      </c>
      <c r="M227" t="n">
        <v>158.39</v>
      </c>
      <c r="N227">
        <f>(M227-F227)</f>
        <v/>
      </c>
    </row>
    <row r="228" ht="29.1" customHeight="1">
      <c r="A228" s="18" t="inlineStr">
        <is>
          <t>98442</t>
        </is>
      </c>
      <c r="B228" s="19" t="inlineStr">
        <is>
          <t>PAREDE DE MADEIRA COMPENSADA PARA CONSTRUÇÃO TEMPORÁRIA EM CHAPA SIMPLES, EXTERNA, COM ÁREA LÍQUIDA MENOR QUE 6 M², SEM VÃO. AF_05/2018</t>
        </is>
      </c>
      <c r="C228" s="18" t="inlineStr">
        <is>
          <t>SINAPI</t>
        </is>
      </c>
      <c r="D228" s="18" t="inlineStr">
        <is>
          <t>M2</t>
        </is>
      </c>
      <c r="E228" s="20" t="n">
        <v>0.1668</v>
      </c>
      <c r="F228" s="21">
        <f>'COMPOSICOES AUXILIARES'!G2846</f>
        <v/>
      </c>
      <c r="G228" s="21">
        <f>ROUND(ROUND(E228,8)*F228,2)</f>
        <v/>
      </c>
      <c r="L228" t="n">
        <v>0.1668</v>
      </c>
      <c r="M228" t="n">
        <v>151.16</v>
      </c>
      <c r="N228">
        <f>(M228-F228)</f>
        <v/>
      </c>
    </row>
    <row r="229" ht="29.1" customHeight="1">
      <c r="A229" s="18" t="inlineStr">
        <is>
          <t>98441</t>
        </is>
      </c>
      <c r="B229" s="19" t="inlineStr">
        <is>
          <t>PAREDE DE MADEIRA COMPENSADA PARA CONSTRUÇÃO TEMPORÁRIA EM CHAPA SIMPLES, EXTERNA, SEM VÃO. AF_03/2024</t>
        </is>
      </c>
      <c r="C229" s="18" t="inlineStr">
        <is>
          <t>SINAPI</t>
        </is>
      </c>
      <c r="D229" s="18" t="inlineStr">
        <is>
          <t>M2</t>
        </is>
      </c>
      <c r="E229" s="20" t="n">
        <v>0.1449</v>
      </c>
      <c r="F229" s="21">
        <f>'COMPOSICOES AUXILIARES'!G2868</f>
        <v/>
      </c>
      <c r="G229" s="21">
        <f>ROUND(ROUND(E229,8)*F229,2)</f>
        <v/>
      </c>
      <c r="L229" t="n">
        <v>0.1449</v>
      </c>
      <c r="M229" t="n">
        <v>107.01</v>
      </c>
      <c r="N229">
        <f>(M229-F229)</f>
        <v/>
      </c>
    </row>
    <row r="230" ht="21" customHeight="1">
      <c r="A230" s="18" t="inlineStr">
        <is>
          <t>88489</t>
        </is>
      </c>
      <c r="B230" s="19" t="inlineStr">
        <is>
          <t>PINTURA LÁTEX ACRÍLICA PREMIUM, APLICAÇÃO MANUAL EM PAREDES, DUAS DEMÃOS. AF_04/2023</t>
        </is>
      </c>
      <c r="C230" s="18" t="inlineStr">
        <is>
          <t>SINAPI</t>
        </is>
      </c>
      <c r="D230" s="18" t="inlineStr">
        <is>
          <t>M2</t>
        </is>
      </c>
      <c r="E230" s="20" t="n">
        <v>1.4293</v>
      </c>
      <c r="F230" s="21">
        <f>'COMPOSICOES AUXILIARES'!G3032</f>
        <v/>
      </c>
      <c r="G230" s="21">
        <f>ROUND(ROUND(E230,8)*F230,2)</f>
        <v/>
      </c>
      <c r="L230" t="n">
        <v>1.4293</v>
      </c>
      <c r="M230" t="n">
        <v>13.48</v>
      </c>
      <c r="N230">
        <f>(M230-F230)</f>
        <v/>
      </c>
    </row>
    <row r="231" ht="38.1" customHeight="1">
      <c r="A231" s="18" t="inlineStr">
        <is>
          <t>89957</t>
        </is>
      </c>
      <c r="B231" s="19" t="inlineStr">
        <is>
          <t>PONTO DE CONSUMO TERMINAL DE ÁGUA FRIA (SUBRAMAL) COM TUBULAÇÃO DE PVC, DN 25 MM, INSTALADO EM RAMAL DE ÁGUA, INCLUSOS RASGO E CHUMBAMENTO EM ALVENARIA. AF_12/2014</t>
        </is>
      </c>
      <c r="C231" s="18" t="inlineStr">
        <is>
          <t>SINAPI</t>
        </is>
      </c>
      <c r="D231" s="18" t="inlineStr">
        <is>
          <t>UN</t>
        </is>
      </c>
      <c r="E231" s="20" t="n">
        <v>0.0537</v>
      </c>
      <c r="F231" s="21">
        <f>'COMPOSICOES AUXILIARES'!G3045</f>
        <v/>
      </c>
      <c r="G231" s="21">
        <f>ROUND(ROUND(E231,8)*F231,2)</f>
        <v/>
      </c>
      <c r="L231" t="n">
        <v>0.0537</v>
      </c>
      <c r="M231" t="n">
        <v>137.88</v>
      </c>
      <c r="N231">
        <f>(M231-F231)</f>
        <v/>
      </c>
    </row>
    <row r="232" ht="38.1" customHeight="1">
      <c r="A232" s="18" t="inlineStr">
        <is>
          <t>90822</t>
        </is>
      </c>
      <c r="B232" s="19" t="inlineStr">
        <is>
          <t>PORTA DE MADEIRA PARA PINTURA, SEMI-OCA (LEVE OU MÉDIA), 80X210CM, ESPESSURA DE 3,5CM, INCLUSO DOBRADIÇAS - FORNECIMENTO E INSTALAÇÃO. AF_12/2019</t>
        </is>
      </c>
      <c r="C232" s="18" t="inlineStr">
        <is>
          <t>SINAPI</t>
        </is>
      </c>
      <c r="D232" s="18" t="inlineStr">
        <is>
          <t>UN</t>
        </is>
      </c>
      <c r="E232" s="20" t="n">
        <v>0.0268</v>
      </c>
      <c r="F232" s="21">
        <f>'COMPOSICOES AUXILIARES'!G3059</f>
        <v/>
      </c>
      <c r="G232" s="21">
        <f>ROUND(ROUND(E232,8)*F232,2)</f>
        <v/>
      </c>
      <c r="L232" t="n">
        <v>0.0268</v>
      </c>
      <c r="M232" t="n">
        <v>427.21</v>
      </c>
      <c r="N232">
        <f>(M232-F232)</f>
        <v/>
      </c>
    </row>
    <row r="233" ht="29.1" customHeight="1">
      <c r="A233" s="18" t="inlineStr">
        <is>
          <t>101876</t>
        </is>
      </c>
      <c r="B233" s="19" t="inlineStr">
        <is>
          <t>QUADRO DE DISTRIBUIÇÃO DE ENERGIA EM PVC, DE EMBUTIR, SEM BARRAMENTO, PARA 6 DISJUNTORES - FORNECIMENTO E INSTALAÇÃO. AF_10/2020</t>
        </is>
      </c>
      <c r="C233" s="18" t="inlineStr">
        <is>
          <t>SINAPI</t>
        </is>
      </c>
      <c r="D233" s="18" t="inlineStr">
        <is>
          <t>UN</t>
        </is>
      </c>
      <c r="E233" s="20" t="n">
        <v>0.0268</v>
      </c>
      <c r="F233" s="21">
        <f>'COMPOSICOES AUXILIARES'!G3225</f>
        <v/>
      </c>
      <c r="G233" s="21">
        <f>ROUND(ROUND(E233,8)*F233,2)</f>
        <v/>
      </c>
      <c r="L233" t="n">
        <v>0.0268</v>
      </c>
      <c r="M233" t="n">
        <v>82.34</v>
      </c>
      <c r="N233">
        <f>(M233-F233)</f>
        <v/>
      </c>
    </row>
    <row r="234" ht="21" customHeight="1">
      <c r="A234" s="18" t="inlineStr">
        <is>
          <t>93382</t>
        </is>
      </c>
      <c r="B234" s="19" t="inlineStr">
        <is>
          <t>REATERRO MANUAL DE VALAS, COM COMPACTADOR DE SOLOS DE PERCUSSÃO. AF_08/2023</t>
        </is>
      </c>
      <c r="C234" s="18" t="inlineStr">
        <is>
          <t>SINAPI</t>
        </is>
      </c>
      <c r="D234" s="18" t="inlineStr">
        <is>
          <t>M3</t>
        </is>
      </c>
      <c r="E234" s="20" t="n">
        <v>0.01</v>
      </c>
      <c r="F234" s="21">
        <f>'COMPOSICOES AUXILIARES'!G3247</f>
        <v/>
      </c>
      <c r="G234" s="21">
        <f>ROUND(ROUND(E234,8)*F234,2)</f>
        <v/>
      </c>
      <c r="L234" t="n">
        <v>0.01</v>
      </c>
      <c r="M234" t="n">
        <v>27.26</v>
      </c>
      <c r="N234">
        <f>(M234-F234)</f>
        <v/>
      </c>
    </row>
    <row r="235" ht="38.1" customHeight="1">
      <c r="A235" s="18" t="inlineStr">
        <is>
          <t>94210</t>
        </is>
      </c>
      <c r="B235" s="19" t="inlineStr">
        <is>
          <t>TELHAMENTO COM TELHA ONDULADA DE FIBROCIMENTO E = 6 MM, COM RECOBRIMENTO LATERAL DE 1 1/4 DE ONDA PARA TELHADO COM INCLINAÇÃO MÁXIMA DE 10°, COM ATÉ 2 ÁGUAS, INCLUSO IÇAMENTO. AF_07/2019</t>
        </is>
      </c>
      <c r="C235" s="18" t="inlineStr">
        <is>
          <t>SINAPI</t>
        </is>
      </c>
      <c r="D235" s="18" t="inlineStr">
        <is>
          <t>M2</t>
        </is>
      </c>
      <c r="E235" s="20" t="n">
        <v>1.451</v>
      </c>
      <c r="F235" s="21">
        <f>'COMPOSICOES AUXILIARES'!G3490</f>
        <v/>
      </c>
      <c r="G235" s="21">
        <f>ROUND(ROUND(E235,8)*F235,2)</f>
        <v/>
      </c>
      <c r="L235" t="n">
        <v>1.451</v>
      </c>
      <c r="M235" t="n">
        <v>67.11</v>
      </c>
      <c r="N235">
        <f>(M235-F235)</f>
        <v/>
      </c>
    </row>
    <row r="236" ht="29.1" customHeight="1">
      <c r="A236" s="18" t="inlineStr">
        <is>
          <t>92000</t>
        </is>
      </c>
      <c r="B236" s="19" t="inlineStr">
        <is>
          <t>TOMADA BAIXA DE EMBUTIR (1 MÓDULO), 2P+T 10 A, INCLUINDO SUPORTE E PLACA - FORNECIMENTO E INSTALAÇÃO. AF_03/2023</t>
        </is>
      </c>
      <c r="C236" s="18" t="inlineStr">
        <is>
          <t>SINAPI</t>
        </is>
      </c>
      <c r="D236" s="18" t="inlineStr">
        <is>
          <t>UN</t>
        </is>
      </c>
      <c r="E236" s="20" t="n">
        <v>0.0268</v>
      </c>
      <c r="F236" s="21">
        <f>'COMPOSICOES AUXILIARES'!G3499</f>
        <v/>
      </c>
      <c r="G236" s="21">
        <f>ROUND(ROUND(E236,8)*F236,2)</f>
        <v/>
      </c>
      <c r="L236" t="n">
        <v>0.0268</v>
      </c>
      <c r="M236" t="n">
        <v>32.13</v>
      </c>
      <c r="N236">
        <f>(M236-F236)</f>
        <v/>
      </c>
    </row>
    <row r="237" ht="29.1" customHeight="1">
      <c r="A237" s="18" t="inlineStr">
        <is>
          <t>92008</t>
        </is>
      </c>
      <c r="B237" s="19" t="inlineStr">
        <is>
          <t>TOMADA BAIXA DE EMBUTIR (2 MÓDULOS), 2P+T 10 A, INCLUINDO SUPORTE E PLACA - FORNECIMENTO E INSTALAÇÃO. AF_03/2023</t>
        </is>
      </c>
      <c r="C237" s="18" t="inlineStr">
        <is>
          <t>SINAPI</t>
        </is>
      </c>
      <c r="D237" s="18" t="inlineStr">
        <is>
          <t>UN</t>
        </is>
      </c>
      <c r="E237" s="20" t="n">
        <v>0.1342</v>
      </c>
      <c r="F237" s="21">
        <f>'COMPOSICOES AUXILIARES'!G3520</f>
        <v/>
      </c>
      <c r="G237" s="21">
        <f>ROUND(ROUND(E237,8)*F237,2)</f>
        <v/>
      </c>
      <c r="L237" t="n">
        <v>0.1342</v>
      </c>
      <c r="M237" t="n">
        <v>49.64</v>
      </c>
      <c r="N237">
        <f>(M237-F237)</f>
        <v/>
      </c>
    </row>
    <row r="238" ht="38.1" customHeight="1">
      <c r="A238" s="18" t="inlineStr">
        <is>
          <t>92543</t>
        </is>
      </c>
      <c r="B238" s="19" t="inlineStr">
        <is>
          <t>TRAMA DE MADEIRA COMPOSTA POR TERÇAS PARA TELHADOS DE ATÉ 2 ÁGUAS PARA TELHA ONDULADA DE FIBROCIMENTO, METÁLICA, PLÁSTICA OU TERMOACÚSTICA, INCLUSO TRANSPORTE VERTICAL. AF_07/2019</t>
        </is>
      </c>
      <c r="C238" s="18" t="inlineStr">
        <is>
          <t>SINAPI</t>
        </is>
      </c>
      <c r="D238" s="18" t="inlineStr">
        <is>
          <t>M2</t>
        </is>
      </c>
      <c r="E238" s="20" t="n">
        <v>1.451</v>
      </c>
      <c r="F238" s="21">
        <f>'COMPOSICOES AUXILIARES'!G3575</f>
        <v/>
      </c>
      <c r="G238" s="21">
        <f>ROUND(ROUND(E238,8)*F238,2)</f>
        <v/>
      </c>
      <c r="L238" t="n">
        <v>1.451</v>
      </c>
      <c r="M238" t="n">
        <v>22.33</v>
      </c>
      <c r="N238">
        <f>(M238-F238)</f>
        <v/>
      </c>
    </row>
    <row r="239" ht="29.1" customHeight="1">
      <c r="A239" s="18" t="inlineStr">
        <is>
          <t>89714</t>
        </is>
      </c>
      <c r="B239" s="19" t="inlineStr">
        <is>
          <t>TUBO PVC, SERIE NORMAL, ESGOTO PREDIAL, DN 100 MM, FORNECIDO E INSTALADO EM RAMAL DE DESCARGA OU RAMAL DE ESGOTO SANITÁRIO. AF_08/2022</t>
        </is>
      </c>
      <c r="C239" s="18" t="inlineStr">
        <is>
          <t>SINAPI</t>
        </is>
      </c>
      <c r="D239" s="18" t="inlineStr">
        <is>
          <t>M</t>
        </is>
      </c>
      <c r="E239" s="20" t="n">
        <v>0.1423</v>
      </c>
      <c r="F239" s="21">
        <f>'COMPOSICOES AUXILIARES'!G3604</f>
        <v/>
      </c>
      <c r="G239" s="21">
        <f>ROUND(ROUND(E239,8)*F239,2)</f>
        <v/>
      </c>
      <c r="L239" t="n">
        <v>0.1423</v>
      </c>
      <c r="M239" t="n">
        <v>35.53</v>
      </c>
      <c r="N239">
        <f>(M239-F239)</f>
        <v/>
      </c>
    </row>
    <row r="240" ht="29.1" customHeight="1">
      <c r="A240" s="18" t="inlineStr">
        <is>
          <t>89711</t>
        </is>
      </c>
      <c r="B240" s="19" t="inlineStr">
        <is>
          <t>TUBO PVC, SERIE NORMAL, ESGOTO PREDIAL, DN 40 MM, FORNECIDO E INSTALADO EM RAMAL DE DESCARGA OU RAMAL DE ESGOTO SANITÁRIO. AF_08/2022</t>
        </is>
      </c>
      <c r="C240" s="18" t="inlineStr">
        <is>
          <t>SINAPI</t>
        </is>
      </c>
      <c r="D240" s="18" t="inlineStr">
        <is>
          <t>M</t>
        </is>
      </c>
      <c r="E240" s="20" t="n">
        <v>0.0886</v>
      </c>
      <c r="F240" s="21">
        <f>'COMPOSICOES AUXILIARES'!G3617</f>
        <v/>
      </c>
      <c r="G240" s="21">
        <f>ROUND(ROUND(E240,8)*F240,2)</f>
        <v/>
      </c>
      <c r="L240" t="n">
        <v>0.0886</v>
      </c>
      <c r="M240" t="n">
        <v>20.53</v>
      </c>
      <c r="N240">
        <f>(M240-F240)</f>
        <v/>
      </c>
    </row>
    <row r="241" ht="15" customHeight="1">
      <c r="A241" s="1" t="n"/>
      <c r="B241" s="1" t="n"/>
      <c r="C241" s="1" t="n"/>
      <c r="D241" s="1" t="n"/>
      <c r="E241" s="77" t="inlineStr">
        <is>
          <t>TOTAL Serviço:</t>
        </is>
      </c>
      <c r="F241" s="89" t="n"/>
      <c r="G241" s="22">
        <f>SUM(G204:G240)</f>
        <v/>
      </c>
    </row>
    <row r="242" ht="15" customHeight="1">
      <c r="A242" s="1" t="n"/>
      <c r="B242" s="1" t="n"/>
      <c r="C242" s="1" t="n"/>
      <c r="D242" s="1" t="n"/>
      <c r="E242" s="78" t="inlineStr">
        <is>
          <t>VALOR:</t>
        </is>
      </c>
      <c r="F242" s="89" t="n"/>
      <c r="G242" s="4">
        <f>SUM(G199,G202,G241)</f>
        <v/>
      </c>
    </row>
    <row r="243" ht="15" customHeight="1">
      <c r="A243" s="1" t="n"/>
      <c r="B243" s="1" t="n"/>
      <c r="C243" s="1" t="n"/>
      <c r="D243" s="1" t="n"/>
      <c r="E243" s="78" t="inlineStr">
        <is>
          <t>VALOR BDI:</t>
        </is>
      </c>
      <c r="F243" s="89" t="n"/>
      <c r="G243" s="4">
        <f>ROUNDDOWN(G242*BDI,2)</f>
        <v/>
      </c>
    </row>
    <row r="244" ht="15" customHeight="1">
      <c r="A244" s="1" t="n"/>
      <c r="B244" s="1" t="n"/>
      <c r="C244" s="1" t="n"/>
      <c r="D244" s="1" t="n"/>
      <c r="E244" s="78" t="inlineStr">
        <is>
          <t>VALOR COM BDI:</t>
        </is>
      </c>
      <c r="F244" s="89" t="n"/>
      <c r="G244" s="4">
        <f>G243 + G242</f>
        <v/>
      </c>
    </row>
    <row r="245" ht="9.949999999999999" customHeight="1">
      <c r="A245" s="1" t="n"/>
      <c r="B245" s="1" t="n"/>
      <c r="C245" s="1" t="n"/>
      <c r="D245" s="1" t="n"/>
      <c r="E245" s="79" t="n"/>
    </row>
    <row r="246" ht="20.1" customHeight="1">
      <c r="A246" s="80" t="inlineStr">
        <is>
          <t>2.4. 101493 ENTRADA DE ENERGIA ELÉTRICA, AÉREA, MONOFÁSICA, COM CAIXA DE EMBUTIR, CABO DE 10 MM2 E DISJUNTOR DIN 50A (NÃO INCLUSO O POSTE DE CONCRETO). AF_07/2020_PS (UN)</t>
        </is>
      </c>
      <c r="B246" s="88" t="n"/>
      <c r="C246" s="88" t="n"/>
      <c r="D246" s="88" t="n"/>
      <c r="E246" s="88" t="n"/>
      <c r="F246" s="88" t="n"/>
      <c r="G246" s="89" t="n"/>
    </row>
    <row r="247" ht="15" customHeight="1">
      <c r="A247" s="76" t="inlineStr">
        <is>
          <t>Material</t>
        </is>
      </c>
      <c r="B247" s="89" t="n"/>
      <c r="C247" s="74" t="inlineStr">
        <is>
          <t>FONTE</t>
        </is>
      </c>
      <c r="D247" s="74" t="inlineStr">
        <is>
          <t>UNID</t>
        </is>
      </c>
      <c r="E247" s="74" t="inlineStr">
        <is>
          <t>COEFICIENTE</t>
        </is>
      </c>
      <c r="F247" s="74" t="inlineStr">
        <is>
          <t>PREÇO UNITÁRIO</t>
        </is>
      </c>
      <c r="G247" s="74" t="inlineStr">
        <is>
          <t>TOTAL</t>
        </is>
      </c>
    </row>
    <row r="248" ht="29.1" customHeight="1">
      <c r="A248" s="18" t="inlineStr">
        <is>
          <t>00001094</t>
        </is>
      </c>
      <c r="B248" s="19" t="inlineStr">
        <is>
          <t>ARMACAO VERTICAL COM HASTE E CONTRA-PINO, EM CHAPA DE ACO GALVANIZADO 3/16", COM 1 ESTRIBO, SEM ISOLADOR</t>
        </is>
      </c>
      <c r="C248" s="18" t="inlineStr">
        <is>
          <t>SINAPI</t>
        </is>
      </c>
      <c r="D248" s="18" t="inlineStr">
        <is>
          <t>UN</t>
        </is>
      </c>
      <c r="E248" s="20" t="n">
        <v>1</v>
      </c>
      <c r="F248" s="21">
        <f>ROUND(M248*FATOR, 2)</f>
        <v/>
      </c>
      <c r="G248" s="21">
        <f>TRUNC(TRUNC(E248,8)*F248,2)</f>
        <v/>
      </c>
      <c r="L248" t="n">
        <v>1</v>
      </c>
      <c r="M248" t="n">
        <v>18.24</v>
      </c>
      <c r="N248">
        <f>(M248-F248)</f>
        <v/>
      </c>
    </row>
    <row r="249" ht="29.1" customHeight="1">
      <c r="A249" s="18" t="inlineStr">
        <is>
          <t>00011267</t>
        </is>
      </c>
      <c r="B249" s="19" t="inlineStr">
        <is>
          <t>ARRUELA LISA, REDONDA, DE LATAO POLIDO, DIAMETRO NOMINAL 5/8", DIAMETRO EXTERNO = 34 MM, DIAMETRO DO FURO = 17 MM, ESPESSURA = *2,5* MM</t>
        </is>
      </c>
      <c r="C249" s="18" t="inlineStr">
        <is>
          <t>SINAPI</t>
        </is>
      </c>
      <c r="D249" s="18" t="inlineStr">
        <is>
          <t>UN</t>
        </is>
      </c>
      <c r="E249" s="20" t="n">
        <v>2</v>
      </c>
      <c r="F249" s="21">
        <f>ROUND(M249*FATOR, 2)</f>
        <v/>
      </c>
      <c r="G249" s="21">
        <f>TRUNC(TRUNC(E249,8)*F249,2)</f>
        <v/>
      </c>
      <c r="L249" t="n">
        <v>2</v>
      </c>
      <c r="M249" t="n">
        <v>1.43</v>
      </c>
      <c r="N249">
        <f>(M249-F249)</f>
        <v/>
      </c>
    </row>
    <row r="250" ht="29.1" customHeight="1">
      <c r="A250" s="18" t="inlineStr">
        <is>
          <t>00034643</t>
        </is>
      </c>
      <c r="B250" s="19" t="inlineStr">
        <is>
          <t>CAIXA DE INSPECAO PARA ATERRAMENTO E PARA RAIOS, EM POLIPROPILENO, DIAMETRO = 300 MM X ALTURA = 400 MM</t>
        </is>
      </c>
      <c r="C250" s="18" t="inlineStr">
        <is>
          <t>SINAPI</t>
        </is>
      </c>
      <c r="D250" s="18" t="inlineStr">
        <is>
          <t>UN</t>
        </is>
      </c>
      <c r="E250" s="20" t="n">
        <v>1</v>
      </c>
      <c r="F250" s="21">
        <f>ROUND(M250*FATOR, 2)</f>
        <v/>
      </c>
      <c r="G250" s="21">
        <f>TRUNC(TRUNC(E250,8)*F250,2)</f>
        <v/>
      </c>
      <c r="L250" t="n">
        <v>1</v>
      </c>
      <c r="M250" t="n">
        <v>41.42</v>
      </c>
      <c r="N250">
        <f>(M250-F250)</f>
        <v/>
      </c>
    </row>
    <row r="251" ht="29.1" customHeight="1">
      <c r="A251" s="18" t="inlineStr">
        <is>
          <t>00039808</t>
        </is>
      </c>
      <c r="B251" s="19" t="inlineStr">
        <is>
          <t>CAIXA PARA MEDIDOR MONOFASICO, EM POLICARBONATO / TERMOPLASTICO, PARA ALOJAR 1 DISJUNTOR (PADRAO DA CONCESSIONARIA LOCAL)</t>
        </is>
      </c>
      <c r="C251" s="18" t="inlineStr">
        <is>
          <t>SINAPI</t>
        </is>
      </c>
      <c r="D251" s="18" t="inlineStr">
        <is>
          <t>UN</t>
        </is>
      </c>
      <c r="E251" s="20" t="n">
        <v>1</v>
      </c>
      <c r="F251" s="21">
        <f>ROUND(M251*FATOR, 2)</f>
        <v/>
      </c>
      <c r="G251" s="21">
        <f>TRUNC(TRUNC(E251,8)*F251,2)</f>
        <v/>
      </c>
      <c r="L251" t="n">
        <v>1</v>
      </c>
      <c r="M251" t="n">
        <v>83.45</v>
      </c>
      <c r="N251">
        <f>(M251-F251)</f>
        <v/>
      </c>
    </row>
    <row r="252" ht="21" customHeight="1">
      <c r="A252" s="18" t="inlineStr">
        <is>
          <t>00014153</t>
        </is>
      </c>
      <c r="B252" s="19" t="inlineStr">
        <is>
          <t>FITA METALICA PERFURADA, L = *18* MM, ROLO DE 30 M, CARGA RECOMENDADA = *30* KGF</t>
        </is>
      </c>
      <c r="C252" s="18" t="inlineStr">
        <is>
          <t>SINAPI</t>
        </is>
      </c>
      <c r="D252" s="18" t="inlineStr">
        <is>
          <t>UN</t>
        </is>
      </c>
      <c r="E252" s="20" t="n">
        <v>0.06</v>
      </c>
      <c r="F252" s="21">
        <f>ROUND(M252*FATOR, 2)</f>
        <v/>
      </c>
      <c r="G252" s="21">
        <f>TRUNC(TRUNC(E252,8)*F252,2)</f>
        <v/>
      </c>
      <c r="L252" t="n">
        <v>0.06</v>
      </c>
      <c r="M252" t="n">
        <v>60.05</v>
      </c>
      <c r="N252">
        <f>(M252-F252)</f>
        <v/>
      </c>
    </row>
    <row r="253" ht="21" customHeight="1">
      <c r="A253" s="18" t="inlineStr">
        <is>
          <t>00003398</t>
        </is>
      </c>
      <c r="B253" s="19" t="inlineStr">
        <is>
          <t>ISOLADOR DE PORCELANA, TIPO ROLDANA, DIMENSOES DE *72* X *72* MM, PARA USO EM BAIXA TENSAO</t>
        </is>
      </c>
      <c r="C253" s="18" t="inlineStr">
        <is>
          <t>SINAPI</t>
        </is>
      </c>
      <c r="D253" s="18" t="inlineStr">
        <is>
          <t>UN</t>
        </is>
      </c>
      <c r="E253" s="20" t="n">
        <v>1</v>
      </c>
      <c r="F253" s="21">
        <f>ROUND(M253*FATOR, 2)</f>
        <v/>
      </c>
      <c r="G253" s="21">
        <f>TRUNC(TRUNC(E253,8)*F253,2)</f>
        <v/>
      </c>
      <c r="L253" t="n">
        <v>1</v>
      </c>
      <c r="M253" t="n">
        <v>5.92</v>
      </c>
      <c r="N253">
        <f>(M253-F253)</f>
        <v/>
      </c>
    </row>
    <row r="254" ht="29.1" customHeight="1">
      <c r="A254" s="18" t="inlineStr">
        <is>
          <t>00004346</t>
        </is>
      </c>
      <c r="B254" s="19" t="inlineStr">
        <is>
          <t>PARAFUSO DE FERRO POLIDO, SEXTAVADO, COM ROSCA PARCIAL, DIAMETRO 5/8", COMPRIMENTO 6", COM PORCA E ARRUELA DE PRESSAO MEDIA</t>
        </is>
      </c>
      <c r="C254" s="18" t="inlineStr">
        <is>
          <t>SINAPI</t>
        </is>
      </c>
      <c r="D254" s="18" t="inlineStr">
        <is>
          <t>UN</t>
        </is>
      </c>
      <c r="E254" s="20" t="n">
        <v>3</v>
      </c>
      <c r="F254" s="21">
        <f>ROUND(M254*FATOR, 2)</f>
        <v/>
      </c>
      <c r="G254" s="21">
        <f>TRUNC(TRUNC(E254,8)*F254,2)</f>
        <v/>
      </c>
      <c r="L254" t="n">
        <v>3</v>
      </c>
      <c r="M254" t="n">
        <v>10.87</v>
      </c>
      <c r="N254">
        <f>(M254-F254)</f>
        <v/>
      </c>
    </row>
    <row r="255" ht="15" customHeight="1">
      <c r="A255" s="18" t="inlineStr">
        <is>
          <t>00039997</t>
        </is>
      </c>
      <c r="B255" s="19" t="inlineStr">
        <is>
          <t>PORCA ZINCADA, SEXTAVADA, DIAMETRO 1/4"</t>
        </is>
      </c>
      <c r="C255" s="18" t="inlineStr">
        <is>
          <t>SINAPI</t>
        </is>
      </c>
      <c r="D255" s="18" t="inlineStr">
        <is>
          <t>UN</t>
        </is>
      </c>
      <c r="E255" s="20" t="n">
        <v>2</v>
      </c>
      <c r="F255" s="21">
        <f>ROUND(M255*FATOR, 2)</f>
        <v/>
      </c>
      <c r="G255" s="21">
        <f>TRUNC(TRUNC(E255,8)*F255,2)</f>
        <v/>
      </c>
      <c r="L255" t="n">
        <v>2</v>
      </c>
      <c r="M255" t="n">
        <v>0.32</v>
      </c>
      <c r="N255">
        <f>(M255-F255)</f>
        <v/>
      </c>
    </row>
    <row r="256" ht="15" customHeight="1">
      <c r="A256" s="18" t="inlineStr">
        <is>
          <t>00039996</t>
        </is>
      </c>
      <c r="B256" s="19" t="inlineStr">
        <is>
          <t>VERGALHAO ZINCADO ROSCA TOTAL, 1/4" (6,3 MM)</t>
        </is>
      </c>
      <c r="C256" s="18" t="inlineStr">
        <is>
          <t>SINAPI</t>
        </is>
      </c>
      <c r="D256" s="18" t="inlineStr">
        <is>
          <t>M</t>
        </is>
      </c>
      <c r="E256" s="20" t="n">
        <v>0.1664</v>
      </c>
      <c r="F256" s="21">
        <f>ROUND(M256*FATOR, 2)</f>
        <v/>
      </c>
      <c r="G256" s="21">
        <f>TRUNC(TRUNC(E256,8)*F256,2)</f>
        <v/>
      </c>
      <c r="L256" t="n">
        <v>0.1664</v>
      </c>
      <c r="M256" t="n">
        <v>4.12</v>
      </c>
      <c r="N256">
        <f>(M256-F256)</f>
        <v/>
      </c>
    </row>
    <row r="257" ht="15" customHeight="1">
      <c r="A257" s="1" t="n"/>
      <c r="B257" s="1" t="n"/>
      <c r="C257" s="1" t="n"/>
      <c r="D257" s="1" t="n"/>
      <c r="E257" s="77" t="inlineStr">
        <is>
          <t>TOTAL Material:</t>
        </is>
      </c>
      <c r="F257" s="89" t="n"/>
      <c r="G257" s="22">
        <f>SUM(G248:G256)</f>
        <v/>
      </c>
    </row>
    <row r="258" ht="15" customHeight="1">
      <c r="A258" s="76" t="inlineStr">
        <is>
          <t>Mão de Obra com Encargos Complementares</t>
        </is>
      </c>
      <c r="B258" s="89" t="n"/>
      <c r="C258" s="74" t="inlineStr">
        <is>
          <t>FONTE</t>
        </is>
      </c>
      <c r="D258" s="74" t="inlineStr">
        <is>
          <t>UNID</t>
        </is>
      </c>
      <c r="E258" s="74" t="inlineStr">
        <is>
          <t>COEFICIENTE</t>
        </is>
      </c>
      <c r="F258" s="74" t="inlineStr">
        <is>
          <t>PREÇO UNITÁRIO</t>
        </is>
      </c>
      <c r="G258" s="74" t="inlineStr">
        <is>
          <t>TOTAL</t>
        </is>
      </c>
    </row>
    <row r="259" ht="21" customHeight="1">
      <c r="A259" s="18" t="inlineStr">
        <is>
          <t>88247</t>
        </is>
      </c>
      <c r="B259" s="19" t="inlineStr">
        <is>
          <t>AUXILIAR DE ELETRICISTA COM ENCARGOS COMPLEMENTARES</t>
        </is>
      </c>
      <c r="C259" s="18" t="inlineStr">
        <is>
          <t>SINAPI</t>
        </is>
      </c>
      <c r="D259" s="18" t="inlineStr">
        <is>
          <t>H</t>
        </is>
      </c>
      <c r="E259" s="20">
        <f>L259*FATOR</f>
        <v/>
      </c>
      <c r="F259" s="21">
        <f>'COMPOSICOES AUXILIARES'!G376</f>
        <v/>
      </c>
      <c r="G259" s="21">
        <f>TRUNC(TRUNC(E259,8)*F259,2)</f>
        <v/>
      </c>
      <c r="L259" t="n">
        <v>0.3162</v>
      </c>
      <c r="M259" t="n">
        <v>23.65</v>
      </c>
      <c r="N259">
        <f>(M259-F259)</f>
        <v/>
      </c>
    </row>
    <row r="260" ht="15" customHeight="1">
      <c r="A260" s="18" t="inlineStr">
        <is>
          <t>88264</t>
        </is>
      </c>
      <c r="B260" s="19" t="inlineStr">
        <is>
          <t>ELETRICISTA COM ENCARGOS COMPLEMENTARES</t>
        </is>
      </c>
      <c r="C260" s="18" t="inlineStr">
        <is>
          <t>SINAPI</t>
        </is>
      </c>
      <c r="D260" s="18" t="inlineStr">
        <is>
          <t>H</t>
        </is>
      </c>
      <c r="E260" s="20">
        <f>L260*FATOR</f>
        <v/>
      </c>
      <c r="F260" s="21">
        <f>'COMPOSICOES AUXILIARES'!G1514</f>
        <v/>
      </c>
      <c r="G260" s="21">
        <f>TRUNC(TRUNC(E260,8)*F260,2)</f>
        <v/>
      </c>
      <c r="L260" t="n">
        <v>2.8463</v>
      </c>
      <c r="M260" t="n">
        <v>29.25</v>
      </c>
      <c r="N260">
        <f>(M260-F260)</f>
        <v/>
      </c>
    </row>
    <row r="261" ht="18" customHeight="1">
      <c r="A261" s="1" t="n"/>
      <c r="B261" s="1" t="n"/>
      <c r="C261" s="1" t="n"/>
      <c r="D261" s="1" t="n"/>
      <c r="E261" s="77" t="inlineStr">
        <is>
          <t>TOTAL Mão de Obra com Encargos Complementares:</t>
        </is>
      </c>
      <c r="F261" s="89" t="n"/>
      <c r="G261" s="22">
        <f>SUM(G259:G260)</f>
        <v/>
      </c>
    </row>
    <row r="262" ht="15" customHeight="1">
      <c r="A262" s="76" t="inlineStr">
        <is>
          <t>Serviço</t>
        </is>
      </c>
      <c r="B262" s="89" t="n"/>
      <c r="C262" s="74" t="inlineStr">
        <is>
          <t>FONTE</t>
        </is>
      </c>
      <c r="D262" s="74" t="inlineStr">
        <is>
          <t>UNID</t>
        </is>
      </c>
      <c r="E262" s="74" t="inlineStr">
        <is>
          <t>COEFICIENTE</t>
        </is>
      </c>
      <c r="F262" s="74" t="inlineStr">
        <is>
          <t>PREÇO UNITÁRIO</t>
        </is>
      </c>
      <c r="G262" s="74" t="inlineStr">
        <is>
          <t>TOTAL</t>
        </is>
      </c>
    </row>
    <row r="263" ht="38.1" customHeight="1">
      <c r="A263" s="18" t="inlineStr">
        <is>
          <t>87367</t>
        </is>
      </c>
      <c r="B263" s="19" t="inlineStr">
        <is>
          <t>ARGAMASSA TRAÇO 1:1:6 (EM VOLUME DE CIMENTO, CAL E AREIA MÉDIA ÚMIDA) PARA EMBOÇO/MASSA ÚNICA/ASSENTAMENTO DE ALVENARIA DE VEDAÇÃO, PREPARO MANUAL. AF_08/2019</t>
        </is>
      </c>
      <c r="C263" s="18" t="inlineStr">
        <is>
          <t>SINAPI</t>
        </is>
      </c>
      <c r="D263" s="18" t="inlineStr">
        <is>
          <t>M3</t>
        </is>
      </c>
      <c r="E263" s="20" t="n">
        <v>0.008</v>
      </c>
      <c r="F263" s="21">
        <f>'COMPOSICOES AUXILIARES'!G129</f>
        <v/>
      </c>
      <c r="G263" s="21">
        <f>TRUNC(TRUNC(E263,8)*F263,2)</f>
        <v/>
      </c>
      <c r="L263" t="n">
        <v>0.008</v>
      </c>
      <c r="M263" t="n">
        <v>721.4</v>
      </c>
      <c r="N263">
        <f>(M263-F263)</f>
        <v/>
      </c>
    </row>
    <row r="264" ht="38.1" customHeight="1">
      <c r="A264" s="18" t="inlineStr">
        <is>
          <t>100578</t>
        </is>
      </c>
      <c r="B264" s="19" t="inlineStr">
        <is>
          <t>ASSENTAMENTO DE POSTE DE CONCRETO COM COMPRIMENTO NOMINAL DE 9 M, CARGA NOMINAL MENOR OU IGUAL A 1000 DAN, ENGASTAMENTO SIMPLES COM 1,5 M DE SOLO (NÃO INCLUI FORNECIMENTO). AF_11/2019</t>
        </is>
      </c>
      <c r="C264" s="18" t="inlineStr">
        <is>
          <t>SINAPI</t>
        </is>
      </c>
      <c r="D264" s="18" t="inlineStr">
        <is>
          <t>UN</t>
        </is>
      </c>
      <c r="E264" s="20" t="n">
        <v>1</v>
      </c>
      <c r="F264" s="21">
        <f>'COMPOSICOES AUXILIARES'!G357</f>
        <v/>
      </c>
      <c r="G264" s="21">
        <f>TRUNC(TRUNC(E264,8)*F264,2)</f>
        <v/>
      </c>
      <c r="L264" t="n">
        <v>1</v>
      </c>
      <c r="M264" t="n">
        <v>527.89</v>
      </c>
      <c r="N264">
        <f>(M264-F264)</f>
        <v/>
      </c>
    </row>
    <row r="265" ht="29.1" customHeight="1">
      <c r="A265" s="18" t="inlineStr">
        <is>
          <t>91933</t>
        </is>
      </c>
      <c r="B265" s="19" t="inlineStr">
        <is>
          <t>CABO DE COBRE FLEXÍVEL ISOLADO, 10 MM², ANTI-CHAMA 0,6/1,0 KV, PARA CIRCUITOS TERMINAIS - FORNECIMENTO E INSTALAÇÃO. AF_03/2023</t>
        </is>
      </c>
      <c r="C265" s="18" t="inlineStr">
        <is>
          <t>SINAPI</t>
        </is>
      </c>
      <c r="D265" s="18" t="inlineStr">
        <is>
          <t>M</t>
        </is>
      </c>
      <c r="E265" s="20" t="n">
        <v>11</v>
      </c>
      <c r="F265" s="21">
        <f>'COMPOSICOES AUXILIARES'!G571</f>
        <v/>
      </c>
      <c r="G265" s="21">
        <f>TRUNC(TRUNC(E265,8)*F265,2)</f>
        <v/>
      </c>
      <c r="L265" t="n">
        <v>11</v>
      </c>
      <c r="M265" t="n">
        <v>17.07</v>
      </c>
      <c r="N265">
        <f>(M265-F265)</f>
        <v/>
      </c>
    </row>
    <row r="266" ht="29.1" customHeight="1">
      <c r="A266" s="18" t="inlineStr">
        <is>
          <t>104749</t>
        </is>
      </c>
      <c r="B266" s="19" t="inlineStr">
        <is>
          <t>CONECTOR GRAMPO METÁLICO TIPO OLHAL, PARA SPDA, PARA HASTE DE ATERRAMENTO DE 3/4'' E CABOS DE 10 A 50 MM2 - FORNECIMENTO E INSTALAÇÃO. AF_08/2023</t>
        </is>
      </c>
      <c r="C266" s="18" t="inlineStr">
        <is>
          <t>SINAPI</t>
        </is>
      </c>
      <c r="D266" s="18" t="inlineStr">
        <is>
          <t>UN</t>
        </is>
      </c>
      <c r="E266" s="20" t="n">
        <v>1</v>
      </c>
      <c r="F266" s="21">
        <f>'COMPOSICOES AUXILIARES'!G1012</f>
        <v/>
      </c>
      <c r="G266" s="21">
        <f>TRUNC(TRUNC(E266,8)*F266,2)</f>
        <v/>
      </c>
      <c r="L266" t="n">
        <v>1</v>
      </c>
      <c r="M266" t="n">
        <v>18.17</v>
      </c>
      <c r="N266">
        <f>(M266-F266)</f>
        <v/>
      </c>
    </row>
    <row r="267" ht="21" customHeight="1">
      <c r="A267" s="18" t="inlineStr">
        <is>
          <t>96977</t>
        </is>
      </c>
      <c r="B267" s="19" t="inlineStr">
        <is>
          <t>CORDOALHA DE COBRE NU 50 MM², ENTERRADA - FORNECIMENTO E INSTALAÇÃO. AF_08/2023</t>
        </is>
      </c>
      <c r="C267" s="18" t="inlineStr">
        <is>
          <t>SINAPI</t>
        </is>
      </c>
      <c r="D267" s="18" t="inlineStr">
        <is>
          <t>M</t>
        </is>
      </c>
      <c r="E267" s="20" t="n">
        <v>1.95</v>
      </c>
      <c r="F267" s="21">
        <f>'COMPOSICOES AUXILIARES'!G1032</f>
        <v/>
      </c>
      <c r="G267" s="21">
        <f>TRUNC(TRUNC(E267,8)*F267,2)</f>
        <v/>
      </c>
      <c r="L267" t="n">
        <v>1.95</v>
      </c>
      <c r="M267" t="n">
        <v>61.42</v>
      </c>
      <c r="N267">
        <f>(M267-F267)</f>
        <v/>
      </c>
    </row>
    <row r="268" ht="29.1" customHeight="1">
      <c r="A268" s="18" t="inlineStr">
        <is>
          <t>91919</t>
        </is>
      </c>
      <c r="B268" s="19" t="inlineStr">
        <is>
          <t>CURVA 180 GRAUS PARA ELETRODUTO, PVC, ROSCÁVEL, DN 32 MM (1"), PARA CIRCUITOS TERMINAIS, INSTALADA EM PAREDE - FORNECIMENTO E INSTALAÇÃO. AF_03/2023</t>
        </is>
      </c>
      <c r="C268" s="18" t="inlineStr">
        <is>
          <t>SINAPI</t>
        </is>
      </c>
      <c r="D268" s="18" t="inlineStr">
        <is>
          <t>UN</t>
        </is>
      </c>
      <c r="E268" s="20" t="n">
        <v>1</v>
      </c>
      <c r="F268" s="21">
        <f>'COMPOSICOES AUXILIARES'!G1417</f>
        <v/>
      </c>
      <c r="G268" s="21">
        <f>TRUNC(TRUNC(E268,8)*F268,2)</f>
        <v/>
      </c>
      <c r="L268" t="n">
        <v>1</v>
      </c>
      <c r="M268" t="n">
        <v>22.43</v>
      </c>
      <c r="N268">
        <f>(M268-F268)</f>
        <v/>
      </c>
    </row>
    <row r="269" ht="29.1" customHeight="1">
      <c r="A269" s="18" t="inlineStr">
        <is>
          <t>91917</t>
        </is>
      </c>
      <c r="B269" s="19" t="inlineStr">
        <is>
          <t>CURVA 90 GRAUS PARA ELETRODUTO, PVC, ROSCÁVEL, DN 32 MM (1"), PARA CIRCUITOS TERMINAIS, INSTALADA EM PAREDE - FORNECIMENTO E INSTALAÇÃO. AF_03/2023</t>
        </is>
      </c>
      <c r="C269" s="18" t="inlineStr">
        <is>
          <t>SINAPI</t>
        </is>
      </c>
      <c r="D269" s="18" t="inlineStr">
        <is>
          <t>UN</t>
        </is>
      </c>
      <c r="E269" s="20" t="n">
        <v>1</v>
      </c>
      <c r="F269" s="21">
        <f>'COMPOSICOES AUXILIARES'!G1441</f>
        <v/>
      </c>
      <c r="G269" s="21">
        <f>TRUNC(TRUNC(E269,8)*F269,2)</f>
        <v/>
      </c>
      <c r="L269" t="n">
        <v>1</v>
      </c>
      <c r="M269" t="n">
        <v>20.78</v>
      </c>
      <c r="N269">
        <f>(M269-F269)</f>
        <v/>
      </c>
    </row>
    <row r="270" ht="21" customHeight="1">
      <c r="A270" s="18" t="inlineStr">
        <is>
          <t>93659</t>
        </is>
      </c>
      <c r="B270" s="19" t="inlineStr">
        <is>
          <t>DISJUNTOR MONOPOLAR TIPO DIN, CORRENTE NOMINAL DE 50A - FORNECIMENTO E INSTALAÇÃO. AF_10/2020</t>
        </is>
      </c>
      <c r="C270" s="18" t="inlineStr">
        <is>
          <t>SINAPI</t>
        </is>
      </c>
      <c r="D270" s="18" t="inlineStr">
        <is>
          <t>UN</t>
        </is>
      </c>
      <c r="E270" s="20" t="n">
        <v>1</v>
      </c>
      <c r="F270" s="21">
        <f>'COMPOSICOES AUXILIARES'!G1482</f>
        <v/>
      </c>
      <c r="G270" s="21">
        <f>TRUNC(TRUNC(E270,8)*F270,2)</f>
        <v/>
      </c>
      <c r="L270" t="n">
        <v>1</v>
      </c>
      <c r="M270" t="n">
        <v>23.94</v>
      </c>
      <c r="N270">
        <f>(M270-F270)</f>
        <v/>
      </c>
    </row>
    <row r="271" ht="29.1" customHeight="1">
      <c r="A271" s="18" t="inlineStr">
        <is>
          <t>91872</t>
        </is>
      </c>
      <c r="B271" s="19" t="inlineStr">
        <is>
          <t>ELETRODUTO RÍGIDO ROSCÁVEL, PVC, DN 32 MM (1"), PARA CIRCUITOS TERMINAIS, INSTALADO EM PAREDE - FORNECIMENTO E INSTALAÇÃO. AF_03/2023</t>
        </is>
      </c>
      <c r="C271" s="18" t="inlineStr">
        <is>
          <t>SINAPI</t>
        </is>
      </c>
      <c r="D271" s="18" t="inlineStr">
        <is>
          <t>M</t>
        </is>
      </c>
      <c r="E271" s="20" t="n">
        <v>6.05</v>
      </c>
      <c r="F271" s="21">
        <f>'COMPOSICOES AUXILIARES'!G1550</f>
        <v/>
      </c>
      <c r="G271" s="21">
        <f>TRUNC(TRUNC(E271,8)*F271,2)</f>
        <v/>
      </c>
      <c r="L271" t="n">
        <v>6.05</v>
      </c>
      <c r="M271" t="n">
        <v>17.79</v>
      </c>
      <c r="N271">
        <f>(M271-F271)</f>
        <v/>
      </c>
    </row>
    <row r="272" ht="21" customHeight="1">
      <c r="A272" s="18" t="inlineStr">
        <is>
          <t>96986</t>
        </is>
      </c>
      <c r="B272" s="19" t="inlineStr">
        <is>
          <t>HASTE DE ATERRAMENTO, DIÂMETRO 3/4", COM 3 METROS - FORNECIMENTO E INSTALAÇÃO. AF_08/2023</t>
        </is>
      </c>
      <c r="C272" s="18" t="inlineStr">
        <is>
          <t>SINAPI</t>
        </is>
      </c>
      <c r="D272" s="18" t="inlineStr">
        <is>
          <t>UN</t>
        </is>
      </c>
      <c r="E272" s="20" t="n">
        <v>1</v>
      </c>
      <c r="F272" s="21">
        <f>'COMPOSICOES AUXILIARES'!G2181</f>
        <v/>
      </c>
      <c r="G272" s="21">
        <f>TRUNC(TRUNC(E272,8)*F272,2)</f>
        <v/>
      </c>
      <c r="L272" t="n">
        <v>1</v>
      </c>
      <c r="M272" t="n">
        <v>101.11</v>
      </c>
      <c r="N272">
        <f>(M272-F272)</f>
        <v/>
      </c>
    </row>
    <row r="273" ht="29.1" customHeight="1">
      <c r="A273" s="18" t="inlineStr">
        <is>
          <t>91885</t>
        </is>
      </c>
      <c r="B273" s="19" t="inlineStr">
        <is>
          <t>LUVA PARA ELETRODUTO, PVC, ROSCÁVEL, DN 32 MM (1"), PARA CIRCUITOS TERMINAIS, INSTALADA EM PAREDE - FORNECIMENTO E INSTALAÇÃO. AF_03/2023</t>
        </is>
      </c>
      <c r="C273" s="18" t="inlineStr">
        <is>
          <t>SINAPI</t>
        </is>
      </c>
      <c r="D273" s="18" t="inlineStr">
        <is>
          <t>UN</t>
        </is>
      </c>
      <c r="E273" s="20" t="n">
        <v>1</v>
      </c>
      <c r="F273" s="21">
        <f>'COMPOSICOES AUXILIARES'!G2434</f>
        <v/>
      </c>
      <c r="G273" s="21">
        <f>TRUNC(TRUNC(E273,8)*F273,2)</f>
        <v/>
      </c>
      <c r="L273" t="n">
        <v>1</v>
      </c>
      <c r="M273" t="n">
        <v>12.94</v>
      </c>
      <c r="N273">
        <f>(M273-F273)</f>
        <v/>
      </c>
    </row>
    <row r="274" ht="15" customHeight="1">
      <c r="A274" s="1" t="n"/>
      <c r="B274" s="1" t="n"/>
      <c r="C274" s="1" t="n"/>
      <c r="D274" s="1" t="n"/>
      <c r="E274" s="77" t="inlineStr">
        <is>
          <t>TOTAL Serviço:</t>
        </is>
      </c>
      <c r="F274" s="89" t="n"/>
      <c r="G274" s="22">
        <f>SUM(G263:G273)</f>
        <v/>
      </c>
    </row>
    <row r="275" ht="15" customHeight="1">
      <c r="A275" s="1" t="n"/>
      <c r="B275" s="1" t="n"/>
      <c r="C275" s="1" t="n"/>
      <c r="D275" s="1" t="n"/>
      <c r="E275" s="78" t="inlineStr">
        <is>
          <t>VALOR:</t>
        </is>
      </c>
      <c r="F275" s="89" t="n"/>
      <c r="G275" s="4">
        <f>SUM(G257,G261,G274)</f>
        <v/>
      </c>
    </row>
    <row r="276" ht="15" customHeight="1">
      <c r="A276" s="1" t="n"/>
      <c r="B276" s="1" t="n"/>
      <c r="C276" s="1" t="n"/>
      <c r="D276" s="1" t="n"/>
      <c r="E276" s="78" t="inlineStr">
        <is>
          <t>VALOR BDI:</t>
        </is>
      </c>
      <c r="F276" s="89" t="n"/>
      <c r="G276" s="4">
        <f>ROUNDDOWN(G275*BDI,2)</f>
        <v/>
      </c>
    </row>
    <row r="277" ht="15" customHeight="1">
      <c r="A277" s="1" t="n"/>
      <c r="B277" s="1" t="n"/>
      <c r="C277" s="1" t="n"/>
      <c r="D277" s="1" t="n"/>
      <c r="E277" s="78" t="inlineStr">
        <is>
          <t>VALOR COM BDI:</t>
        </is>
      </c>
      <c r="F277" s="89" t="n"/>
      <c r="G277" s="4">
        <f>G276 + G275</f>
        <v/>
      </c>
    </row>
    <row r="278" ht="9.949999999999999" customHeight="1">
      <c r="A278" s="1" t="n"/>
      <c r="B278" s="1" t="n"/>
      <c r="C278" s="1" t="n"/>
      <c r="D278" s="1" t="n"/>
      <c r="E278" s="79" t="n"/>
    </row>
    <row r="279" ht="20.1" customHeight="1">
      <c r="A279" s="80" t="inlineStr">
        <is>
          <t>2.5. CP ADAP. 002 INSTALAÇÕES PROVISÓRIAS DE ÁGUA (UN)</t>
        </is>
      </c>
      <c r="B279" s="88" t="n"/>
      <c r="C279" s="88" t="n"/>
      <c r="D279" s="88" t="n"/>
      <c r="E279" s="88" t="n"/>
      <c r="F279" s="88" t="n"/>
      <c r="G279" s="89" t="n"/>
    </row>
    <row r="280" ht="15" customHeight="1">
      <c r="A280" s="76" t="inlineStr">
        <is>
          <t>Material</t>
        </is>
      </c>
      <c r="B280" s="89" t="n"/>
      <c r="C280" s="74" t="inlineStr">
        <is>
          <t>FONTE</t>
        </is>
      </c>
      <c r="D280" s="74" t="inlineStr">
        <is>
          <t>UNID</t>
        </is>
      </c>
      <c r="E280" s="74" t="inlineStr">
        <is>
          <t>COEFICIENTE</t>
        </is>
      </c>
      <c r="F280" s="74" t="inlineStr">
        <is>
          <t>PREÇO UNITÁRIO</t>
        </is>
      </c>
      <c r="G280" s="74" t="inlineStr">
        <is>
          <t>TOTAL</t>
        </is>
      </c>
    </row>
    <row r="281" ht="21" customHeight="1">
      <c r="A281" s="18" t="inlineStr">
        <is>
          <t>00000097</t>
        </is>
      </c>
      <c r="B281" s="19" t="inlineStr">
        <is>
          <t>ADAPTADOR PVC SOLDAVEL, COM FLANGE E ANEL DE VEDACAO, 32 MM X 1", PARA CAIXA D'AGUA</t>
        </is>
      </c>
      <c r="C281" s="18" t="inlineStr">
        <is>
          <t>SINAPI</t>
        </is>
      </c>
      <c r="D281" s="18" t="inlineStr">
        <is>
          <t>UN</t>
        </is>
      </c>
      <c r="E281" s="20" t="n">
        <v>1</v>
      </c>
      <c r="F281" s="21">
        <f>ROUND(M281*FATOR, 2)</f>
        <v/>
      </c>
      <c r="G281" s="21">
        <f>ROUND(ROUND(E281,8)*F281,2)</f>
        <v/>
      </c>
      <c r="L281" t="n">
        <v>1</v>
      </c>
      <c r="M281" t="n">
        <v>16.29</v>
      </c>
      <c r="N281">
        <f>(M281-F281)</f>
        <v/>
      </c>
    </row>
    <row r="282" ht="15" customHeight="1">
      <c r="A282" s="18" t="inlineStr">
        <is>
          <t>I0403</t>
        </is>
      </c>
      <c r="B282" s="19" t="inlineStr">
        <is>
          <t>CAGECE - LIGAÇÃO DE ÁGUA</t>
        </is>
      </c>
      <c r="C282" s="18" t="inlineStr">
        <is>
          <t>SEINFRA</t>
        </is>
      </c>
      <c r="D282" s="18" t="inlineStr">
        <is>
          <t>UN</t>
        </is>
      </c>
      <c r="E282" s="20" t="n">
        <v>1</v>
      </c>
      <c r="F282" s="21">
        <f>ROUND(M282*FATOR, 2)</f>
        <v/>
      </c>
      <c r="G282" s="21">
        <f>ROUND(ROUND(E282,8)*F282,2)</f>
        <v/>
      </c>
      <c r="L282" t="n">
        <v>1</v>
      </c>
      <c r="M282" t="n">
        <v>100.79</v>
      </c>
      <c r="N282">
        <f>(M282-F282)</f>
        <v/>
      </c>
    </row>
    <row r="283" ht="21" customHeight="1">
      <c r="A283" s="18" t="inlineStr">
        <is>
          <t>00004513</t>
        </is>
      </c>
      <c r="B283" s="19" t="inlineStr">
        <is>
          <t>CAIBRO 5 X 5 CM EM PINUS, MISTA OU EQUIVALENTE DA REGIAO - BRUTA</t>
        </is>
      </c>
      <c r="C283" s="18" t="inlineStr">
        <is>
          <t>SINAPI</t>
        </is>
      </c>
      <c r="D283" s="18" t="inlineStr">
        <is>
          <t>M</t>
        </is>
      </c>
      <c r="E283" s="20" t="n">
        <v>10</v>
      </c>
      <c r="F283" s="21">
        <f>ROUND(M283*FATOR, 2)</f>
        <v/>
      </c>
      <c r="G283" s="21">
        <f>ROUND(ROUND(E283,8)*F283,2)</f>
        <v/>
      </c>
      <c r="L283" t="n">
        <v>10</v>
      </c>
      <c r="M283" t="n">
        <v>7.92</v>
      </c>
      <c r="N283">
        <f>(M283-F283)</f>
        <v/>
      </c>
    </row>
    <row r="284" ht="21" customHeight="1">
      <c r="A284" s="18" t="inlineStr">
        <is>
          <t>00034636</t>
        </is>
      </c>
      <c r="B284" s="19" t="inlineStr">
        <is>
          <t>CAIXA D'AGUA / RESERVATORIO EM POLIETILENO, 1000 LITROS, COM TAMPA</t>
        </is>
      </c>
      <c r="C284" s="18" t="inlineStr">
        <is>
          <t>SINAPI</t>
        </is>
      </c>
      <c r="D284" s="18" t="inlineStr">
        <is>
          <t>UN</t>
        </is>
      </c>
      <c r="E284" s="20" t="n">
        <v>1</v>
      </c>
      <c r="F284" s="21">
        <f>ROUND(M284*FATOR, 2)</f>
        <v/>
      </c>
      <c r="G284" s="21">
        <f>ROUND(ROUND(E284,8)*F284,2)</f>
        <v/>
      </c>
      <c r="L284" t="n">
        <v>1</v>
      </c>
      <c r="M284" t="n">
        <v>473</v>
      </c>
      <c r="N284">
        <f>(M284-F284)</f>
        <v/>
      </c>
    </row>
    <row r="285" ht="15" customHeight="1">
      <c r="A285" s="18" t="inlineStr">
        <is>
          <t>I2367</t>
        </is>
      </c>
      <c r="B285" s="19" t="inlineStr">
        <is>
          <t>LINHA DE MADEIRA DE LEI DE 6"x3"</t>
        </is>
      </c>
      <c r="C285" s="18" t="inlineStr">
        <is>
          <t>SEINFRA</t>
        </is>
      </c>
      <c r="D285" s="18" t="inlineStr">
        <is>
          <t>M</t>
        </is>
      </c>
      <c r="E285" s="20" t="n">
        <v>10</v>
      </c>
      <c r="F285" s="21">
        <f>ROUND(M285*FATOR, 2)</f>
        <v/>
      </c>
      <c r="G285" s="21">
        <f>ROUND(ROUND(E285,8)*F285,2)</f>
        <v/>
      </c>
      <c r="L285" t="n">
        <v>10</v>
      </c>
      <c r="M285" t="n">
        <v>34.54</v>
      </c>
      <c r="N285">
        <f>(M285-F285)</f>
        <v/>
      </c>
    </row>
    <row r="286" ht="15" customHeight="1">
      <c r="A286" s="18" t="inlineStr">
        <is>
          <t>I2369</t>
        </is>
      </c>
      <c r="B286" s="19" t="inlineStr">
        <is>
          <t>LINHA EM MADEIRA DE LEI DE 4"x2"</t>
        </is>
      </c>
      <c r="C286" s="18" t="inlineStr">
        <is>
          <t>SEINFRA</t>
        </is>
      </c>
      <c r="D286" s="18" t="inlineStr">
        <is>
          <t>M</t>
        </is>
      </c>
      <c r="E286" s="20" t="n">
        <v>5</v>
      </c>
      <c r="F286" s="21">
        <f>ROUND(M286*FATOR, 2)</f>
        <v/>
      </c>
      <c r="G286" s="21">
        <f>ROUND(ROUND(E286,8)*F286,2)</f>
        <v/>
      </c>
      <c r="L286" t="n">
        <v>5</v>
      </c>
      <c r="M286" t="n">
        <v>15.18</v>
      </c>
      <c r="N286">
        <f>(M286-F286)</f>
        <v/>
      </c>
    </row>
    <row r="287" ht="15" customHeight="1">
      <c r="A287" s="18" t="inlineStr">
        <is>
          <t>00005061</t>
        </is>
      </c>
      <c r="B287" s="19" t="inlineStr">
        <is>
          <t>PREGO DE ACO POLIDO COM CABECA 18 X 27 (2 1/2 X 10)</t>
        </is>
      </c>
      <c r="C287" s="18" t="inlineStr">
        <is>
          <t>SINAPI</t>
        </is>
      </c>
      <c r="D287" s="18" t="inlineStr">
        <is>
          <t>KG</t>
        </is>
      </c>
      <c r="E287" s="20" t="n">
        <v>0.5</v>
      </c>
      <c r="F287" s="21">
        <f>ROUND(M287*FATOR, 2)</f>
        <v/>
      </c>
      <c r="G287" s="21">
        <f>ROUND(ROUND(E287,8)*F287,2)</f>
        <v/>
      </c>
      <c r="L287" t="n">
        <v>0.5</v>
      </c>
      <c r="M287" t="n">
        <v>13.38</v>
      </c>
      <c r="N287">
        <f>(M287-F287)</f>
        <v/>
      </c>
    </row>
    <row r="288" ht="15" customHeight="1">
      <c r="A288" s="18" t="inlineStr">
        <is>
          <t>00009869</t>
        </is>
      </c>
      <c r="B288" s="19" t="inlineStr">
        <is>
          <t>TUBO PVC, SOLDAVEL, DE 32 MM, AGUA FRIA (NBR-5648)</t>
        </is>
      </c>
      <c r="C288" s="18" t="inlineStr">
        <is>
          <t>SINAPI</t>
        </is>
      </c>
      <c r="D288" s="18" t="inlineStr">
        <is>
          <t>M</t>
        </is>
      </c>
      <c r="E288" s="20" t="n">
        <v>4</v>
      </c>
      <c r="F288" s="21">
        <f>ROUND(M288*FATOR, 2)</f>
        <v/>
      </c>
      <c r="G288" s="21">
        <f>ROUND(ROUND(E288,8)*F288,2)</f>
        <v/>
      </c>
      <c r="L288" t="n">
        <v>4</v>
      </c>
      <c r="M288" t="n">
        <v>7.88</v>
      </c>
      <c r="N288">
        <f>(M288-F288)</f>
        <v/>
      </c>
    </row>
    <row r="289" ht="15" customHeight="1">
      <c r="A289" s="1" t="n"/>
      <c r="B289" s="1" t="n"/>
      <c r="C289" s="1" t="n"/>
      <c r="D289" s="1" t="n"/>
      <c r="E289" s="77" t="inlineStr">
        <is>
          <t>TOTAL Material:</t>
        </is>
      </c>
      <c r="F289" s="89" t="n"/>
      <c r="G289" s="22">
        <f>SUM(G281:G288)</f>
        <v/>
      </c>
    </row>
    <row r="290" ht="15" customHeight="1">
      <c r="A290" s="76" t="inlineStr">
        <is>
          <t>Mão de Obra com Encargos Complementares</t>
        </is>
      </c>
      <c r="B290" s="89" t="n"/>
      <c r="C290" s="74" t="inlineStr">
        <is>
          <t>FONTE</t>
        </is>
      </c>
      <c r="D290" s="74" t="inlineStr">
        <is>
          <t>UNID</t>
        </is>
      </c>
      <c r="E290" s="74" t="inlineStr">
        <is>
          <t>COEFICIENTE</t>
        </is>
      </c>
      <c r="F290" s="74" t="inlineStr">
        <is>
          <t>PREÇO UNITÁRIO</t>
        </is>
      </c>
      <c r="G290" s="74" t="inlineStr">
        <is>
          <t>TOTAL</t>
        </is>
      </c>
    </row>
    <row r="291" ht="21" customHeight="1">
      <c r="A291" s="18" t="inlineStr">
        <is>
          <t>88262</t>
        </is>
      </c>
      <c r="B291" s="19" t="inlineStr">
        <is>
          <t>CARPINTEIRO DE FORMAS COM ENCARGOS COMPLEMENTARES</t>
        </is>
      </c>
      <c r="C291" s="18" t="inlineStr">
        <is>
          <t>SINAPI</t>
        </is>
      </c>
      <c r="D291" s="18" t="inlineStr">
        <is>
          <t>H</t>
        </is>
      </c>
      <c r="E291" s="20">
        <f>L291*FATOR</f>
        <v/>
      </c>
      <c r="F291" s="21">
        <f>'COMPOSICOES AUXILIARES'!G825</f>
        <v/>
      </c>
      <c r="G291" s="21">
        <f>ROUND(ROUND(E291,8)*F291,2)</f>
        <v/>
      </c>
      <c r="L291" t="n">
        <v>8</v>
      </c>
      <c r="M291" t="n">
        <v>28.52</v>
      </c>
      <c r="N291">
        <f>(M291-F291)</f>
        <v/>
      </c>
    </row>
    <row r="292" ht="21" customHeight="1">
      <c r="A292" s="18" t="inlineStr">
        <is>
          <t>88267</t>
        </is>
      </c>
      <c r="B292" s="19" t="inlineStr">
        <is>
          <t>ENCANADOR OU BOMBEIRO HIDRÁULICO COM ENCARGOS COMPLEMENTARES</t>
        </is>
      </c>
      <c r="C292" s="18" t="inlineStr">
        <is>
          <t>SINAPI</t>
        </is>
      </c>
      <c r="D292" s="18" t="inlineStr">
        <is>
          <t>H</t>
        </is>
      </c>
      <c r="E292" s="20">
        <f>L292*FATOR</f>
        <v/>
      </c>
      <c r="F292" s="21">
        <f>'COMPOSICOES AUXILIARES'!G1569</f>
        <v/>
      </c>
      <c r="G292" s="21">
        <f>ROUND(ROUND(E292,8)*F292,2)</f>
        <v/>
      </c>
      <c r="L292" t="n">
        <v>8</v>
      </c>
      <c r="M292" t="n">
        <v>28.12</v>
      </c>
      <c r="N292">
        <f>(M292-F292)</f>
        <v/>
      </c>
    </row>
    <row r="293" ht="15" customHeight="1">
      <c r="A293" s="18" t="inlineStr">
        <is>
          <t>88316</t>
        </is>
      </c>
      <c r="B293" s="19" t="inlineStr">
        <is>
          <t>SERVENTE COM ENCARGOS COMPLEMENTARES</t>
        </is>
      </c>
      <c r="C293" s="18" t="inlineStr">
        <is>
          <t>SINAPI</t>
        </is>
      </c>
      <c r="D293" s="18" t="inlineStr">
        <is>
          <t>H</t>
        </is>
      </c>
      <c r="E293" s="20">
        <f>L293*FATOR</f>
        <v/>
      </c>
      <c r="F293" s="21">
        <f>'COMPOSICOES AUXILIARES'!G3382</f>
        <v/>
      </c>
      <c r="G293" s="21">
        <f>ROUND(ROUND(E293,8)*F293,2)</f>
        <v/>
      </c>
      <c r="L293" t="n">
        <v>8.119999999999999</v>
      </c>
      <c r="M293" t="n">
        <v>22.1</v>
      </c>
      <c r="N293">
        <f>(M293-F293)</f>
        <v/>
      </c>
    </row>
    <row r="294" ht="18" customHeight="1">
      <c r="A294" s="1" t="n"/>
      <c r="B294" s="1" t="n"/>
      <c r="C294" s="1" t="n"/>
      <c r="D294" s="1" t="n"/>
      <c r="E294" s="77" t="inlineStr">
        <is>
          <t>TOTAL Mão de Obra com Encargos Complementares:</t>
        </is>
      </c>
      <c r="F294" s="89" t="n"/>
      <c r="G294" s="22">
        <f>SUM(G291:G293)</f>
        <v/>
      </c>
    </row>
    <row r="295" ht="15" customHeight="1">
      <c r="A295" s="76" t="inlineStr">
        <is>
          <t>Serviço</t>
        </is>
      </c>
      <c r="B295" s="89" t="n"/>
      <c r="C295" s="74" t="inlineStr">
        <is>
          <t>FONTE</t>
        </is>
      </c>
      <c r="D295" s="74" t="inlineStr">
        <is>
          <t>UNID</t>
        </is>
      </c>
      <c r="E295" s="74" t="inlineStr">
        <is>
          <t>COEFICIENTE</t>
        </is>
      </c>
      <c r="F295" s="74" t="inlineStr">
        <is>
          <t>PREÇO UNITÁRIO</t>
        </is>
      </c>
      <c r="G295" s="74" t="inlineStr">
        <is>
          <t>TOTAL</t>
        </is>
      </c>
    </row>
    <row r="296" ht="15" customHeight="1">
      <c r="A296" s="18" t="inlineStr">
        <is>
          <t>C0836</t>
        </is>
      </c>
      <c r="B296" s="19" t="inlineStr">
        <is>
          <t>CONCRETO NÃO ESTRUTURAL PREPARO MANUAL</t>
        </is>
      </c>
      <c r="C296" s="18" t="inlineStr">
        <is>
          <t>SEINFRA</t>
        </is>
      </c>
      <c r="D296" s="18" t="inlineStr">
        <is>
          <t>M3</t>
        </is>
      </c>
      <c r="E296" s="20" t="n">
        <v>0.125</v>
      </c>
      <c r="F296" s="21">
        <f>'COMPOSICOES AUXILIARES'!G975</f>
        <v/>
      </c>
      <c r="G296" s="21">
        <f>ROUND(ROUND(E296,8)*F296,2)</f>
        <v/>
      </c>
      <c r="L296" t="n">
        <v>0.125</v>
      </c>
      <c r="M296" t="n">
        <v>520.89</v>
      </c>
      <c r="N296">
        <f>(M296-F296)</f>
        <v/>
      </c>
    </row>
    <row r="297" ht="15" customHeight="1">
      <c r="A297" s="1" t="n"/>
      <c r="B297" s="1" t="n"/>
      <c r="C297" s="1" t="n"/>
      <c r="D297" s="1" t="n"/>
      <c r="E297" s="77" t="inlineStr">
        <is>
          <t>TOTAL Serviço:</t>
        </is>
      </c>
      <c r="F297" s="89" t="n"/>
      <c r="G297" s="22">
        <f>SUM(G296:G296)</f>
        <v/>
      </c>
    </row>
    <row r="298" ht="15" customHeight="1">
      <c r="A298" s="1" t="n"/>
      <c r="B298" s="1" t="n"/>
      <c r="C298" s="1" t="n"/>
      <c r="D298" s="1" t="n"/>
      <c r="E298" s="78" t="inlineStr">
        <is>
          <t>VALOR:</t>
        </is>
      </c>
      <c r="F298" s="89" t="n"/>
      <c r="G298" s="4">
        <f>SUM(G289,G294,G297)</f>
        <v/>
      </c>
    </row>
    <row r="299" ht="15" customHeight="1">
      <c r="A299" s="1" t="n"/>
      <c r="B299" s="1" t="n"/>
      <c r="C299" s="1" t="n"/>
      <c r="D299" s="1" t="n"/>
      <c r="E299" s="78" t="inlineStr">
        <is>
          <t>VALOR BDI:</t>
        </is>
      </c>
      <c r="F299" s="89" t="n"/>
      <c r="G299" s="4">
        <f>ROUNDDOWN(G298*BDI,2)</f>
        <v/>
      </c>
    </row>
    <row r="300" ht="15" customHeight="1">
      <c r="A300" s="1" t="n"/>
      <c r="B300" s="1" t="n"/>
      <c r="C300" s="1" t="n"/>
      <c r="D300" s="1" t="n"/>
      <c r="E300" s="78" t="inlineStr">
        <is>
          <t>VALOR COM BDI:</t>
        </is>
      </c>
      <c r="F300" s="89" t="n"/>
      <c r="G300" s="4">
        <f>G299 + G298</f>
        <v/>
      </c>
    </row>
    <row r="301" ht="9.949999999999999" customHeight="1">
      <c r="A301" s="1" t="n"/>
      <c r="B301" s="1" t="n"/>
      <c r="C301" s="1" t="n"/>
      <c r="D301" s="1" t="n"/>
      <c r="E301" s="79" t="n"/>
    </row>
    <row r="302" ht="27" customHeight="1">
      <c r="A302" s="80" t="inlineStr">
        <is>
          <t>3.1.1. 00020193 LOCACAO DE ANDAIME METALICO TIPO FACHADEIRO, PECAS COM APROXIMADAMENTE 1,20 M DE LARGURA E 2,0 M DE ALTURA, INCLUINDO DIAGONAIS EM X, BARRAS DE LIGACAO, SAPATAS E DEMAIS ITENS NECESSARIOS A MONTAGEM (NAO INCLUI INSTALACAO) (M2XMES)</t>
        </is>
      </c>
      <c r="B302" s="88" t="n"/>
      <c r="C302" s="88" t="n"/>
      <c r="D302" s="88" t="n"/>
      <c r="E302" s="88" t="n"/>
      <c r="F302" s="88" t="n"/>
      <c r="G302" s="89" t="n"/>
    </row>
    <row r="303" ht="15" customHeight="1">
      <c r="A303" s="76" t="inlineStr">
        <is>
          <t>Equipamento</t>
        </is>
      </c>
      <c r="B303" s="89" t="n"/>
      <c r="C303" s="74" t="inlineStr">
        <is>
          <t>FONTE</t>
        </is>
      </c>
      <c r="D303" s="74" t="inlineStr">
        <is>
          <t>UNID</t>
        </is>
      </c>
      <c r="E303" s="74" t="inlineStr">
        <is>
          <t>COEFICIENTE</t>
        </is>
      </c>
      <c r="F303" s="74" t="inlineStr">
        <is>
          <t>PREÇO UNITÁRIO</t>
        </is>
      </c>
      <c r="G303" s="74" t="inlineStr">
        <is>
          <t>TOTAL</t>
        </is>
      </c>
    </row>
    <row r="304" ht="45.95" customHeight="1">
      <c r="A304" s="18" t="inlineStr">
        <is>
          <t>00020193</t>
        </is>
      </c>
      <c r="B304" s="19" t="inlineStr">
        <is>
          <t>LOCACAO DE ANDAIME METALICO TIPO FACHADEIRO, PECAS COM APROXIMADAMENTE 1,20 M DE LARGURA E 2,0 M DE ALTURA, INCLUINDO DIAGONAIS EM X, BARRAS DE LIGACAO, SAPATAS E DEMAIS ITENS NECESSARIOS A MONTAGEM (NAO INCLUI INSTALACAO)</t>
        </is>
      </c>
      <c r="C304" s="18" t="inlineStr">
        <is>
          <t>SINAPI</t>
        </is>
      </c>
      <c r="D304" s="18" t="inlineStr">
        <is>
          <t>M2XME</t>
        </is>
      </c>
      <c r="E304" s="20" t="n">
        <v>1</v>
      </c>
      <c r="F304" s="21">
        <f>ROUND(M304*FATOR, 2)</f>
        <v/>
      </c>
      <c r="G304" s="21">
        <f>TRUNC(TRUNC(E304,8)*F304,2)</f>
        <v/>
      </c>
      <c r="L304" t="n">
        <v>1</v>
      </c>
      <c r="M304" t="n">
        <v>19.42</v>
      </c>
      <c r="N304">
        <f>(M304-F304)</f>
        <v/>
      </c>
    </row>
    <row r="305" ht="15" customHeight="1">
      <c r="A305" s="1" t="n"/>
      <c r="B305" s="1" t="n"/>
      <c r="C305" s="1" t="n"/>
      <c r="D305" s="1" t="n"/>
      <c r="E305" s="77" t="inlineStr">
        <is>
          <t>TOTAL Equipamento:</t>
        </is>
      </c>
      <c r="F305" s="89" t="n"/>
      <c r="G305" s="22">
        <f>SUM(G304:G304)</f>
        <v/>
      </c>
    </row>
    <row r="306" ht="15" customHeight="1">
      <c r="A306" s="1" t="n"/>
      <c r="B306" s="1" t="n"/>
      <c r="C306" s="1" t="n"/>
      <c r="D306" s="1" t="n"/>
      <c r="E306" s="78" t="inlineStr">
        <is>
          <t>VALOR:</t>
        </is>
      </c>
      <c r="F306" s="89" t="n"/>
      <c r="G306" s="4">
        <f>SUM(G305)</f>
        <v/>
      </c>
    </row>
    <row r="307" ht="15" customHeight="1">
      <c r="A307" s="1" t="n"/>
      <c r="B307" s="1" t="n"/>
      <c r="C307" s="1" t="n"/>
      <c r="D307" s="1" t="n"/>
      <c r="E307" s="78" t="inlineStr">
        <is>
          <t>VALOR BDI:</t>
        </is>
      </c>
      <c r="F307" s="89" t="n"/>
      <c r="G307" s="4">
        <f>ROUNDDOWN(G306*BDI,2)</f>
        <v/>
      </c>
    </row>
    <row r="308" ht="15" customHeight="1">
      <c r="A308" s="1" t="n"/>
      <c r="B308" s="1" t="n"/>
      <c r="C308" s="1" t="n"/>
      <c r="D308" s="1" t="n"/>
      <c r="E308" s="78" t="inlineStr">
        <is>
          <t>VALOR COM BDI:</t>
        </is>
      </c>
      <c r="F308" s="89" t="n"/>
      <c r="G308" s="4">
        <f>G307 + G306</f>
        <v/>
      </c>
    </row>
    <row r="309" ht="9.949999999999999" customHeight="1">
      <c r="A309" s="1" t="n"/>
      <c r="B309" s="1" t="n"/>
      <c r="C309" s="1" t="n"/>
      <c r="D309" s="1" t="n"/>
      <c r="E309" s="79" t="n"/>
    </row>
    <row r="310" ht="20.1" customHeight="1">
      <c r="A310" s="80" t="inlineStr">
        <is>
          <t>3.1.2. 97063 MONTAGEM E DESMONTAGEM DE ANDAIME MODULAR FACHADEIRO, COM PISO METÁLICO, PARA EDIFICAÇÕES COM MÚLTIPLOS PAVIMENTOS (EXCLUSIVE ANDAIME E LIMPEZA). AF_11/2017 (M2)</t>
        </is>
      </c>
      <c r="B310" s="88" t="n"/>
      <c r="C310" s="88" t="n"/>
      <c r="D310" s="88" t="n"/>
      <c r="E310" s="88" t="n"/>
      <c r="F310" s="88" t="n"/>
      <c r="G310" s="89" t="n"/>
    </row>
    <row r="311" ht="15" customHeight="1">
      <c r="A311" s="76" t="inlineStr">
        <is>
          <t>Mão de Obra com Encargos Complementares</t>
        </is>
      </c>
      <c r="B311" s="89" t="n"/>
      <c r="C311" s="74" t="inlineStr">
        <is>
          <t>FONTE</t>
        </is>
      </c>
      <c r="D311" s="74" t="inlineStr">
        <is>
          <t>UNID</t>
        </is>
      </c>
      <c r="E311" s="74" t="inlineStr">
        <is>
          <t>COEFICIENTE</t>
        </is>
      </c>
      <c r="F311" s="74" t="inlineStr">
        <is>
          <t>PREÇO UNITÁRIO</t>
        </is>
      </c>
      <c r="G311" s="74" t="inlineStr">
        <is>
          <t>TOTAL</t>
        </is>
      </c>
    </row>
    <row r="312" ht="21" customHeight="1">
      <c r="A312" s="18" t="inlineStr">
        <is>
          <t>88278</t>
        </is>
      </c>
      <c r="B312" s="19" t="inlineStr">
        <is>
          <t>MONTADOR DE ESTRUTURA METÁLICA COM ENCARGOS COMPLEMENTARES</t>
        </is>
      </c>
      <c r="C312" s="18" t="inlineStr">
        <is>
          <t>SINAPI</t>
        </is>
      </c>
      <c r="D312" s="18" t="inlineStr">
        <is>
          <t>H</t>
        </is>
      </c>
      <c r="E312" s="20">
        <f>L312*FATOR</f>
        <v/>
      </c>
      <c r="F312" s="21">
        <f>'COMPOSICOES AUXILIARES'!G2590</f>
        <v/>
      </c>
      <c r="G312" s="21">
        <f>TRUNC(TRUNC(E312,8)*F312,2)</f>
        <v/>
      </c>
      <c r="L312" t="n">
        <v>0.5546</v>
      </c>
      <c r="M312" t="n">
        <v>25.03</v>
      </c>
      <c r="N312">
        <f>(M312-F312)</f>
        <v/>
      </c>
    </row>
    <row r="313" ht="15" customHeight="1">
      <c r="A313" s="18" t="inlineStr">
        <is>
          <t>88316</t>
        </is>
      </c>
      <c r="B313" s="19" t="inlineStr">
        <is>
          <t>SERVENTE COM ENCARGOS COMPLEMENTARES</t>
        </is>
      </c>
      <c r="C313" s="18" t="inlineStr">
        <is>
          <t>SINAPI</t>
        </is>
      </c>
      <c r="D313" s="18" t="inlineStr">
        <is>
          <t>H</t>
        </is>
      </c>
      <c r="E313" s="20">
        <f>L313*FATOR</f>
        <v/>
      </c>
      <c r="F313" s="21">
        <f>'COMPOSICOES AUXILIARES'!G3382</f>
        <v/>
      </c>
      <c r="G313" s="21">
        <f>TRUNC(TRUNC(E313,8)*F313,2)</f>
        <v/>
      </c>
      <c r="L313" t="n">
        <v>0.10584</v>
      </c>
      <c r="M313" t="n">
        <v>22.1</v>
      </c>
      <c r="N313">
        <f>(M313-F313)</f>
        <v/>
      </c>
    </row>
    <row r="314" ht="18" customHeight="1">
      <c r="A314" s="1" t="n"/>
      <c r="B314" s="1" t="n"/>
      <c r="C314" s="1" t="n"/>
      <c r="D314" s="1" t="n"/>
      <c r="E314" s="77" t="inlineStr">
        <is>
          <t>TOTAL Mão de Obra com Encargos Complementares:</t>
        </is>
      </c>
      <c r="F314" s="89" t="n"/>
      <c r="G314" s="22">
        <f>SUM(G312:G313)</f>
        <v/>
      </c>
    </row>
    <row r="315" ht="15" customHeight="1">
      <c r="A315" s="76" t="inlineStr">
        <is>
          <t>Serviço</t>
        </is>
      </c>
      <c r="B315" s="89" t="n"/>
      <c r="C315" s="74" t="inlineStr">
        <is>
          <t>FONTE</t>
        </is>
      </c>
      <c r="D315" s="74" t="inlineStr">
        <is>
          <t>UNID</t>
        </is>
      </c>
      <c r="E315" s="74" t="inlineStr">
        <is>
          <t>COEFICIENTE</t>
        </is>
      </c>
      <c r="F315" s="74" t="inlineStr">
        <is>
          <t>PREÇO UNITÁRIO</t>
        </is>
      </c>
      <c r="G315" s="74" t="inlineStr">
        <is>
          <t>TOTAL</t>
        </is>
      </c>
    </row>
    <row r="316" ht="38.1" customHeight="1">
      <c r="A316" s="18" t="inlineStr">
        <is>
          <t>100251</t>
        </is>
      </c>
      <c r="B316" s="19" t="inlineStr">
        <is>
          <t>TRANSPORTE HORIZONTAL MANUAL, DE TUBO DE AÇO CARBONO LEVE OU MÉDIO, PRETO OU GALVANIZADO, COM DIÂMETRO MAIOR QUE 32 MM E MENOR OU IGUAL A 65 MM (UNIDADE: MXKM). AF_07/2019</t>
        </is>
      </c>
      <c r="C316" s="18" t="inlineStr">
        <is>
          <t>SINAPI</t>
        </is>
      </c>
      <c r="D316" s="18" t="inlineStr">
        <is>
          <t>MXKM</t>
        </is>
      </c>
      <c r="E316" s="20" t="n">
        <v>0.1673</v>
      </c>
      <c r="F316" s="21">
        <f>'COMPOSICOES AUXILIARES'!G3591</f>
        <v/>
      </c>
      <c r="G316" s="21">
        <f>TRUNC(TRUNC(E316,8)*F316,2)</f>
        <v/>
      </c>
      <c r="L316" t="n">
        <v>0.1673</v>
      </c>
      <c r="M316" t="n">
        <v>13.52</v>
      </c>
      <c r="N316">
        <f>(M316-F316)</f>
        <v/>
      </c>
    </row>
    <row r="317" ht="15" customHeight="1">
      <c r="A317" s="1" t="n"/>
      <c r="B317" s="1" t="n"/>
      <c r="C317" s="1" t="n"/>
      <c r="D317" s="1" t="n"/>
      <c r="E317" s="77" t="inlineStr">
        <is>
          <t>TOTAL Serviço:</t>
        </is>
      </c>
      <c r="F317" s="89" t="n"/>
      <c r="G317" s="22">
        <f>SUM(G316:G316)</f>
        <v/>
      </c>
    </row>
    <row r="318" ht="15" customHeight="1">
      <c r="A318" s="1" t="n"/>
      <c r="B318" s="1" t="n"/>
      <c r="C318" s="1" t="n"/>
      <c r="D318" s="1" t="n"/>
      <c r="E318" s="78" t="inlineStr">
        <is>
          <t>VALOR:</t>
        </is>
      </c>
      <c r="F318" s="89" t="n"/>
      <c r="G318" s="4">
        <f>SUM(G314,G317)</f>
        <v/>
      </c>
    </row>
    <row r="319" ht="15" customHeight="1">
      <c r="A319" s="1" t="n"/>
      <c r="B319" s="1" t="n"/>
      <c r="C319" s="1" t="n"/>
      <c r="D319" s="1" t="n"/>
      <c r="E319" s="78" t="inlineStr">
        <is>
          <t>VALOR BDI:</t>
        </is>
      </c>
      <c r="F319" s="89" t="n"/>
      <c r="G319" s="4">
        <f>ROUNDDOWN(G318*BDI,2)</f>
        <v/>
      </c>
    </row>
    <row r="320" ht="15" customHeight="1">
      <c r="A320" s="1" t="n"/>
      <c r="B320" s="1" t="n"/>
      <c r="C320" s="1" t="n"/>
      <c r="D320" s="1" t="n"/>
      <c r="E320" s="78" t="inlineStr">
        <is>
          <t>VALOR COM BDI:</t>
        </is>
      </c>
      <c r="F320" s="89" t="n"/>
      <c r="G320" s="4">
        <f>G319 + G318</f>
        <v/>
      </c>
    </row>
    <row r="321" ht="9.949999999999999" customHeight="1">
      <c r="A321" s="1" t="n"/>
      <c r="B321" s="1" t="n"/>
      <c r="C321" s="1" t="n"/>
      <c r="D321" s="1" t="n"/>
      <c r="E321" s="79" t="n"/>
    </row>
    <row r="322" ht="20.1" customHeight="1">
      <c r="A322" s="80" t="inlineStr">
        <is>
          <t>3.1.3. 97062 COLOCAÇÃO DE TELA EM ANDAIME FACHADEIRO. AF_11/2017 (M2)</t>
        </is>
      </c>
      <c r="B322" s="88" t="n"/>
      <c r="C322" s="88" t="n"/>
      <c r="D322" s="88" t="n"/>
      <c r="E322" s="88" t="n"/>
      <c r="F322" s="88" t="n"/>
      <c r="G322" s="89" t="n"/>
    </row>
    <row r="323" ht="15" customHeight="1">
      <c r="A323" s="76" t="inlineStr">
        <is>
          <t>Material</t>
        </is>
      </c>
      <c r="B323" s="89" t="n"/>
      <c r="C323" s="74" t="inlineStr">
        <is>
          <t>FONTE</t>
        </is>
      </c>
      <c r="D323" s="74" t="inlineStr">
        <is>
          <t>UNID</t>
        </is>
      </c>
      <c r="E323" s="74" t="inlineStr">
        <is>
          <t>COEFICIENTE</t>
        </is>
      </c>
      <c r="F323" s="74" t="inlineStr">
        <is>
          <t>PREÇO UNITÁRIO</t>
        </is>
      </c>
      <c r="G323" s="74" t="inlineStr">
        <is>
          <t>TOTAL</t>
        </is>
      </c>
    </row>
    <row r="324" ht="21" customHeight="1">
      <c r="A324" s="18" t="inlineStr">
        <is>
          <t>00000411</t>
        </is>
      </c>
      <c r="B324" s="19" t="inlineStr">
        <is>
          <t>ABRACADEIRA DE NYLON PARA AMARRACAO DE CABOS, COMPRIMENTO DE 200 X *4,6* MM</t>
        </is>
      </c>
      <c r="C324" s="18" t="inlineStr">
        <is>
          <t>SINAPI</t>
        </is>
      </c>
      <c r="D324" s="18" t="inlineStr">
        <is>
          <t>UN</t>
        </is>
      </c>
      <c r="E324" s="20" t="n">
        <v>0.549</v>
      </c>
      <c r="F324" s="21">
        <f>ROUND(M324*FATOR, 2)</f>
        <v/>
      </c>
      <c r="G324" s="21">
        <f>TRUNC(TRUNC(E324,8)*F324,2)</f>
        <v/>
      </c>
      <c r="L324" t="n">
        <v>0.549</v>
      </c>
      <c r="M324" t="n">
        <v>0.15</v>
      </c>
      <c r="N324">
        <f>(M324-F324)</f>
        <v/>
      </c>
    </row>
    <row r="325" ht="29.1" customHeight="1">
      <c r="A325" s="18" t="inlineStr">
        <is>
          <t>00007170</t>
        </is>
      </c>
      <c r="B325" s="19" t="inlineStr">
        <is>
          <t>TELA FACHADEIRA EM POLIETILENO, ROLO DE 3 X 100 M (L X C), COR BRANCA, SEM LOGOMARCA - PARA PROTECAO DE OBRAS</t>
        </is>
      </c>
      <c r="C325" s="18" t="inlineStr">
        <is>
          <t>SINAPI</t>
        </is>
      </c>
      <c r="D325" s="18" t="inlineStr">
        <is>
          <t>M2</t>
        </is>
      </c>
      <c r="E325" s="20" t="n">
        <v>1.199</v>
      </c>
      <c r="F325" s="21">
        <f>ROUND(M325*FATOR, 2)</f>
        <v/>
      </c>
      <c r="G325" s="21">
        <f>TRUNC(TRUNC(E325,8)*F325,2)</f>
        <v/>
      </c>
      <c r="L325" t="n">
        <v>1.199</v>
      </c>
      <c r="M325" t="n">
        <v>1.78</v>
      </c>
      <c r="N325">
        <f>(M325-F325)</f>
        <v/>
      </c>
    </row>
    <row r="326" ht="15" customHeight="1">
      <c r="A326" s="1" t="n"/>
      <c r="B326" s="1" t="n"/>
      <c r="C326" s="1" t="n"/>
      <c r="D326" s="1" t="n"/>
      <c r="E326" s="77" t="inlineStr">
        <is>
          <t>TOTAL Material:</t>
        </is>
      </c>
      <c r="F326" s="89" t="n"/>
      <c r="G326" s="22">
        <f>SUM(G324:G325)</f>
        <v/>
      </c>
    </row>
    <row r="327" ht="15" customHeight="1">
      <c r="A327" s="76" t="inlineStr">
        <is>
          <t>Mão de Obra com Encargos Complementares</t>
        </is>
      </c>
      <c r="B327" s="89" t="n"/>
      <c r="C327" s="74" t="inlineStr">
        <is>
          <t>FONTE</t>
        </is>
      </c>
      <c r="D327" s="74" t="inlineStr">
        <is>
          <t>UNID</t>
        </is>
      </c>
      <c r="E327" s="74" t="inlineStr">
        <is>
          <t>COEFICIENTE</t>
        </is>
      </c>
      <c r="F327" s="74" t="inlineStr">
        <is>
          <t>PREÇO UNITÁRIO</t>
        </is>
      </c>
      <c r="G327" s="74" t="inlineStr">
        <is>
          <t>TOTAL</t>
        </is>
      </c>
    </row>
    <row r="328" ht="21" customHeight="1">
      <c r="A328" s="18" t="inlineStr">
        <is>
          <t>88239</t>
        </is>
      </c>
      <c r="B328" s="19" t="inlineStr">
        <is>
          <t>AJUDANTE DE CARPINTEIRO COM ENCARGOS COMPLEMENTARES</t>
        </is>
      </c>
      <c r="C328" s="18" t="inlineStr">
        <is>
          <t>SINAPI</t>
        </is>
      </c>
      <c r="D328" s="18" t="inlineStr">
        <is>
          <t>H</t>
        </is>
      </c>
      <c r="E328" s="20">
        <f>L328*FATOR</f>
        <v/>
      </c>
      <c r="F328" s="21">
        <f>'COMPOSICOES AUXILIARES'!G37</f>
        <v/>
      </c>
      <c r="G328" s="21">
        <f>TRUNC(TRUNC(E328,8)*F328,2)</f>
        <v/>
      </c>
      <c r="L328" t="n">
        <v>0.06534</v>
      </c>
      <c r="M328" t="n">
        <v>23.13</v>
      </c>
      <c r="N328">
        <f>(M328-F328)</f>
        <v/>
      </c>
    </row>
    <row r="329" ht="21" customHeight="1">
      <c r="A329" s="18" t="inlineStr">
        <is>
          <t>88262</t>
        </is>
      </c>
      <c r="B329" s="19" t="inlineStr">
        <is>
          <t>CARPINTEIRO DE FORMAS COM ENCARGOS COMPLEMENTARES</t>
        </is>
      </c>
      <c r="C329" s="18" t="inlineStr">
        <is>
          <t>SINAPI</t>
        </is>
      </c>
      <c r="D329" s="18" t="inlineStr">
        <is>
          <t>H</t>
        </is>
      </c>
      <c r="E329" s="20">
        <f>L329*FATOR</f>
        <v/>
      </c>
      <c r="F329" s="21">
        <f>'COMPOSICOES AUXILIARES'!G825</f>
        <v/>
      </c>
      <c r="G329" s="21">
        <f>TRUNC(TRUNC(E329,8)*F329,2)</f>
        <v/>
      </c>
      <c r="L329" t="n">
        <v>0.068536</v>
      </c>
      <c r="M329" t="n">
        <v>28.52</v>
      </c>
      <c r="N329">
        <f>(M329-F329)</f>
        <v/>
      </c>
    </row>
    <row r="330" ht="18" customHeight="1">
      <c r="A330" s="1" t="n"/>
      <c r="B330" s="1" t="n"/>
      <c r="C330" s="1" t="n"/>
      <c r="D330" s="1" t="n"/>
      <c r="E330" s="77" t="inlineStr">
        <is>
          <t>TOTAL Mão de Obra com Encargos Complementares:</t>
        </is>
      </c>
      <c r="F330" s="89" t="n"/>
      <c r="G330" s="22">
        <f>SUM(G328:G329)</f>
        <v/>
      </c>
    </row>
    <row r="331" ht="15" customHeight="1">
      <c r="A331" s="1" t="n"/>
      <c r="B331" s="1" t="n"/>
      <c r="C331" s="1" t="n"/>
      <c r="D331" s="1" t="n"/>
      <c r="E331" s="78" t="inlineStr">
        <is>
          <t>VALOR:</t>
        </is>
      </c>
      <c r="F331" s="89" t="n"/>
      <c r="G331" s="4">
        <f>SUM(G326,G330)</f>
        <v/>
      </c>
    </row>
    <row r="332" ht="15" customHeight="1">
      <c r="A332" s="1" t="n"/>
      <c r="B332" s="1" t="n"/>
      <c r="C332" s="1" t="n"/>
      <c r="D332" s="1" t="n"/>
      <c r="E332" s="78" t="inlineStr">
        <is>
          <t>VALOR BDI:</t>
        </is>
      </c>
      <c r="F332" s="89" t="n"/>
      <c r="G332" s="4">
        <f>ROUNDDOWN(G331*BDI,2)</f>
        <v/>
      </c>
    </row>
    <row r="333" ht="15" customHeight="1">
      <c r="A333" s="1" t="n"/>
      <c r="B333" s="1" t="n"/>
      <c r="C333" s="1" t="n"/>
      <c r="D333" s="1" t="n"/>
      <c r="E333" s="78" t="inlineStr">
        <is>
          <t>VALOR COM BDI:</t>
        </is>
      </c>
      <c r="F333" s="89" t="n"/>
      <c r="G333" s="4">
        <f>G332 + G331</f>
        <v/>
      </c>
    </row>
    <row r="334" ht="9.949999999999999" customHeight="1">
      <c r="A334" s="1" t="n"/>
      <c r="B334" s="1" t="n"/>
      <c r="C334" s="1" t="n"/>
      <c r="D334" s="1" t="n"/>
      <c r="E334" s="79" t="n"/>
    </row>
    <row r="335" ht="20.1" customHeight="1">
      <c r="A335" s="80" t="inlineStr">
        <is>
          <t>3.1.4. CP ADAP. 017 SINALIZAÇÃO COM FITA FIXADA EM CONE PLÁSTICO, INCLUINDO CONE (M)</t>
        </is>
      </c>
      <c r="B335" s="88" t="n"/>
      <c r="C335" s="88" t="n"/>
      <c r="D335" s="88" t="n"/>
      <c r="E335" s="88" t="n"/>
      <c r="F335" s="88" t="n"/>
      <c r="G335" s="89" t="n"/>
    </row>
    <row r="336" ht="15" customHeight="1">
      <c r="A336" s="76" t="inlineStr">
        <is>
          <t>Material</t>
        </is>
      </c>
      <c r="B336" s="89" t="n"/>
      <c r="C336" s="74" t="inlineStr">
        <is>
          <t>FONTE</t>
        </is>
      </c>
      <c r="D336" s="74" t="inlineStr">
        <is>
          <t>UNID</t>
        </is>
      </c>
      <c r="E336" s="74" t="inlineStr">
        <is>
          <t>COEFICIENTE</t>
        </is>
      </c>
      <c r="F336" s="74" t="inlineStr">
        <is>
          <t>PREÇO UNITÁRIO</t>
        </is>
      </c>
      <c r="G336" s="74" t="inlineStr">
        <is>
          <t>TOTAL</t>
        </is>
      </c>
    </row>
    <row r="337" ht="21" customHeight="1">
      <c r="A337" s="18" t="inlineStr">
        <is>
          <t>00034498</t>
        </is>
      </c>
      <c r="B337" s="19" t="inlineStr">
        <is>
          <t>CONE DE SINALIZACAO EM PVC FLEXIVEL, H = 70 / 76 CM (NBR 15071)</t>
        </is>
      </c>
      <c r="C337" s="18" t="inlineStr">
        <is>
          <t>SINAPI</t>
        </is>
      </c>
      <c r="D337" s="18" t="inlineStr">
        <is>
          <t>UN</t>
        </is>
      </c>
      <c r="E337" s="20" t="n">
        <v>0.0219</v>
      </c>
      <c r="F337" s="21">
        <f>ROUND(M337*FATOR, 2)</f>
        <v/>
      </c>
      <c r="G337" s="21">
        <f>ROUND(ROUND(E337,8)*F337,2)</f>
        <v/>
      </c>
      <c r="L337" t="n">
        <v>0.0219</v>
      </c>
      <c r="M337" t="n">
        <v>117.59</v>
      </c>
      <c r="N337">
        <f>(M337-F337)</f>
        <v/>
      </c>
    </row>
    <row r="338" ht="15" customHeight="1">
      <c r="A338" s="18" t="inlineStr">
        <is>
          <t>SBC038004</t>
        </is>
      </c>
      <c r="B338" s="19" t="inlineStr">
        <is>
          <t>FITA ZEBRADA PARA SINALIZACAO 7cm x 100m</t>
        </is>
      </c>
      <c r="C338" s="18" t="inlineStr">
        <is>
          <t xml:space="preserve">Composições </t>
        </is>
      </c>
      <c r="D338" s="18" t="inlineStr">
        <is>
          <t>M</t>
        </is>
      </c>
      <c r="E338" s="20" t="n">
        <v>1.1</v>
      </c>
      <c r="F338" s="21">
        <f>ROUND(M338*FATOR, 2)</f>
        <v/>
      </c>
      <c r="G338" s="21">
        <f>ROUND(ROUND(E338,8)*F338,2)</f>
        <v/>
      </c>
      <c r="L338" t="n">
        <v>1.1</v>
      </c>
      <c r="M338" t="n">
        <v>0.11</v>
      </c>
      <c r="N338">
        <f>(M338-F338)</f>
        <v/>
      </c>
    </row>
    <row r="339" ht="15" customHeight="1">
      <c r="A339" s="1" t="n"/>
      <c r="B339" s="1" t="n"/>
      <c r="C339" s="1" t="n"/>
      <c r="D339" s="1" t="n"/>
      <c r="E339" s="77" t="inlineStr">
        <is>
          <t>TOTAL Material:</t>
        </is>
      </c>
      <c r="F339" s="89" t="n"/>
      <c r="G339" s="22">
        <f>SUM(G337:G338)</f>
        <v/>
      </c>
    </row>
    <row r="340" ht="15" customHeight="1">
      <c r="A340" s="76" t="inlineStr">
        <is>
          <t>Mão de Obra com Encargos Complementares</t>
        </is>
      </c>
      <c r="B340" s="89" t="n"/>
      <c r="C340" s="74" t="inlineStr">
        <is>
          <t>FONTE</t>
        </is>
      </c>
      <c r="D340" s="74" t="inlineStr">
        <is>
          <t>UNID</t>
        </is>
      </c>
      <c r="E340" s="74" t="inlineStr">
        <is>
          <t>COEFICIENTE</t>
        </is>
      </c>
      <c r="F340" s="74" t="inlineStr">
        <is>
          <t>PREÇO UNITÁRIO</t>
        </is>
      </c>
      <c r="G340" s="74" t="inlineStr">
        <is>
          <t>TOTAL</t>
        </is>
      </c>
    </row>
    <row r="341" ht="21" customHeight="1">
      <c r="A341" s="18" t="inlineStr">
        <is>
          <t>88239</t>
        </is>
      </c>
      <c r="B341" s="19" t="inlineStr">
        <is>
          <t>AJUDANTE DE CARPINTEIRO COM ENCARGOS COMPLEMENTARES</t>
        </is>
      </c>
      <c r="C341" s="18" t="inlineStr">
        <is>
          <t>SINAPI</t>
        </is>
      </c>
      <c r="D341" s="18" t="inlineStr">
        <is>
          <t>H</t>
        </is>
      </c>
      <c r="E341" s="20">
        <f>L341*FATOR</f>
        <v/>
      </c>
      <c r="F341" s="21">
        <f>'COMPOSICOES AUXILIARES'!G37</f>
        <v/>
      </c>
      <c r="G341" s="21">
        <f>ROUND(ROUND(E341,8)*F341,2)</f>
        <v/>
      </c>
      <c r="L341" t="n">
        <v>0.1088</v>
      </c>
      <c r="M341" t="n">
        <v>23.13</v>
      </c>
      <c r="N341">
        <f>(M341-F341)</f>
        <v/>
      </c>
    </row>
    <row r="342" ht="21" customHeight="1">
      <c r="A342" s="18" t="inlineStr">
        <is>
          <t>88262</t>
        </is>
      </c>
      <c r="B342" s="19" t="inlineStr">
        <is>
          <t>CARPINTEIRO DE FORMAS COM ENCARGOS COMPLEMENTARES</t>
        </is>
      </c>
      <c r="C342" s="18" t="inlineStr">
        <is>
          <t>SINAPI</t>
        </is>
      </c>
      <c r="D342" s="18" t="inlineStr">
        <is>
          <t>H</t>
        </is>
      </c>
      <c r="E342" s="20">
        <f>L342*FATOR</f>
        <v/>
      </c>
      <c r="F342" s="21">
        <f>'COMPOSICOES AUXILIARES'!G825</f>
        <v/>
      </c>
      <c r="G342" s="21">
        <f>ROUND(ROUND(E342,8)*F342,2)</f>
        <v/>
      </c>
      <c r="L342" t="n">
        <v>0.1384</v>
      </c>
      <c r="M342" t="n">
        <v>28.52</v>
      </c>
      <c r="N342">
        <f>(M342-F342)</f>
        <v/>
      </c>
    </row>
    <row r="343" ht="18" customHeight="1">
      <c r="A343" s="1" t="n"/>
      <c r="B343" s="1" t="n"/>
      <c r="C343" s="1" t="n"/>
      <c r="D343" s="1" t="n"/>
      <c r="E343" s="77" t="inlineStr">
        <is>
          <t>TOTAL Mão de Obra com Encargos Complementares:</t>
        </is>
      </c>
      <c r="F343" s="89" t="n"/>
      <c r="G343" s="22">
        <f>SUM(G341:G342)</f>
        <v/>
      </c>
    </row>
    <row r="344" ht="15" customHeight="1">
      <c r="A344" s="1" t="n"/>
      <c r="B344" s="1" t="n"/>
      <c r="C344" s="1" t="n"/>
      <c r="D344" s="1" t="n"/>
      <c r="E344" s="78" t="inlineStr">
        <is>
          <t>VALOR:</t>
        </is>
      </c>
      <c r="F344" s="89" t="n"/>
      <c r="G344" s="4">
        <f>SUM(G339,G343)</f>
        <v/>
      </c>
    </row>
    <row r="345" ht="15" customHeight="1">
      <c r="A345" s="1" t="n"/>
      <c r="B345" s="1" t="n"/>
      <c r="C345" s="1" t="n"/>
      <c r="D345" s="1" t="n"/>
      <c r="E345" s="78" t="inlineStr">
        <is>
          <t>VALOR BDI:</t>
        </is>
      </c>
      <c r="F345" s="89" t="n"/>
      <c r="G345" s="4">
        <f>ROUNDDOWN(G344*BDI,2)</f>
        <v/>
      </c>
    </row>
    <row r="346" ht="15" customHeight="1">
      <c r="A346" s="1" t="n"/>
      <c r="B346" s="1" t="n"/>
      <c r="C346" s="1" t="n"/>
      <c r="D346" s="1" t="n"/>
      <c r="E346" s="78" t="inlineStr">
        <is>
          <t>VALOR COM BDI:</t>
        </is>
      </c>
      <c r="F346" s="89" t="n"/>
      <c r="G346" s="4">
        <f>G345 + G344</f>
        <v/>
      </c>
    </row>
    <row r="347" ht="9.949999999999999" customHeight="1">
      <c r="A347" s="1" t="n"/>
      <c r="B347" s="1" t="n"/>
      <c r="C347" s="1" t="n"/>
      <c r="D347" s="1" t="n"/>
      <c r="E347" s="79" t="n"/>
    </row>
    <row r="348" ht="20.1" customHeight="1">
      <c r="A348" s="80" t="inlineStr">
        <is>
          <t>3.2.1. CP ADAP. 010 APICOAMENTO EM CONCRETO/PREPARO DA SUPERFÍCIE (M2)</t>
        </is>
      </c>
      <c r="B348" s="88" t="n"/>
      <c r="C348" s="88" t="n"/>
      <c r="D348" s="88" t="n"/>
      <c r="E348" s="88" t="n"/>
      <c r="F348" s="88" t="n"/>
      <c r="G348" s="89" t="n"/>
    </row>
    <row r="349" ht="15" customHeight="1">
      <c r="A349" s="76" t="inlineStr">
        <is>
          <t>Mão de Obra com Encargos Complementares</t>
        </is>
      </c>
      <c r="B349" s="89" t="n"/>
      <c r="C349" s="74" t="inlineStr">
        <is>
          <t>FONTE</t>
        </is>
      </c>
      <c r="D349" s="74" t="inlineStr">
        <is>
          <t>UNID</t>
        </is>
      </c>
      <c r="E349" s="74" t="inlineStr">
        <is>
          <t>COEFICIENTE</t>
        </is>
      </c>
      <c r="F349" s="74" t="inlineStr">
        <is>
          <t>PREÇO UNITÁRIO</t>
        </is>
      </c>
      <c r="G349" s="74" t="inlineStr">
        <is>
          <t>TOTAL</t>
        </is>
      </c>
    </row>
    <row r="350" ht="15" customHeight="1">
      <c r="A350" s="18" t="inlineStr">
        <is>
          <t>88316</t>
        </is>
      </c>
      <c r="B350" s="19" t="inlineStr">
        <is>
          <t>SERVENTE COM ENCARGOS COMPLEMENTARES</t>
        </is>
      </c>
      <c r="C350" s="18" t="inlineStr">
        <is>
          <t>SINAPI</t>
        </is>
      </c>
      <c r="D350" s="18" t="inlineStr">
        <is>
          <t>H</t>
        </is>
      </c>
      <c r="E350" s="20">
        <f>L350*FATOR</f>
        <v/>
      </c>
      <c r="F350" s="21">
        <f>'COMPOSICOES AUXILIARES'!G3382</f>
        <v/>
      </c>
      <c r="G350" s="21">
        <f>ROUND(ROUND(E350,8)*F350,2)</f>
        <v/>
      </c>
      <c r="L350" t="n">
        <v>2</v>
      </c>
      <c r="M350" t="n">
        <v>22.1</v>
      </c>
      <c r="N350">
        <f>(M350-F350)</f>
        <v/>
      </c>
    </row>
    <row r="351" ht="18" customHeight="1">
      <c r="A351" s="1" t="n"/>
      <c r="B351" s="1" t="n"/>
      <c r="C351" s="1" t="n"/>
      <c r="D351" s="1" t="n"/>
      <c r="E351" s="77" t="inlineStr">
        <is>
          <t>TOTAL Mão de Obra com Encargos Complementares:</t>
        </is>
      </c>
      <c r="F351" s="89" t="n"/>
      <c r="G351" s="22">
        <f>SUM(G350:G350)</f>
        <v/>
      </c>
    </row>
    <row r="352" ht="15" customHeight="1">
      <c r="A352" s="1" t="n"/>
      <c r="B352" s="1" t="n"/>
      <c r="C352" s="1" t="n"/>
      <c r="D352" s="1" t="n"/>
      <c r="E352" s="78" t="inlineStr">
        <is>
          <t>VALOR:</t>
        </is>
      </c>
      <c r="F352" s="89" t="n"/>
      <c r="G352" s="4">
        <f>SUM(G351)</f>
        <v/>
      </c>
    </row>
    <row r="353" ht="15" customHeight="1">
      <c r="A353" s="1" t="n"/>
      <c r="B353" s="1" t="n"/>
      <c r="C353" s="1" t="n"/>
      <c r="D353" s="1" t="n"/>
      <c r="E353" s="78" t="inlineStr">
        <is>
          <t>VALOR BDI:</t>
        </is>
      </c>
      <c r="F353" s="89" t="n"/>
      <c r="G353" s="4">
        <f>ROUNDDOWN(G352*BDI,2)</f>
        <v/>
      </c>
    </row>
    <row r="354" ht="15" customHeight="1">
      <c r="A354" s="1" t="n"/>
      <c r="B354" s="1" t="n"/>
      <c r="C354" s="1" t="n"/>
      <c r="D354" s="1" t="n"/>
      <c r="E354" s="78" t="inlineStr">
        <is>
          <t>VALOR COM BDI:</t>
        </is>
      </c>
      <c r="F354" s="89" t="n"/>
      <c r="G354" s="4">
        <f>G353 + G352</f>
        <v/>
      </c>
    </row>
    <row r="355" ht="9.949999999999999" customHeight="1">
      <c r="A355" s="1" t="n"/>
      <c r="B355" s="1" t="n"/>
      <c r="C355" s="1" t="n"/>
      <c r="D355" s="1" t="n"/>
      <c r="E355" s="79" t="n"/>
    </row>
    <row r="356" ht="20.1" customHeight="1">
      <c r="A356" s="80" t="inlineStr">
        <is>
          <t>3.2.2. CP ADAP. 004 LIMPEZA DE SUPERFÍCIE C/ ESCOVA DE AÇO (M2)</t>
        </is>
      </c>
      <c r="B356" s="88" t="n"/>
      <c r="C356" s="88" t="n"/>
      <c r="D356" s="88" t="n"/>
      <c r="E356" s="88" t="n"/>
      <c r="F356" s="88" t="n"/>
      <c r="G356" s="89" t="n"/>
    </row>
    <row r="357" ht="15" customHeight="1">
      <c r="A357" s="76" t="inlineStr">
        <is>
          <t>Material</t>
        </is>
      </c>
      <c r="B357" s="89" t="n"/>
      <c r="C357" s="74" t="inlineStr">
        <is>
          <t>FONTE</t>
        </is>
      </c>
      <c r="D357" s="74" t="inlineStr">
        <is>
          <t>UNID</t>
        </is>
      </c>
      <c r="E357" s="74" t="inlineStr">
        <is>
          <t>COEFICIENTE</t>
        </is>
      </c>
      <c r="F357" s="74" t="inlineStr">
        <is>
          <t>PREÇO UNITÁRIO</t>
        </is>
      </c>
      <c r="G357" s="74" t="inlineStr">
        <is>
          <t>TOTAL</t>
        </is>
      </c>
    </row>
    <row r="358" ht="21" customHeight="1">
      <c r="A358" s="18" t="inlineStr">
        <is>
          <t>00000012</t>
        </is>
      </c>
      <c r="B358" s="19" t="inlineStr">
        <is>
          <t>ESCOVA DE ACO, COM CABO, *4 X 15* FILEIRAS DE CERDAS</t>
        </is>
      </c>
      <c r="C358" s="18" t="inlineStr">
        <is>
          <t>SINAPI</t>
        </is>
      </c>
      <c r="D358" s="18" t="inlineStr">
        <is>
          <t>UN</t>
        </is>
      </c>
      <c r="E358" s="20" t="n">
        <v>0.2</v>
      </c>
      <c r="F358" s="21">
        <f>ROUND(M358*FATOR, 2)</f>
        <v/>
      </c>
      <c r="G358" s="21">
        <f>ROUND(ROUND(E358,8)*F358,2)</f>
        <v/>
      </c>
      <c r="L358" t="n">
        <v>0.2</v>
      </c>
      <c r="M358" t="n">
        <v>15</v>
      </c>
      <c r="N358">
        <f>(M358-F358)</f>
        <v/>
      </c>
    </row>
    <row r="359" ht="15" customHeight="1">
      <c r="A359" s="1" t="n"/>
      <c r="B359" s="1" t="n"/>
      <c r="C359" s="1" t="n"/>
      <c r="D359" s="1" t="n"/>
      <c r="E359" s="77" t="inlineStr">
        <is>
          <t>TOTAL Material:</t>
        </is>
      </c>
      <c r="F359" s="89" t="n"/>
      <c r="G359" s="22">
        <f>SUM(G358:G358)</f>
        <v/>
      </c>
    </row>
    <row r="360" ht="15" customHeight="1">
      <c r="A360" s="76" t="inlineStr">
        <is>
          <t>Mão de Obra com Encargos Complementares</t>
        </is>
      </c>
      <c r="B360" s="89" t="n"/>
      <c r="C360" s="74" t="inlineStr">
        <is>
          <t>FONTE</t>
        </is>
      </c>
      <c r="D360" s="74" t="inlineStr">
        <is>
          <t>UNID</t>
        </is>
      </c>
      <c r="E360" s="74" t="inlineStr">
        <is>
          <t>COEFICIENTE</t>
        </is>
      </c>
      <c r="F360" s="74" t="inlineStr">
        <is>
          <t>PREÇO UNITÁRIO</t>
        </is>
      </c>
      <c r="G360" s="74" t="inlineStr">
        <is>
          <t>TOTAL</t>
        </is>
      </c>
    </row>
    <row r="361" ht="15" customHeight="1">
      <c r="A361" s="18" t="inlineStr">
        <is>
          <t>88316</t>
        </is>
      </c>
      <c r="B361" s="19" t="inlineStr">
        <is>
          <t>SERVENTE COM ENCARGOS COMPLEMENTARES</t>
        </is>
      </c>
      <c r="C361" s="18" t="inlineStr">
        <is>
          <t>SINAPI</t>
        </is>
      </c>
      <c r="D361" s="18" t="inlineStr">
        <is>
          <t>H</t>
        </is>
      </c>
      <c r="E361" s="20">
        <f>L361*FATOR</f>
        <v/>
      </c>
      <c r="F361" s="21">
        <f>'COMPOSICOES AUXILIARES'!G3382</f>
        <v/>
      </c>
      <c r="G361" s="21">
        <f>ROUND(ROUND(E361,8)*F361,2)</f>
        <v/>
      </c>
      <c r="L361" t="n">
        <v>0.4</v>
      </c>
      <c r="M361" t="n">
        <v>22.1</v>
      </c>
      <c r="N361">
        <f>(M361-F361)</f>
        <v/>
      </c>
    </row>
    <row r="362" ht="18" customHeight="1">
      <c r="A362" s="1" t="n"/>
      <c r="B362" s="1" t="n"/>
      <c r="C362" s="1" t="n"/>
      <c r="D362" s="1" t="n"/>
      <c r="E362" s="77" t="inlineStr">
        <is>
          <t>TOTAL Mão de Obra com Encargos Complementares:</t>
        </is>
      </c>
      <c r="F362" s="89" t="n"/>
      <c r="G362" s="22">
        <f>SUM(G361:G361)</f>
        <v/>
      </c>
    </row>
    <row r="363" ht="15" customHeight="1">
      <c r="A363" s="1" t="n"/>
      <c r="B363" s="1" t="n"/>
      <c r="C363" s="1" t="n"/>
      <c r="D363" s="1" t="n"/>
      <c r="E363" s="78" t="inlineStr">
        <is>
          <t>VALOR:</t>
        </is>
      </c>
      <c r="F363" s="89" t="n"/>
      <c r="G363" s="4">
        <f>SUM(G359,G362)</f>
        <v/>
      </c>
    </row>
    <row r="364" ht="15" customHeight="1">
      <c r="A364" s="1" t="n"/>
      <c r="B364" s="1" t="n"/>
      <c r="C364" s="1" t="n"/>
      <c r="D364" s="1" t="n"/>
      <c r="E364" s="78" t="inlineStr">
        <is>
          <t>VALOR BDI:</t>
        </is>
      </c>
      <c r="F364" s="89" t="n"/>
      <c r="G364" s="4">
        <f>ROUNDDOWN(G363*BDI,2)</f>
        <v/>
      </c>
    </row>
    <row r="365" ht="15" customHeight="1">
      <c r="A365" s="1" t="n"/>
      <c r="B365" s="1" t="n"/>
      <c r="C365" s="1" t="n"/>
      <c r="D365" s="1" t="n"/>
      <c r="E365" s="78" t="inlineStr">
        <is>
          <t>VALOR COM BDI:</t>
        </is>
      </c>
      <c r="F365" s="89" t="n"/>
      <c r="G365" s="4">
        <f>G364 + G363</f>
        <v/>
      </c>
    </row>
    <row r="366" ht="9.949999999999999" customHeight="1">
      <c r="A366" s="1" t="n"/>
      <c r="B366" s="1" t="n"/>
      <c r="C366" s="1" t="n"/>
      <c r="D366" s="1" t="n"/>
      <c r="E366" s="79" t="n"/>
    </row>
    <row r="367" ht="20.1" customHeight="1">
      <c r="A367" s="80" t="inlineStr">
        <is>
          <t>3.2.3. PE.EST.99814. LIMPEZA DE SUPERFÍCIE COM JATO DE ALTA PRESSÃO, EM HORÁRIO EXTRAORDINÁRIO_50%. (m²)</t>
        </is>
      </c>
      <c r="B367" s="88" t="n"/>
      <c r="C367" s="88" t="n"/>
      <c r="D367" s="88" t="n"/>
      <c r="E367" s="88" t="n"/>
      <c r="F367" s="88" t="n"/>
      <c r="G367" s="89" t="n"/>
    </row>
    <row r="368" ht="15" customHeight="1">
      <c r="A368" s="76" t="inlineStr">
        <is>
          <t>Equipamento Custo Horário</t>
        </is>
      </c>
      <c r="B368" s="89" t="n"/>
      <c r="C368" s="74" t="inlineStr">
        <is>
          <t>FONTE</t>
        </is>
      </c>
      <c r="D368" s="74" t="inlineStr">
        <is>
          <t>UNID</t>
        </is>
      </c>
      <c r="E368" s="74" t="inlineStr">
        <is>
          <t>COEFICIENTE</t>
        </is>
      </c>
      <c r="F368" s="74" t="inlineStr">
        <is>
          <t>PREÇO UNITÁRIO</t>
        </is>
      </c>
      <c r="G368" s="74" t="inlineStr">
        <is>
          <t>TOTAL</t>
        </is>
      </c>
    </row>
    <row r="369" ht="38.1" customHeight="1">
      <c r="A369" s="18" t="inlineStr">
        <is>
          <t>99833</t>
        </is>
      </c>
      <c r="B369" s="19" t="inlineStr">
        <is>
          <t>LAVADORA DE ALTA PRESSAO (LAVA-JATO) PARA AGUA FRIA, PRESSAO DE OPERACAO ENTRE 1400 E 1900 LIB/POL2, VAZAO MAXIMA ENTRE 400 E 700 L/H - CHP DIURNO. AF_05/2023</t>
        </is>
      </c>
      <c r="C369" s="18" t="inlineStr">
        <is>
          <t>SINAPI</t>
        </is>
      </c>
      <c r="D369" s="18" t="inlineStr">
        <is>
          <t>CHP</t>
        </is>
      </c>
      <c r="E369" s="20" t="n">
        <v>0.015</v>
      </c>
      <c r="F369" s="21">
        <f>'COMPOSICOES AUXILIARES'!G2339</f>
        <v/>
      </c>
      <c r="G369" s="21">
        <f>ROUND(ROUND(E369,8)*F369,2)</f>
        <v/>
      </c>
      <c r="L369" t="n">
        <v>0.015</v>
      </c>
      <c r="M369" t="n">
        <v>1.99</v>
      </c>
      <c r="N369">
        <f>(M369-F369)</f>
        <v/>
      </c>
    </row>
    <row r="370" ht="18" customHeight="1">
      <c r="A370" s="1" t="n"/>
      <c r="B370" s="1" t="n"/>
      <c r="C370" s="1" t="n"/>
      <c r="D370" s="1" t="n"/>
      <c r="E370" s="77" t="inlineStr">
        <is>
          <t>TOTAL Equipamento Custo Horário:</t>
        </is>
      </c>
      <c r="F370" s="89" t="n"/>
      <c r="G370" s="22">
        <f>SUM(G369:G369)</f>
        <v/>
      </c>
    </row>
    <row r="371" ht="15" customHeight="1">
      <c r="A371" s="76" t="inlineStr">
        <is>
          <t>Mão de Obra</t>
        </is>
      </c>
      <c r="B371" s="89" t="n"/>
      <c r="C371" s="74" t="inlineStr">
        <is>
          <t>FONTE</t>
        </is>
      </c>
      <c r="D371" s="74" t="inlineStr">
        <is>
          <t>UNID</t>
        </is>
      </c>
      <c r="E371" s="74" t="inlineStr">
        <is>
          <t>COEFICIENTE</t>
        </is>
      </c>
      <c r="F371" s="74" t="inlineStr">
        <is>
          <t>PREÇO UNITÁRIO</t>
        </is>
      </c>
      <c r="G371" s="74" t="inlineStr">
        <is>
          <t>TOTAL</t>
        </is>
      </c>
    </row>
    <row r="372" ht="21" customHeight="1">
      <c r="A372" s="18" t="inlineStr">
        <is>
          <t>PE.88316..HE</t>
        </is>
      </c>
      <c r="B372" s="19" t="inlineStr">
        <is>
          <t>SERVENTE COM ENCARGOS COMPLEMENTARES HORÁRIO EXTRAORDINÁRIO 50%</t>
        </is>
      </c>
      <c r="C372" s="18" t="inlineStr">
        <is>
          <t xml:space="preserve">Composições </t>
        </is>
      </c>
      <c r="D372" s="18" t="inlineStr">
        <is>
          <t>H</t>
        </is>
      </c>
      <c r="E372" s="20">
        <f>L372*FATOR</f>
        <v/>
      </c>
      <c r="F372" s="21" t="n">
        <v>28.24</v>
      </c>
      <c r="G372" s="21">
        <f>ROUND(ROUND(E372,8)*F372,2)</f>
        <v/>
      </c>
      <c r="L372" t="n">
        <v>0.089</v>
      </c>
      <c r="M372" t="n">
        <v>28.24</v>
      </c>
      <c r="N372">
        <f>(M372-F372)</f>
        <v/>
      </c>
    </row>
    <row r="373" ht="15" customHeight="1">
      <c r="A373" s="1" t="n"/>
      <c r="B373" s="1" t="n"/>
      <c r="C373" s="1" t="n"/>
      <c r="D373" s="1" t="n"/>
      <c r="E373" s="77" t="inlineStr">
        <is>
          <t>TOTAL Mão de Obra:</t>
        </is>
      </c>
      <c r="F373" s="89" t="n"/>
      <c r="G373" s="22">
        <f>SUM(G372:G372)</f>
        <v/>
      </c>
    </row>
    <row r="374" ht="15" customHeight="1">
      <c r="A374" s="1" t="n"/>
      <c r="B374" s="1" t="n"/>
      <c r="C374" s="1" t="n"/>
      <c r="D374" s="1" t="n"/>
      <c r="E374" s="78" t="inlineStr">
        <is>
          <t>VALOR:</t>
        </is>
      </c>
      <c r="F374" s="89" t="n"/>
      <c r="G374" s="4">
        <f>SUM(G370,G373)</f>
        <v/>
      </c>
    </row>
    <row r="375" ht="15" customHeight="1">
      <c r="A375" s="1" t="n"/>
      <c r="B375" s="1" t="n"/>
      <c r="C375" s="1" t="n"/>
      <c r="D375" s="1" t="n"/>
      <c r="E375" s="78" t="inlineStr">
        <is>
          <t>VALOR BDI:</t>
        </is>
      </c>
      <c r="F375" s="89" t="n"/>
      <c r="G375" s="4">
        <f>ROUNDDOWN(G374*BDI,2)</f>
        <v/>
      </c>
    </row>
    <row r="376" ht="15" customHeight="1">
      <c r="A376" s="1" t="n"/>
      <c r="B376" s="1" t="n"/>
      <c r="C376" s="1" t="n"/>
      <c r="D376" s="1" t="n"/>
      <c r="E376" s="78" t="inlineStr">
        <is>
          <t>VALOR COM BDI:</t>
        </is>
      </c>
      <c r="F376" s="89" t="n"/>
      <c r="G376" s="4">
        <f>G375 + G374</f>
        <v/>
      </c>
    </row>
    <row r="377" ht="9.949999999999999" customHeight="1">
      <c r="A377" s="1" t="n"/>
      <c r="B377" s="1" t="n"/>
      <c r="C377" s="1" t="n"/>
      <c r="D377" s="1" t="n"/>
      <c r="E377" s="79" t="n"/>
    </row>
    <row r="378" ht="20.1" customHeight="1">
      <c r="A378" s="80" t="inlineStr">
        <is>
          <t>3.2.4. CP ADAP. 009 PINTURA PROTEÇÃO C/INIBIDOR MIGRATÓRIO CORROSÃO, 2 DEMÃOS - M2 (M2)</t>
        </is>
      </c>
      <c r="B378" s="88" t="n"/>
      <c r="C378" s="88" t="n"/>
      <c r="D378" s="88" t="n"/>
      <c r="E378" s="88" t="n"/>
      <c r="F378" s="88" t="n"/>
      <c r="G378" s="89" t="n"/>
    </row>
    <row r="379" ht="15" customHeight="1">
      <c r="A379" s="76" t="inlineStr">
        <is>
          <t>Material</t>
        </is>
      </c>
      <c r="B379" s="89" t="n"/>
      <c r="C379" s="74" t="inlineStr">
        <is>
          <t>FONTE</t>
        </is>
      </c>
      <c r="D379" s="74" t="inlineStr">
        <is>
          <t>UNID</t>
        </is>
      </c>
      <c r="E379" s="74" t="inlineStr">
        <is>
          <t>COEFICIENTE</t>
        </is>
      </c>
      <c r="F379" s="74" t="inlineStr">
        <is>
          <t>PREÇO UNITÁRIO</t>
        </is>
      </c>
      <c r="G379" s="74" t="inlineStr">
        <is>
          <t>TOTAL</t>
        </is>
      </c>
    </row>
    <row r="380" ht="15" customHeight="1">
      <c r="A380" s="18" t="inlineStr">
        <is>
          <t>I2355</t>
        </is>
      </c>
      <c r="B380" s="19" t="inlineStr">
        <is>
          <t>INIBIDOR DE CORROSÃO MIGRATÓRIO MCI2020</t>
        </is>
      </c>
      <c r="C380" s="18" t="inlineStr">
        <is>
          <t>SEINFRA</t>
        </is>
      </c>
      <c r="D380" s="18" t="inlineStr">
        <is>
          <t>L</t>
        </is>
      </c>
      <c r="E380" s="20" t="n">
        <v>1.314</v>
      </c>
      <c r="F380" s="21">
        <f>ROUND(M380*FATOR, 2)</f>
        <v/>
      </c>
      <c r="G380" s="21">
        <f>ROUND(ROUND(E380,8)*F380,2)</f>
        <v/>
      </c>
      <c r="L380" t="n">
        <v>1.314</v>
      </c>
      <c r="M380" t="n">
        <v>39.38</v>
      </c>
      <c r="N380">
        <f>(M380-F380)</f>
        <v/>
      </c>
    </row>
    <row r="381" ht="15" customHeight="1">
      <c r="A381" s="1" t="n"/>
      <c r="B381" s="1" t="n"/>
      <c r="C381" s="1" t="n"/>
      <c r="D381" s="1" t="n"/>
      <c r="E381" s="77" t="inlineStr">
        <is>
          <t>TOTAL Material:</t>
        </is>
      </c>
      <c r="F381" s="89" t="n"/>
      <c r="G381" s="22">
        <f>SUM(G380:G380)</f>
        <v/>
      </c>
    </row>
    <row r="382" ht="15" customHeight="1">
      <c r="A382" s="76" t="inlineStr">
        <is>
          <t>Mão de Obra com Encargos Complementares</t>
        </is>
      </c>
      <c r="B382" s="89" t="n"/>
      <c r="C382" s="74" t="inlineStr">
        <is>
          <t>FONTE</t>
        </is>
      </c>
      <c r="D382" s="74" t="inlineStr">
        <is>
          <t>UNID</t>
        </is>
      </c>
      <c r="E382" s="74" t="inlineStr">
        <is>
          <t>COEFICIENTE</t>
        </is>
      </c>
      <c r="F382" s="74" t="inlineStr">
        <is>
          <t>PREÇO UNITÁRIO</t>
        </is>
      </c>
      <c r="G382" s="74" t="inlineStr">
        <is>
          <t>TOTAL</t>
        </is>
      </c>
    </row>
    <row r="383" ht="15" customHeight="1">
      <c r="A383" s="18" t="inlineStr">
        <is>
          <t>88309</t>
        </is>
      </c>
      <c r="B383" s="19" t="inlineStr">
        <is>
          <t>PEDREIRO COM ENCARGOS COMPLEMENTARES</t>
        </is>
      </c>
      <c r="C383" s="18" t="inlineStr">
        <is>
          <t>SINAPI</t>
        </is>
      </c>
      <c r="D383" s="18" t="inlineStr">
        <is>
          <t>H</t>
        </is>
      </c>
      <c r="E383" s="20">
        <f>L383*FATOR</f>
        <v/>
      </c>
      <c r="F383" s="21">
        <f>'COMPOSICOES AUXILIARES'!G2963</f>
        <v/>
      </c>
      <c r="G383" s="21">
        <f>ROUND(ROUND(E383,8)*F383,2)</f>
        <v/>
      </c>
      <c r="L383" t="n">
        <v>0.4</v>
      </c>
      <c r="M383" t="n">
        <v>28.88</v>
      </c>
      <c r="N383">
        <f>(M383-F383)</f>
        <v/>
      </c>
    </row>
    <row r="384" ht="15" customHeight="1">
      <c r="A384" s="18" t="inlineStr">
        <is>
          <t>88316</t>
        </is>
      </c>
      <c r="B384" s="19" t="inlineStr">
        <is>
          <t>SERVENTE COM ENCARGOS COMPLEMENTARES</t>
        </is>
      </c>
      <c r="C384" s="18" t="inlineStr">
        <is>
          <t>SINAPI</t>
        </is>
      </c>
      <c r="D384" s="18" t="inlineStr">
        <is>
          <t>H</t>
        </is>
      </c>
      <c r="E384" s="20">
        <f>L384*FATOR</f>
        <v/>
      </c>
      <c r="F384" s="21">
        <f>'COMPOSICOES AUXILIARES'!G3382</f>
        <v/>
      </c>
      <c r="G384" s="21">
        <f>ROUND(ROUND(E384,8)*F384,2)</f>
        <v/>
      </c>
      <c r="L384" t="n">
        <v>0.2</v>
      </c>
      <c r="M384" t="n">
        <v>22.1</v>
      </c>
      <c r="N384">
        <f>(M384-F384)</f>
        <v/>
      </c>
    </row>
    <row r="385" ht="18" customHeight="1">
      <c r="A385" s="1" t="n"/>
      <c r="B385" s="1" t="n"/>
      <c r="C385" s="1" t="n"/>
      <c r="D385" s="1" t="n"/>
      <c r="E385" s="77" t="inlineStr">
        <is>
          <t>TOTAL Mão de Obra com Encargos Complementares:</t>
        </is>
      </c>
      <c r="F385" s="89" t="n"/>
      <c r="G385" s="22">
        <f>SUM(G383:G384)</f>
        <v/>
      </c>
    </row>
    <row r="386" ht="15" customHeight="1">
      <c r="A386" s="1" t="n"/>
      <c r="B386" s="1" t="n"/>
      <c r="C386" s="1" t="n"/>
      <c r="D386" s="1" t="n"/>
      <c r="E386" s="78" t="inlineStr">
        <is>
          <t>VALOR:</t>
        </is>
      </c>
      <c r="F386" s="89" t="n"/>
      <c r="G386" s="4">
        <f>SUM(G381,G385)</f>
        <v/>
      </c>
    </row>
    <row r="387" ht="15" customHeight="1">
      <c r="A387" s="1" t="n"/>
      <c r="B387" s="1" t="n"/>
      <c r="C387" s="1" t="n"/>
      <c r="D387" s="1" t="n"/>
      <c r="E387" s="78" t="inlineStr">
        <is>
          <t>VALOR BDI:</t>
        </is>
      </c>
      <c r="F387" s="89" t="n"/>
      <c r="G387" s="4">
        <f>ROUNDDOWN(G386*BDI,2)</f>
        <v/>
      </c>
    </row>
    <row r="388" ht="15" customHeight="1">
      <c r="A388" s="1" t="n"/>
      <c r="B388" s="1" t="n"/>
      <c r="C388" s="1" t="n"/>
      <c r="D388" s="1" t="n"/>
      <c r="E388" s="78" t="inlineStr">
        <is>
          <t>VALOR COM BDI:</t>
        </is>
      </c>
      <c r="F388" s="89" t="n"/>
      <c r="G388" s="4">
        <f>G387 + G386</f>
        <v/>
      </c>
    </row>
    <row r="389" ht="9.949999999999999" customHeight="1">
      <c r="A389" s="1" t="n"/>
      <c r="B389" s="1" t="n"/>
      <c r="C389" s="1" t="n"/>
      <c r="D389" s="1" t="n"/>
      <c r="E389" s="79" t="n"/>
    </row>
    <row r="390" ht="20.1" customHeight="1">
      <c r="A390" s="80" t="inlineStr">
        <is>
          <t>3.2.5. CP ADAP. 007 APLICAÇÃO DE ADESIVO ESTRUTURAL - KG (KG)</t>
        </is>
      </c>
      <c r="B390" s="88" t="n"/>
      <c r="C390" s="88" t="n"/>
      <c r="D390" s="88" t="n"/>
      <c r="E390" s="88" t="n"/>
      <c r="F390" s="88" t="n"/>
      <c r="G390" s="89" t="n"/>
    </row>
    <row r="391" ht="15" customHeight="1">
      <c r="A391" s="76" t="inlineStr">
        <is>
          <t>Material</t>
        </is>
      </c>
      <c r="B391" s="89" t="n"/>
      <c r="C391" s="74" t="inlineStr">
        <is>
          <t>FONTE</t>
        </is>
      </c>
      <c r="D391" s="74" t="inlineStr">
        <is>
          <t>UNID</t>
        </is>
      </c>
      <c r="E391" s="74" t="inlineStr">
        <is>
          <t>COEFICIENTE</t>
        </is>
      </c>
      <c r="F391" s="74" t="inlineStr">
        <is>
          <t>PREÇO UNITÁRIO</t>
        </is>
      </c>
      <c r="G391" s="74" t="inlineStr">
        <is>
          <t>TOTAL</t>
        </is>
      </c>
    </row>
    <row r="392" ht="21" customHeight="1">
      <c r="A392" s="18" t="inlineStr">
        <is>
          <t>00000131</t>
        </is>
      </c>
      <c r="B392" s="19" t="inlineStr">
        <is>
          <t>ADESIVO ESTRUTURAL A BASE DE RESINA EPOXI, BICOMPONENTE, PASTOSO (TIXOTROPICO)</t>
        </is>
      </c>
      <c r="C392" s="18" t="inlineStr">
        <is>
          <t>SINAPI</t>
        </is>
      </c>
      <c r="D392" s="18" t="inlineStr">
        <is>
          <t>KG</t>
        </is>
      </c>
      <c r="E392" s="20" t="n">
        <v>1.314</v>
      </c>
      <c r="F392" s="21">
        <f>ROUND(M392*FATOR, 2)</f>
        <v/>
      </c>
      <c r="G392" s="21">
        <f>ROUND(ROUND(E392,8)*F392,2)</f>
        <v/>
      </c>
      <c r="L392" t="n">
        <v>1.314</v>
      </c>
      <c r="M392" t="n">
        <v>51.08</v>
      </c>
      <c r="N392">
        <f>(M392-F392)</f>
        <v/>
      </c>
    </row>
    <row r="393" ht="15" customHeight="1">
      <c r="A393" s="1" t="n"/>
      <c r="B393" s="1" t="n"/>
      <c r="C393" s="1" t="n"/>
      <c r="D393" s="1" t="n"/>
      <c r="E393" s="77" t="inlineStr">
        <is>
          <t>TOTAL Material:</t>
        </is>
      </c>
      <c r="F393" s="89" t="n"/>
      <c r="G393" s="22">
        <f>SUM(G392:G392)</f>
        <v/>
      </c>
    </row>
    <row r="394" ht="15" customHeight="1">
      <c r="A394" s="76" t="inlineStr">
        <is>
          <t>Mão de Obra com Encargos Complementares</t>
        </is>
      </c>
      <c r="B394" s="89" t="n"/>
      <c r="C394" s="74" t="inlineStr">
        <is>
          <t>FONTE</t>
        </is>
      </c>
      <c r="D394" s="74" t="inlineStr">
        <is>
          <t>UNID</t>
        </is>
      </c>
      <c r="E394" s="74" t="inlineStr">
        <is>
          <t>COEFICIENTE</t>
        </is>
      </c>
      <c r="F394" s="74" t="inlineStr">
        <is>
          <t>PREÇO UNITÁRIO</t>
        </is>
      </c>
      <c r="G394" s="74" t="inlineStr">
        <is>
          <t>TOTAL</t>
        </is>
      </c>
    </row>
    <row r="395" ht="15" customHeight="1">
      <c r="A395" s="18" t="inlineStr">
        <is>
          <t>88309</t>
        </is>
      </c>
      <c r="B395" s="19" t="inlineStr">
        <is>
          <t>PEDREIRO COM ENCARGOS COMPLEMENTARES</t>
        </is>
      </c>
      <c r="C395" s="18" t="inlineStr">
        <is>
          <t>SINAPI</t>
        </is>
      </c>
      <c r="D395" s="18" t="inlineStr">
        <is>
          <t>H</t>
        </is>
      </c>
      <c r="E395" s="20">
        <f>L395*FATOR</f>
        <v/>
      </c>
      <c r="F395" s="21">
        <f>'COMPOSICOES AUXILIARES'!G2963</f>
        <v/>
      </c>
      <c r="G395" s="21">
        <f>ROUND(ROUND(E395,8)*F395,2)</f>
        <v/>
      </c>
      <c r="L395" t="n">
        <v>0.4</v>
      </c>
      <c r="M395" t="n">
        <v>28.88</v>
      </c>
      <c r="N395">
        <f>(M395-F395)</f>
        <v/>
      </c>
    </row>
    <row r="396" ht="15" customHeight="1">
      <c r="A396" s="18" t="inlineStr">
        <is>
          <t>88316</t>
        </is>
      </c>
      <c r="B396" s="19" t="inlineStr">
        <is>
          <t>SERVENTE COM ENCARGOS COMPLEMENTARES</t>
        </is>
      </c>
      <c r="C396" s="18" t="inlineStr">
        <is>
          <t>SINAPI</t>
        </is>
      </c>
      <c r="D396" s="18" t="inlineStr">
        <is>
          <t>H</t>
        </is>
      </c>
      <c r="E396" s="20">
        <f>L396*FATOR</f>
        <v/>
      </c>
      <c r="F396" s="21">
        <f>'COMPOSICOES AUXILIARES'!G3382</f>
        <v/>
      </c>
      <c r="G396" s="21">
        <f>ROUND(ROUND(E396,8)*F396,2)</f>
        <v/>
      </c>
      <c r="L396" t="n">
        <v>0.2</v>
      </c>
      <c r="M396" t="n">
        <v>22.1</v>
      </c>
      <c r="N396">
        <f>(M396-F396)</f>
        <v/>
      </c>
    </row>
    <row r="397" ht="18" customHeight="1">
      <c r="A397" s="1" t="n"/>
      <c r="B397" s="1" t="n"/>
      <c r="C397" s="1" t="n"/>
      <c r="D397" s="1" t="n"/>
      <c r="E397" s="77" t="inlineStr">
        <is>
          <t>TOTAL Mão de Obra com Encargos Complementares:</t>
        </is>
      </c>
      <c r="F397" s="89" t="n"/>
      <c r="G397" s="22">
        <f>SUM(G395:G396)</f>
        <v/>
      </c>
    </row>
    <row r="398" ht="15" customHeight="1">
      <c r="A398" s="1" t="n"/>
      <c r="B398" s="1" t="n"/>
      <c r="C398" s="1" t="n"/>
      <c r="D398" s="1" t="n"/>
      <c r="E398" s="78" t="inlineStr">
        <is>
          <t>VALOR:</t>
        </is>
      </c>
      <c r="F398" s="89" t="n"/>
      <c r="G398" s="4">
        <f>SUM(G393,G397)</f>
        <v/>
      </c>
    </row>
    <row r="399" ht="15" customHeight="1">
      <c r="A399" s="1" t="n"/>
      <c r="B399" s="1" t="n"/>
      <c r="C399" s="1" t="n"/>
      <c r="D399" s="1" t="n"/>
      <c r="E399" s="78" t="inlineStr">
        <is>
          <t>VALOR BDI:</t>
        </is>
      </c>
      <c r="F399" s="89" t="n"/>
      <c r="G399" s="4">
        <f>ROUNDDOWN(G398*BDI,2)</f>
        <v/>
      </c>
    </row>
    <row r="400" ht="15" customHeight="1">
      <c r="A400" s="1" t="n"/>
      <c r="B400" s="1" t="n"/>
      <c r="C400" s="1" t="n"/>
      <c r="D400" s="1" t="n"/>
      <c r="E400" s="78" t="inlineStr">
        <is>
          <t>VALOR COM BDI:</t>
        </is>
      </c>
      <c r="F400" s="89" t="n"/>
      <c r="G400" s="4">
        <f>G399 + G398</f>
        <v/>
      </c>
    </row>
    <row r="401" ht="9.949999999999999" customHeight="1">
      <c r="A401" s="1" t="n"/>
      <c r="B401" s="1" t="n"/>
      <c r="C401" s="1" t="n"/>
      <c r="D401" s="1" t="n"/>
      <c r="E401" s="79" t="n"/>
    </row>
    <row r="402" ht="20.1" customHeight="1">
      <c r="A402" s="80" t="inlineStr">
        <is>
          <t>3.2.6. 92762. ARMAÇÃO DE PILAR OU VIGA DE ESTRUTURA CONVENCIONAL DE CONCRETO ARMADO UTILIZANDO AÇO CA-50 DE 10,0 MM - MONTAGEM. AF_06/2022 (KG) (KG)</t>
        </is>
      </c>
      <c r="B402" s="88" t="n"/>
      <c r="C402" s="88" t="n"/>
      <c r="D402" s="88" t="n"/>
      <c r="E402" s="88" t="n"/>
      <c r="F402" s="88" t="n"/>
      <c r="G402" s="89" t="n"/>
    </row>
    <row r="403" ht="15" customHeight="1">
      <c r="A403" s="76" t="inlineStr">
        <is>
          <t>Material</t>
        </is>
      </c>
      <c r="B403" s="89" t="n"/>
      <c r="C403" s="74" t="inlineStr">
        <is>
          <t>FONTE</t>
        </is>
      </c>
      <c r="D403" s="74" t="inlineStr">
        <is>
          <t>UNID</t>
        </is>
      </c>
      <c r="E403" s="74" t="inlineStr">
        <is>
          <t>COEFICIENTE</t>
        </is>
      </c>
      <c r="F403" s="74" t="inlineStr">
        <is>
          <t>PREÇO UNITÁRIO</t>
        </is>
      </c>
      <c r="G403" s="74" t="inlineStr">
        <is>
          <t>TOTAL</t>
        </is>
      </c>
    </row>
    <row r="404" ht="21" customHeight="1">
      <c r="A404" s="18" t="inlineStr">
        <is>
          <t>00043132</t>
        </is>
      </c>
      <c r="B404" s="19" t="inlineStr">
        <is>
          <t>ARAME RECOZIDO 16 BWG, D = 1,65 MM (0,016 KG/M) OU 18 BWG, D = 1,25 MM (0,01 KG/M)</t>
        </is>
      </c>
      <c r="C404" s="18" t="inlineStr">
        <is>
          <t>SINAPI</t>
        </is>
      </c>
      <c r="D404" s="18" t="inlineStr">
        <is>
          <t>KG</t>
        </is>
      </c>
      <c r="E404" s="20" t="n">
        <v>0.025</v>
      </c>
      <c r="F404" s="21">
        <f>ROUND(M404*FATOR, 2)</f>
        <v/>
      </c>
      <c r="G404" s="21">
        <f>ROUND(ROUND(E404,8)*F404,2)</f>
        <v/>
      </c>
      <c r="L404" t="n">
        <v>0.025</v>
      </c>
      <c r="M404" t="n">
        <v>15.73</v>
      </c>
      <c r="N404">
        <f>(M404-F404)</f>
        <v/>
      </c>
    </row>
    <row r="405" ht="29.1" customHeight="1">
      <c r="A405" s="18" t="inlineStr">
        <is>
          <t>00039017</t>
        </is>
      </c>
      <c r="B405" s="19" t="inlineStr">
        <is>
          <t>ESPACADOR / DISTANCIADOR CIRCULAR COM ENTRADA LATERAL, EM PLASTICO, PARA VERGALHAO *4,2 A 12,5* MM, COBRIMENTO 20 MM</t>
        </is>
      </c>
      <c r="C405" s="18" t="inlineStr">
        <is>
          <t>SINAPI</t>
        </is>
      </c>
      <c r="D405" s="18" t="inlineStr">
        <is>
          <t>UN</t>
        </is>
      </c>
      <c r="E405" s="20" t="n">
        <v>0.543</v>
      </c>
      <c r="F405" s="21">
        <f>ROUND(M405*FATOR, 2)</f>
        <v/>
      </c>
      <c r="G405" s="21">
        <f>ROUND(ROUND(E405,8)*F405,2)</f>
        <v/>
      </c>
      <c r="L405" t="n">
        <v>0.543</v>
      </c>
      <c r="M405" t="n">
        <v>0.22</v>
      </c>
      <c r="N405">
        <f>(M405-F405)</f>
        <v/>
      </c>
    </row>
    <row r="406" ht="15" customHeight="1">
      <c r="A406" s="1" t="n"/>
      <c r="B406" s="1" t="n"/>
      <c r="C406" s="1" t="n"/>
      <c r="D406" s="1" t="n"/>
      <c r="E406" s="77" t="inlineStr">
        <is>
          <t>TOTAL Material:</t>
        </is>
      </c>
      <c r="F406" s="89" t="n"/>
      <c r="G406" s="22">
        <f>SUM(G404:G405)</f>
        <v/>
      </c>
    </row>
    <row r="407" ht="15" customHeight="1">
      <c r="A407" s="76" t="inlineStr">
        <is>
          <t>Mão de Obra com Encargos Complementares</t>
        </is>
      </c>
      <c r="B407" s="89" t="n"/>
      <c r="C407" s="74" t="inlineStr">
        <is>
          <t>FONTE</t>
        </is>
      </c>
      <c r="D407" s="74" t="inlineStr">
        <is>
          <t>UNID</t>
        </is>
      </c>
      <c r="E407" s="74" t="inlineStr">
        <is>
          <t>COEFICIENTE</t>
        </is>
      </c>
      <c r="F407" s="74" t="inlineStr">
        <is>
          <t>PREÇO UNITÁRIO</t>
        </is>
      </c>
      <c r="G407" s="74" t="inlineStr">
        <is>
          <t>TOTAL</t>
        </is>
      </c>
    </row>
    <row r="408" ht="21" customHeight="1">
      <c r="A408" s="18" t="inlineStr">
        <is>
          <t>88238</t>
        </is>
      </c>
      <c r="B408" s="19" t="inlineStr">
        <is>
          <t>AJUDANTE DE ARMADOR COM ENCARGOS COMPLEMENTARES</t>
        </is>
      </c>
      <c r="C408" s="18" t="inlineStr">
        <is>
          <t>SINAPI</t>
        </is>
      </c>
      <c r="D408" s="18" t="inlineStr">
        <is>
          <t>H</t>
        </is>
      </c>
      <c r="E408" s="20">
        <f>L408*FATOR</f>
        <v/>
      </c>
      <c r="F408" s="21">
        <f>'COMPOSICOES AUXILIARES'!G18</f>
        <v/>
      </c>
      <c r="G408" s="21">
        <f>ROUND(ROUND(E408,8)*F408,2)</f>
        <v/>
      </c>
      <c r="L408" t="n">
        <v>0.0064</v>
      </c>
      <c r="M408" t="n">
        <v>23.22</v>
      </c>
      <c r="N408">
        <f>(M408-F408)</f>
        <v/>
      </c>
    </row>
    <row r="409" ht="15" customHeight="1">
      <c r="A409" s="18" t="inlineStr">
        <is>
          <t>88245</t>
        </is>
      </c>
      <c r="B409" s="19" t="inlineStr">
        <is>
          <t>ARMADOR COM ENCARGOS COMPLEMENTARES</t>
        </is>
      </c>
      <c r="C409" s="18" t="inlineStr">
        <is>
          <t>SINAPI</t>
        </is>
      </c>
      <c r="D409" s="18" t="inlineStr">
        <is>
          <t>H</t>
        </is>
      </c>
      <c r="E409" s="20">
        <f>L409*FATOR</f>
        <v/>
      </c>
      <c r="F409" s="21">
        <f>'COMPOSICOES AUXILIARES'!G326</f>
        <v/>
      </c>
      <c r="G409" s="21">
        <f>ROUND(ROUND(E409,8)*F409,2)</f>
        <v/>
      </c>
      <c r="L409" t="n">
        <v>0.0392</v>
      </c>
      <c r="M409" t="n">
        <v>28.73</v>
      </c>
      <c r="N409">
        <f>(M409-F409)</f>
        <v/>
      </c>
    </row>
    <row r="410" ht="18" customHeight="1">
      <c r="A410" s="1" t="n"/>
      <c r="B410" s="1" t="n"/>
      <c r="C410" s="1" t="n"/>
      <c r="D410" s="1" t="n"/>
      <c r="E410" s="77" t="inlineStr">
        <is>
          <t>TOTAL Mão de Obra com Encargos Complementares:</t>
        </is>
      </c>
      <c r="F410" s="89" t="n"/>
      <c r="G410" s="22">
        <f>SUM(G408:G409)</f>
        <v/>
      </c>
    </row>
    <row r="411" ht="15" customHeight="1">
      <c r="A411" s="76" t="inlineStr">
        <is>
          <t>Serviço</t>
        </is>
      </c>
      <c r="B411" s="89" t="n"/>
      <c r="C411" s="74" t="inlineStr">
        <is>
          <t>FONTE</t>
        </is>
      </c>
      <c r="D411" s="74" t="inlineStr">
        <is>
          <t>UNID</t>
        </is>
      </c>
      <c r="E411" s="74" t="inlineStr">
        <is>
          <t>COEFICIENTE</t>
        </is>
      </c>
      <c r="F411" s="74" t="inlineStr">
        <is>
          <t>PREÇO UNITÁRIO</t>
        </is>
      </c>
      <c r="G411" s="74" t="inlineStr">
        <is>
          <t>TOTAL</t>
        </is>
      </c>
    </row>
    <row r="412" ht="21" customHeight="1">
      <c r="A412" s="18" t="inlineStr">
        <is>
          <t>92803</t>
        </is>
      </c>
      <c r="B412" s="19" t="inlineStr">
        <is>
          <t>CORTE E DOBRA DE AÇO CA-50, DIÂMETRO DE 10,0 MM. AF_06/2022</t>
        </is>
      </c>
      <c r="C412" s="18" t="inlineStr">
        <is>
          <t>SINAPI</t>
        </is>
      </c>
      <c r="D412" s="18" t="inlineStr">
        <is>
          <t>KG</t>
        </is>
      </c>
      <c r="E412" s="20" t="n">
        <v>1</v>
      </c>
      <c r="F412" s="21">
        <f>'COMPOSICOES AUXILIARES'!G1044</f>
        <v/>
      </c>
      <c r="G412" s="21">
        <f>ROUND(ROUND(E412,8)*F412,2)</f>
        <v/>
      </c>
      <c r="L412" t="n">
        <v>1</v>
      </c>
      <c r="M412" t="n">
        <v>9.19</v>
      </c>
      <c r="N412">
        <f>(M412-F412)</f>
        <v/>
      </c>
    </row>
    <row r="413" ht="15" customHeight="1">
      <c r="A413" s="1" t="n"/>
      <c r="B413" s="1" t="n"/>
      <c r="C413" s="1" t="n"/>
      <c r="D413" s="1" t="n"/>
      <c r="E413" s="77" t="inlineStr">
        <is>
          <t>TOTAL Serviço:</t>
        </is>
      </c>
      <c r="F413" s="89" t="n"/>
      <c r="G413" s="22">
        <f>SUM(G412:G412)</f>
        <v/>
      </c>
    </row>
    <row r="414" ht="15" customHeight="1">
      <c r="A414" s="1" t="n"/>
      <c r="B414" s="1" t="n"/>
      <c r="C414" s="1" t="n"/>
      <c r="D414" s="1" t="n"/>
      <c r="E414" s="78" t="inlineStr">
        <is>
          <t>VALOR:</t>
        </is>
      </c>
      <c r="F414" s="89" t="n"/>
      <c r="G414" s="4">
        <f>SUM(G406,G410,G413)</f>
        <v/>
      </c>
    </row>
    <row r="415" ht="15" customHeight="1">
      <c r="A415" s="1" t="n"/>
      <c r="B415" s="1" t="n"/>
      <c r="C415" s="1" t="n"/>
      <c r="D415" s="1" t="n"/>
      <c r="E415" s="78" t="inlineStr">
        <is>
          <t>VALOR BDI:</t>
        </is>
      </c>
      <c r="F415" s="89" t="n"/>
      <c r="G415" s="4">
        <f>ROUNDDOWN(G414*BDI,2)</f>
        <v/>
      </c>
    </row>
    <row r="416" ht="15" customHeight="1">
      <c r="A416" s="1" t="n"/>
      <c r="B416" s="1" t="n"/>
      <c r="C416" s="1" t="n"/>
      <c r="D416" s="1" t="n"/>
      <c r="E416" s="78" t="inlineStr">
        <is>
          <t>VALOR COM BDI:</t>
        </is>
      </c>
      <c r="F416" s="89" t="n"/>
      <c r="G416" s="4">
        <f>G415 + G414</f>
        <v/>
      </c>
    </row>
    <row r="417" ht="9.949999999999999" customHeight="1">
      <c r="A417" s="1" t="n"/>
      <c r="B417" s="1" t="n"/>
      <c r="C417" s="1" t="n"/>
      <c r="D417" s="1" t="n"/>
      <c r="E417" s="79" t="n"/>
    </row>
    <row r="418" ht="20.1" customHeight="1">
      <c r="A418" s="80" t="inlineStr">
        <is>
          <t>3.2.7. CP ADAP. 005 RECUPERAÇÃO CONCRETO COM ARGAMASSA POLIMÉRICA ESP.=25MM (M2)</t>
        </is>
      </c>
      <c r="B418" s="88" t="n"/>
      <c r="C418" s="88" t="n"/>
      <c r="D418" s="88" t="n"/>
      <c r="E418" s="88" t="n"/>
      <c r="F418" s="88" t="n"/>
      <c r="G418" s="89" t="n"/>
    </row>
    <row r="419" ht="15" customHeight="1">
      <c r="A419" s="76" t="inlineStr">
        <is>
          <t>Material</t>
        </is>
      </c>
      <c r="B419" s="89" t="n"/>
      <c r="C419" s="74" t="inlineStr">
        <is>
          <t>FONTE</t>
        </is>
      </c>
      <c r="D419" s="74" t="inlineStr">
        <is>
          <t>UNID</t>
        </is>
      </c>
      <c r="E419" s="74" t="inlineStr">
        <is>
          <t>COEFICIENTE</t>
        </is>
      </c>
      <c r="F419" s="74" t="inlineStr">
        <is>
          <t>PREÇO UNITÁRIO</t>
        </is>
      </c>
      <c r="G419" s="74" t="inlineStr">
        <is>
          <t>TOTAL</t>
        </is>
      </c>
    </row>
    <row r="420" ht="29.1" customHeight="1">
      <c r="A420" s="18" t="inlineStr">
        <is>
          <t>I9058</t>
        </is>
      </c>
      <c r="B420" s="19" t="inlineStr">
        <is>
          <t>ARGAMASSA POLIMÉRICA RP PLUS BOTAMENT, COMPOSTO POR PONTE DE ADERÊNCIA E PINTURA PROTETORA CONTRA A CORROSÃO, P/ REPAROS SEMI-PROFUNDOS</t>
        </is>
      </c>
      <c r="C420" s="18" t="inlineStr">
        <is>
          <t>SEINFRA</t>
        </is>
      </c>
      <c r="D420" s="18" t="inlineStr">
        <is>
          <t>KG</t>
        </is>
      </c>
      <c r="E420" s="20" t="n">
        <v>47.5</v>
      </c>
      <c r="F420" s="21">
        <f>ROUND(M420*FATOR, 2)</f>
        <v/>
      </c>
      <c r="G420" s="21">
        <f>ROUND(ROUND(E420,8)*F420,2)</f>
        <v/>
      </c>
      <c r="L420" t="n">
        <v>47.5</v>
      </c>
      <c r="M420" t="n">
        <v>5.49</v>
      </c>
      <c r="N420">
        <f>(M420-F420)</f>
        <v/>
      </c>
    </row>
    <row r="421" ht="15" customHeight="1">
      <c r="A421" s="1" t="n"/>
      <c r="B421" s="1" t="n"/>
      <c r="C421" s="1" t="n"/>
      <c r="D421" s="1" t="n"/>
      <c r="E421" s="77" t="inlineStr">
        <is>
          <t>TOTAL Material:</t>
        </is>
      </c>
      <c r="F421" s="89" t="n"/>
      <c r="G421" s="22">
        <f>SUM(G420:G420)</f>
        <v/>
      </c>
    </row>
    <row r="422" ht="15" customHeight="1">
      <c r="A422" s="76" t="inlineStr">
        <is>
          <t>Mão de Obra com Encargos Complementares</t>
        </is>
      </c>
      <c r="B422" s="89" t="n"/>
      <c r="C422" s="74" t="inlineStr">
        <is>
          <t>FONTE</t>
        </is>
      </c>
      <c r="D422" s="74" t="inlineStr">
        <is>
          <t>UNID</t>
        </is>
      </c>
      <c r="E422" s="74" t="inlineStr">
        <is>
          <t>COEFICIENTE</t>
        </is>
      </c>
      <c r="F422" s="74" t="inlineStr">
        <is>
          <t>PREÇO UNITÁRIO</t>
        </is>
      </c>
      <c r="G422" s="74" t="inlineStr">
        <is>
          <t>TOTAL</t>
        </is>
      </c>
    </row>
    <row r="423" ht="15" customHeight="1">
      <c r="A423" s="18" t="inlineStr">
        <is>
          <t>88309</t>
        </is>
      </c>
      <c r="B423" s="19" t="inlineStr">
        <is>
          <t>PEDREIRO COM ENCARGOS COMPLEMENTARES</t>
        </is>
      </c>
      <c r="C423" s="18" t="inlineStr">
        <is>
          <t>SINAPI</t>
        </is>
      </c>
      <c r="D423" s="18" t="inlineStr">
        <is>
          <t>H</t>
        </is>
      </c>
      <c r="E423" s="20">
        <f>L423*FATOR</f>
        <v/>
      </c>
      <c r="F423" s="21">
        <f>'COMPOSICOES AUXILIARES'!G2963</f>
        <v/>
      </c>
      <c r="G423" s="21">
        <f>ROUND(ROUND(E423,8)*F423,2)</f>
        <v/>
      </c>
      <c r="L423" t="n">
        <v>1.5</v>
      </c>
      <c r="M423" t="n">
        <v>28.88</v>
      </c>
      <c r="N423">
        <f>(M423-F423)</f>
        <v/>
      </c>
    </row>
    <row r="424" ht="15" customHeight="1">
      <c r="A424" s="18" t="inlineStr">
        <is>
          <t>88316</t>
        </is>
      </c>
      <c r="B424" s="19" t="inlineStr">
        <is>
          <t>SERVENTE COM ENCARGOS COMPLEMENTARES</t>
        </is>
      </c>
      <c r="C424" s="18" t="inlineStr">
        <is>
          <t>SINAPI</t>
        </is>
      </c>
      <c r="D424" s="18" t="inlineStr">
        <is>
          <t>H</t>
        </is>
      </c>
      <c r="E424" s="20">
        <f>L424*FATOR</f>
        <v/>
      </c>
      <c r="F424" s="21">
        <f>'COMPOSICOES AUXILIARES'!G3382</f>
        <v/>
      </c>
      <c r="G424" s="21">
        <f>ROUND(ROUND(E424,8)*F424,2)</f>
        <v/>
      </c>
      <c r="L424" t="n">
        <v>4</v>
      </c>
      <c r="M424" t="n">
        <v>22.1</v>
      </c>
      <c r="N424">
        <f>(M424-F424)</f>
        <v/>
      </c>
    </row>
    <row r="425" ht="18" customHeight="1">
      <c r="A425" s="1" t="n"/>
      <c r="B425" s="1" t="n"/>
      <c r="C425" s="1" t="n"/>
      <c r="D425" s="1" t="n"/>
      <c r="E425" s="77" t="inlineStr">
        <is>
          <t>TOTAL Mão de Obra com Encargos Complementares:</t>
        </is>
      </c>
      <c r="F425" s="89" t="n"/>
      <c r="G425" s="22">
        <f>SUM(G423:G424)</f>
        <v/>
      </c>
    </row>
    <row r="426" ht="15" customHeight="1">
      <c r="A426" s="1" t="n"/>
      <c r="B426" s="1" t="n"/>
      <c r="C426" s="1" t="n"/>
      <c r="D426" s="1" t="n"/>
      <c r="E426" s="78" t="inlineStr">
        <is>
          <t>VALOR:</t>
        </is>
      </c>
      <c r="F426" s="89" t="n"/>
      <c r="G426" s="4">
        <f>SUM(G421,G425)</f>
        <v/>
      </c>
    </row>
    <row r="427" ht="15" customHeight="1">
      <c r="A427" s="1" t="n"/>
      <c r="B427" s="1" t="n"/>
      <c r="C427" s="1" t="n"/>
      <c r="D427" s="1" t="n"/>
      <c r="E427" s="78" t="inlineStr">
        <is>
          <t>VALOR BDI:</t>
        </is>
      </c>
      <c r="F427" s="89" t="n"/>
      <c r="G427" s="4">
        <f>ROUNDDOWN(G426*BDI,2)</f>
        <v/>
      </c>
    </row>
    <row r="428" ht="15" customHeight="1">
      <c r="A428" s="1" t="n"/>
      <c r="B428" s="1" t="n"/>
      <c r="C428" s="1" t="n"/>
      <c r="D428" s="1" t="n"/>
      <c r="E428" s="78" t="inlineStr">
        <is>
          <t>VALOR COM BDI:</t>
        </is>
      </c>
      <c r="F428" s="89" t="n"/>
      <c r="G428" s="4">
        <f>G427 + G426</f>
        <v/>
      </c>
    </row>
    <row r="429" ht="9.949999999999999" customHeight="1">
      <c r="A429" s="1" t="n"/>
      <c r="B429" s="1" t="n"/>
      <c r="C429" s="1" t="n"/>
      <c r="D429" s="1" t="n"/>
      <c r="E429" s="79" t="n"/>
    </row>
    <row r="430" ht="20.1" customHeight="1">
      <c r="A430" s="80" t="inlineStr">
        <is>
          <t>3.2.8. 90439 FURO MECANIZADO EM CONCRETO, COM MARTELO DEMOLIDOR, PARA INSTALAÇÕES HIDRÁULICAS, DIÂMETROS MENORES OU IGUAIS A 40 MM. AF_09/2023 (UN)</t>
        </is>
      </c>
      <c r="B430" s="88" t="n"/>
      <c r="C430" s="88" t="n"/>
      <c r="D430" s="88" t="n"/>
      <c r="E430" s="88" t="n"/>
      <c r="F430" s="88" t="n"/>
      <c r="G430" s="89" t="n"/>
    </row>
    <row r="431" ht="15" customHeight="1">
      <c r="A431" s="76" t="inlineStr">
        <is>
          <t>Equipamento Custo Horário</t>
        </is>
      </c>
      <c r="B431" s="89" t="n"/>
      <c r="C431" s="74" t="inlineStr">
        <is>
          <t>FONTE</t>
        </is>
      </c>
      <c r="D431" s="74" t="inlineStr">
        <is>
          <t>UNID</t>
        </is>
      </c>
      <c r="E431" s="74" t="inlineStr">
        <is>
          <t>COEFICIENTE</t>
        </is>
      </c>
      <c r="F431" s="74" t="inlineStr">
        <is>
          <t>PREÇO UNITÁRIO</t>
        </is>
      </c>
      <c r="G431" s="74" t="inlineStr">
        <is>
          <t>TOTAL</t>
        </is>
      </c>
    </row>
    <row r="432" ht="29.1" customHeight="1">
      <c r="A432" s="18" t="inlineStr">
        <is>
          <t>102274</t>
        </is>
      </c>
      <c r="B432" s="19" t="inlineStr">
        <is>
          <t>MARTELO DEMOLIDOR ELÉTRICO, COM POTÊNCIA DE 2.000 W, 1.000 IMPACTOS POR MINUTO, PESO DE 30 KG - CHI DIURNO. AF_01/2021</t>
        </is>
      </c>
      <c r="C432" s="18" t="inlineStr">
        <is>
          <t>SINAPI</t>
        </is>
      </c>
      <c r="D432" s="18" t="inlineStr">
        <is>
          <t>CHI</t>
        </is>
      </c>
      <c r="E432" s="20" t="n">
        <v>0.2084</v>
      </c>
      <c r="F432" s="21">
        <f>'COMPOSICOES AUXILIARES'!G2508</f>
        <v/>
      </c>
      <c r="G432" s="21">
        <f>TRUNC(TRUNC(E432,8)*F432,2)</f>
        <v/>
      </c>
      <c r="L432" t="n">
        <v>0.2084</v>
      </c>
      <c r="M432" t="n">
        <v>27.53</v>
      </c>
      <c r="N432">
        <f>(M432-F432)</f>
        <v/>
      </c>
    </row>
    <row r="433" ht="29.1" customHeight="1">
      <c r="A433" s="18" t="inlineStr">
        <is>
          <t>102275</t>
        </is>
      </c>
      <c r="B433" s="19" t="inlineStr">
        <is>
          <t>MARTELO DEMOLIDOR ELÉTRICO, COM POTÊNCIA DE 2.000 W, 1.000 IMPACTOS POR MINUTO, PESO DE 30 KG - CHP DIURNO. AF_01/2021</t>
        </is>
      </c>
      <c r="C433" s="18" t="inlineStr">
        <is>
          <t>SINAPI</t>
        </is>
      </c>
      <c r="D433" s="18" t="inlineStr">
        <is>
          <t>CHP</t>
        </is>
      </c>
      <c r="E433" s="20" t="n">
        <v>0.0853</v>
      </c>
      <c r="F433" s="21">
        <f>'COMPOSICOES AUXILIARES'!G2522</f>
        <v/>
      </c>
      <c r="G433" s="21">
        <f>TRUNC(TRUNC(E433,8)*F433,2)</f>
        <v/>
      </c>
      <c r="L433" t="n">
        <v>0.0853</v>
      </c>
      <c r="M433" t="n">
        <v>30.32</v>
      </c>
      <c r="N433">
        <f>(M433-F433)</f>
        <v/>
      </c>
    </row>
    <row r="434" ht="18" customHeight="1">
      <c r="A434" s="1" t="n"/>
      <c r="B434" s="1" t="n"/>
      <c r="C434" s="1" t="n"/>
      <c r="D434" s="1" t="n"/>
      <c r="E434" s="77" t="inlineStr">
        <is>
          <t>TOTAL Equipamento Custo Horário:</t>
        </is>
      </c>
      <c r="F434" s="89" t="n"/>
      <c r="G434" s="22">
        <f>SUM(G432:G433)</f>
        <v/>
      </c>
    </row>
    <row r="435" ht="15" customHeight="1">
      <c r="A435" s="76" t="inlineStr">
        <is>
          <t>Mão de Obra com Encargos Complementares</t>
        </is>
      </c>
      <c r="B435" s="89" t="n"/>
      <c r="C435" s="74" t="inlineStr">
        <is>
          <t>FONTE</t>
        </is>
      </c>
      <c r="D435" s="74" t="inlineStr">
        <is>
          <t>UNID</t>
        </is>
      </c>
      <c r="E435" s="74" t="inlineStr">
        <is>
          <t>COEFICIENTE</t>
        </is>
      </c>
      <c r="F435" s="74" t="inlineStr">
        <is>
          <t>PREÇO UNITÁRIO</t>
        </is>
      </c>
      <c r="G435" s="74" t="inlineStr">
        <is>
          <t>TOTAL</t>
        </is>
      </c>
    </row>
    <row r="436" ht="21" customHeight="1">
      <c r="A436" s="18" t="inlineStr">
        <is>
          <t>88248</t>
        </is>
      </c>
      <c r="B436" s="19" t="inlineStr">
        <is>
          <t>AUXILIAR DE ENCANADOR OU BOMBEIRO HIDRÁULICO COM ENCARGOS COMPLEMENTARES</t>
        </is>
      </c>
      <c r="C436" s="18" t="inlineStr">
        <is>
          <t>SINAPI</t>
        </is>
      </c>
      <c r="D436" s="18" t="inlineStr">
        <is>
          <t>H</t>
        </is>
      </c>
      <c r="E436" s="20">
        <f>L436*FATOR</f>
        <v/>
      </c>
      <c r="F436" s="21">
        <f>'COMPOSICOES AUXILIARES'!G395</f>
        <v/>
      </c>
      <c r="G436" s="21">
        <f>TRUNC(TRUNC(E436,8)*F436,2)</f>
        <v/>
      </c>
      <c r="L436" t="n">
        <v>0.08260000000000001</v>
      </c>
      <c r="M436" t="n">
        <v>22.64</v>
      </c>
      <c r="N436">
        <f>(M436-F436)</f>
        <v/>
      </c>
    </row>
    <row r="437" ht="18" customHeight="1">
      <c r="A437" s="1" t="n"/>
      <c r="B437" s="1" t="n"/>
      <c r="C437" s="1" t="n"/>
      <c r="D437" s="1" t="n"/>
      <c r="E437" s="77" t="inlineStr">
        <is>
          <t>TOTAL Mão de Obra com Encargos Complementares:</t>
        </is>
      </c>
      <c r="F437" s="89" t="n"/>
      <c r="G437" s="22">
        <f>SUM(G436:G436)</f>
        <v/>
      </c>
    </row>
    <row r="438" ht="15" customHeight="1">
      <c r="A438" s="1" t="n"/>
      <c r="B438" s="1" t="n"/>
      <c r="C438" s="1" t="n"/>
      <c r="D438" s="1" t="n"/>
      <c r="E438" s="78" t="inlineStr">
        <is>
          <t>VALOR:</t>
        </is>
      </c>
      <c r="F438" s="89" t="n"/>
      <c r="G438" s="4">
        <f>SUM(G437,G434)</f>
        <v/>
      </c>
    </row>
    <row r="439" ht="15" customHeight="1">
      <c r="A439" s="1" t="n"/>
      <c r="B439" s="1" t="n"/>
      <c r="C439" s="1" t="n"/>
      <c r="D439" s="1" t="n"/>
      <c r="E439" s="78" t="inlineStr">
        <is>
          <t>VALOR BDI:</t>
        </is>
      </c>
      <c r="F439" s="89" t="n"/>
      <c r="G439" s="4">
        <f>ROUNDDOWN(G438*BDI,2)</f>
        <v/>
      </c>
    </row>
    <row r="440" ht="15" customHeight="1">
      <c r="A440" s="1" t="n"/>
      <c r="B440" s="1" t="n"/>
      <c r="C440" s="1" t="n"/>
      <c r="D440" s="1" t="n"/>
      <c r="E440" s="78" t="inlineStr">
        <is>
          <t>VALOR COM BDI:</t>
        </is>
      </c>
      <c r="F440" s="89" t="n"/>
      <c r="G440" s="4">
        <f>G439 + G438</f>
        <v/>
      </c>
    </row>
    <row r="441" ht="9.949999999999999" customHeight="1">
      <c r="A441" s="1" t="n"/>
      <c r="B441" s="1" t="n"/>
      <c r="C441" s="1" t="n"/>
      <c r="D441" s="1" t="n"/>
      <c r="E441" s="79" t="n"/>
    </row>
    <row r="442" ht="20.1" customHeight="1">
      <c r="A442" s="80" t="inlineStr">
        <is>
          <t>3.2.9. CP ADAP. 001 SELAGEM DE FISSURAS COM INJEÇÃO DE RESINA EPÓXI (KG)</t>
        </is>
      </c>
      <c r="B442" s="88" t="n"/>
      <c r="C442" s="88" t="n"/>
      <c r="D442" s="88" t="n"/>
      <c r="E442" s="88" t="n"/>
      <c r="F442" s="88" t="n"/>
      <c r="G442" s="89" t="n"/>
    </row>
    <row r="443" ht="15" customHeight="1">
      <c r="A443" s="76" t="inlineStr">
        <is>
          <t>Material</t>
        </is>
      </c>
      <c r="B443" s="89" t="n"/>
      <c r="C443" s="74" t="inlineStr">
        <is>
          <t>FONTE</t>
        </is>
      </c>
      <c r="D443" s="74" t="inlineStr">
        <is>
          <t>UNID</t>
        </is>
      </c>
      <c r="E443" s="74" t="inlineStr">
        <is>
          <t>COEFICIENTE</t>
        </is>
      </c>
      <c r="F443" s="74" t="inlineStr">
        <is>
          <t>PREÇO UNITÁRIO</t>
        </is>
      </c>
      <c r="G443" s="74" t="inlineStr">
        <is>
          <t>TOTAL</t>
        </is>
      </c>
    </row>
    <row r="444" ht="29.1" customHeight="1">
      <c r="A444" s="18" t="inlineStr">
        <is>
          <t>00000157</t>
        </is>
      </c>
      <c r="B444" s="19" t="inlineStr">
        <is>
          <t>ADESIVO ESTRUTURAL A BASE DE RESINA EPOXI PARA INJECAO EM TRINCAS, BICOMPONENTE, BAIXA VISCOSIDADE</t>
        </is>
      </c>
      <c r="C444" s="18" t="inlineStr">
        <is>
          <t>SINAPI</t>
        </is>
      </c>
      <c r="D444" s="18" t="inlineStr">
        <is>
          <t>KG</t>
        </is>
      </c>
      <c r="E444" s="20" t="n">
        <v>1.05</v>
      </c>
      <c r="F444" s="21">
        <f>ROUND(M444*FATOR, 2)</f>
        <v/>
      </c>
      <c r="G444" s="21">
        <f>ROUND(ROUND(E444,8)*F444,2)</f>
        <v/>
      </c>
      <c r="L444" t="n">
        <v>1.05</v>
      </c>
      <c r="M444" t="n">
        <v>167.77</v>
      </c>
      <c r="N444">
        <f>(M444-F444)</f>
        <v/>
      </c>
    </row>
    <row r="445" ht="15" customHeight="1">
      <c r="A445" s="1" t="n"/>
      <c r="B445" s="1" t="n"/>
      <c r="C445" s="1" t="n"/>
      <c r="D445" s="1" t="n"/>
      <c r="E445" s="77" t="inlineStr">
        <is>
          <t>TOTAL Material:</t>
        </is>
      </c>
      <c r="F445" s="89" t="n"/>
      <c r="G445" s="22">
        <f>SUM(G444:G444)</f>
        <v/>
      </c>
    </row>
    <row r="446" ht="15" customHeight="1">
      <c r="A446" s="76" t="inlineStr">
        <is>
          <t>Mão de Obra com Encargos Complementares</t>
        </is>
      </c>
      <c r="B446" s="89" t="n"/>
      <c r="C446" s="74" t="inlineStr">
        <is>
          <t>FONTE</t>
        </is>
      </c>
      <c r="D446" s="74" t="inlineStr">
        <is>
          <t>UNID</t>
        </is>
      </c>
      <c r="E446" s="74" t="inlineStr">
        <is>
          <t>COEFICIENTE</t>
        </is>
      </c>
      <c r="F446" s="74" t="inlineStr">
        <is>
          <t>PREÇO UNITÁRIO</t>
        </is>
      </c>
      <c r="G446" s="74" t="inlineStr">
        <is>
          <t>TOTAL</t>
        </is>
      </c>
    </row>
    <row r="447" ht="15" customHeight="1">
      <c r="A447" s="18" t="inlineStr">
        <is>
          <t>88309</t>
        </is>
      </c>
      <c r="B447" s="19" t="inlineStr">
        <is>
          <t>PEDREIRO COM ENCARGOS COMPLEMENTARES</t>
        </is>
      </c>
      <c r="C447" s="18" t="inlineStr">
        <is>
          <t>SINAPI</t>
        </is>
      </c>
      <c r="D447" s="18" t="inlineStr">
        <is>
          <t>H</t>
        </is>
      </c>
      <c r="E447" s="20">
        <f>L447*FATOR</f>
        <v/>
      </c>
      <c r="F447" s="21">
        <f>'COMPOSICOES AUXILIARES'!G2963</f>
        <v/>
      </c>
      <c r="G447" s="21">
        <f>ROUND(ROUND(E447,8)*F447,2)</f>
        <v/>
      </c>
      <c r="L447" t="n">
        <v>1</v>
      </c>
      <c r="M447" t="n">
        <v>28.88</v>
      </c>
      <c r="N447">
        <f>(M447-F447)</f>
        <v/>
      </c>
    </row>
    <row r="448" ht="15" customHeight="1">
      <c r="A448" s="18" t="inlineStr">
        <is>
          <t>88316</t>
        </is>
      </c>
      <c r="B448" s="19" t="inlineStr">
        <is>
          <t>SERVENTE COM ENCARGOS COMPLEMENTARES</t>
        </is>
      </c>
      <c r="C448" s="18" t="inlineStr">
        <is>
          <t>SINAPI</t>
        </is>
      </c>
      <c r="D448" s="18" t="inlineStr">
        <is>
          <t>H</t>
        </is>
      </c>
      <c r="E448" s="20">
        <f>L448*FATOR</f>
        <v/>
      </c>
      <c r="F448" s="21">
        <f>'COMPOSICOES AUXILIARES'!G3382</f>
        <v/>
      </c>
      <c r="G448" s="21">
        <f>ROUND(ROUND(E448,8)*F448,2)</f>
        <v/>
      </c>
      <c r="L448" t="n">
        <v>5</v>
      </c>
      <c r="M448" t="n">
        <v>22.1</v>
      </c>
      <c r="N448">
        <f>(M448-F448)</f>
        <v/>
      </c>
    </row>
    <row r="449" ht="18" customHeight="1">
      <c r="A449" s="1" t="n"/>
      <c r="B449" s="1" t="n"/>
      <c r="C449" s="1" t="n"/>
      <c r="D449" s="1" t="n"/>
      <c r="E449" s="77" t="inlineStr">
        <is>
          <t>TOTAL Mão de Obra com Encargos Complementares:</t>
        </is>
      </c>
      <c r="F449" s="89" t="n"/>
      <c r="G449" s="22">
        <f>SUM(G447:G448)</f>
        <v/>
      </c>
    </row>
    <row r="450" ht="15" customHeight="1">
      <c r="A450" s="1" t="n"/>
      <c r="B450" s="1" t="n"/>
      <c r="C450" s="1" t="n"/>
      <c r="D450" s="1" t="n"/>
      <c r="E450" s="78" t="inlineStr">
        <is>
          <t>VALOR:</t>
        </is>
      </c>
      <c r="F450" s="89" t="n"/>
      <c r="G450" s="4">
        <f>SUM(G445,G449)</f>
        <v/>
      </c>
    </row>
    <row r="451" ht="15" customHeight="1">
      <c r="A451" s="1" t="n"/>
      <c r="B451" s="1" t="n"/>
      <c r="C451" s="1" t="n"/>
      <c r="D451" s="1" t="n"/>
      <c r="E451" s="78" t="inlineStr">
        <is>
          <t>VALOR BDI:</t>
        </is>
      </c>
      <c r="F451" s="89" t="n"/>
      <c r="G451" s="4">
        <f>ROUNDDOWN(G450*BDI,2)</f>
        <v/>
      </c>
    </row>
    <row r="452" ht="15" customHeight="1">
      <c r="A452" s="1" t="n"/>
      <c r="B452" s="1" t="n"/>
      <c r="C452" s="1" t="n"/>
      <c r="D452" s="1" t="n"/>
      <c r="E452" s="78" t="inlineStr">
        <is>
          <t>VALOR COM BDI:</t>
        </is>
      </c>
      <c r="F452" s="89" t="n"/>
      <c r="G452" s="4">
        <f>G451 + G450</f>
        <v/>
      </c>
    </row>
    <row r="453" ht="9.949999999999999" customHeight="1">
      <c r="A453" s="1" t="n"/>
      <c r="B453" s="1" t="n"/>
      <c r="C453" s="1" t="n"/>
      <c r="D453" s="1" t="n"/>
      <c r="E453" s="79" t="n"/>
    </row>
    <row r="454" ht="20.1" customHeight="1">
      <c r="A454" s="80" t="inlineStr">
        <is>
          <t>3.2.10. 97625 DEMOLIÇÃO DE ALVENARIA PARA QUALQUER TIPO DE BLOCO, DE FORMA MECANIZADA, SEM REAPROVEITAMENTO. AF_09/2023 (M3)</t>
        </is>
      </c>
      <c r="B454" s="88" t="n"/>
      <c r="C454" s="88" t="n"/>
      <c r="D454" s="88" t="n"/>
      <c r="E454" s="88" t="n"/>
      <c r="F454" s="88" t="n"/>
      <c r="G454" s="89" t="n"/>
    </row>
    <row r="455" ht="15" customHeight="1">
      <c r="A455" s="76" t="inlineStr">
        <is>
          <t>Equipamento Custo Horário</t>
        </is>
      </c>
      <c r="B455" s="89" t="n"/>
      <c r="C455" s="74" t="inlineStr">
        <is>
          <t>FONTE</t>
        </is>
      </c>
      <c r="D455" s="74" t="inlineStr">
        <is>
          <t>UNID</t>
        </is>
      </c>
      <c r="E455" s="74" t="inlineStr">
        <is>
          <t>COEFICIENTE</t>
        </is>
      </c>
      <c r="F455" s="74" t="inlineStr">
        <is>
          <t>PREÇO UNITÁRIO</t>
        </is>
      </c>
      <c r="G455" s="74" t="inlineStr">
        <is>
          <t>TOTAL</t>
        </is>
      </c>
    </row>
    <row r="456" ht="29.1" customHeight="1">
      <c r="A456" s="18" t="inlineStr">
        <is>
          <t>5942</t>
        </is>
      </c>
      <c r="B456" s="19" t="inlineStr">
        <is>
          <t>PÁ CARREGADEIRA SOBRE RODAS, POTÊNCIA LÍQUIDA 128 HP, CAPACIDADE DA CAÇAMBA 1,7 A 2,8 M3, PESO OPERACIONAL 11632 KG - CHI DIURNO. AF_06/2014</t>
        </is>
      </c>
      <c r="C456" s="18" t="inlineStr">
        <is>
          <t>SINAPI</t>
        </is>
      </c>
      <c r="D456" s="18" t="inlineStr">
        <is>
          <t>CHI</t>
        </is>
      </c>
      <c r="E456" s="20" t="n">
        <v>0.1394</v>
      </c>
      <c r="F456" s="21">
        <f>'COMPOSICOES AUXILIARES'!G3164</f>
        <v/>
      </c>
      <c r="G456" s="21">
        <f>TRUNC(TRUNC(E456,8)*F456,2)</f>
        <v/>
      </c>
      <c r="L456" t="n">
        <v>0.1394</v>
      </c>
      <c r="M456" t="n">
        <v>80.8</v>
      </c>
      <c r="N456">
        <f>(M456-F456)</f>
        <v/>
      </c>
    </row>
    <row r="457" ht="29.1" customHeight="1">
      <c r="A457" s="18" t="inlineStr">
        <is>
          <t>5940</t>
        </is>
      </c>
      <c r="B457" s="19" t="inlineStr">
        <is>
          <t>PÁ CARREGADEIRA SOBRE RODAS, POTÊNCIA LÍQUIDA 128 HP, CAPACIDADE DA CAÇAMBA 1,7 A 2,8 M3, PESO OPERACIONAL 11632 KG - CHP DIURNO. AF_06/2014</t>
        </is>
      </c>
      <c r="C457" s="18" t="inlineStr">
        <is>
          <t>SINAPI</t>
        </is>
      </c>
      <c r="D457" s="18" t="inlineStr">
        <is>
          <t>CHP</t>
        </is>
      </c>
      <c r="E457" s="20" t="n">
        <v>0.24</v>
      </c>
      <c r="F457" s="21">
        <f>'COMPOSICOES AUXILIARES'!G3178</f>
        <v/>
      </c>
      <c r="G457" s="21">
        <f>TRUNC(TRUNC(E457,8)*F457,2)</f>
        <v/>
      </c>
      <c r="L457" t="n">
        <v>0.24</v>
      </c>
      <c r="M457" t="n">
        <v>200.05</v>
      </c>
      <c r="N457">
        <f>(M457-F457)</f>
        <v/>
      </c>
    </row>
    <row r="458" ht="18" customHeight="1">
      <c r="A458" s="1" t="n"/>
      <c r="B458" s="1" t="n"/>
      <c r="C458" s="1" t="n"/>
      <c r="D458" s="1" t="n"/>
      <c r="E458" s="77" t="inlineStr">
        <is>
          <t>TOTAL Equipamento Custo Horário:</t>
        </is>
      </c>
      <c r="F458" s="89" t="n"/>
      <c r="G458" s="22">
        <f>SUM(G456:G457)</f>
        <v/>
      </c>
    </row>
    <row r="459" ht="15" customHeight="1">
      <c r="A459" s="1" t="n"/>
      <c r="B459" s="1" t="n"/>
      <c r="C459" s="1" t="n"/>
      <c r="D459" s="1" t="n"/>
      <c r="E459" s="78" t="inlineStr">
        <is>
          <t>VALOR:</t>
        </is>
      </c>
      <c r="F459" s="89" t="n"/>
      <c r="G459" s="4">
        <f>SUM(G458)</f>
        <v/>
      </c>
    </row>
    <row r="460" ht="15" customHeight="1">
      <c r="A460" s="1" t="n"/>
      <c r="B460" s="1" t="n"/>
      <c r="C460" s="1" t="n"/>
      <c r="D460" s="1" t="n"/>
      <c r="E460" s="78" t="inlineStr">
        <is>
          <t>VALOR BDI:</t>
        </is>
      </c>
      <c r="F460" s="89" t="n"/>
      <c r="G460" s="4">
        <f>ROUNDDOWN(G459*BDI,2)</f>
        <v/>
      </c>
    </row>
    <row r="461" ht="15" customHeight="1">
      <c r="A461" s="1" t="n"/>
      <c r="B461" s="1" t="n"/>
      <c r="C461" s="1" t="n"/>
      <c r="D461" s="1" t="n"/>
      <c r="E461" s="78" t="inlineStr">
        <is>
          <t>VALOR COM BDI:</t>
        </is>
      </c>
      <c r="F461" s="89" t="n"/>
      <c r="G461" s="4">
        <f>G460 + G459</f>
        <v/>
      </c>
    </row>
    <row r="462" ht="9.949999999999999" customHeight="1">
      <c r="A462" s="1" t="n"/>
      <c r="B462" s="1" t="n"/>
      <c r="C462" s="1" t="n"/>
      <c r="D462" s="1" t="n"/>
      <c r="E462" s="79" t="n"/>
    </row>
    <row r="463" ht="20.1" customHeight="1">
      <c r="A463" s="80" t="inlineStr">
        <is>
          <t>3.2.11. 00034550 TELA DE ACO SOLDADA GALVANIZADA/ZINCADA PARA ALVENARIA, FIO D = *1,20 A 1,70* MM, MALHA 15 X 15 MM, (C X L) *50 X 6* CM (M)</t>
        </is>
      </c>
      <c r="B463" s="88" t="n"/>
      <c r="C463" s="88" t="n"/>
      <c r="D463" s="88" t="n"/>
      <c r="E463" s="88" t="n"/>
      <c r="F463" s="88" t="n"/>
      <c r="G463" s="89" t="n"/>
    </row>
    <row r="464" ht="15" customHeight="1">
      <c r="A464" s="76" t="inlineStr">
        <is>
          <t>Material</t>
        </is>
      </c>
      <c r="B464" s="89" t="n"/>
      <c r="C464" s="74" t="inlineStr">
        <is>
          <t>FONTE</t>
        </is>
      </c>
      <c r="D464" s="74" t="inlineStr">
        <is>
          <t>UNID</t>
        </is>
      </c>
      <c r="E464" s="74" t="inlineStr">
        <is>
          <t>COEFICIENTE</t>
        </is>
      </c>
      <c r="F464" s="74" t="inlineStr">
        <is>
          <t>PREÇO UNITÁRIO</t>
        </is>
      </c>
      <c r="G464" s="74" t="inlineStr">
        <is>
          <t>TOTAL</t>
        </is>
      </c>
    </row>
    <row r="465" ht="29.1" customHeight="1">
      <c r="A465" s="18" t="inlineStr">
        <is>
          <t>00034550</t>
        </is>
      </c>
      <c r="B465" s="19" t="inlineStr">
        <is>
          <t>TELA DE ACO SOLDADA GALVANIZADA/ZINCADA PARA ALVENARIA, FIO D = *1,20 A 1,70* MM, MALHA 15 X 15 MM, (C X L) *50 X 6* CM</t>
        </is>
      </c>
      <c r="C465" s="18" t="inlineStr">
        <is>
          <t>SINAPI</t>
        </is>
      </c>
      <c r="D465" s="18" t="inlineStr">
        <is>
          <t>M</t>
        </is>
      </c>
      <c r="E465" s="20" t="n">
        <v>1</v>
      </c>
      <c r="F465" s="21">
        <f>ROUND(M465*FATOR, 2)</f>
        <v/>
      </c>
      <c r="G465" s="21">
        <f>TRUNC(TRUNC(E465,8)*F465,2)</f>
        <v/>
      </c>
      <c r="L465" t="n">
        <v>1</v>
      </c>
      <c r="M465" t="n">
        <v>1.45</v>
      </c>
      <c r="N465">
        <f>(M465-F465)</f>
        <v/>
      </c>
    </row>
    <row r="466" ht="15" customHeight="1">
      <c r="A466" s="1" t="n"/>
      <c r="B466" s="1" t="n"/>
      <c r="C466" s="1" t="n"/>
      <c r="D466" s="1" t="n"/>
      <c r="E466" s="77" t="inlineStr">
        <is>
          <t>TOTAL Material:</t>
        </is>
      </c>
      <c r="F466" s="89" t="n"/>
      <c r="G466" s="22">
        <f>SUM(G465:G465)</f>
        <v/>
      </c>
    </row>
    <row r="467" ht="15" customHeight="1">
      <c r="A467" s="1" t="n"/>
      <c r="B467" s="1" t="n"/>
      <c r="C467" s="1" t="n"/>
      <c r="D467" s="1" t="n"/>
      <c r="E467" s="78" t="inlineStr">
        <is>
          <t>VALOR:</t>
        </is>
      </c>
      <c r="F467" s="89" t="n"/>
      <c r="G467" s="4">
        <f>SUM(G466)</f>
        <v/>
      </c>
    </row>
    <row r="468" ht="15" customHeight="1">
      <c r="A468" s="1" t="n"/>
      <c r="B468" s="1" t="n"/>
      <c r="C468" s="1" t="n"/>
      <c r="D468" s="1" t="n"/>
      <c r="E468" s="78" t="inlineStr">
        <is>
          <t>VALOR BDI:</t>
        </is>
      </c>
      <c r="F468" s="89" t="n"/>
      <c r="G468" s="4">
        <f>ROUNDDOWN(G467*BDI,2)</f>
        <v/>
      </c>
    </row>
    <row r="469" ht="15" customHeight="1">
      <c r="A469" s="1" t="n"/>
      <c r="B469" s="1" t="n"/>
      <c r="C469" s="1" t="n"/>
      <c r="D469" s="1" t="n"/>
      <c r="E469" s="78" t="inlineStr">
        <is>
          <t>VALOR COM BDI:</t>
        </is>
      </c>
      <c r="F469" s="89" t="n"/>
      <c r="G469" s="4">
        <f>G468 + G467</f>
        <v/>
      </c>
    </row>
    <row r="470" ht="9.949999999999999" customHeight="1">
      <c r="A470" s="1" t="n"/>
      <c r="B470" s="1" t="n"/>
      <c r="C470" s="1" t="n"/>
      <c r="D470" s="1" t="n"/>
      <c r="E470" s="79" t="n"/>
    </row>
    <row r="471" ht="20.1" customHeight="1">
      <c r="A471" s="80" t="inlineStr">
        <is>
          <t>3.2.12. 92921 ARMAÇÃO DE ESTRUTURAS DIVERSAS DE CONCRETO ARMADO, EXCETO VIGAS, PILARES, LAJES E FUNDAÇÕES, UTILIZANDO AÇO CA-50 DE 12,5 MM - MONTAGEM. AF_06/2022 (KG)</t>
        </is>
      </c>
      <c r="B471" s="88" t="n"/>
      <c r="C471" s="88" t="n"/>
      <c r="D471" s="88" t="n"/>
      <c r="E471" s="88" t="n"/>
      <c r="F471" s="88" t="n"/>
      <c r="G471" s="89" t="n"/>
    </row>
    <row r="472" ht="15" customHeight="1">
      <c r="A472" s="76" t="inlineStr">
        <is>
          <t>Material</t>
        </is>
      </c>
      <c r="B472" s="89" t="n"/>
      <c r="C472" s="74" t="inlineStr">
        <is>
          <t>FONTE</t>
        </is>
      </c>
      <c r="D472" s="74" t="inlineStr">
        <is>
          <t>UNID</t>
        </is>
      </c>
      <c r="E472" s="74" t="inlineStr">
        <is>
          <t>COEFICIENTE</t>
        </is>
      </c>
      <c r="F472" s="74" t="inlineStr">
        <is>
          <t>PREÇO UNITÁRIO</t>
        </is>
      </c>
      <c r="G472" s="74" t="inlineStr">
        <is>
          <t>TOTAL</t>
        </is>
      </c>
    </row>
    <row r="473" ht="21" customHeight="1">
      <c r="A473" s="18" t="inlineStr">
        <is>
          <t>00043132</t>
        </is>
      </c>
      <c r="B473" s="19" t="inlineStr">
        <is>
          <t>ARAME RECOZIDO 16 BWG, D = 1,65 MM (0,016 KG/M) OU 18 BWG, D = 1,25 MM (0,01 KG/M)</t>
        </is>
      </c>
      <c r="C473" s="18" t="inlineStr">
        <is>
          <t>SINAPI</t>
        </is>
      </c>
      <c r="D473" s="18" t="inlineStr">
        <is>
          <t>KG</t>
        </is>
      </c>
      <c r="E473" s="20" t="n">
        <v>0.025</v>
      </c>
      <c r="F473" s="21">
        <f>ROUND(M473*FATOR, 2)</f>
        <v/>
      </c>
      <c r="G473" s="21">
        <f>TRUNC(TRUNC(E473,8)*F473,2)</f>
        <v/>
      </c>
      <c r="L473" t="n">
        <v>0.025</v>
      </c>
      <c r="M473" t="n">
        <v>15.73</v>
      </c>
      <c r="N473">
        <f>(M473-F473)</f>
        <v/>
      </c>
    </row>
    <row r="474" ht="29.1" customHeight="1">
      <c r="A474" s="18" t="inlineStr">
        <is>
          <t>00039017</t>
        </is>
      </c>
      <c r="B474" s="19" t="inlineStr">
        <is>
          <t>ESPACADOR / DISTANCIADOR CIRCULAR COM ENTRADA LATERAL, EM PLASTICO, PARA VERGALHAO *4,2 A 12,5* MM, COBRIMENTO 20 MM</t>
        </is>
      </c>
      <c r="C474" s="18" t="inlineStr">
        <is>
          <t>SINAPI</t>
        </is>
      </c>
      <c r="D474" s="18" t="inlineStr">
        <is>
          <t>UN</t>
        </is>
      </c>
      <c r="E474" s="20" t="n">
        <v>0.367</v>
      </c>
      <c r="F474" s="21">
        <f>ROUND(M474*FATOR, 2)</f>
        <v/>
      </c>
      <c r="G474" s="21">
        <f>TRUNC(TRUNC(E474,8)*F474,2)</f>
        <v/>
      </c>
      <c r="L474" t="n">
        <v>0.367</v>
      </c>
      <c r="M474" t="n">
        <v>0.22</v>
      </c>
      <c r="N474">
        <f>(M474-F474)</f>
        <v/>
      </c>
    </row>
    <row r="475" ht="15" customHeight="1">
      <c r="A475" s="1" t="n"/>
      <c r="B475" s="1" t="n"/>
      <c r="C475" s="1" t="n"/>
      <c r="D475" s="1" t="n"/>
      <c r="E475" s="77" t="inlineStr">
        <is>
          <t>TOTAL Material:</t>
        </is>
      </c>
      <c r="F475" s="89" t="n"/>
      <c r="G475" s="22">
        <f>SUM(G473:G474)</f>
        <v/>
      </c>
    </row>
    <row r="476" ht="15" customHeight="1">
      <c r="A476" s="76" t="inlineStr">
        <is>
          <t>Mão de Obra com Encargos Complementares</t>
        </is>
      </c>
      <c r="B476" s="89" t="n"/>
      <c r="C476" s="74" t="inlineStr">
        <is>
          <t>FONTE</t>
        </is>
      </c>
      <c r="D476" s="74" t="inlineStr">
        <is>
          <t>UNID</t>
        </is>
      </c>
      <c r="E476" s="74" t="inlineStr">
        <is>
          <t>COEFICIENTE</t>
        </is>
      </c>
      <c r="F476" s="74" t="inlineStr">
        <is>
          <t>PREÇO UNITÁRIO</t>
        </is>
      </c>
      <c r="G476" s="74" t="inlineStr">
        <is>
          <t>TOTAL</t>
        </is>
      </c>
    </row>
    <row r="477" ht="21" customHeight="1">
      <c r="A477" s="18" t="inlineStr">
        <is>
          <t>88238</t>
        </is>
      </c>
      <c r="B477" s="19" t="inlineStr">
        <is>
          <t>AJUDANTE DE ARMADOR COM ENCARGOS COMPLEMENTARES</t>
        </is>
      </c>
      <c r="C477" s="18" t="inlineStr">
        <is>
          <t>SINAPI</t>
        </is>
      </c>
      <c r="D477" s="18" t="inlineStr">
        <is>
          <t>H</t>
        </is>
      </c>
      <c r="E477" s="20">
        <f>L477*FATOR</f>
        <v/>
      </c>
      <c r="F477" s="21">
        <f>'COMPOSICOES AUXILIARES'!G18</f>
        <v/>
      </c>
      <c r="G477" s="21">
        <f>TRUNC(TRUNC(E477,8)*F477,2)</f>
        <v/>
      </c>
      <c r="L477" t="n">
        <v>0.0076</v>
      </c>
      <c r="M477" t="n">
        <v>23.22</v>
      </c>
      <c r="N477">
        <f>(M477-F477)</f>
        <v/>
      </c>
    </row>
    <row r="478" ht="15" customHeight="1">
      <c r="A478" s="18" t="inlineStr">
        <is>
          <t>88245</t>
        </is>
      </c>
      <c r="B478" s="19" t="inlineStr">
        <is>
          <t>ARMADOR COM ENCARGOS COMPLEMENTARES</t>
        </is>
      </c>
      <c r="C478" s="18" t="inlineStr">
        <is>
          <t>SINAPI</t>
        </is>
      </c>
      <c r="D478" s="18" t="inlineStr">
        <is>
          <t>H</t>
        </is>
      </c>
      <c r="E478" s="20">
        <f>L478*FATOR</f>
        <v/>
      </c>
      <c r="F478" s="21">
        <f>'COMPOSICOES AUXILIARES'!G326</f>
        <v/>
      </c>
      <c r="G478" s="21">
        <f>TRUNC(TRUNC(E478,8)*F478,2)</f>
        <v/>
      </c>
      <c r="L478" t="n">
        <v>0.0464</v>
      </c>
      <c r="M478" t="n">
        <v>28.73</v>
      </c>
      <c r="N478">
        <f>(M478-F478)</f>
        <v/>
      </c>
    </row>
    <row r="479" ht="18" customHeight="1">
      <c r="A479" s="1" t="n"/>
      <c r="B479" s="1" t="n"/>
      <c r="C479" s="1" t="n"/>
      <c r="D479" s="1" t="n"/>
      <c r="E479" s="77" t="inlineStr">
        <is>
          <t>TOTAL Mão de Obra com Encargos Complementares:</t>
        </is>
      </c>
      <c r="F479" s="89" t="n"/>
      <c r="G479" s="22">
        <f>SUM(G477:G478)</f>
        <v/>
      </c>
    </row>
    <row r="480" ht="15" customHeight="1">
      <c r="A480" s="76" t="inlineStr">
        <is>
          <t>Serviço</t>
        </is>
      </c>
      <c r="B480" s="89" t="n"/>
      <c r="C480" s="74" t="inlineStr">
        <is>
          <t>FONTE</t>
        </is>
      </c>
      <c r="D480" s="74" t="inlineStr">
        <is>
          <t>UNID</t>
        </is>
      </c>
      <c r="E480" s="74" t="inlineStr">
        <is>
          <t>COEFICIENTE</t>
        </is>
      </c>
      <c r="F480" s="74" t="inlineStr">
        <is>
          <t>PREÇO UNITÁRIO</t>
        </is>
      </c>
      <c r="G480" s="74" t="inlineStr">
        <is>
          <t>TOTAL</t>
        </is>
      </c>
    </row>
    <row r="481" ht="21" customHeight="1">
      <c r="A481" s="18" t="inlineStr">
        <is>
          <t>92804</t>
        </is>
      </c>
      <c r="B481" s="19" t="inlineStr">
        <is>
          <t>CORTE E DOBRA DE AÇO CA-50, DIÂMETRO DE 12,5 MM. AF_06/2022</t>
        </is>
      </c>
      <c r="C481" s="18" t="inlineStr">
        <is>
          <t>SINAPI</t>
        </is>
      </c>
      <c r="D481" s="18" t="inlineStr">
        <is>
          <t>KG</t>
        </is>
      </c>
      <c r="E481" s="20" t="n">
        <v>1</v>
      </c>
      <c r="F481" s="21">
        <f>'COMPOSICOES AUXILIARES'!G1056</f>
        <v/>
      </c>
      <c r="G481" s="21">
        <f>TRUNC(TRUNC(E481,8)*F481,2)</f>
        <v/>
      </c>
      <c r="L481" t="n">
        <v>1</v>
      </c>
      <c r="M481" t="n">
        <v>7.86</v>
      </c>
      <c r="N481">
        <f>(M481-F481)</f>
        <v/>
      </c>
    </row>
    <row r="482" ht="15" customHeight="1">
      <c r="A482" s="1" t="n"/>
      <c r="B482" s="1" t="n"/>
      <c r="C482" s="1" t="n"/>
      <c r="D482" s="1" t="n"/>
      <c r="E482" s="77" t="inlineStr">
        <is>
          <t>TOTAL Serviço:</t>
        </is>
      </c>
      <c r="F482" s="89" t="n"/>
      <c r="G482" s="22">
        <f>SUM(G481:G481)</f>
        <v/>
      </c>
    </row>
    <row r="483" ht="15" customHeight="1">
      <c r="A483" s="1" t="n"/>
      <c r="B483" s="1" t="n"/>
      <c r="C483" s="1" t="n"/>
      <c r="D483" s="1" t="n"/>
      <c r="E483" s="78" t="inlineStr">
        <is>
          <t>VALOR:</t>
        </is>
      </c>
      <c r="F483" s="89" t="n"/>
      <c r="G483" s="4">
        <f>SUM(G475,G479,G482)</f>
        <v/>
      </c>
    </row>
    <row r="484" ht="15" customHeight="1">
      <c r="A484" s="1" t="n"/>
      <c r="B484" s="1" t="n"/>
      <c r="C484" s="1" t="n"/>
      <c r="D484" s="1" t="n"/>
      <c r="E484" s="78" t="inlineStr">
        <is>
          <t>VALOR BDI:</t>
        </is>
      </c>
      <c r="F484" s="89" t="n"/>
      <c r="G484" s="4">
        <f>ROUNDDOWN(G483*BDI,2)</f>
        <v/>
      </c>
    </row>
    <row r="485" ht="15" customHeight="1">
      <c r="A485" s="1" t="n"/>
      <c r="B485" s="1" t="n"/>
      <c r="C485" s="1" t="n"/>
      <c r="D485" s="1" t="n"/>
      <c r="E485" s="78" t="inlineStr">
        <is>
          <t>VALOR COM BDI:</t>
        </is>
      </c>
      <c r="F485" s="89" t="n"/>
      <c r="G485" s="4">
        <f>G484 + G483</f>
        <v/>
      </c>
    </row>
    <row r="486" ht="9.949999999999999" customHeight="1">
      <c r="A486" s="1" t="n"/>
      <c r="B486" s="1" t="n"/>
      <c r="C486" s="1" t="n"/>
      <c r="D486" s="1" t="n"/>
      <c r="E486" s="79" t="n"/>
    </row>
    <row r="487" ht="20.1" customHeight="1">
      <c r="A487" s="80" t="inlineStr">
        <is>
          <t>3.3.1. 97633 DEMOLIÇÃO DE REVESTIMENTO CERÂMICO, DE FORMA MANUAL, SEM REAPROVEITAMENTO. AF_09/2023 (M2)</t>
        </is>
      </c>
      <c r="B487" s="88" t="n"/>
      <c r="C487" s="88" t="n"/>
      <c r="D487" s="88" t="n"/>
      <c r="E487" s="88" t="n"/>
      <c r="F487" s="88" t="n"/>
      <c r="G487" s="89" t="n"/>
    </row>
    <row r="488" ht="15" customHeight="1">
      <c r="A488" s="76" t="inlineStr">
        <is>
          <t>Mão de Obra com Encargos Complementares</t>
        </is>
      </c>
      <c r="B488" s="89" t="n"/>
      <c r="C488" s="74" t="inlineStr">
        <is>
          <t>FONTE</t>
        </is>
      </c>
      <c r="D488" s="74" t="inlineStr">
        <is>
          <t>UNID</t>
        </is>
      </c>
      <c r="E488" s="74" t="inlineStr">
        <is>
          <t>COEFICIENTE</t>
        </is>
      </c>
      <c r="F488" s="74" t="inlineStr">
        <is>
          <t>PREÇO UNITÁRIO</t>
        </is>
      </c>
      <c r="G488" s="74" t="inlineStr">
        <is>
          <t>TOTAL</t>
        </is>
      </c>
    </row>
    <row r="489" ht="21" customHeight="1">
      <c r="A489" s="18" t="inlineStr">
        <is>
          <t>88256</t>
        </is>
      </c>
      <c r="B489" s="19" t="inlineStr">
        <is>
          <t>AZULEJISTA OU LADRILHISTA COM ENCARGOS COMPLEMENTARES</t>
        </is>
      </c>
      <c r="C489" s="18" t="inlineStr">
        <is>
          <t>SINAPI</t>
        </is>
      </c>
      <c r="D489" s="18" t="inlineStr">
        <is>
          <t>H</t>
        </is>
      </c>
      <c r="E489" s="20">
        <f>L489*FATOR</f>
        <v/>
      </c>
      <c r="F489" s="21">
        <f>'COMPOSICOES AUXILIARES'!G414</f>
        <v/>
      </c>
      <c r="G489" s="21">
        <f>TRUNC(TRUNC(E489,8)*F489,2)</f>
        <v/>
      </c>
      <c r="L489" t="n">
        <v>0.2301</v>
      </c>
      <c r="M489" t="n">
        <v>28.73</v>
      </c>
      <c r="N489">
        <f>(M489-F489)</f>
        <v/>
      </c>
    </row>
    <row r="490" ht="15" customHeight="1">
      <c r="A490" s="18" t="inlineStr">
        <is>
          <t>88316</t>
        </is>
      </c>
      <c r="B490" s="19" t="inlineStr">
        <is>
          <t>SERVENTE COM ENCARGOS COMPLEMENTARES</t>
        </is>
      </c>
      <c r="C490" s="18" t="inlineStr">
        <is>
          <t>SINAPI</t>
        </is>
      </c>
      <c r="D490" s="18" t="inlineStr">
        <is>
          <t>H</t>
        </is>
      </c>
      <c r="E490" s="20">
        <f>L490*FATOR</f>
        <v/>
      </c>
      <c r="F490" s="21">
        <f>'COMPOSICOES AUXILIARES'!G3382</f>
        <v/>
      </c>
      <c r="G490" s="21">
        <f>TRUNC(TRUNC(E490,8)*F490,2)</f>
        <v/>
      </c>
      <c r="L490" t="n">
        <v>0.774</v>
      </c>
      <c r="M490" t="n">
        <v>22.1</v>
      </c>
      <c r="N490">
        <f>(M490-F490)</f>
        <v/>
      </c>
    </row>
    <row r="491" ht="18" customHeight="1">
      <c r="A491" s="1" t="n"/>
      <c r="B491" s="1" t="n"/>
      <c r="C491" s="1" t="n"/>
      <c r="D491" s="1" t="n"/>
      <c r="E491" s="77" t="inlineStr">
        <is>
          <t>TOTAL Mão de Obra com Encargos Complementares:</t>
        </is>
      </c>
      <c r="F491" s="89" t="n"/>
      <c r="G491" s="22">
        <f>SUM(G489:G490)</f>
        <v/>
      </c>
    </row>
    <row r="492" ht="15" customHeight="1">
      <c r="A492" s="1" t="n"/>
      <c r="B492" s="1" t="n"/>
      <c r="C492" s="1" t="n"/>
      <c r="D492" s="1" t="n"/>
      <c r="E492" s="78" t="inlineStr">
        <is>
          <t>VALOR:</t>
        </is>
      </c>
      <c r="F492" s="89" t="n"/>
      <c r="G492" s="4">
        <f>SUM(G491)</f>
        <v/>
      </c>
    </row>
    <row r="493" ht="15" customHeight="1">
      <c r="A493" s="1" t="n"/>
      <c r="B493" s="1" t="n"/>
      <c r="C493" s="1" t="n"/>
      <c r="D493" s="1" t="n"/>
      <c r="E493" s="78" t="inlineStr">
        <is>
          <t>VALOR BDI:</t>
        </is>
      </c>
      <c r="F493" s="89" t="n"/>
      <c r="G493" s="4">
        <f>ROUNDDOWN(G492*BDI,2)</f>
        <v/>
      </c>
    </row>
    <row r="494" ht="15" customHeight="1">
      <c r="A494" s="1" t="n"/>
      <c r="B494" s="1" t="n"/>
      <c r="C494" s="1" t="n"/>
      <c r="D494" s="1" t="n"/>
      <c r="E494" s="78" t="inlineStr">
        <is>
          <t>VALOR COM BDI:</t>
        </is>
      </c>
      <c r="F494" s="89" t="n"/>
      <c r="G494" s="4">
        <f>G493 + G492</f>
        <v/>
      </c>
    </row>
    <row r="495" ht="9.949999999999999" customHeight="1">
      <c r="A495" s="1" t="n"/>
      <c r="B495" s="1" t="n"/>
      <c r="C495" s="1" t="n"/>
      <c r="D495" s="1" t="n"/>
      <c r="E495" s="79" t="n"/>
    </row>
    <row r="496" ht="20.1" customHeight="1">
      <c r="A496" s="80" t="inlineStr">
        <is>
          <t>3.3.2. 97631 DEMOLIÇÃO DE ARGAMASSAS, DE FORMA MANUAL, SEM REAPROVEITAMENTO. AF_09/2023 (M2)</t>
        </is>
      </c>
      <c r="B496" s="88" t="n"/>
      <c r="C496" s="88" t="n"/>
      <c r="D496" s="88" t="n"/>
      <c r="E496" s="88" t="n"/>
      <c r="F496" s="88" t="n"/>
      <c r="G496" s="89" t="n"/>
    </row>
    <row r="497" ht="15" customHeight="1">
      <c r="A497" s="76" t="inlineStr">
        <is>
          <t>Mão de Obra com Encargos Complementares</t>
        </is>
      </c>
      <c r="B497" s="89" t="n"/>
      <c r="C497" s="74" t="inlineStr">
        <is>
          <t>FONTE</t>
        </is>
      </c>
      <c r="D497" s="74" t="inlineStr">
        <is>
          <t>UNID</t>
        </is>
      </c>
      <c r="E497" s="74" t="inlineStr">
        <is>
          <t>COEFICIENTE</t>
        </is>
      </c>
      <c r="F497" s="74" t="inlineStr">
        <is>
          <t>PREÇO UNITÁRIO</t>
        </is>
      </c>
      <c r="G497" s="74" t="inlineStr">
        <is>
          <t>TOTAL</t>
        </is>
      </c>
    </row>
    <row r="498" ht="15" customHeight="1">
      <c r="A498" s="18" t="inlineStr">
        <is>
          <t>88309</t>
        </is>
      </c>
      <c r="B498" s="19" t="inlineStr">
        <is>
          <t>PEDREIRO COM ENCARGOS COMPLEMENTARES</t>
        </is>
      </c>
      <c r="C498" s="18" t="inlineStr">
        <is>
          <t>SINAPI</t>
        </is>
      </c>
      <c r="D498" s="18" t="inlineStr">
        <is>
          <t>H</t>
        </is>
      </c>
      <c r="E498" s="20">
        <f>L498*FATOR</f>
        <v/>
      </c>
      <c r="F498" s="21">
        <f>'COMPOSICOES AUXILIARES'!G2963</f>
        <v/>
      </c>
      <c r="G498" s="21">
        <f>TRUNC(TRUNC(E498,8)*F498,2)</f>
        <v/>
      </c>
      <c r="L498" t="n">
        <v>0.1151</v>
      </c>
      <c r="M498" t="n">
        <v>28.88</v>
      </c>
      <c r="N498">
        <f>(M498-F498)</f>
        <v/>
      </c>
    </row>
    <row r="499" ht="15" customHeight="1">
      <c r="A499" s="18" t="inlineStr">
        <is>
          <t>88316</t>
        </is>
      </c>
      <c r="B499" s="19" t="inlineStr">
        <is>
          <t>SERVENTE COM ENCARGOS COMPLEMENTARES</t>
        </is>
      </c>
      <c r="C499" s="18" t="inlineStr">
        <is>
          <t>SINAPI</t>
        </is>
      </c>
      <c r="D499" s="18" t="inlineStr">
        <is>
          <t>H</t>
        </is>
      </c>
      <c r="E499" s="20">
        <f>L499*FATOR</f>
        <v/>
      </c>
      <c r="F499" s="21">
        <f>'COMPOSICOES AUXILIARES'!G3382</f>
        <v/>
      </c>
      <c r="G499" s="21">
        <f>TRUNC(TRUNC(E499,8)*F499,2)</f>
        <v/>
      </c>
      <c r="L499" t="n">
        <v>0.3872</v>
      </c>
      <c r="M499" t="n">
        <v>22.1</v>
      </c>
      <c r="N499">
        <f>(M499-F499)</f>
        <v/>
      </c>
    </row>
    <row r="500" ht="18" customHeight="1">
      <c r="A500" s="1" t="n"/>
      <c r="B500" s="1" t="n"/>
      <c r="C500" s="1" t="n"/>
      <c r="D500" s="1" t="n"/>
      <c r="E500" s="77" t="inlineStr">
        <is>
          <t>TOTAL Mão de Obra com Encargos Complementares:</t>
        </is>
      </c>
      <c r="F500" s="89" t="n"/>
      <c r="G500" s="22">
        <f>SUM(G498:G499)</f>
        <v/>
      </c>
    </row>
    <row r="501" ht="15" customHeight="1">
      <c r="A501" s="1" t="n"/>
      <c r="B501" s="1" t="n"/>
      <c r="C501" s="1" t="n"/>
      <c r="D501" s="1" t="n"/>
      <c r="E501" s="78" t="inlineStr">
        <is>
          <t>VALOR:</t>
        </is>
      </c>
      <c r="F501" s="89" t="n"/>
      <c r="G501" s="4">
        <f>SUM(G500)</f>
        <v/>
      </c>
    </row>
    <row r="502" ht="15" customHeight="1">
      <c r="A502" s="1" t="n"/>
      <c r="B502" s="1" t="n"/>
      <c r="C502" s="1" t="n"/>
      <c r="D502" s="1" t="n"/>
      <c r="E502" s="78" t="inlineStr">
        <is>
          <t>VALOR BDI:</t>
        </is>
      </c>
      <c r="F502" s="89" t="n"/>
      <c r="G502" s="4">
        <f>ROUNDDOWN(G501*BDI,2)</f>
        <v/>
      </c>
    </row>
    <row r="503" ht="15" customHeight="1">
      <c r="A503" s="1" t="n"/>
      <c r="B503" s="1" t="n"/>
      <c r="C503" s="1" t="n"/>
      <c r="D503" s="1" t="n"/>
      <c r="E503" s="78" t="inlineStr">
        <is>
          <t>VALOR COM BDI:</t>
        </is>
      </c>
      <c r="F503" s="89" t="n"/>
      <c r="G503" s="4">
        <f>G502 + G501</f>
        <v/>
      </c>
    </row>
    <row r="504" ht="9.949999999999999" customHeight="1">
      <c r="A504" s="1" t="n"/>
      <c r="B504" s="1" t="n"/>
      <c r="C504" s="1" t="n"/>
      <c r="D504" s="1" t="n"/>
      <c r="E504" s="79" t="n"/>
    </row>
    <row r="505" ht="20.1" customHeight="1">
      <c r="A505" s="80" t="inlineStr">
        <is>
          <t>3.3.3. PE.EST.99814. LIMPEZA DE SUPERFÍCIE COM JATO DE ALTA PRESSÃO, EM HORÁRIO EXTRAORDINÁRIO_50%. (m²)</t>
        </is>
      </c>
      <c r="B505" s="88" t="n"/>
      <c r="C505" s="88" t="n"/>
      <c r="D505" s="88" t="n"/>
      <c r="E505" s="88" t="n"/>
      <c r="F505" s="88" t="n"/>
      <c r="G505" s="89" t="n"/>
    </row>
    <row r="506" ht="15" customHeight="1">
      <c r="A506" s="76" t="inlineStr">
        <is>
          <t>Equipamento Custo Horário</t>
        </is>
      </c>
      <c r="B506" s="89" t="n"/>
      <c r="C506" s="74" t="inlineStr">
        <is>
          <t>FONTE</t>
        </is>
      </c>
      <c r="D506" s="74" t="inlineStr">
        <is>
          <t>UNID</t>
        </is>
      </c>
      <c r="E506" s="74" t="inlineStr">
        <is>
          <t>COEFICIENTE</t>
        </is>
      </c>
      <c r="F506" s="74" t="inlineStr">
        <is>
          <t>PREÇO UNITÁRIO</t>
        </is>
      </c>
      <c r="G506" s="74" t="inlineStr">
        <is>
          <t>TOTAL</t>
        </is>
      </c>
    </row>
    <row r="507" ht="38.1" customHeight="1">
      <c r="A507" s="18" t="inlineStr">
        <is>
          <t>99833</t>
        </is>
      </c>
      <c r="B507" s="19" t="inlineStr">
        <is>
          <t>LAVADORA DE ALTA PRESSAO (LAVA-JATO) PARA AGUA FRIA, PRESSAO DE OPERACAO ENTRE 1400 E 1900 LIB/POL2, VAZAO MAXIMA ENTRE 400 E 700 L/H - CHP DIURNO. AF_05/2023</t>
        </is>
      </c>
      <c r="C507" s="18" t="inlineStr">
        <is>
          <t>SINAPI</t>
        </is>
      </c>
      <c r="D507" s="18" t="inlineStr">
        <is>
          <t>CHP</t>
        </is>
      </c>
      <c r="E507" s="20" t="n">
        <v>0.015</v>
      </c>
      <c r="F507" s="21">
        <f>'COMPOSICOES AUXILIARES'!G2339</f>
        <v/>
      </c>
      <c r="G507" s="21">
        <f>ROUND(ROUND(E507,8)*F507,2)</f>
        <v/>
      </c>
      <c r="L507" t="n">
        <v>0.015</v>
      </c>
      <c r="M507" t="n">
        <v>1.99</v>
      </c>
      <c r="N507">
        <f>(M507-F507)</f>
        <v/>
      </c>
    </row>
    <row r="508" ht="18" customHeight="1">
      <c r="A508" s="1" t="n"/>
      <c r="B508" s="1" t="n"/>
      <c r="C508" s="1" t="n"/>
      <c r="D508" s="1" t="n"/>
      <c r="E508" s="77" t="inlineStr">
        <is>
          <t>TOTAL Equipamento Custo Horário:</t>
        </is>
      </c>
      <c r="F508" s="89" t="n"/>
      <c r="G508" s="22">
        <f>SUM(G507:G507)</f>
        <v/>
      </c>
    </row>
    <row r="509" ht="15" customHeight="1">
      <c r="A509" s="76" t="inlineStr">
        <is>
          <t>Mão de Obra</t>
        </is>
      </c>
      <c r="B509" s="89" t="n"/>
      <c r="C509" s="74" t="inlineStr">
        <is>
          <t>FONTE</t>
        </is>
      </c>
      <c r="D509" s="74" t="inlineStr">
        <is>
          <t>UNID</t>
        </is>
      </c>
      <c r="E509" s="74" t="inlineStr">
        <is>
          <t>COEFICIENTE</t>
        </is>
      </c>
      <c r="F509" s="74" t="inlineStr">
        <is>
          <t>PREÇO UNITÁRIO</t>
        </is>
      </c>
      <c r="G509" s="74" t="inlineStr">
        <is>
          <t>TOTAL</t>
        </is>
      </c>
    </row>
    <row r="510" ht="21" customHeight="1">
      <c r="A510" s="18" t="inlineStr">
        <is>
          <t>PE.88316..HE</t>
        </is>
      </c>
      <c r="B510" s="19" t="inlineStr">
        <is>
          <t>SERVENTE COM ENCARGOS COMPLEMENTARES HORÁRIO EXTRAORDINÁRIO 50%</t>
        </is>
      </c>
      <c r="C510" s="18" t="inlineStr">
        <is>
          <t xml:space="preserve">Composições </t>
        </is>
      </c>
      <c r="D510" s="18" t="inlineStr">
        <is>
          <t>H</t>
        </is>
      </c>
      <c r="E510" s="20">
        <f>L510*FATOR</f>
        <v/>
      </c>
      <c r="F510" s="21" t="n">
        <v>28.24</v>
      </c>
      <c r="G510" s="21">
        <f>ROUND(ROUND(E510,8)*F510,2)</f>
        <v/>
      </c>
      <c r="L510" t="n">
        <v>0.089</v>
      </c>
      <c r="M510" t="n">
        <v>28.24</v>
      </c>
      <c r="N510">
        <f>(M510-F510)</f>
        <v/>
      </c>
    </row>
    <row r="511" ht="15" customHeight="1">
      <c r="A511" s="1" t="n"/>
      <c r="B511" s="1" t="n"/>
      <c r="C511" s="1" t="n"/>
      <c r="D511" s="1" t="n"/>
      <c r="E511" s="77" t="inlineStr">
        <is>
          <t>TOTAL Mão de Obra:</t>
        </is>
      </c>
      <c r="F511" s="89" t="n"/>
      <c r="G511" s="22">
        <f>SUM(G510:G510)</f>
        <v/>
      </c>
    </row>
    <row r="512" ht="15" customHeight="1">
      <c r="A512" s="1" t="n"/>
      <c r="B512" s="1" t="n"/>
      <c r="C512" s="1" t="n"/>
      <c r="D512" s="1" t="n"/>
      <c r="E512" s="78" t="inlineStr">
        <is>
          <t>VALOR:</t>
        </is>
      </c>
      <c r="F512" s="89" t="n"/>
      <c r="G512" s="4">
        <f>SUM(G508,G511)</f>
        <v/>
      </c>
    </row>
    <row r="513" ht="15" customHeight="1">
      <c r="A513" s="1" t="n"/>
      <c r="B513" s="1" t="n"/>
      <c r="C513" s="1" t="n"/>
      <c r="D513" s="1" t="n"/>
      <c r="E513" s="78" t="inlineStr">
        <is>
          <t>VALOR BDI:</t>
        </is>
      </c>
      <c r="F513" s="89" t="n"/>
      <c r="G513" s="4">
        <f>ROUNDDOWN(G512*BDI,2)</f>
        <v/>
      </c>
    </row>
    <row r="514" ht="15" customHeight="1">
      <c r="A514" s="1" t="n"/>
      <c r="B514" s="1" t="n"/>
      <c r="C514" s="1" t="n"/>
      <c r="D514" s="1" t="n"/>
      <c r="E514" s="78" t="inlineStr">
        <is>
          <t>VALOR COM BDI:</t>
        </is>
      </c>
      <c r="F514" s="89" t="n"/>
      <c r="G514" s="4">
        <f>G513 + G512</f>
        <v/>
      </c>
    </row>
    <row r="515" ht="9.949999999999999" customHeight="1">
      <c r="A515" s="1" t="n"/>
      <c r="B515" s="1" t="n"/>
      <c r="C515" s="1" t="n"/>
      <c r="D515" s="1" t="n"/>
      <c r="E515" s="79" t="n"/>
    </row>
    <row r="516" ht="20.1" customHeight="1">
      <c r="A516" s="80" t="inlineStr">
        <is>
          <t>3.3.4. 87894 CHAPISCO APLICADO EM ALVENARIA (SEM PRESENÇA DE VÃOS) E ESTRUTURAS DE CONCRETO DE FACHADA, COM COLHER DE PEDREIRO. ARGAMASSA TRAÇO 1:3 COM PREPARO EM BETONEIRA 400L. AF_10/2022 (M2)</t>
        </is>
      </c>
      <c r="B516" s="88" t="n"/>
      <c r="C516" s="88" t="n"/>
      <c r="D516" s="88" t="n"/>
      <c r="E516" s="88" t="n"/>
      <c r="F516" s="88" t="n"/>
      <c r="G516" s="89" t="n"/>
    </row>
    <row r="517" ht="15" customHeight="1">
      <c r="A517" s="76" t="inlineStr">
        <is>
          <t>Mão de Obra com Encargos Complementares</t>
        </is>
      </c>
      <c r="B517" s="89" t="n"/>
      <c r="C517" s="74" t="inlineStr">
        <is>
          <t>FONTE</t>
        </is>
      </c>
      <c r="D517" s="74" t="inlineStr">
        <is>
          <t>UNID</t>
        </is>
      </c>
      <c r="E517" s="74" t="inlineStr">
        <is>
          <t>COEFICIENTE</t>
        </is>
      </c>
      <c r="F517" s="74" t="inlineStr">
        <is>
          <t>PREÇO UNITÁRIO</t>
        </is>
      </c>
      <c r="G517" s="74" t="inlineStr">
        <is>
          <t>TOTAL</t>
        </is>
      </c>
    </row>
    <row r="518" ht="15" customHeight="1">
      <c r="A518" s="18" t="inlineStr">
        <is>
          <t>88309</t>
        </is>
      </c>
      <c r="B518" s="19" t="inlineStr">
        <is>
          <t>PEDREIRO COM ENCARGOS COMPLEMENTARES</t>
        </is>
      </c>
      <c r="C518" s="18" t="inlineStr">
        <is>
          <t>SINAPI</t>
        </is>
      </c>
      <c r="D518" s="18" t="inlineStr">
        <is>
          <t>H</t>
        </is>
      </c>
      <c r="E518" s="20">
        <f>L518*FATOR</f>
        <v/>
      </c>
      <c r="F518" s="21">
        <f>'COMPOSICOES AUXILIARES'!G2963</f>
        <v/>
      </c>
      <c r="G518" s="21">
        <f>TRUNC(TRUNC(E518,8)*F518,2)</f>
        <v/>
      </c>
      <c r="L518" t="n">
        <v>0.1394</v>
      </c>
      <c r="M518" t="n">
        <v>28.88</v>
      </c>
      <c r="N518">
        <f>(M518-F518)</f>
        <v/>
      </c>
    </row>
    <row r="519" ht="15" customHeight="1">
      <c r="A519" s="18" t="inlineStr">
        <is>
          <t>88316</t>
        </is>
      </c>
      <c r="B519" s="19" t="inlineStr">
        <is>
          <t>SERVENTE COM ENCARGOS COMPLEMENTARES</t>
        </is>
      </c>
      <c r="C519" s="18" t="inlineStr">
        <is>
          <t>SINAPI</t>
        </is>
      </c>
      <c r="D519" s="18" t="inlineStr">
        <is>
          <t>H</t>
        </is>
      </c>
      <c r="E519" s="20">
        <f>L519*FATOR</f>
        <v/>
      </c>
      <c r="F519" s="21">
        <f>'COMPOSICOES AUXILIARES'!G3382</f>
        <v/>
      </c>
      <c r="G519" s="21">
        <f>TRUNC(TRUNC(E519,8)*F519,2)</f>
        <v/>
      </c>
      <c r="L519" t="n">
        <v>0.0465</v>
      </c>
      <c r="M519" t="n">
        <v>22.1</v>
      </c>
      <c r="N519">
        <f>(M519-F519)</f>
        <v/>
      </c>
    </row>
    <row r="520" ht="18" customHeight="1">
      <c r="A520" s="1" t="n"/>
      <c r="B520" s="1" t="n"/>
      <c r="C520" s="1" t="n"/>
      <c r="D520" s="1" t="n"/>
      <c r="E520" s="77" t="inlineStr">
        <is>
          <t>TOTAL Mão de Obra com Encargos Complementares:</t>
        </is>
      </c>
      <c r="F520" s="89" t="n"/>
      <c r="G520" s="22">
        <f>SUM(G518:G519)</f>
        <v/>
      </c>
    </row>
    <row r="521" ht="15" customHeight="1">
      <c r="A521" s="76" t="inlineStr">
        <is>
          <t>Serviço</t>
        </is>
      </c>
      <c r="B521" s="89" t="n"/>
      <c r="C521" s="74" t="inlineStr">
        <is>
          <t>FONTE</t>
        </is>
      </c>
      <c r="D521" s="74" t="inlineStr">
        <is>
          <t>UNID</t>
        </is>
      </c>
      <c r="E521" s="74" t="inlineStr">
        <is>
          <t>COEFICIENTE</t>
        </is>
      </c>
      <c r="F521" s="74" t="inlineStr">
        <is>
          <t>PREÇO UNITÁRIO</t>
        </is>
      </c>
      <c r="G521" s="74" t="inlineStr">
        <is>
          <t>TOTAL</t>
        </is>
      </c>
    </row>
    <row r="522" ht="29.1" customHeight="1">
      <c r="A522" s="18" t="inlineStr">
        <is>
          <t>87313</t>
        </is>
      </c>
      <c r="B522" s="19" t="inlineStr">
        <is>
          <t>ARGAMASSA TRAÇO 1:3 (EM VOLUME DE CIMENTO E AREIA GROSSA ÚMIDA) PARA CHAPISCO CONVENCIONAL, PREPARO MECÂNICO COM BETONEIRA 400 L. AF_08/2019</t>
        </is>
      </c>
      <c r="C522" s="18" t="inlineStr">
        <is>
          <t>SINAPI</t>
        </is>
      </c>
      <c r="D522" s="18" t="inlineStr">
        <is>
          <t>M3</t>
        </is>
      </c>
      <c r="E522" s="20" t="n">
        <v>0.0037</v>
      </c>
      <c r="F522" s="21">
        <f>'COMPOSICOES AUXILIARES'!G222</f>
        <v/>
      </c>
      <c r="G522" s="21">
        <f>TRUNC(TRUNC(E522,8)*F522,2)</f>
        <v/>
      </c>
      <c r="L522" t="n">
        <v>0.0037</v>
      </c>
      <c r="M522" t="n">
        <v>550.5599999999999</v>
      </c>
      <c r="N522">
        <f>(M522-F522)</f>
        <v/>
      </c>
    </row>
    <row r="523" ht="15" customHeight="1">
      <c r="A523" s="1" t="n"/>
      <c r="B523" s="1" t="n"/>
      <c r="C523" s="1" t="n"/>
      <c r="D523" s="1" t="n"/>
      <c r="E523" s="77" t="inlineStr">
        <is>
          <t>TOTAL Serviço:</t>
        </is>
      </c>
      <c r="F523" s="89" t="n"/>
      <c r="G523" s="22">
        <f>SUM(G522:G522)</f>
        <v/>
      </c>
    </row>
    <row r="524" ht="15" customHeight="1">
      <c r="A524" s="1" t="n"/>
      <c r="B524" s="1" t="n"/>
      <c r="C524" s="1" t="n"/>
      <c r="D524" s="1" t="n"/>
      <c r="E524" s="78" t="inlineStr">
        <is>
          <t>VALOR:</t>
        </is>
      </c>
      <c r="F524" s="89" t="n"/>
      <c r="G524" s="4">
        <f>SUM(G520,G523)</f>
        <v/>
      </c>
    </row>
    <row r="525" ht="15" customHeight="1">
      <c r="A525" s="1" t="n"/>
      <c r="B525" s="1" t="n"/>
      <c r="C525" s="1" t="n"/>
      <c r="D525" s="1" t="n"/>
      <c r="E525" s="78" t="inlineStr">
        <is>
          <t>VALOR BDI:</t>
        </is>
      </c>
      <c r="F525" s="89" t="n"/>
      <c r="G525" s="4">
        <f>ROUNDDOWN(G524*BDI,2)</f>
        <v/>
      </c>
    </row>
    <row r="526" ht="15" customHeight="1">
      <c r="A526" s="1" t="n"/>
      <c r="B526" s="1" t="n"/>
      <c r="C526" s="1" t="n"/>
      <c r="D526" s="1" t="n"/>
      <c r="E526" s="78" t="inlineStr">
        <is>
          <t>VALOR COM BDI:</t>
        </is>
      </c>
      <c r="F526" s="89" t="n"/>
      <c r="G526" s="4">
        <f>G525 + G524</f>
        <v/>
      </c>
    </row>
    <row r="527" ht="9.949999999999999" customHeight="1">
      <c r="A527" s="1" t="n"/>
      <c r="B527" s="1" t="n"/>
      <c r="C527" s="1" t="n"/>
      <c r="D527" s="1" t="n"/>
      <c r="E527" s="79" t="n"/>
    </row>
    <row r="528" ht="20.1" customHeight="1">
      <c r="A528" s="80" t="inlineStr">
        <is>
          <t>3.3.5. 104237 EMBOÇO OU MASSA ÚNICA EM ARGAMASSA TRAÇO 1:2:8, PREPARO MECÂNICA COM BETONEIRA 400 L, APLICADA MANUALMENTE EM PANOS DE FACHADA SEM PRESENÇA DE VÃOS, ESPESSURA DE 35 MM, ACESSO POR ANDAIME. AF_08/2022 (M2)</t>
        </is>
      </c>
      <c r="B528" s="88" t="n"/>
      <c r="C528" s="88" t="n"/>
      <c r="D528" s="88" t="n"/>
      <c r="E528" s="88" t="n"/>
      <c r="F528" s="88" t="n"/>
      <c r="G528" s="89" t="n"/>
    </row>
    <row r="529" ht="15" customHeight="1">
      <c r="A529" s="76" t="inlineStr">
        <is>
          <t>Material</t>
        </is>
      </c>
      <c r="B529" s="89" t="n"/>
      <c r="C529" s="74" t="inlineStr">
        <is>
          <t>FONTE</t>
        </is>
      </c>
      <c r="D529" s="74" t="inlineStr">
        <is>
          <t>UNID</t>
        </is>
      </c>
      <c r="E529" s="74" t="inlineStr">
        <is>
          <t>COEFICIENTE</t>
        </is>
      </c>
      <c r="F529" s="74" t="inlineStr">
        <is>
          <t>PREÇO UNITÁRIO</t>
        </is>
      </c>
      <c r="G529" s="74" t="inlineStr">
        <is>
          <t>TOTAL</t>
        </is>
      </c>
    </row>
    <row r="530" ht="21" customHeight="1">
      <c r="A530" s="18" t="inlineStr">
        <is>
          <t>00037411</t>
        </is>
      </c>
      <c r="B530" s="19" t="inlineStr">
        <is>
          <t>TELA DE ACO SOLDADA GALVANIZADA/ZINCADA PARA ALVENARIA, FIO D = *1,24 MM, MALHA 25 X 25 MM</t>
        </is>
      </c>
      <c r="C530" s="18" t="inlineStr">
        <is>
          <t>SINAPI</t>
        </is>
      </c>
      <c r="D530" s="18" t="inlineStr">
        <is>
          <t>M2</t>
        </is>
      </c>
      <c r="E530" s="20" t="n">
        <v>0.1581</v>
      </c>
      <c r="F530" s="21">
        <f>ROUND(M530*FATOR, 2)</f>
        <v/>
      </c>
      <c r="G530" s="21">
        <f>TRUNC(TRUNC(E530,8)*F530,2)</f>
        <v/>
      </c>
      <c r="L530" t="n">
        <v>0.1581</v>
      </c>
      <c r="M530" t="n">
        <v>15.57</v>
      </c>
      <c r="N530">
        <f>(M530-F530)</f>
        <v/>
      </c>
    </row>
    <row r="531" ht="15" customHeight="1">
      <c r="A531" s="1" t="n"/>
      <c r="B531" s="1" t="n"/>
      <c r="C531" s="1" t="n"/>
      <c r="D531" s="1" t="n"/>
      <c r="E531" s="77" t="inlineStr">
        <is>
          <t>TOTAL Material:</t>
        </is>
      </c>
      <c r="F531" s="89" t="n"/>
      <c r="G531" s="22">
        <f>SUM(G530:G530)</f>
        <v/>
      </c>
    </row>
    <row r="532" ht="15" customHeight="1">
      <c r="A532" s="76" t="inlineStr">
        <is>
          <t>Mão de Obra com Encargos Complementares</t>
        </is>
      </c>
      <c r="B532" s="89" t="n"/>
      <c r="C532" s="74" t="inlineStr">
        <is>
          <t>FONTE</t>
        </is>
      </c>
      <c r="D532" s="74" t="inlineStr">
        <is>
          <t>UNID</t>
        </is>
      </c>
      <c r="E532" s="74" t="inlineStr">
        <is>
          <t>COEFICIENTE</t>
        </is>
      </c>
      <c r="F532" s="74" t="inlineStr">
        <is>
          <t>PREÇO UNITÁRIO</t>
        </is>
      </c>
      <c r="G532" s="74" t="inlineStr">
        <is>
          <t>TOTAL</t>
        </is>
      </c>
    </row>
    <row r="533" ht="15" customHeight="1">
      <c r="A533" s="18" t="inlineStr">
        <is>
          <t>88309</t>
        </is>
      </c>
      <c r="B533" s="19" t="inlineStr">
        <is>
          <t>PEDREIRO COM ENCARGOS COMPLEMENTARES</t>
        </is>
      </c>
      <c r="C533" s="18" t="inlineStr">
        <is>
          <t>SINAPI</t>
        </is>
      </c>
      <c r="D533" s="18" t="inlineStr">
        <is>
          <t>H</t>
        </is>
      </c>
      <c r="E533" s="20">
        <f>L533*FATOR</f>
        <v/>
      </c>
      <c r="F533" s="21">
        <f>'COMPOSICOES AUXILIARES'!G2963</f>
        <v/>
      </c>
      <c r="G533" s="21">
        <f>TRUNC(TRUNC(E533,8)*F533,2)</f>
        <v/>
      </c>
      <c r="L533" t="n">
        <v>0.532</v>
      </c>
      <c r="M533" t="n">
        <v>28.88</v>
      </c>
      <c r="N533">
        <f>(M533-F533)</f>
        <v/>
      </c>
    </row>
    <row r="534" ht="15" customHeight="1">
      <c r="A534" s="18" t="inlineStr">
        <is>
          <t>88316</t>
        </is>
      </c>
      <c r="B534" s="19" t="inlineStr">
        <is>
          <t>SERVENTE COM ENCARGOS COMPLEMENTARES</t>
        </is>
      </c>
      <c r="C534" s="18" t="inlineStr">
        <is>
          <t>SINAPI</t>
        </is>
      </c>
      <c r="D534" s="18" t="inlineStr">
        <is>
          <t>H</t>
        </is>
      </c>
      <c r="E534" s="20">
        <f>L534*FATOR</f>
        <v/>
      </c>
      <c r="F534" s="21">
        <f>'COMPOSICOES AUXILIARES'!G3382</f>
        <v/>
      </c>
      <c r="G534" s="21">
        <f>TRUNC(TRUNC(E534,8)*F534,2)</f>
        <v/>
      </c>
      <c r="L534" t="n">
        <v>0.532</v>
      </c>
      <c r="M534" t="n">
        <v>22.1</v>
      </c>
      <c r="N534">
        <f>(M534-F534)</f>
        <v/>
      </c>
    </row>
    <row r="535" ht="18" customHeight="1">
      <c r="A535" s="1" t="n"/>
      <c r="B535" s="1" t="n"/>
      <c r="C535" s="1" t="n"/>
      <c r="D535" s="1" t="n"/>
      <c r="E535" s="77" t="inlineStr">
        <is>
          <t>TOTAL Mão de Obra com Encargos Complementares:</t>
        </is>
      </c>
      <c r="F535" s="89" t="n"/>
      <c r="G535" s="22">
        <f>SUM(G533:G534)</f>
        <v/>
      </c>
    </row>
    <row r="536" ht="15" customHeight="1">
      <c r="A536" s="76" t="inlineStr">
        <is>
          <t>Serviço</t>
        </is>
      </c>
      <c r="B536" s="89" t="n"/>
      <c r="C536" s="74" t="inlineStr">
        <is>
          <t>FONTE</t>
        </is>
      </c>
      <c r="D536" s="74" t="inlineStr">
        <is>
          <t>UNID</t>
        </is>
      </c>
      <c r="E536" s="74" t="inlineStr">
        <is>
          <t>COEFICIENTE</t>
        </is>
      </c>
      <c r="F536" s="74" t="inlineStr">
        <is>
          <t>PREÇO UNITÁRIO</t>
        </is>
      </c>
      <c r="G536" s="74" t="inlineStr">
        <is>
          <t>TOTAL</t>
        </is>
      </c>
    </row>
    <row r="537" ht="38.1" customHeight="1">
      <c r="A537" s="18" t="inlineStr">
        <is>
          <t>87292</t>
        </is>
      </c>
      <c r="B537" s="19" t="inlineStr">
        <is>
          <t>ARGAMASSA TRAÇO 1:2:8 (EM VOLUME DE CIMENTO, CAL E AREIA MÉDIA ÚMIDA) PARA EMBOÇO/MASSA ÚNICA/ASSENTAMENTO DE ALVENARIA DE VEDAÇÃO, PREPARO MECÂNICO COM BETONEIRA 400 L. AF_08/2019</t>
        </is>
      </c>
      <c r="C537" s="18" t="inlineStr">
        <is>
          <t>SINAPI</t>
        </is>
      </c>
      <c r="D537" s="18" t="inlineStr">
        <is>
          <t>M3</t>
        </is>
      </c>
      <c r="E537" s="20" t="n">
        <v>0.0393</v>
      </c>
      <c r="F537" s="21">
        <f>'COMPOSICOES AUXILIARES'!G159</f>
        <v/>
      </c>
      <c r="G537" s="21">
        <f>TRUNC(TRUNC(E537,8)*F537,2)</f>
        <v/>
      </c>
      <c r="L537" t="n">
        <v>0.0393</v>
      </c>
      <c r="M537" t="n">
        <v>615.35</v>
      </c>
      <c r="N537">
        <f>(M537-F537)</f>
        <v/>
      </c>
    </row>
    <row r="538" ht="15" customHeight="1">
      <c r="A538" s="1" t="n"/>
      <c r="B538" s="1" t="n"/>
      <c r="C538" s="1" t="n"/>
      <c r="D538" s="1" t="n"/>
      <c r="E538" s="77" t="inlineStr">
        <is>
          <t>TOTAL Serviço:</t>
        </is>
      </c>
      <c r="F538" s="89" t="n"/>
      <c r="G538" s="22">
        <f>SUM(G537:G537)</f>
        <v/>
      </c>
    </row>
    <row r="539" ht="15" customHeight="1">
      <c r="A539" s="1" t="n"/>
      <c r="B539" s="1" t="n"/>
      <c r="C539" s="1" t="n"/>
      <c r="D539" s="1" t="n"/>
      <c r="E539" s="78" t="inlineStr">
        <is>
          <t>VALOR:</t>
        </is>
      </c>
      <c r="F539" s="89" t="n"/>
      <c r="G539" s="4">
        <f>SUM(G531,G535,G538)</f>
        <v/>
      </c>
    </row>
    <row r="540" ht="15" customHeight="1">
      <c r="A540" s="1" t="n"/>
      <c r="B540" s="1" t="n"/>
      <c r="C540" s="1" t="n"/>
      <c r="D540" s="1" t="n"/>
      <c r="E540" s="78" t="inlineStr">
        <is>
          <t>VALOR BDI:</t>
        </is>
      </c>
      <c r="F540" s="89" t="n"/>
      <c r="G540" s="4">
        <f>ROUNDDOWN(G539*BDI,2)</f>
        <v/>
      </c>
    </row>
    <row r="541" ht="15" customHeight="1">
      <c r="A541" s="1" t="n"/>
      <c r="B541" s="1" t="n"/>
      <c r="C541" s="1" t="n"/>
      <c r="D541" s="1" t="n"/>
      <c r="E541" s="78" t="inlineStr">
        <is>
          <t>VALOR COM BDI:</t>
        </is>
      </c>
      <c r="F541" s="89" t="n"/>
      <c r="G541" s="4">
        <f>G540 + G539</f>
        <v/>
      </c>
    </row>
    <row r="542" ht="9.949999999999999" customHeight="1">
      <c r="A542" s="1" t="n"/>
      <c r="B542" s="1" t="n"/>
      <c r="C542" s="1" t="n"/>
      <c r="D542" s="1" t="n"/>
      <c r="E542" s="79" t="n"/>
    </row>
    <row r="543" ht="20.1" customHeight="1">
      <c r="A543" s="80" t="inlineStr">
        <is>
          <t>3.3.6. CP ADAP. 031 APLICAÇÃO DE JUNTA DE DILATAÇÃO ELÁSTICA PARA CONCRETO (FUGENBAND) (M)</t>
        </is>
      </c>
      <c r="B543" s="88" t="n"/>
      <c r="C543" s="88" t="n"/>
      <c r="D543" s="88" t="n"/>
      <c r="E543" s="88" t="n"/>
      <c r="F543" s="88" t="n"/>
      <c r="G543" s="89" t="n"/>
    </row>
    <row r="544" ht="15" customHeight="1">
      <c r="A544" s="76" t="inlineStr">
        <is>
          <t>Material</t>
        </is>
      </c>
      <c r="B544" s="89" t="n"/>
      <c r="C544" s="74" t="inlineStr">
        <is>
          <t>FONTE</t>
        </is>
      </c>
      <c r="D544" s="74" t="inlineStr">
        <is>
          <t>UNID</t>
        </is>
      </c>
      <c r="E544" s="74" t="inlineStr">
        <is>
          <t>COEFICIENTE</t>
        </is>
      </c>
      <c r="F544" s="74" t="inlineStr">
        <is>
          <t>PREÇO UNITÁRIO</t>
        </is>
      </c>
      <c r="G544" s="74" t="inlineStr">
        <is>
          <t>TOTAL</t>
        </is>
      </c>
    </row>
    <row r="545" ht="21" customHeight="1">
      <c r="A545" s="18" t="inlineStr">
        <is>
          <t>00003674</t>
        </is>
      </c>
      <c r="B545" s="19" t="inlineStr">
        <is>
          <t>JUNTA DILATACAO ELASTICA PARA CONCRETO (FUGENBAND) O-12, ATE 5 MCA</t>
        </is>
      </c>
      <c r="C545" s="18" t="inlineStr">
        <is>
          <t>SINAPI</t>
        </is>
      </c>
      <c r="D545" s="18" t="inlineStr">
        <is>
          <t>M</t>
        </is>
      </c>
      <c r="E545" s="20" t="n">
        <v>1</v>
      </c>
      <c r="F545" s="21">
        <f>ROUND(M545*FATOR, 2)</f>
        <v/>
      </c>
      <c r="G545" s="21">
        <f>ROUND(ROUND(E545,8)*F545,2)</f>
        <v/>
      </c>
      <c r="L545" t="n">
        <v>1</v>
      </c>
      <c r="M545" t="n">
        <v>86.56</v>
      </c>
      <c r="N545">
        <f>(M545-F545)</f>
        <v/>
      </c>
    </row>
    <row r="546" ht="15" customHeight="1">
      <c r="A546" s="1" t="n"/>
      <c r="B546" s="1" t="n"/>
      <c r="C546" s="1" t="n"/>
      <c r="D546" s="1" t="n"/>
      <c r="E546" s="77" t="inlineStr">
        <is>
          <t>TOTAL Material:</t>
        </is>
      </c>
      <c r="F546" s="89" t="n"/>
      <c r="G546" s="22">
        <f>SUM(G545:G545)</f>
        <v/>
      </c>
    </row>
    <row r="547" ht="15" customHeight="1">
      <c r="A547" s="76" t="inlineStr">
        <is>
          <t>Mão de Obra com Encargos Complementares</t>
        </is>
      </c>
      <c r="B547" s="89" t="n"/>
      <c r="C547" s="74" t="inlineStr">
        <is>
          <t>FONTE</t>
        </is>
      </c>
      <c r="D547" s="74" t="inlineStr">
        <is>
          <t>UNID</t>
        </is>
      </c>
      <c r="E547" s="74" t="inlineStr">
        <is>
          <t>COEFICIENTE</t>
        </is>
      </c>
      <c r="F547" s="74" t="inlineStr">
        <is>
          <t>PREÇO UNITÁRIO</t>
        </is>
      </c>
      <c r="G547" s="74" t="inlineStr">
        <is>
          <t>TOTAL</t>
        </is>
      </c>
    </row>
    <row r="548" ht="15" customHeight="1">
      <c r="A548" s="18" t="inlineStr">
        <is>
          <t>88309</t>
        </is>
      </c>
      <c r="B548" s="19" t="inlineStr">
        <is>
          <t>PEDREIRO COM ENCARGOS COMPLEMENTARES</t>
        </is>
      </c>
      <c r="C548" s="18" t="inlineStr">
        <is>
          <t>SINAPI</t>
        </is>
      </c>
      <c r="D548" s="18" t="inlineStr">
        <is>
          <t>H</t>
        </is>
      </c>
      <c r="E548" s="20">
        <f>L548*FATOR</f>
        <v/>
      </c>
      <c r="F548" s="21">
        <f>'COMPOSICOES AUXILIARES'!G2963</f>
        <v/>
      </c>
      <c r="G548" s="21">
        <f>ROUND(ROUND(E548,8)*F548,2)</f>
        <v/>
      </c>
      <c r="L548" t="n">
        <v>0.417</v>
      </c>
      <c r="M548" t="n">
        <v>28.88</v>
      </c>
      <c r="N548">
        <f>(M548-F548)</f>
        <v/>
      </c>
    </row>
    <row r="549" ht="15" customHeight="1">
      <c r="A549" s="18" t="inlineStr">
        <is>
          <t>88316</t>
        </is>
      </c>
      <c r="B549" s="19" t="inlineStr">
        <is>
          <t>SERVENTE COM ENCARGOS COMPLEMENTARES</t>
        </is>
      </c>
      <c r="C549" s="18" t="inlineStr">
        <is>
          <t>SINAPI</t>
        </is>
      </c>
      <c r="D549" s="18" t="inlineStr">
        <is>
          <t>H</t>
        </is>
      </c>
      <c r="E549" s="20">
        <f>L549*FATOR</f>
        <v/>
      </c>
      <c r="F549" s="21">
        <f>'COMPOSICOES AUXILIARES'!G3382</f>
        <v/>
      </c>
      <c r="G549" s="21">
        <f>ROUND(ROUND(E549,8)*F549,2)</f>
        <v/>
      </c>
      <c r="L549" t="n">
        <v>0.417</v>
      </c>
      <c r="M549" t="n">
        <v>22.1</v>
      </c>
      <c r="N549">
        <f>(M549-F549)</f>
        <v/>
      </c>
    </row>
    <row r="550" ht="18" customHeight="1">
      <c r="A550" s="1" t="n"/>
      <c r="B550" s="1" t="n"/>
      <c r="C550" s="1" t="n"/>
      <c r="D550" s="1" t="n"/>
      <c r="E550" s="77" t="inlineStr">
        <is>
          <t>TOTAL Mão de Obra com Encargos Complementares:</t>
        </is>
      </c>
      <c r="F550" s="89" t="n"/>
      <c r="G550" s="22">
        <f>SUM(G548:G549)</f>
        <v/>
      </c>
    </row>
    <row r="551" ht="15" customHeight="1">
      <c r="A551" s="1" t="n"/>
      <c r="B551" s="1" t="n"/>
      <c r="C551" s="1" t="n"/>
      <c r="D551" s="1" t="n"/>
      <c r="E551" s="78" t="inlineStr">
        <is>
          <t>VALOR:</t>
        </is>
      </c>
      <c r="F551" s="89" t="n"/>
      <c r="G551" s="4">
        <f>SUM(G546,G550)</f>
        <v/>
      </c>
    </row>
    <row r="552" ht="15" customHeight="1">
      <c r="A552" s="1" t="n"/>
      <c r="B552" s="1" t="n"/>
      <c r="C552" s="1" t="n"/>
      <c r="D552" s="1" t="n"/>
      <c r="E552" s="78" t="inlineStr">
        <is>
          <t>VALOR BDI:</t>
        </is>
      </c>
      <c r="F552" s="89" t="n"/>
      <c r="G552" s="4">
        <f>ROUNDDOWN(G551*BDI,2)</f>
        <v/>
      </c>
    </row>
    <row r="553" ht="15" customHeight="1">
      <c r="A553" s="1" t="n"/>
      <c r="B553" s="1" t="n"/>
      <c r="C553" s="1" t="n"/>
      <c r="D553" s="1" t="n"/>
      <c r="E553" s="78" t="inlineStr">
        <is>
          <t>VALOR COM BDI:</t>
        </is>
      </c>
      <c r="F553" s="89" t="n"/>
      <c r="G553" s="4">
        <f>G552 + G551</f>
        <v/>
      </c>
    </row>
    <row r="554" ht="9.949999999999999" customHeight="1">
      <c r="A554" s="1" t="n"/>
      <c r="B554" s="1" t="n"/>
      <c r="C554" s="1" t="n"/>
      <c r="D554" s="1" t="n"/>
      <c r="E554" s="79" t="n"/>
    </row>
    <row r="555" ht="20.1" customHeight="1">
      <c r="A555" s="80" t="inlineStr">
        <is>
          <t>3.3.7. CP ADAP. 036 REVESTIMENTO CERÂMICO 5 X 5, COR AZUL DANÚBIO FOSCO (GALPÃO DMA) (M2)</t>
        </is>
      </c>
      <c r="B555" s="88" t="n"/>
      <c r="C555" s="88" t="n"/>
      <c r="D555" s="88" t="n"/>
      <c r="E555" s="88" t="n"/>
      <c r="F555" s="88" t="n"/>
      <c r="G555" s="89" t="n"/>
    </row>
    <row r="556" ht="15" customHeight="1">
      <c r="A556" s="76" t="inlineStr">
        <is>
          <t>Cotação</t>
        </is>
      </c>
      <c r="B556" s="89" t="n"/>
      <c r="C556" s="74" t="inlineStr">
        <is>
          <t>FONTE</t>
        </is>
      </c>
      <c r="D556" s="74" t="inlineStr">
        <is>
          <t>UNID</t>
        </is>
      </c>
      <c r="E556" s="74" t="inlineStr">
        <is>
          <t>COEFICIENTE</t>
        </is>
      </c>
      <c r="F556" s="74" t="inlineStr">
        <is>
          <t>PREÇO UNITÁRIO</t>
        </is>
      </c>
      <c r="G556" s="74" t="inlineStr">
        <is>
          <t>TOTAL</t>
        </is>
      </c>
    </row>
    <row r="557" ht="15" customHeight="1">
      <c r="A557" s="18" t="inlineStr">
        <is>
          <t>REV.1..</t>
        </is>
      </c>
      <c r="B557" s="19" t="inlineStr">
        <is>
          <t>REVESTIMENTO AZUL DANÚBIO FOSCO 5x5cm</t>
        </is>
      </c>
      <c r="C557" s="18" t="inlineStr">
        <is>
          <t xml:space="preserve">Composições </t>
        </is>
      </c>
      <c r="D557" s="18" t="inlineStr">
        <is>
          <t>M2</t>
        </is>
      </c>
      <c r="E557" s="20" t="n">
        <v>1.05</v>
      </c>
      <c r="F557" s="21" t="n">
        <v>165</v>
      </c>
      <c r="G557" s="21">
        <f>ROUND(ROUND(E557,8)*F557,2)</f>
        <v/>
      </c>
      <c r="L557" t="n">
        <v>1.05</v>
      </c>
      <c r="M557" t="n">
        <v>165</v>
      </c>
      <c r="N557">
        <f>(M557-F557)</f>
        <v/>
      </c>
    </row>
    <row r="558" ht="15" customHeight="1">
      <c r="A558" s="1" t="n"/>
      <c r="B558" s="1" t="n"/>
      <c r="C558" s="1" t="n"/>
      <c r="D558" s="1" t="n"/>
      <c r="E558" s="77" t="inlineStr">
        <is>
          <t>TOTAL Cotação:</t>
        </is>
      </c>
      <c r="F558" s="89" t="n"/>
      <c r="G558" s="22">
        <f>SUM(G557:G557)</f>
        <v/>
      </c>
    </row>
    <row r="559" ht="15" customHeight="1">
      <c r="A559" s="76" t="inlineStr">
        <is>
          <t>Material</t>
        </is>
      </c>
      <c r="B559" s="89" t="n"/>
      <c r="C559" s="74" t="inlineStr">
        <is>
          <t>FONTE</t>
        </is>
      </c>
      <c r="D559" s="74" t="inlineStr">
        <is>
          <t>UNID</t>
        </is>
      </c>
      <c r="E559" s="74" t="inlineStr">
        <is>
          <t>COEFICIENTE</t>
        </is>
      </c>
      <c r="F559" s="74" t="inlineStr">
        <is>
          <t>PREÇO UNITÁRIO</t>
        </is>
      </c>
      <c r="G559" s="74" t="inlineStr">
        <is>
          <t>TOTAL</t>
        </is>
      </c>
    </row>
    <row r="560" ht="15" customHeight="1">
      <c r="A560" s="18" t="inlineStr">
        <is>
          <t>00037596</t>
        </is>
      </c>
      <c r="B560" s="19" t="inlineStr">
        <is>
          <t>ARGAMASSA COLANTE TIPO AC III E</t>
        </is>
      </c>
      <c r="C560" s="18" t="inlineStr">
        <is>
          <t>SINAPI</t>
        </is>
      </c>
      <c r="D560" s="18" t="inlineStr">
        <is>
          <t>KG</t>
        </is>
      </c>
      <c r="E560" s="20" t="n">
        <v>7.73</v>
      </c>
      <c r="F560" s="21">
        <f>ROUND(M560*FATOR, 2)</f>
        <v/>
      </c>
      <c r="G560" s="21">
        <f>ROUND(ROUND(E560,8)*F560,2)</f>
        <v/>
      </c>
      <c r="L560" t="n">
        <v>7.73</v>
      </c>
      <c r="M560" t="n">
        <v>3.95</v>
      </c>
      <c r="N560">
        <f>(M560-F560)</f>
        <v/>
      </c>
    </row>
    <row r="561" ht="15" customHeight="1">
      <c r="A561" s="1" t="n"/>
      <c r="B561" s="1" t="n"/>
      <c r="C561" s="1" t="n"/>
      <c r="D561" s="1" t="n"/>
      <c r="E561" s="77" t="inlineStr">
        <is>
          <t>TOTAL Material:</t>
        </is>
      </c>
      <c r="F561" s="89" t="n"/>
      <c r="G561" s="22">
        <f>SUM(G560:G560)</f>
        <v/>
      </c>
    </row>
    <row r="562" ht="15" customHeight="1">
      <c r="A562" s="76" t="inlineStr">
        <is>
          <t>Mão de Obra com Encargos Complementares</t>
        </is>
      </c>
      <c r="B562" s="89" t="n"/>
      <c r="C562" s="74" t="inlineStr">
        <is>
          <t>FONTE</t>
        </is>
      </c>
      <c r="D562" s="74" t="inlineStr">
        <is>
          <t>UNID</t>
        </is>
      </c>
      <c r="E562" s="74" t="inlineStr">
        <is>
          <t>COEFICIENTE</t>
        </is>
      </c>
      <c r="F562" s="74" t="inlineStr">
        <is>
          <t>PREÇO UNITÁRIO</t>
        </is>
      </c>
      <c r="G562" s="74" t="inlineStr">
        <is>
          <t>TOTAL</t>
        </is>
      </c>
    </row>
    <row r="563" ht="21" customHeight="1">
      <c r="A563" s="18" t="inlineStr">
        <is>
          <t>88256</t>
        </is>
      </c>
      <c r="B563" s="19" t="inlineStr">
        <is>
          <t>AZULEJISTA OU LADRILHISTA COM ENCARGOS COMPLEMENTARES</t>
        </is>
      </c>
      <c r="C563" s="18" t="inlineStr">
        <is>
          <t>SINAPI</t>
        </is>
      </c>
      <c r="D563" s="18" t="inlineStr">
        <is>
          <t>H</t>
        </is>
      </c>
      <c r="E563" s="20">
        <f>L563*FATOR</f>
        <v/>
      </c>
      <c r="F563" s="21">
        <f>'COMPOSICOES AUXILIARES'!G414</f>
        <v/>
      </c>
      <c r="G563" s="21">
        <f>ROUND(ROUND(E563,8)*F563,2)</f>
        <v/>
      </c>
      <c r="L563" t="n">
        <v>1.156</v>
      </c>
      <c r="M563" t="n">
        <v>28.73</v>
      </c>
      <c r="N563">
        <f>(M563-F563)</f>
        <v/>
      </c>
    </row>
    <row r="564" ht="15" customHeight="1">
      <c r="A564" s="18" t="inlineStr">
        <is>
          <t>88316</t>
        </is>
      </c>
      <c r="B564" s="19" t="inlineStr">
        <is>
          <t>SERVENTE COM ENCARGOS COMPLEMENTARES</t>
        </is>
      </c>
      <c r="C564" s="18" t="inlineStr">
        <is>
          <t>SINAPI</t>
        </is>
      </c>
      <c r="D564" s="18" t="inlineStr">
        <is>
          <t>H</t>
        </is>
      </c>
      <c r="E564" s="20">
        <f>L564*FATOR</f>
        <v/>
      </c>
      <c r="F564" s="21">
        <f>'COMPOSICOES AUXILIARES'!G3382</f>
        <v/>
      </c>
      <c r="G564" s="21">
        <f>ROUND(ROUND(E564,8)*F564,2)</f>
        <v/>
      </c>
      <c r="L564" t="n">
        <v>0.578</v>
      </c>
      <c r="M564" t="n">
        <v>22.1</v>
      </c>
      <c r="N564">
        <f>(M564-F564)</f>
        <v/>
      </c>
    </row>
    <row r="565" ht="18" customHeight="1">
      <c r="A565" s="1" t="n"/>
      <c r="B565" s="1" t="n"/>
      <c r="C565" s="1" t="n"/>
      <c r="D565" s="1" t="n"/>
      <c r="E565" s="77" t="inlineStr">
        <is>
          <t>TOTAL Mão de Obra com Encargos Complementares:</t>
        </is>
      </c>
      <c r="F565" s="89" t="n"/>
      <c r="G565" s="22">
        <f>SUM(G563:G564)</f>
        <v/>
      </c>
    </row>
    <row r="566" ht="15" customHeight="1">
      <c r="A566" s="1" t="n"/>
      <c r="B566" s="1" t="n"/>
      <c r="C566" s="1" t="n"/>
      <c r="D566" s="1" t="n"/>
      <c r="E566" s="78" t="inlineStr">
        <is>
          <t>VALOR:</t>
        </is>
      </c>
      <c r="F566" s="89" t="n"/>
      <c r="G566" s="4">
        <f>SUM(G561,G565)</f>
        <v/>
      </c>
    </row>
    <row r="567" ht="15" customHeight="1">
      <c r="A567" s="1" t="n"/>
      <c r="B567" s="1" t="n"/>
      <c r="C567" s="1" t="n"/>
      <c r="D567" s="1" t="n"/>
      <c r="E567" s="78" t="inlineStr">
        <is>
          <t>VALOR BDI:</t>
        </is>
      </c>
      <c r="F567" s="89" t="n"/>
      <c r="G567" s="4">
        <f>ROUNDDOWN(G566*BDI,2)</f>
        <v/>
      </c>
    </row>
    <row r="568" ht="15" customHeight="1">
      <c r="A568" s="1" t="n"/>
      <c r="B568" s="1" t="n"/>
      <c r="C568" s="1" t="n"/>
      <c r="D568" s="1" t="n"/>
      <c r="E568" s="78" t="inlineStr">
        <is>
          <t>VALOR COM BDI:</t>
        </is>
      </c>
      <c r="F568" s="89" t="n"/>
      <c r="G568" s="4">
        <f>G567 + G566</f>
        <v/>
      </c>
    </row>
    <row r="569" ht="9.949999999999999" customHeight="1">
      <c r="A569" s="1" t="n"/>
      <c r="B569" s="1" t="n"/>
      <c r="C569" s="1" t="n"/>
      <c r="D569" s="1" t="n"/>
      <c r="E569" s="79" t="n"/>
    </row>
    <row r="570" ht="20.1" customHeight="1">
      <c r="A570" s="80" t="inlineStr">
        <is>
          <t>3.3.8. CP ADAP. 037 REVESTIMENTO CERÂMINO 5 X 5 CM, COR PRETO BERLIN (GALPÃO DMA) (M2)</t>
        </is>
      </c>
      <c r="B570" s="88" t="n"/>
      <c r="C570" s="88" t="n"/>
      <c r="D570" s="88" t="n"/>
      <c r="E570" s="88" t="n"/>
      <c r="F570" s="88" t="n"/>
      <c r="G570" s="89" t="n"/>
    </row>
    <row r="571" ht="15" customHeight="1">
      <c r="A571" s="76" t="inlineStr">
        <is>
          <t>Material</t>
        </is>
      </c>
      <c r="B571" s="89" t="n"/>
      <c r="C571" s="74" t="inlineStr">
        <is>
          <t>FONTE</t>
        </is>
      </c>
      <c r="D571" s="74" t="inlineStr">
        <is>
          <t>UNID</t>
        </is>
      </c>
      <c r="E571" s="74" t="inlineStr">
        <is>
          <t>COEFICIENTE</t>
        </is>
      </c>
      <c r="F571" s="74" t="inlineStr">
        <is>
          <t>PREÇO UNITÁRIO</t>
        </is>
      </c>
      <c r="G571" s="74" t="inlineStr">
        <is>
          <t>TOTAL</t>
        </is>
      </c>
    </row>
    <row r="572" ht="15" customHeight="1">
      <c r="A572" s="18" t="inlineStr">
        <is>
          <t>00037596</t>
        </is>
      </c>
      <c r="B572" s="19" t="inlineStr">
        <is>
          <t>ARGAMASSA COLANTE TIPO AC III E</t>
        </is>
      </c>
      <c r="C572" s="18" t="inlineStr">
        <is>
          <t>SINAPI</t>
        </is>
      </c>
      <c r="D572" s="18" t="inlineStr">
        <is>
          <t>KG</t>
        </is>
      </c>
      <c r="E572" s="20" t="n">
        <v>7.73</v>
      </c>
      <c r="F572" s="21">
        <f>ROUND(M572*FATOR, 2)</f>
        <v/>
      </c>
      <c r="G572" s="21">
        <f>ROUND(ROUND(E572,8)*F572,2)</f>
        <v/>
      </c>
      <c r="L572" t="n">
        <v>7.73</v>
      </c>
      <c r="M572" t="n">
        <v>3.95</v>
      </c>
      <c r="N572">
        <f>(M572-F572)</f>
        <v/>
      </c>
    </row>
    <row r="573" ht="15" customHeight="1">
      <c r="A573" s="18" t="inlineStr">
        <is>
          <t>REV.2</t>
        </is>
      </c>
      <c r="B573" s="19" t="inlineStr">
        <is>
          <t>REVESTIMENTO PRETO BERLIN 5x5cm</t>
        </is>
      </c>
      <c r="C573" s="18" t="inlineStr">
        <is>
          <t xml:space="preserve">Composições </t>
        </is>
      </c>
      <c r="D573" s="18" t="inlineStr">
        <is>
          <t>M2</t>
        </is>
      </c>
      <c r="E573" s="20" t="n">
        <v>1.05</v>
      </c>
      <c r="F573" s="21">
        <f>ROUND(M573*FATOR, 2)</f>
        <v/>
      </c>
      <c r="G573" s="21">
        <f>ROUND(ROUND(E573,8)*F573,2)</f>
        <v/>
      </c>
      <c r="L573" t="n">
        <v>1.05</v>
      </c>
      <c r="M573" t="n">
        <v>150</v>
      </c>
      <c r="N573">
        <f>(M573-F573)</f>
        <v/>
      </c>
    </row>
    <row r="574" ht="15" customHeight="1">
      <c r="A574" s="1" t="n"/>
      <c r="B574" s="1" t="n"/>
      <c r="C574" s="1" t="n"/>
      <c r="D574" s="1" t="n"/>
      <c r="E574" s="77" t="inlineStr">
        <is>
          <t>TOTAL Material:</t>
        </is>
      </c>
      <c r="F574" s="89" t="n"/>
      <c r="G574" s="22">
        <f>SUM(G572:G573)</f>
        <v/>
      </c>
    </row>
    <row r="575" ht="15" customHeight="1">
      <c r="A575" s="76" t="inlineStr">
        <is>
          <t>Mão de Obra com Encargos Complementares</t>
        </is>
      </c>
      <c r="B575" s="89" t="n"/>
      <c r="C575" s="74" t="inlineStr">
        <is>
          <t>FONTE</t>
        </is>
      </c>
      <c r="D575" s="74" t="inlineStr">
        <is>
          <t>UNID</t>
        </is>
      </c>
      <c r="E575" s="74" t="inlineStr">
        <is>
          <t>COEFICIENTE</t>
        </is>
      </c>
      <c r="F575" s="74" t="inlineStr">
        <is>
          <t>PREÇO UNITÁRIO</t>
        </is>
      </c>
      <c r="G575" s="74" t="inlineStr">
        <is>
          <t>TOTAL</t>
        </is>
      </c>
    </row>
    <row r="576" ht="21" customHeight="1">
      <c r="A576" s="18" t="inlineStr">
        <is>
          <t>88256</t>
        </is>
      </c>
      <c r="B576" s="19" t="inlineStr">
        <is>
          <t>AZULEJISTA OU LADRILHISTA COM ENCARGOS COMPLEMENTARES</t>
        </is>
      </c>
      <c r="C576" s="18" t="inlineStr">
        <is>
          <t>SINAPI</t>
        </is>
      </c>
      <c r="D576" s="18" t="inlineStr">
        <is>
          <t>H</t>
        </is>
      </c>
      <c r="E576" s="20">
        <f>L576*FATOR</f>
        <v/>
      </c>
      <c r="F576" s="21">
        <f>'COMPOSICOES AUXILIARES'!G414</f>
        <v/>
      </c>
      <c r="G576" s="21">
        <f>ROUND(ROUND(E576,8)*F576,2)</f>
        <v/>
      </c>
      <c r="L576" t="n">
        <v>1.156</v>
      </c>
      <c r="M576" t="n">
        <v>28.73</v>
      </c>
      <c r="N576">
        <f>(M576-F576)</f>
        <v/>
      </c>
    </row>
    <row r="577" ht="15" customHeight="1">
      <c r="A577" s="18" t="inlineStr">
        <is>
          <t>88316</t>
        </is>
      </c>
      <c r="B577" s="19" t="inlineStr">
        <is>
          <t>SERVENTE COM ENCARGOS COMPLEMENTARES</t>
        </is>
      </c>
      <c r="C577" s="18" t="inlineStr">
        <is>
          <t>SINAPI</t>
        </is>
      </c>
      <c r="D577" s="18" t="inlineStr">
        <is>
          <t>H</t>
        </is>
      </c>
      <c r="E577" s="20">
        <f>L577*FATOR</f>
        <v/>
      </c>
      <c r="F577" s="21">
        <f>'COMPOSICOES AUXILIARES'!G3382</f>
        <v/>
      </c>
      <c r="G577" s="21">
        <f>ROUND(ROUND(E577,8)*F577,2)</f>
        <v/>
      </c>
      <c r="L577" t="n">
        <v>0.578</v>
      </c>
      <c r="M577" t="n">
        <v>22.1</v>
      </c>
      <c r="N577">
        <f>(M577-F577)</f>
        <v/>
      </c>
    </row>
    <row r="578" ht="18" customHeight="1">
      <c r="A578" s="1" t="n"/>
      <c r="B578" s="1" t="n"/>
      <c r="C578" s="1" t="n"/>
      <c r="D578" s="1" t="n"/>
      <c r="E578" s="77" t="inlineStr">
        <is>
          <t>TOTAL Mão de Obra com Encargos Complementares:</t>
        </is>
      </c>
      <c r="F578" s="89" t="n"/>
      <c r="G578" s="22">
        <f>SUM(G576:G577)</f>
        <v/>
      </c>
    </row>
    <row r="579" ht="15" customHeight="1">
      <c r="A579" s="1" t="n"/>
      <c r="B579" s="1" t="n"/>
      <c r="C579" s="1" t="n"/>
      <c r="D579" s="1" t="n"/>
      <c r="E579" s="78" t="inlineStr">
        <is>
          <t>VALOR:</t>
        </is>
      </c>
      <c r="F579" s="89" t="n"/>
      <c r="G579" s="4">
        <f>SUM(G574,G578)</f>
        <v/>
      </c>
    </row>
    <row r="580" ht="15" customHeight="1">
      <c r="A580" s="1" t="n"/>
      <c r="B580" s="1" t="n"/>
      <c r="C580" s="1" t="n"/>
      <c r="D580" s="1" t="n"/>
      <c r="E580" s="78" t="inlineStr">
        <is>
          <t>VALOR BDI:</t>
        </is>
      </c>
      <c r="F580" s="89" t="n"/>
      <c r="G580" s="4">
        <f>ROUNDDOWN(G579*BDI,2)</f>
        <v/>
      </c>
    </row>
    <row r="581" ht="15" customHeight="1">
      <c r="A581" s="1" t="n"/>
      <c r="B581" s="1" t="n"/>
      <c r="C581" s="1" t="n"/>
      <c r="D581" s="1" t="n"/>
      <c r="E581" s="78" t="inlineStr">
        <is>
          <t>VALOR COM BDI:</t>
        </is>
      </c>
      <c r="F581" s="89" t="n"/>
      <c r="G581" s="4">
        <f>G580 + G579</f>
        <v/>
      </c>
    </row>
    <row r="582" ht="9.949999999999999" customHeight="1">
      <c r="A582" s="1" t="n"/>
      <c r="B582" s="1" t="n"/>
      <c r="C582" s="1" t="n"/>
      <c r="D582" s="1" t="n"/>
      <c r="E582" s="79" t="n"/>
    </row>
    <row r="583" ht="20.1" customHeight="1">
      <c r="A583" s="80" t="inlineStr">
        <is>
          <t>3.3.9. CP ADAP. 018 REJUNTAMENTO P/CERÂMICA C/ EPOXI (PAREDE/PISO) (M2)</t>
        </is>
      </c>
      <c r="B583" s="88" t="n"/>
      <c r="C583" s="88" t="n"/>
      <c r="D583" s="88" t="n"/>
      <c r="E583" s="88" t="n"/>
      <c r="F583" s="88" t="n"/>
      <c r="G583" s="89" t="n"/>
    </row>
    <row r="584" ht="15" customHeight="1">
      <c r="A584" s="76" t="inlineStr">
        <is>
          <t>Material</t>
        </is>
      </c>
      <c r="B584" s="89" t="n"/>
      <c r="C584" s="74" t="inlineStr">
        <is>
          <t>FONTE</t>
        </is>
      </c>
      <c r="D584" s="74" t="inlineStr">
        <is>
          <t>UNID</t>
        </is>
      </c>
      <c r="E584" s="74" t="inlineStr">
        <is>
          <t>COEFICIENTE</t>
        </is>
      </c>
      <c r="F584" s="74" t="inlineStr">
        <is>
          <t>PREÇO UNITÁRIO</t>
        </is>
      </c>
      <c r="G584" s="74" t="inlineStr">
        <is>
          <t>TOTAL</t>
        </is>
      </c>
    </row>
    <row r="585" ht="15" customHeight="1">
      <c r="A585" s="18" t="inlineStr">
        <is>
          <t>00037329</t>
        </is>
      </c>
      <c r="B585" s="19" t="inlineStr">
        <is>
          <t>REJUNTE EPOXI, QUALQUER COR</t>
        </is>
      </c>
      <c r="C585" s="18" t="inlineStr">
        <is>
          <t>SINAPI</t>
        </is>
      </c>
      <c r="D585" s="18" t="inlineStr">
        <is>
          <t>KG</t>
        </is>
      </c>
      <c r="E585" s="20" t="n">
        <v>0.28</v>
      </c>
      <c r="F585" s="21">
        <f>ROUND(M585*FATOR, 2)</f>
        <v/>
      </c>
      <c r="G585" s="21">
        <f>ROUND(ROUND(E585,8)*F585,2)</f>
        <v/>
      </c>
      <c r="L585" t="n">
        <v>0.28</v>
      </c>
      <c r="M585" t="n">
        <v>138.51</v>
      </c>
      <c r="N585">
        <f>(M585-F585)</f>
        <v/>
      </c>
    </row>
    <row r="586" ht="15" customHeight="1">
      <c r="A586" s="1" t="n"/>
      <c r="B586" s="1" t="n"/>
      <c r="C586" s="1" t="n"/>
      <c r="D586" s="1" t="n"/>
      <c r="E586" s="77" t="inlineStr">
        <is>
          <t>TOTAL Material:</t>
        </is>
      </c>
      <c r="F586" s="89" t="n"/>
      <c r="G586" s="22">
        <f>SUM(G585:G585)</f>
        <v/>
      </c>
    </row>
    <row r="587" ht="15" customHeight="1">
      <c r="A587" s="76" t="inlineStr">
        <is>
          <t>Mão de Obra com Encargos Complementares</t>
        </is>
      </c>
      <c r="B587" s="89" t="n"/>
      <c r="C587" s="74" t="inlineStr">
        <is>
          <t>FONTE</t>
        </is>
      </c>
      <c r="D587" s="74" t="inlineStr">
        <is>
          <t>UNID</t>
        </is>
      </c>
      <c r="E587" s="74" t="inlineStr">
        <is>
          <t>COEFICIENTE</t>
        </is>
      </c>
      <c r="F587" s="74" t="inlineStr">
        <is>
          <t>PREÇO UNITÁRIO</t>
        </is>
      </c>
      <c r="G587" s="74" t="inlineStr">
        <is>
          <t>TOTAL</t>
        </is>
      </c>
    </row>
    <row r="588" ht="21" customHeight="1">
      <c r="A588" s="18" t="inlineStr">
        <is>
          <t>88256</t>
        </is>
      </c>
      <c r="B588" s="19" t="inlineStr">
        <is>
          <t>AZULEJISTA OU LADRILHISTA COM ENCARGOS COMPLEMENTARES</t>
        </is>
      </c>
      <c r="C588" s="18" t="inlineStr">
        <is>
          <t>SINAPI</t>
        </is>
      </c>
      <c r="D588" s="18" t="inlineStr">
        <is>
          <t>H</t>
        </is>
      </c>
      <c r="E588" s="20">
        <f>L588*FATOR</f>
        <v/>
      </c>
      <c r="F588" s="21">
        <f>'COMPOSICOES AUXILIARES'!G414</f>
        <v/>
      </c>
      <c r="G588" s="21">
        <f>ROUND(ROUND(E588,8)*F588,2)</f>
        <v/>
      </c>
      <c r="L588" t="n">
        <v>0.23</v>
      </c>
      <c r="M588" t="n">
        <v>28.73</v>
      </c>
      <c r="N588">
        <f>(M588-F588)</f>
        <v/>
      </c>
    </row>
    <row r="589" ht="15" customHeight="1">
      <c r="A589" s="18" t="inlineStr">
        <is>
          <t>88316</t>
        </is>
      </c>
      <c r="B589" s="19" t="inlineStr">
        <is>
          <t>SERVENTE COM ENCARGOS COMPLEMENTARES</t>
        </is>
      </c>
      <c r="C589" s="18" t="inlineStr">
        <is>
          <t>SINAPI</t>
        </is>
      </c>
      <c r="D589" s="18" t="inlineStr">
        <is>
          <t>H</t>
        </is>
      </c>
      <c r="E589" s="20">
        <f>L589*FATOR</f>
        <v/>
      </c>
      <c r="F589" s="21">
        <f>'COMPOSICOES AUXILIARES'!G3382</f>
        <v/>
      </c>
      <c r="G589" s="21">
        <f>ROUND(ROUND(E589,8)*F589,2)</f>
        <v/>
      </c>
      <c r="L589" t="n">
        <v>0.23</v>
      </c>
      <c r="M589" t="n">
        <v>22.1</v>
      </c>
      <c r="N589">
        <f>(M589-F589)</f>
        <v/>
      </c>
    </row>
    <row r="590" ht="18" customHeight="1">
      <c r="A590" s="1" t="n"/>
      <c r="B590" s="1" t="n"/>
      <c r="C590" s="1" t="n"/>
      <c r="D590" s="1" t="n"/>
      <c r="E590" s="77" t="inlineStr">
        <is>
          <t>TOTAL Mão de Obra com Encargos Complementares:</t>
        </is>
      </c>
      <c r="F590" s="89" t="n"/>
      <c r="G590" s="22">
        <f>SUM(G588:G589)</f>
        <v/>
      </c>
    </row>
    <row r="591" ht="15" customHeight="1">
      <c r="A591" s="1" t="n"/>
      <c r="B591" s="1" t="n"/>
      <c r="C591" s="1" t="n"/>
      <c r="D591" s="1" t="n"/>
      <c r="E591" s="78" t="inlineStr">
        <is>
          <t>VALOR:</t>
        </is>
      </c>
      <c r="F591" s="89" t="n"/>
      <c r="G591" s="4">
        <f>SUM(G586,G590)</f>
        <v/>
      </c>
    </row>
    <row r="592" ht="15" customHeight="1">
      <c r="A592" s="1" t="n"/>
      <c r="B592" s="1" t="n"/>
      <c r="C592" s="1" t="n"/>
      <c r="D592" s="1" t="n"/>
      <c r="E592" s="78" t="inlineStr">
        <is>
          <t>VALOR BDI:</t>
        </is>
      </c>
      <c r="F592" s="89" t="n"/>
      <c r="G592" s="4">
        <f>ROUNDDOWN(G591*BDI,2)</f>
        <v/>
      </c>
    </row>
    <row r="593" ht="15" customHeight="1">
      <c r="A593" s="1" t="n"/>
      <c r="B593" s="1" t="n"/>
      <c r="C593" s="1" t="n"/>
      <c r="D593" s="1" t="n"/>
      <c r="E593" s="78" t="inlineStr">
        <is>
          <t>VALOR COM BDI:</t>
        </is>
      </c>
      <c r="F593" s="89" t="n"/>
      <c r="G593" s="4">
        <f>G592 + G591</f>
        <v/>
      </c>
    </row>
    <row r="594" ht="9.949999999999999" customHeight="1">
      <c r="A594" s="1" t="n"/>
      <c r="B594" s="1" t="n"/>
      <c r="C594" s="1" t="n"/>
      <c r="D594" s="1" t="n"/>
      <c r="E594" s="79" t="n"/>
    </row>
    <row r="595" ht="20.1" customHeight="1">
      <c r="A595" s="80" t="inlineStr">
        <is>
          <t>3.3.10. S08637 Chapim de concreto pré-moldado (m)</t>
        </is>
      </c>
      <c r="B595" s="88" t="n"/>
      <c r="C595" s="88" t="n"/>
      <c r="D595" s="88" t="n"/>
      <c r="E595" s="88" t="n"/>
      <c r="F595" s="88" t="n"/>
      <c r="G595" s="89" t="n"/>
    </row>
    <row r="596" ht="15" customHeight="1">
      <c r="A596" s="76" t="inlineStr">
        <is>
          <t>Serviço</t>
        </is>
      </c>
      <c r="B596" s="89" t="n"/>
      <c r="C596" s="74" t="inlineStr">
        <is>
          <t>FONTE</t>
        </is>
      </c>
      <c r="D596" s="74" t="inlineStr">
        <is>
          <t>UNID</t>
        </is>
      </c>
      <c r="E596" s="74" t="inlineStr">
        <is>
          <t>COEFICIENTE</t>
        </is>
      </c>
      <c r="F596" s="74" t="inlineStr">
        <is>
          <t>PREÇO UNITÁRIO</t>
        </is>
      </c>
      <c r="G596" s="74" t="inlineStr">
        <is>
          <t>TOTAL</t>
        </is>
      </c>
    </row>
    <row r="597" ht="21" customHeight="1">
      <c r="A597" s="18" t="inlineStr">
        <is>
          <t>S00127</t>
        </is>
      </c>
      <c r="B597" s="19" t="inlineStr">
        <is>
          <t>Concreto simples usinado fck=21mpa, bombeado, lançado e adensado em superestrutura</t>
        </is>
      </c>
      <c r="C597" s="18" t="inlineStr">
        <is>
          <t>ORSE</t>
        </is>
      </c>
      <c r="D597" s="18" t="inlineStr">
        <is>
          <t>m3</t>
        </is>
      </c>
      <c r="E597" s="20" t="n">
        <v>0.01</v>
      </c>
      <c r="F597" s="21">
        <f>'COMPOSICOES AUXILIARES'!G1452</f>
        <v/>
      </c>
      <c r="G597" s="21">
        <f>ROUND(ROUND(E597,8)*F597,2)</f>
        <v/>
      </c>
      <c r="L597" t="n">
        <v>0.01</v>
      </c>
      <c r="M597" t="n">
        <v>658.14</v>
      </c>
      <c r="N597">
        <f>(M597-F597)</f>
        <v/>
      </c>
    </row>
    <row r="598" ht="29.1" customHeight="1">
      <c r="A598" s="18" t="inlineStr">
        <is>
          <t>S11640</t>
        </is>
      </c>
      <c r="B598" s="19" t="inlineStr">
        <is>
          <t>Forma plana para estruturas, em compensado plastificado de 10mm, 02 usos, inclusive escoramento - Revisada 07.2015</t>
        </is>
      </c>
      <c r="C598" s="18" t="inlineStr">
        <is>
          <t>ORSE</t>
        </is>
      </c>
      <c r="D598" s="18" t="inlineStr">
        <is>
          <t>m2</t>
        </is>
      </c>
      <c r="E598" s="20" t="n">
        <v>0.35</v>
      </c>
      <c r="F598" s="21">
        <f>'COMPOSICOES AUXILIARES'!G1945</f>
        <v/>
      </c>
      <c r="G598" s="21">
        <f>ROUND(ROUND(E598,8)*F598,2)</f>
        <v/>
      </c>
      <c r="L598" t="n">
        <v>0.35</v>
      </c>
      <c r="M598" t="n">
        <v>124.65</v>
      </c>
      <c r="N598">
        <f>(M598-F598)</f>
        <v/>
      </c>
    </row>
    <row r="599" ht="15" customHeight="1">
      <c r="A599" s="18" t="inlineStr">
        <is>
          <t>S00081</t>
        </is>
      </c>
      <c r="B599" s="19" t="inlineStr">
        <is>
          <t>Forma plana para fundações, em tábuas de pinho, 01 uso</t>
        </is>
      </c>
      <c r="C599" s="18" t="inlineStr">
        <is>
          <t>ORSE</t>
        </is>
      </c>
      <c r="D599" s="18" t="inlineStr">
        <is>
          <t>m2</t>
        </is>
      </c>
      <c r="E599" s="20" t="n">
        <v>0.8</v>
      </c>
      <c r="F599" s="21">
        <f>'COMPOSICOES AUXILIARES'!G1965</f>
        <v/>
      </c>
      <c r="G599" s="21">
        <f>ROUND(ROUND(E599,8)*F599,2)</f>
        <v/>
      </c>
      <c r="L599" t="n">
        <v>0.8</v>
      </c>
      <c r="M599" t="n">
        <v>186.75</v>
      </c>
      <c r="N599">
        <f>(M599-F599)</f>
        <v/>
      </c>
    </row>
    <row r="600" ht="15" customHeight="1">
      <c r="A600" s="1" t="n"/>
      <c r="B600" s="1" t="n"/>
      <c r="C600" s="1" t="n"/>
      <c r="D600" s="1" t="n"/>
      <c r="E600" s="77" t="inlineStr">
        <is>
          <t>TOTAL Serviço:</t>
        </is>
      </c>
      <c r="F600" s="89" t="n"/>
      <c r="G600" s="22">
        <f>SUM(G597:G599)</f>
        <v/>
      </c>
    </row>
    <row r="601" ht="15" customHeight="1">
      <c r="A601" s="1" t="n"/>
      <c r="B601" s="1" t="n"/>
      <c r="C601" s="1" t="n"/>
      <c r="D601" s="1" t="n"/>
      <c r="E601" s="78" t="inlineStr">
        <is>
          <t>VALOR:</t>
        </is>
      </c>
      <c r="F601" s="89" t="n"/>
      <c r="G601" s="4">
        <f>SUM(G600)</f>
        <v/>
      </c>
    </row>
    <row r="602" ht="15" customHeight="1">
      <c r="A602" s="1" t="n"/>
      <c r="B602" s="1" t="n"/>
      <c r="C602" s="1" t="n"/>
      <c r="D602" s="1" t="n"/>
      <c r="E602" s="78" t="inlineStr">
        <is>
          <t>VALOR BDI:</t>
        </is>
      </c>
      <c r="F602" s="89" t="n"/>
      <c r="G602" s="4">
        <f>ROUNDDOWN(G601*BDI,2)</f>
        <v/>
      </c>
    </row>
    <row r="603" ht="15" customHeight="1">
      <c r="A603" s="1" t="n"/>
      <c r="B603" s="1" t="n"/>
      <c r="C603" s="1" t="n"/>
      <c r="D603" s="1" t="n"/>
      <c r="E603" s="78" t="inlineStr">
        <is>
          <t>VALOR COM BDI:</t>
        </is>
      </c>
      <c r="F603" s="89" t="n"/>
      <c r="G603" s="4">
        <f>G602 + G601</f>
        <v/>
      </c>
    </row>
    <row r="604" ht="9.949999999999999" customHeight="1">
      <c r="A604" s="1" t="n"/>
      <c r="B604" s="1" t="n"/>
      <c r="C604" s="1" t="n"/>
      <c r="D604" s="1" t="n"/>
      <c r="E604" s="79" t="n"/>
    </row>
    <row r="605" ht="20.1" customHeight="1">
      <c r="A605" s="80" t="inlineStr">
        <is>
          <t>3.4.1. 99814 LIMPEZA DE SUPERFÍCIE COM JATO DE ALTA PRESSÃO. AF_04/2019 (M2)</t>
        </is>
      </c>
      <c r="B605" s="88" t="n"/>
      <c r="C605" s="88" t="n"/>
      <c r="D605" s="88" t="n"/>
      <c r="E605" s="88" t="n"/>
      <c r="F605" s="88" t="n"/>
      <c r="G605" s="89" t="n"/>
    </row>
    <row r="606" ht="15" customHeight="1">
      <c r="A606" s="76" t="inlineStr">
        <is>
          <t>Equipamento Custo Horário</t>
        </is>
      </c>
      <c r="B606" s="89" t="n"/>
      <c r="C606" s="74" t="inlineStr">
        <is>
          <t>FONTE</t>
        </is>
      </c>
      <c r="D606" s="74" t="inlineStr">
        <is>
          <t>UNID</t>
        </is>
      </c>
      <c r="E606" s="74" t="inlineStr">
        <is>
          <t>COEFICIENTE</t>
        </is>
      </c>
      <c r="F606" s="74" t="inlineStr">
        <is>
          <t>PREÇO UNITÁRIO</t>
        </is>
      </c>
      <c r="G606" s="74" t="inlineStr">
        <is>
          <t>TOTAL</t>
        </is>
      </c>
    </row>
    <row r="607" ht="38.1" customHeight="1">
      <c r="A607" s="18" t="inlineStr">
        <is>
          <t>99833</t>
        </is>
      </c>
      <c r="B607" s="19" t="inlineStr">
        <is>
          <t>LAVADORA DE ALTA PRESSAO (LAVA-JATO) PARA AGUA FRIA, PRESSAO DE OPERACAO ENTRE 1400 E 1900 LIB/POL2, VAZAO MAXIMA ENTRE 400 E 700 L/H - CHP DIURNO. AF_05/2023</t>
        </is>
      </c>
      <c r="C607" s="18" t="inlineStr">
        <is>
          <t>SINAPI</t>
        </is>
      </c>
      <c r="D607" s="18" t="inlineStr">
        <is>
          <t>CHP</t>
        </is>
      </c>
      <c r="E607" s="20" t="n">
        <v>0.015</v>
      </c>
      <c r="F607" s="21">
        <f>'COMPOSICOES AUXILIARES'!G2339</f>
        <v/>
      </c>
      <c r="G607" s="21">
        <f>TRUNC(TRUNC(E607,8)*F607,2)</f>
        <v/>
      </c>
      <c r="L607" t="n">
        <v>0.015</v>
      </c>
      <c r="M607" t="n">
        <v>1.99</v>
      </c>
      <c r="N607">
        <f>(M607-F607)</f>
        <v/>
      </c>
    </row>
    <row r="608" ht="18" customHeight="1">
      <c r="A608" s="1" t="n"/>
      <c r="B608" s="1" t="n"/>
      <c r="C608" s="1" t="n"/>
      <c r="D608" s="1" t="n"/>
      <c r="E608" s="77" t="inlineStr">
        <is>
          <t>TOTAL Equipamento Custo Horário:</t>
        </is>
      </c>
      <c r="F608" s="89" t="n"/>
      <c r="G608" s="22">
        <f>SUM(G607:G607)</f>
        <v/>
      </c>
    </row>
    <row r="609" ht="15" customHeight="1">
      <c r="A609" s="76" t="inlineStr">
        <is>
          <t>Mão de Obra com Encargos Complementares</t>
        </is>
      </c>
      <c r="B609" s="89" t="n"/>
      <c r="C609" s="74" t="inlineStr">
        <is>
          <t>FONTE</t>
        </is>
      </c>
      <c r="D609" s="74" t="inlineStr">
        <is>
          <t>UNID</t>
        </is>
      </c>
      <c r="E609" s="74" t="inlineStr">
        <is>
          <t>COEFICIENTE</t>
        </is>
      </c>
      <c r="F609" s="74" t="inlineStr">
        <is>
          <t>PREÇO UNITÁRIO</t>
        </is>
      </c>
      <c r="G609" s="74" t="inlineStr">
        <is>
          <t>TOTAL</t>
        </is>
      </c>
    </row>
    <row r="610" ht="15" customHeight="1">
      <c r="A610" s="18" t="inlineStr">
        <is>
          <t>88316</t>
        </is>
      </c>
      <c r="B610" s="19" t="inlineStr">
        <is>
          <t>SERVENTE COM ENCARGOS COMPLEMENTARES</t>
        </is>
      </c>
      <c r="C610" s="18" t="inlineStr">
        <is>
          <t>SINAPI</t>
        </is>
      </c>
      <c r="D610" s="18" t="inlineStr">
        <is>
          <t>H</t>
        </is>
      </c>
      <c r="E610" s="20">
        <f>L610*FATOR</f>
        <v/>
      </c>
      <c r="F610" s="21">
        <f>'COMPOSICOES AUXILIARES'!G3382</f>
        <v/>
      </c>
      <c r="G610" s="21">
        <f>TRUNC(TRUNC(E610,8)*F610,2)</f>
        <v/>
      </c>
      <c r="L610" t="n">
        <v>0.089</v>
      </c>
      <c r="M610" t="n">
        <v>22.1</v>
      </c>
      <c r="N610">
        <f>(M610-F610)</f>
        <v/>
      </c>
    </row>
    <row r="611" ht="18" customHeight="1">
      <c r="A611" s="1" t="n"/>
      <c r="B611" s="1" t="n"/>
      <c r="C611" s="1" t="n"/>
      <c r="D611" s="1" t="n"/>
      <c r="E611" s="77" t="inlineStr">
        <is>
          <t>TOTAL Mão de Obra com Encargos Complementares:</t>
        </is>
      </c>
      <c r="F611" s="89" t="n"/>
      <c r="G611" s="22">
        <f>SUM(G610:G610)</f>
        <v/>
      </c>
    </row>
    <row r="612" ht="15" customHeight="1">
      <c r="A612" s="1" t="n"/>
      <c r="B612" s="1" t="n"/>
      <c r="C612" s="1" t="n"/>
      <c r="D612" s="1" t="n"/>
      <c r="E612" s="78" t="inlineStr">
        <is>
          <t>VALOR:</t>
        </is>
      </c>
      <c r="F612" s="89" t="n"/>
      <c r="G612" s="4">
        <f>SUM(G611,G608)</f>
        <v/>
      </c>
    </row>
    <row r="613" ht="15" customHeight="1">
      <c r="A613" s="1" t="n"/>
      <c r="B613" s="1" t="n"/>
      <c r="C613" s="1" t="n"/>
      <c r="D613" s="1" t="n"/>
      <c r="E613" s="78" t="inlineStr">
        <is>
          <t>VALOR BDI:</t>
        </is>
      </c>
      <c r="F613" s="89" t="n"/>
      <c r="G613" s="4">
        <f>ROUNDDOWN(G612*BDI,2)</f>
        <v/>
      </c>
    </row>
    <row r="614" ht="15" customHeight="1">
      <c r="A614" s="1" t="n"/>
      <c r="B614" s="1" t="n"/>
      <c r="C614" s="1" t="n"/>
      <c r="D614" s="1" t="n"/>
      <c r="E614" s="78" t="inlineStr">
        <is>
          <t>VALOR COM BDI:</t>
        </is>
      </c>
      <c r="F614" s="89" t="n"/>
      <c r="G614" s="4">
        <f>G613 + G612</f>
        <v/>
      </c>
    </row>
    <row r="615" ht="9.949999999999999" customHeight="1">
      <c r="A615" s="1" t="n"/>
      <c r="B615" s="1" t="n"/>
      <c r="C615" s="1" t="n"/>
      <c r="D615" s="1" t="n"/>
      <c r="E615" s="79" t="n"/>
    </row>
    <row r="616" ht="20.1" customHeight="1">
      <c r="A616" s="80" t="inlineStr">
        <is>
          <t>3.4.2. CP ADAP. 019 IMPERMEABILIZAÇÃO DE SUPERFÍCIE C/ CRISTALIZANTE , 2 DEMÃOS (M2)</t>
        </is>
      </c>
      <c r="B616" s="88" t="n"/>
      <c r="C616" s="88" t="n"/>
      <c r="D616" s="88" t="n"/>
      <c r="E616" s="88" t="n"/>
      <c r="F616" s="88" t="n"/>
      <c r="G616" s="89" t="n"/>
    </row>
    <row r="617" ht="15" customHeight="1">
      <c r="A617" s="76" t="inlineStr">
        <is>
          <t>Material</t>
        </is>
      </c>
      <c r="B617" s="89" t="n"/>
      <c r="C617" s="74" t="inlineStr">
        <is>
          <t>FONTE</t>
        </is>
      </c>
      <c r="D617" s="74" t="inlineStr">
        <is>
          <t>UNID</t>
        </is>
      </c>
      <c r="E617" s="74" t="inlineStr">
        <is>
          <t>COEFICIENTE</t>
        </is>
      </c>
      <c r="F617" s="74" t="inlineStr">
        <is>
          <t>PREÇO UNITÁRIO</t>
        </is>
      </c>
      <c r="G617" s="74" t="inlineStr">
        <is>
          <t>TOTAL</t>
        </is>
      </c>
    </row>
    <row r="618" ht="21" customHeight="1">
      <c r="A618" s="18" t="inlineStr">
        <is>
          <t>00045146</t>
        </is>
      </c>
      <c r="B618" s="19" t="inlineStr">
        <is>
          <t>ADITIVO IMPERMEABILIZANTE CRISTALIZANTE PARA CONCRETO</t>
        </is>
      </c>
      <c r="C618" s="18" t="inlineStr">
        <is>
          <t>SINAPI</t>
        </is>
      </c>
      <c r="D618" s="18" t="inlineStr">
        <is>
          <t>KG</t>
        </is>
      </c>
      <c r="E618" s="20" t="n">
        <v>1.6</v>
      </c>
      <c r="F618" s="21">
        <f>ROUND(M618*FATOR, 2)</f>
        <v/>
      </c>
      <c r="G618" s="21">
        <f>ROUND(ROUND(E618,8)*F618,2)</f>
        <v/>
      </c>
      <c r="L618" t="n">
        <v>1.6</v>
      </c>
      <c r="M618" t="n">
        <v>37.77</v>
      </c>
      <c r="N618">
        <f>(M618-F618)</f>
        <v/>
      </c>
    </row>
    <row r="619" ht="15" customHeight="1">
      <c r="A619" s="1" t="n"/>
      <c r="B619" s="1" t="n"/>
      <c r="C619" s="1" t="n"/>
      <c r="D619" s="1" t="n"/>
      <c r="E619" s="77" t="inlineStr">
        <is>
          <t>TOTAL Material:</t>
        </is>
      </c>
      <c r="F619" s="89" t="n"/>
      <c r="G619" s="22">
        <f>SUM(G618:G618)</f>
        <v/>
      </c>
    </row>
    <row r="620" ht="15" customHeight="1">
      <c r="A620" s="76" t="inlineStr">
        <is>
          <t>Mão de Obra com Encargos Complementares</t>
        </is>
      </c>
      <c r="B620" s="89" t="n"/>
      <c r="C620" s="74" t="inlineStr">
        <is>
          <t>FONTE</t>
        </is>
      </c>
      <c r="D620" s="74" t="inlineStr">
        <is>
          <t>UNID</t>
        </is>
      </c>
      <c r="E620" s="74" t="inlineStr">
        <is>
          <t>COEFICIENTE</t>
        </is>
      </c>
      <c r="F620" s="74" t="inlineStr">
        <is>
          <t>PREÇO UNITÁRIO</t>
        </is>
      </c>
      <c r="G620" s="74" t="inlineStr">
        <is>
          <t>TOTAL</t>
        </is>
      </c>
    </row>
    <row r="621" ht="21" customHeight="1">
      <c r="A621" s="18" t="inlineStr">
        <is>
          <t>88243</t>
        </is>
      </c>
      <c r="B621" s="19" t="inlineStr">
        <is>
          <t>AJUDANTE ESPECIALIZADO COM ENCARGOS COMPLEMENTARES</t>
        </is>
      </c>
      <c r="C621" s="18" t="inlineStr">
        <is>
          <t>SINAPI</t>
        </is>
      </c>
      <c r="D621" s="18" t="inlineStr">
        <is>
          <t>H</t>
        </is>
      </c>
      <c r="E621" s="20">
        <f>L621*FATOR</f>
        <v/>
      </c>
      <c r="F621" s="21">
        <f>'COMPOSICOES AUXILIARES'!G75</f>
        <v/>
      </c>
      <c r="G621" s="21">
        <f>ROUND(ROUND(E621,8)*F621,2)</f>
        <v/>
      </c>
      <c r="L621" t="n">
        <v>0.96</v>
      </c>
      <c r="M621" t="n">
        <v>22.26</v>
      </c>
      <c r="N621">
        <f>(M621-F621)</f>
        <v/>
      </c>
    </row>
    <row r="622" ht="15" customHeight="1">
      <c r="A622" s="18" t="inlineStr">
        <is>
          <t>88270</t>
        </is>
      </c>
      <c r="B622" s="19" t="inlineStr">
        <is>
          <t>IMPERMEABILIZADOR COM ENCARGOS COMPLEMENTARES</t>
        </is>
      </c>
      <c r="C622" s="18" t="inlineStr">
        <is>
          <t>SINAPI</t>
        </is>
      </c>
      <c r="D622" s="18" t="inlineStr">
        <is>
          <t>H</t>
        </is>
      </c>
      <c r="E622" s="20">
        <f>L622*FATOR</f>
        <v/>
      </c>
      <c r="F622" s="21">
        <f>'COMPOSICOES AUXILIARES'!G2200</f>
        <v/>
      </c>
      <c r="G622" s="21">
        <f>ROUND(ROUND(E622,8)*F622,2)</f>
        <v/>
      </c>
      <c r="L622" t="n">
        <v>0.476</v>
      </c>
      <c r="M622" t="n">
        <v>28.88</v>
      </c>
      <c r="N622">
        <f>(M622-F622)</f>
        <v/>
      </c>
    </row>
    <row r="623" ht="18" customHeight="1">
      <c r="A623" s="1" t="n"/>
      <c r="B623" s="1" t="n"/>
      <c r="C623" s="1" t="n"/>
      <c r="D623" s="1" t="n"/>
      <c r="E623" s="77" t="inlineStr">
        <is>
          <t>TOTAL Mão de Obra com Encargos Complementares:</t>
        </is>
      </c>
      <c r="F623" s="89" t="n"/>
      <c r="G623" s="22">
        <f>SUM(G621:G622)</f>
        <v/>
      </c>
    </row>
    <row r="624" ht="15" customHeight="1">
      <c r="A624" s="1" t="n"/>
      <c r="B624" s="1" t="n"/>
      <c r="C624" s="1" t="n"/>
      <c r="D624" s="1" t="n"/>
      <c r="E624" s="78" t="inlineStr">
        <is>
          <t>VALOR:</t>
        </is>
      </c>
      <c r="F624" s="89" t="n"/>
      <c r="G624" s="4">
        <f>SUM(G619,G623)</f>
        <v/>
      </c>
    </row>
    <row r="625" ht="15" customHeight="1">
      <c r="A625" s="1" t="n"/>
      <c r="B625" s="1" t="n"/>
      <c r="C625" s="1" t="n"/>
      <c r="D625" s="1" t="n"/>
      <c r="E625" s="78" t="inlineStr">
        <is>
          <t>VALOR BDI:</t>
        </is>
      </c>
      <c r="F625" s="89" t="n"/>
      <c r="G625" s="4">
        <f>ROUNDDOWN(G624*BDI,2)</f>
        <v/>
      </c>
    </row>
    <row r="626" ht="15" customHeight="1">
      <c r="A626" s="1" t="n"/>
      <c r="B626" s="1" t="n"/>
      <c r="C626" s="1" t="n"/>
      <c r="D626" s="1" t="n"/>
      <c r="E626" s="78" t="inlineStr">
        <is>
          <t>VALOR COM BDI:</t>
        </is>
      </c>
      <c r="F626" s="89" t="n"/>
      <c r="G626" s="4">
        <f>G625 + G624</f>
        <v/>
      </c>
    </row>
    <row r="627" ht="9.949999999999999" customHeight="1">
      <c r="A627" s="1" t="n"/>
      <c r="B627" s="1" t="n"/>
      <c r="C627" s="1" t="n"/>
      <c r="D627" s="1" t="n"/>
      <c r="E627" s="79" t="n"/>
    </row>
    <row r="628" ht="20.1" customHeight="1">
      <c r="A628" s="80" t="inlineStr">
        <is>
          <t>3.5.1. 99814 LIMPEZA DE SUPERFÍCIE COM JATO DE ALTA PRESSÃO. AF_04/2019 (M2)</t>
        </is>
      </c>
      <c r="B628" s="88" t="n"/>
      <c r="C628" s="88" t="n"/>
      <c r="D628" s="88" t="n"/>
      <c r="E628" s="88" t="n"/>
      <c r="F628" s="88" t="n"/>
      <c r="G628" s="89" t="n"/>
    </row>
    <row r="629" ht="15" customHeight="1">
      <c r="A629" s="76" t="inlineStr">
        <is>
          <t>Equipamento Custo Horário</t>
        </is>
      </c>
      <c r="B629" s="89" t="n"/>
      <c r="C629" s="74" t="inlineStr">
        <is>
          <t>FONTE</t>
        </is>
      </c>
      <c r="D629" s="74" t="inlineStr">
        <is>
          <t>UNID</t>
        </is>
      </c>
      <c r="E629" s="74" t="inlineStr">
        <is>
          <t>COEFICIENTE</t>
        </is>
      </c>
      <c r="F629" s="74" t="inlineStr">
        <is>
          <t>PREÇO UNITÁRIO</t>
        </is>
      </c>
      <c r="G629" s="74" t="inlineStr">
        <is>
          <t>TOTAL</t>
        </is>
      </c>
    </row>
    <row r="630" ht="38.1" customHeight="1">
      <c r="A630" s="18" t="inlineStr">
        <is>
          <t>99833</t>
        </is>
      </c>
      <c r="B630" s="19" t="inlineStr">
        <is>
          <t>LAVADORA DE ALTA PRESSAO (LAVA-JATO) PARA AGUA FRIA, PRESSAO DE OPERACAO ENTRE 1400 E 1900 LIB/POL2, VAZAO MAXIMA ENTRE 400 E 700 L/H - CHP DIURNO. AF_05/2023</t>
        </is>
      </c>
      <c r="C630" s="18" t="inlineStr">
        <is>
          <t>SINAPI</t>
        </is>
      </c>
      <c r="D630" s="18" t="inlineStr">
        <is>
          <t>CHP</t>
        </is>
      </c>
      <c r="E630" s="20" t="n">
        <v>0.015</v>
      </c>
      <c r="F630" s="21">
        <f>'COMPOSICOES AUXILIARES'!G2339</f>
        <v/>
      </c>
      <c r="G630" s="21">
        <f>TRUNC(TRUNC(E630,8)*F630,2)</f>
        <v/>
      </c>
      <c r="L630" t="n">
        <v>0.015</v>
      </c>
      <c r="M630" t="n">
        <v>1.99</v>
      </c>
      <c r="N630">
        <f>(M630-F630)</f>
        <v/>
      </c>
    </row>
    <row r="631" ht="18" customHeight="1">
      <c r="A631" s="1" t="n"/>
      <c r="B631" s="1" t="n"/>
      <c r="C631" s="1" t="n"/>
      <c r="D631" s="1" t="n"/>
      <c r="E631" s="77" t="inlineStr">
        <is>
          <t>TOTAL Equipamento Custo Horário:</t>
        </is>
      </c>
      <c r="F631" s="89" t="n"/>
      <c r="G631" s="22">
        <f>SUM(G630:G630)</f>
        <v/>
      </c>
    </row>
    <row r="632" ht="15" customHeight="1">
      <c r="A632" s="76" t="inlineStr">
        <is>
          <t>Mão de Obra com Encargos Complementares</t>
        </is>
      </c>
      <c r="B632" s="89" t="n"/>
      <c r="C632" s="74" t="inlineStr">
        <is>
          <t>FONTE</t>
        </is>
      </c>
      <c r="D632" s="74" t="inlineStr">
        <is>
          <t>UNID</t>
        </is>
      </c>
      <c r="E632" s="74" t="inlineStr">
        <is>
          <t>COEFICIENTE</t>
        </is>
      </c>
      <c r="F632" s="74" t="inlineStr">
        <is>
          <t>PREÇO UNITÁRIO</t>
        </is>
      </c>
      <c r="G632" s="74" t="inlineStr">
        <is>
          <t>TOTAL</t>
        </is>
      </c>
    </row>
    <row r="633" ht="15" customHeight="1">
      <c r="A633" s="18" t="inlineStr">
        <is>
          <t>88316</t>
        </is>
      </c>
      <c r="B633" s="19" t="inlineStr">
        <is>
          <t>SERVENTE COM ENCARGOS COMPLEMENTARES</t>
        </is>
      </c>
      <c r="C633" s="18" t="inlineStr">
        <is>
          <t>SINAPI</t>
        </is>
      </c>
      <c r="D633" s="18" t="inlineStr">
        <is>
          <t>H</t>
        </is>
      </c>
      <c r="E633" s="20">
        <f>L633*FATOR</f>
        <v/>
      </c>
      <c r="F633" s="21">
        <f>'COMPOSICOES AUXILIARES'!G3382</f>
        <v/>
      </c>
      <c r="G633" s="21">
        <f>TRUNC(TRUNC(E633,8)*F633,2)</f>
        <v/>
      </c>
      <c r="L633" t="n">
        <v>0.089</v>
      </c>
      <c r="M633" t="n">
        <v>22.1</v>
      </c>
      <c r="N633">
        <f>(M633-F633)</f>
        <v/>
      </c>
    </row>
    <row r="634" ht="18" customHeight="1">
      <c r="A634" s="1" t="n"/>
      <c r="B634" s="1" t="n"/>
      <c r="C634" s="1" t="n"/>
      <c r="D634" s="1" t="n"/>
      <c r="E634" s="77" t="inlineStr">
        <is>
          <t>TOTAL Mão de Obra com Encargos Complementares:</t>
        </is>
      </c>
      <c r="F634" s="89" t="n"/>
      <c r="G634" s="22">
        <f>SUM(G633:G633)</f>
        <v/>
      </c>
    </row>
    <row r="635" ht="15" customHeight="1">
      <c r="A635" s="1" t="n"/>
      <c r="B635" s="1" t="n"/>
      <c r="C635" s="1" t="n"/>
      <c r="D635" s="1" t="n"/>
      <c r="E635" s="78" t="inlineStr">
        <is>
          <t>VALOR:</t>
        </is>
      </c>
      <c r="F635" s="89" t="n"/>
      <c r="G635" s="4">
        <f>SUM(G634,G631)</f>
        <v/>
      </c>
    </row>
    <row r="636" ht="15" customHeight="1">
      <c r="A636" s="1" t="n"/>
      <c r="B636" s="1" t="n"/>
      <c r="C636" s="1" t="n"/>
      <c r="D636" s="1" t="n"/>
      <c r="E636" s="78" t="inlineStr">
        <is>
          <t>VALOR BDI:</t>
        </is>
      </c>
      <c r="F636" s="89" t="n"/>
      <c r="G636" s="4">
        <f>ROUNDDOWN(G635*BDI,2)</f>
        <v/>
      </c>
    </row>
    <row r="637" ht="15" customHeight="1">
      <c r="A637" s="1" t="n"/>
      <c r="B637" s="1" t="n"/>
      <c r="C637" s="1" t="n"/>
      <c r="D637" s="1" t="n"/>
      <c r="E637" s="78" t="inlineStr">
        <is>
          <t>VALOR COM BDI:</t>
        </is>
      </c>
      <c r="F637" s="89" t="n"/>
      <c r="G637" s="4">
        <f>G636 + G635</f>
        <v/>
      </c>
    </row>
    <row r="638" ht="9.949999999999999" customHeight="1">
      <c r="A638" s="1" t="n"/>
      <c r="B638" s="1" t="n"/>
      <c r="C638" s="1" t="n"/>
      <c r="D638" s="1" t="n"/>
      <c r="E638" s="79" t="n"/>
    </row>
    <row r="639" ht="20.1" customHeight="1">
      <c r="A639" s="80" t="inlineStr">
        <is>
          <t>3.5.2. S07218 Remoção de impermeabilização com manta asfaltica (m2)</t>
        </is>
      </c>
      <c r="B639" s="88" t="n"/>
      <c r="C639" s="88" t="n"/>
      <c r="D639" s="88" t="n"/>
      <c r="E639" s="88" t="n"/>
      <c r="F639" s="88" t="n"/>
      <c r="G639" s="89" t="n"/>
    </row>
    <row r="640" ht="15" customHeight="1">
      <c r="A640" s="76" t="inlineStr">
        <is>
          <t>Mão de Obra com Encargos Complementares</t>
        </is>
      </c>
      <c r="B640" s="89" t="n"/>
      <c r="C640" s="74" t="inlineStr">
        <is>
          <t>FONTE</t>
        </is>
      </c>
      <c r="D640" s="74" t="inlineStr">
        <is>
          <t>UNID</t>
        </is>
      </c>
      <c r="E640" s="74" t="inlineStr">
        <is>
          <t>COEFICIENTE</t>
        </is>
      </c>
      <c r="F640" s="74" t="inlineStr">
        <is>
          <t>PREÇO UNITÁRIO</t>
        </is>
      </c>
      <c r="G640" s="74" t="inlineStr">
        <is>
          <t>TOTAL</t>
        </is>
      </c>
    </row>
    <row r="641" ht="15" customHeight="1">
      <c r="A641" s="18" t="inlineStr">
        <is>
          <t>88309</t>
        </is>
      </c>
      <c r="B641" s="19" t="inlineStr">
        <is>
          <t>PEDREIRO COM ENCARGOS COMPLEMENTARES</t>
        </is>
      </c>
      <c r="C641" s="18" t="inlineStr">
        <is>
          <t>SINAPI</t>
        </is>
      </c>
      <c r="D641" s="18" t="inlineStr">
        <is>
          <t>H</t>
        </is>
      </c>
      <c r="E641" s="20">
        <f>L641*FATOR</f>
        <v/>
      </c>
      <c r="F641" s="21">
        <f>'COMPOSICOES AUXILIARES'!G2963</f>
        <v/>
      </c>
      <c r="G641" s="21">
        <f>ROUND(ROUND(E641,8)*F641,2)</f>
        <v/>
      </c>
      <c r="L641" t="n">
        <v>0.1</v>
      </c>
      <c r="M641" t="n">
        <v>28.88</v>
      </c>
      <c r="N641">
        <f>(M641-F641)</f>
        <v/>
      </c>
    </row>
    <row r="642" ht="15" customHeight="1">
      <c r="A642" s="18" t="inlineStr">
        <is>
          <t>88316</t>
        </is>
      </c>
      <c r="B642" s="19" t="inlineStr">
        <is>
          <t>SERVENTE COM ENCARGOS COMPLEMENTARES</t>
        </is>
      </c>
      <c r="C642" s="18" t="inlineStr">
        <is>
          <t>SINAPI</t>
        </is>
      </c>
      <c r="D642" s="18" t="inlineStr">
        <is>
          <t>H</t>
        </is>
      </c>
      <c r="E642" s="20">
        <f>L642*FATOR</f>
        <v/>
      </c>
      <c r="F642" s="21">
        <f>'COMPOSICOES AUXILIARES'!G3382</f>
        <v/>
      </c>
      <c r="G642" s="21">
        <f>ROUND(ROUND(E642,8)*F642,2)</f>
        <v/>
      </c>
      <c r="L642" t="n">
        <v>0.26</v>
      </c>
      <c r="M642" t="n">
        <v>22.1</v>
      </c>
      <c r="N642">
        <f>(M642-F642)</f>
        <v/>
      </c>
    </row>
    <row r="643" ht="18" customHeight="1">
      <c r="A643" s="1" t="n"/>
      <c r="B643" s="1" t="n"/>
      <c r="C643" s="1" t="n"/>
      <c r="D643" s="1" t="n"/>
      <c r="E643" s="77" t="inlineStr">
        <is>
          <t>TOTAL Mão de Obra com Encargos Complementares:</t>
        </is>
      </c>
      <c r="F643" s="89" t="n"/>
      <c r="G643" s="22">
        <f>SUM(G641:G642)</f>
        <v/>
      </c>
    </row>
    <row r="644" ht="15" customHeight="1">
      <c r="A644" s="1" t="n"/>
      <c r="B644" s="1" t="n"/>
      <c r="C644" s="1" t="n"/>
      <c r="D644" s="1" t="n"/>
      <c r="E644" s="78" t="inlineStr">
        <is>
          <t>VALOR:</t>
        </is>
      </c>
      <c r="F644" s="89" t="n"/>
      <c r="G644" s="4">
        <f>SUM(G643)</f>
        <v/>
      </c>
    </row>
    <row r="645" ht="15" customHeight="1">
      <c r="A645" s="1" t="n"/>
      <c r="B645" s="1" t="n"/>
      <c r="C645" s="1" t="n"/>
      <c r="D645" s="1" t="n"/>
      <c r="E645" s="78" t="inlineStr">
        <is>
          <t>VALOR BDI:</t>
        </is>
      </c>
      <c r="F645" s="89" t="n"/>
      <c r="G645" s="4">
        <f>ROUNDDOWN(G644*BDI,2)</f>
        <v/>
      </c>
    </row>
    <row r="646" ht="15" customHeight="1">
      <c r="A646" s="1" t="n"/>
      <c r="B646" s="1" t="n"/>
      <c r="C646" s="1" t="n"/>
      <c r="D646" s="1" t="n"/>
      <c r="E646" s="78" t="inlineStr">
        <is>
          <t>VALOR COM BDI:</t>
        </is>
      </c>
      <c r="F646" s="89" t="n"/>
      <c r="G646" s="4">
        <f>G645 + G644</f>
        <v/>
      </c>
    </row>
    <row r="647" ht="9.949999999999999" customHeight="1">
      <c r="A647" s="1" t="n"/>
      <c r="B647" s="1" t="n"/>
      <c r="C647" s="1" t="n"/>
      <c r="D647" s="1" t="n"/>
      <c r="E647" s="79" t="n"/>
    </row>
    <row r="648" ht="20.1" customHeight="1">
      <c r="A648" s="80" t="inlineStr">
        <is>
          <t>3.5.3. 87682 CONTRAPISO EM ARGAMASSA TRAÇO 1:4 (CIMENTO E AREIA), PREPARO MANUAL, APLICADO EM ÁREAS SECAS SOBRE LAJE, NÃO ADERIDO, ACABAMENTO NÃO REFORÇADO, ESPESSURA 4CM. AF_07/2021 (M2)</t>
        </is>
      </c>
      <c r="B648" s="88" t="n"/>
      <c r="C648" s="88" t="n"/>
      <c r="D648" s="88" t="n"/>
      <c r="E648" s="88" t="n"/>
      <c r="F648" s="88" t="n"/>
      <c r="G648" s="89" t="n"/>
    </row>
    <row r="649" ht="15" customHeight="1">
      <c r="A649" s="76" t="inlineStr">
        <is>
          <t>Mão de Obra com Encargos Complementares</t>
        </is>
      </c>
      <c r="B649" s="89" t="n"/>
      <c r="C649" s="74" t="inlineStr">
        <is>
          <t>FONTE</t>
        </is>
      </c>
      <c r="D649" s="74" t="inlineStr">
        <is>
          <t>UNID</t>
        </is>
      </c>
      <c r="E649" s="74" t="inlineStr">
        <is>
          <t>COEFICIENTE</t>
        </is>
      </c>
      <c r="F649" s="74" t="inlineStr">
        <is>
          <t>PREÇO UNITÁRIO</t>
        </is>
      </c>
      <c r="G649" s="74" t="inlineStr">
        <is>
          <t>TOTAL</t>
        </is>
      </c>
    </row>
    <row r="650" ht="15" customHeight="1">
      <c r="A650" s="18" t="inlineStr">
        <is>
          <t>88309</t>
        </is>
      </c>
      <c r="B650" s="19" t="inlineStr">
        <is>
          <t>PEDREIRO COM ENCARGOS COMPLEMENTARES</t>
        </is>
      </c>
      <c r="C650" s="18" t="inlineStr">
        <is>
          <t>SINAPI</t>
        </is>
      </c>
      <c r="D650" s="18" t="inlineStr">
        <is>
          <t>H</t>
        </is>
      </c>
      <c r="E650" s="20">
        <f>L650*FATOR</f>
        <v/>
      </c>
      <c r="F650" s="21">
        <f>'COMPOSICOES AUXILIARES'!G2963</f>
        <v/>
      </c>
      <c r="G650" s="21">
        <f>TRUNC(TRUNC(E650,8)*F650,2)</f>
        <v/>
      </c>
      <c r="L650" t="n">
        <v>0.248</v>
      </c>
      <c r="M650" t="n">
        <v>28.88</v>
      </c>
      <c r="N650">
        <f>(M650-F650)</f>
        <v/>
      </c>
    </row>
    <row r="651" ht="15" customHeight="1">
      <c r="A651" s="18" t="inlineStr">
        <is>
          <t>88316</t>
        </is>
      </c>
      <c r="B651" s="19" t="inlineStr">
        <is>
          <t>SERVENTE COM ENCARGOS COMPLEMENTARES</t>
        </is>
      </c>
      <c r="C651" s="18" t="inlineStr">
        <is>
          <t>SINAPI</t>
        </is>
      </c>
      <c r="D651" s="18" t="inlineStr">
        <is>
          <t>H</t>
        </is>
      </c>
      <c r="E651" s="20">
        <f>L651*FATOR</f>
        <v/>
      </c>
      <c r="F651" s="21">
        <f>'COMPOSICOES AUXILIARES'!G3382</f>
        <v/>
      </c>
      <c r="G651" s="21">
        <f>TRUNC(TRUNC(E651,8)*F651,2)</f>
        <v/>
      </c>
      <c r="L651" t="n">
        <v>0.124</v>
      </c>
      <c r="M651" t="n">
        <v>22.1</v>
      </c>
      <c r="N651">
        <f>(M651-F651)</f>
        <v/>
      </c>
    </row>
    <row r="652" ht="18" customHeight="1">
      <c r="A652" s="1" t="n"/>
      <c r="B652" s="1" t="n"/>
      <c r="C652" s="1" t="n"/>
      <c r="D652" s="1" t="n"/>
      <c r="E652" s="77" t="inlineStr">
        <is>
          <t>TOTAL Mão de Obra com Encargos Complementares:</t>
        </is>
      </c>
      <c r="F652" s="89" t="n"/>
      <c r="G652" s="22">
        <f>SUM(G650:G651)</f>
        <v/>
      </c>
    </row>
    <row r="653" ht="15" customHeight="1">
      <c r="A653" s="76" t="inlineStr">
        <is>
          <t>Serviço</t>
        </is>
      </c>
      <c r="B653" s="89" t="n"/>
      <c r="C653" s="74" t="inlineStr">
        <is>
          <t>FONTE</t>
        </is>
      </c>
      <c r="D653" s="74" t="inlineStr">
        <is>
          <t>UNID</t>
        </is>
      </c>
      <c r="E653" s="74" t="inlineStr">
        <is>
          <t>COEFICIENTE</t>
        </is>
      </c>
      <c r="F653" s="74" t="inlineStr">
        <is>
          <t>PREÇO UNITÁRIO</t>
        </is>
      </c>
      <c r="G653" s="74" t="inlineStr">
        <is>
          <t>TOTAL</t>
        </is>
      </c>
    </row>
    <row r="654" ht="29.1" customHeight="1">
      <c r="A654" s="18" t="inlineStr">
        <is>
          <t>87373</t>
        </is>
      </c>
      <c r="B654" s="19" t="inlineStr">
        <is>
          <t>ARGAMASSA TRAÇO 1:4 (EM VOLUME DE CIMENTO E AREIA MÉDIA ÚMIDA) PARA CONTRAPISO, PREPARO MANUAL. AF_08/2019</t>
        </is>
      </c>
      <c r="C654" s="18" t="inlineStr">
        <is>
          <t>SINAPI</t>
        </is>
      </c>
      <c r="D654" s="18" t="inlineStr">
        <is>
          <t>M3</t>
        </is>
      </c>
      <c r="E654" s="20" t="n">
        <v>0.053</v>
      </c>
      <c r="F654" s="21">
        <f>'COMPOSICOES AUXILIARES'!G291</f>
        <v/>
      </c>
      <c r="G654" s="21">
        <f>TRUNC(TRUNC(E654,8)*F654,2)</f>
        <v/>
      </c>
      <c r="L654" t="n">
        <v>0.053</v>
      </c>
      <c r="M654" t="n">
        <v>746.33</v>
      </c>
      <c r="N654">
        <f>(M654-F654)</f>
        <v/>
      </c>
    </row>
    <row r="655" ht="15" customHeight="1">
      <c r="A655" s="1" t="n"/>
      <c r="B655" s="1" t="n"/>
      <c r="C655" s="1" t="n"/>
      <c r="D655" s="1" t="n"/>
      <c r="E655" s="77" t="inlineStr">
        <is>
          <t>TOTAL Serviço:</t>
        </is>
      </c>
      <c r="F655" s="89" t="n"/>
      <c r="G655" s="22">
        <f>SUM(G654:G654)</f>
        <v/>
      </c>
    </row>
    <row r="656" ht="15" customHeight="1">
      <c r="A656" s="1" t="n"/>
      <c r="B656" s="1" t="n"/>
      <c r="C656" s="1" t="n"/>
      <c r="D656" s="1" t="n"/>
      <c r="E656" s="78" t="inlineStr">
        <is>
          <t>VALOR:</t>
        </is>
      </c>
      <c r="F656" s="89" t="n"/>
      <c r="G656" s="4">
        <f>SUM(G652,G655)</f>
        <v/>
      </c>
    </row>
    <row r="657" ht="15" customHeight="1">
      <c r="A657" s="1" t="n"/>
      <c r="B657" s="1" t="n"/>
      <c r="C657" s="1" t="n"/>
      <c r="D657" s="1" t="n"/>
      <c r="E657" s="78" t="inlineStr">
        <is>
          <t>VALOR BDI:</t>
        </is>
      </c>
      <c r="F657" s="89" t="n"/>
      <c r="G657" s="4">
        <f>ROUNDDOWN(G656*BDI,2)</f>
        <v/>
      </c>
    </row>
    <row r="658" ht="15" customHeight="1">
      <c r="A658" s="1" t="n"/>
      <c r="B658" s="1" t="n"/>
      <c r="C658" s="1" t="n"/>
      <c r="D658" s="1" t="n"/>
      <c r="E658" s="78" t="inlineStr">
        <is>
          <t>VALOR COM BDI:</t>
        </is>
      </c>
      <c r="F658" s="89" t="n"/>
      <c r="G658" s="4">
        <f>G657 + G656</f>
        <v/>
      </c>
    </row>
    <row r="659" ht="9.949999999999999" customHeight="1">
      <c r="A659" s="1" t="n"/>
      <c r="B659" s="1" t="n"/>
      <c r="C659" s="1" t="n"/>
      <c r="D659" s="1" t="n"/>
      <c r="E659" s="79" t="n"/>
    </row>
    <row r="660" ht="20.1" customHeight="1">
      <c r="A660" s="80" t="inlineStr">
        <is>
          <t>3.5.4. CP ADAP. 50 IMPERMEABILIZAÇÃO COM MANTA ASFÁLTICA ALUMINIZADA, E=3MM TIPO II CLASSE B (M2)</t>
        </is>
      </c>
      <c r="B660" s="88" t="n"/>
      <c r="C660" s="88" t="n"/>
      <c r="D660" s="88" t="n"/>
      <c r="E660" s="88" t="n"/>
      <c r="F660" s="88" t="n"/>
      <c r="G660" s="89" t="n"/>
    </row>
    <row r="661" ht="15" customHeight="1">
      <c r="A661" s="76" t="inlineStr">
        <is>
          <t>Material</t>
        </is>
      </c>
      <c r="B661" s="89" t="n"/>
      <c r="C661" s="74" t="inlineStr">
        <is>
          <t>FONTE</t>
        </is>
      </c>
      <c r="D661" s="74" t="inlineStr">
        <is>
          <t>UNID</t>
        </is>
      </c>
      <c r="E661" s="74" t="inlineStr">
        <is>
          <t>COEFICIENTE</t>
        </is>
      </c>
      <c r="F661" s="74" t="inlineStr">
        <is>
          <t>PREÇO UNITÁRIO</t>
        </is>
      </c>
      <c r="G661" s="74" t="inlineStr">
        <is>
          <t>TOTAL</t>
        </is>
      </c>
    </row>
    <row r="662" ht="15" customHeight="1">
      <c r="A662" s="18" t="inlineStr">
        <is>
          <t>00004226</t>
        </is>
      </c>
      <c r="B662" s="19" t="inlineStr">
        <is>
          <t>GAS DE COZINHA - GLP</t>
        </is>
      </c>
      <c r="C662" s="18" t="inlineStr">
        <is>
          <t>SINAPI</t>
        </is>
      </c>
      <c r="D662" s="18" t="inlineStr">
        <is>
          <t>KG</t>
        </is>
      </c>
      <c r="E662" s="20" t="n">
        <v>0.26</v>
      </c>
      <c r="F662" s="21">
        <f>ROUND(M662*FATOR, 2)</f>
        <v/>
      </c>
      <c r="G662" s="21">
        <f>ROUND(ROUND(E662,8)*F662,2)</f>
        <v/>
      </c>
      <c r="L662" t="n">
        <v>0.26</v>
      </c>
      <c r="M662" t="n">
        <v>8.01</v>
      </c>
      <c r="N662">
        <f>(M662-F662)</f>
        <v/>
      </c>
    </row>
    <row r="663" ht="21" customHeight="1">
      <c r="A663" s="18" t="inlineStr">
        <is>
          <t>00011621</t>
        </is>
      </c>
      <c r="B663" s="19" t="inlineStr">
        <is>
          <t>MANTA ASFALTICA ELASTOMERICA EM POLIESTER ALUMINIZADA 3 MM, TIPO III, CLASSE B (NBR 9952)</t>
        </is>
      </c>
      <c r="C663" s="18" t="inlineStr">
        <is>
          <t>SINAPI</t>
        </is>
      </c>
      <c r="D663" s="18" t="inlineStr">
        <is>
          <t>M2</t>
        </is>
      </c>
      <c r="E663" s="20" t="n">
        <v>1.15</v>
      </c>
      <c r="F663" s="21">
        <f>ROUND(M663*FATOR, 2)</f>
        <v/>
      </c>
      <c r="G663" s="21">
        <f>ROUND(ROUND(E663,8)*F663,2)</f>
        <v/>
      </c>
      <c r="L663" t="n">
        <v>1.15</v>
      </c>
      <c r="M663" t="n">
        <v>68.2</v>
      </c>
      <c r="N663">
        <f>(M663-F663)</f>
        <v/>
      </c>
    </row>
    <row r="664" ht="21" customHeight="1">
      <c r="A664" s="18" t="inlineStr">
        <is>
          <t>00000511</t>
        </is>
      </c>
      <c r="B664" s="19" t="inlineStr">
        <is>
          <t>PRIMER PARA MANTA ASFALTICA A BASE DE ASFALTO MODIFICADO DILUIDO EM SOLVENTE, APLICACAO A FRIO</t>
        </is>
      </c>
      <c r="C664" s="18" t="inlineStr">
        <is>
          <t>SINAPI</t>
        </is>
      </c>
      <c r="D664" s="18" t="inlineStr">
        <is>
          <t>L</t>
        </is>
      </c>
      <c r="E664" s="20" t="n">
        <v>0.615</v>
      </c>
      <c r="F664" s="21">
        <f>ROUND(M664*FATOR, 2)</f>
        <v/>
      </c>
      <c r="G664" s="21">
        <f>ROUND(ROUND(E664,8)*F664,2)</f>
        <v/>
      </c>
      <c r="L664" t="n">
        <v>0.615</v>
      </c>
      <c r="M664" t="n">
        <v>21.59</v>
      </c>
      <c r="N664">
        <f>(M664-F664)</f>
        <v/>
      </c>
    </row>
    <row r="665" ht="15" customHeight="1">
      <c r="A665" s="1" t="n"/>
      <c r="B665" s="1" t="n"/>
      <c r="C665" s="1" t="n"/>
      <c r="D665" s="1" t="n"/>
      <c r="E665" s="77" t="inlineStr">
        <is>
          <t>TOTAL Material:</t>
        </is>
      </c>
      <c r="F665" s="89" t="n"/>
      <c r="G665" s="22">
        <f>SUM(G662:G664)</f>
        <v/>
      </c>
    </row>
    <row r="666" ht="15" customHeight="1">
      <c r="A666" s="76" t="inlineStr">
        <is>
          <t>Mão de Obra com Encargos Complementares</t>
        </is>
      </c>
      <c r="B666" s="89" t="n"/>
      <c r="C666" s="74" t="inlineStr">
        <is>
          <t>FONTE</t>
        </is>
      </c>
      <c r="D666" s="74" t="inlineStr">
        <is>
          <t>UNID</t>
        </is>
      </c>
      <c r="E666" s="74" t="inlineStr">
        <is>
          <t>COEFICIENTE</t>
        </is>
      </c>
      <c r="F666" s="74" t="inlineStr">
        <is>
          <t>PREÇO UNITÁRIO</t>
        </is>
      </c>
      <c r="G666" s="74" t="inlineStr">
        <is>
          <t>TOTAL</t>
        </is>
      </c>
    </row>
    <row r="667" ht="21" customHeight="1">
      <c r="A667" s="18" t="inlineStr">
        <is>
          <t>88243</t>
        </is>
      </c>
      <c r="B667" s="19" t="inlineStr">
        <is>
          <t>AJUDANTE ESPECIALIZADO COM ENCARGOS COMPLEMENTARES</t>
        </is>
      </c>
      <c r="C667" s="18" t="inlineStr">
        <is>
          <t>SINAPI</t>
        </is>
      </c>
      <c r="D667" s="18" t="inlineStr">
        <is>
          <t>H</t>
        </is>
      </c>
      <c r="E667" s="20">
        <f>L667*FATOR</f>
        <v/>
      </c>
      <c r="F667" s="21">
        <f>'COMPOSICOES AUXILIARES'!G75</f>
        <v/>
      </c>
      <c r="G667" s="21">
        <f>ROUND(ROUND(E667,8)*F667,2)</f>
        <v/>
      </c>
      <c r="L667" t="n">
        <v>0.192</v>
      </c>
      <c r="M667" t="n">
        <v>22.26</v>
      </c>
      <c r="N667">
        <f>(M667-F667)</f>
        <v/>
      </c>
    </row>
    <row r="668" ht="15" customHeight="1">
      <c r="A668" s="18" t="inlineStr">
        <is>
          <t>88270</t>
        </is>
      </c>
      <c r="B668" s="19" t="inlineStr">
        <is>
          <t>IMPERMEABILIZADOR COM ENCARGOS COMPLEMENTARES</t>
        </is>
      </c>
      <c r="C668" s="18" t="inlineStr">
        <is>
          <t>SINAPI</t>
        </is>
      </c>
      <c r="D668" s="18" t="inlineStr">
        <is>
          <t>H</t>
        </is>
      </c>
      <c r="E668" s="20">
        <f>L668*FATOR</f>
        <v/>
      </c>
      <c r="F668" s="21">
        <f>'COMPOSICOES AUXILIARES'!G2200</f>
        <v/>
      </c>
      <c r="G668" s="21">
        <f>ROUND(ROUND(E668,8)*F668,2)</f>
        <v/>
      </c>
      <c r="L668" t="n">
        <v>0.948</v>
      </c>
      <c r="M668" t="n">
        <v>28.88</v>
      </c>
      <c r="N668">
        <f>(M668-F668)</f>
        <v/>
      </c>
    </row>
    <row r="669" ht="18" customHeight="1">
      <c r="A669" s="1" t="n"/>
      <c r="B669" s="1" t="n"/>
      <c r="C669" s="1" t="n"/>
      <c r="D669" s="1" t="n"/>
      <c r="E669" s="77" t="inlineStr">
        <is>
          <t>TOTAL Mão de Obra com Encargos Complementares:</t>
        </is>
      </c>
      <c r="F669" s="89" t="n"/>
      <c r="G669" s="22">
        <f>SUM(G667:G668)</f>
        <v/>
      </c>
    </row>
    <row r="670" ht="15" customHeight="1">
      <c r="A670" s="1" t="n"/>
      <c r="B670" s="1" t="n"/>
      <c r="C670" s="1" t="n"/>
      <c r="D670" s="1" t="n"/>
      <c r="E670" s="78" t="inlineStr">
        <is>
          <t>VALOR:</t>
        </is>
      </c>
      <c r="F670" s="89" t="n"/>
      <c r="G670" s="4">
        <f>SUM(G665,G669)</f>
        <v/>
      </c>
    </row>
    <row r="671" ht="15" customHeight="1">
      <c r="A671" s="1" t="n"/>
      <c r="B671" s="1" t="n"/>
      <c r="C671" s="1" t="n"/>
      <c r="D671" s="1" t="n"/>
      <c r="E671" s="78" t="inlineStr">
        <is>
          <t>VALOR BDI:</t>
        </is>
      </c>
      <c r="F671" s="89" t="n"/>
      <c r="G671" s="4">
        <f>ROUNDDOWN(G670*BDI,2)</f>
        <v/>
      </c>
    </row>
    <row r="672" ht="15" customHeight="1">
      <c r="A672" s="1" t="n"/>
      <c r="B672" s="1" t="n"/>
      <c r="C672" s="1" t="n"/>
      <c r="D672" s="1" t="n"/>
      <c r="E672" s="78" t="inlineStr">
        <is>
          <t>VALOR COM BDI:</t>
        </is>
      </c>
      <c r="F672" s="89" t="n"/>
      <c r="G672" s="4">
        <f>G671 + G670</f>
        <v/>
      </c>
    </row>
    <row r="673" ht="9.949999999999999" customHeight="1">
      <c r="A673" s="1" t="n"/>
      <c r="B673" s="1" t="n"/>
      <c r="C673" s="1" t="n"/>
      <c r="D673" s="1" t="n"/>
      <c r="E673" s="79" t="n"/>
    </row>
    <row r="674" ht="20.1" customHeight="1">
      <c r="A674" s="80" t="inlineStr">
        <is>
          <t>3.5.5. S08637 Chapim de concreto pré-moldado (m)</t>
        </is>
      </c>
      <c r="B674" s="88" t="n"/>
      <c r="C674" s="88" t="n"/>
      <c r="D674" s="88" t="n"/>
      <c r="E674" s="88" t="n"/>
      <c r="F674" s="88" t="n"/>
      <c r="G674" s="89" t="n"/>
    </row>
    <row r="675" ht="15" customHeight="1">
      <c r="A675" s="76" t="inlineStr">
        <is>
          <t>Material</t>
        </is>
      </c>
      <c r="B675" s="89" t="n"/>
      <c r="C675" s="74" t="inlineStr">
        <is>
          <t>FONTE</t>
        </is>
      </c>
      <c r="D675" s="74" t="inlineStr">
        <is>
          <t>UNID</t>
        </is>
      </c>
      <c r="E675" s="74" t="inlineStr">
        <is>
          <t>COEFICIENTE</t>
        </is>
      </c>
      <c r="F675" s="74" t="inlineStr">
        <is>
          <t>PREÇO UNITÁRIO</t>
        </is>
      </c>
      <c r="G675" s="74" t="inlineStr">
        <is>
          <t>TOTAL</t>
        </is>
      </c>
    </row>
    <row r="676" ht="15" customHeight="1">
      <c r="A676" s="18" t="inlineStr">
        <is>
          <t>I00081</t>
        </is>
      </c>
      <c r="B676" s="19" t="inlineStr">
        <is>
          <t>Aço ca-50 6,3 a 12,5 mm</t>
        </is>
      </c>
      <c r="C676" s="18" t="inlineStr">
        <is>
          <t>ORSE</t>
        </is>
      </c>
      <c r="D676" s="18" t="inlineStr">
        <is>
          <t>kg</t>
        </is>
      </c>
      <c r="E676" s="20" t="n">
        <v>0.8</v>
      </c>
      <c r="F676" s="21">
        <f>ROUND(M676*FATOR, 2)</f>
        <v/>
      </c>
      <c r="G676" s="21">
        <f>ROUND(ROUND(E676,8)*F676,2)</f>
        <v/>
      </c>
      <c r="L676" t="n">
        <v>0.8</v>
      </c>
      <c r="M676" t="n">
        <v>9.300000000000001</v>
      </c>
      <c r="N676">
        <f>(M676-F676)</f>
        <v/>
      </c>
    </row>
    <row r="677" ht="15" customHeight="1">
      <c r="A677" s="1" t="n"/>
      <c r="B677" s="1" t="n"/>
      <c r="C677" s="1" t="n"/>
      <c r="D677" s="1" t="n"/>
      <c r="E677" s="77" t="inlineStr">
        <is>
          <t>TOTAL Material:</t>
        </is>
      </c>
      <c r="F677" s="89" t="n"/>
      <c r="G677" s="22">
        <f>SUM(G676:G676)</f>
        <v/>
      </c>
    </row>
    <row r="678" ht="15" customHeight="1">
      <c r="A678" s="76" t="inlineStr">
        <is>
          <t>Serviço</t>
        </is>
      </c>
      <c r="B678" s="89" t="n"/>
      <c r="C678" s="74" t="inlineStr">
        <is>
          <t>FONTE</t>
        </is>
      </c>
      <c r="D678" s="74" t="inlineStr">
        <is>
          <t>UNID</t>
        </is>
      </c>
      <c r="E678" s="74" t="inlineStr">
        <is>
          <t>COEFICIENTE</t>
        </is>
      </c>
      <c r="F678" s="74" t="inlineStr">
        <is>
          <t>PREÇO UNITÁRIO</t>
        </is>
      </c>
      <c r="G678" s="74" t="inlineStr">
        <is>
          <t>TOTAL</t>
        </is>
      </c>
    </row>
    <row r="679" ht="21" customHeight="1">
      <c r="A679" s="18" t="inlineStr">
        <is>
          <t>S00127</t>
        </is>
      </c>
      <c r="B679" s="19" t="inlineStr">
        <is>
          <t>Concreto simples usinado fck=21mpa, bombeado, lançado e adensado em superestrutura</t>
        </is>
      </c>
      <c r="C679" s="18" t="inlineStr">
        <is>
          <t>ORSE</t>
        </is>
      </c>
      <c r="D679" s="18" t="inlineStr">
        <is>
          <t>m3</t>
        </is>
      </c>
      <c r="E679" s="20" t="n">
        <v>0.01</v>
      </c>
      <c r="F679" s="21">
        <f>'COMPOSICOES AUXILIARES'!G1452</f>
        <v/>
      </c>
      <c r="G679" s="21">
        <f>ROUND(ROUND(E679,8)*F679,2)</f>
        <v/>
      </c>
      <c r="L679" t="n">
        <v>0.01</v>
      </c>
      <c r="M679" t="n">
        <v>658.14</v>
      </c>
      <c r="N679">
        <f>(M679-F679)</f>
        <v/>
      </c>
    </row>
    <row r="680" ht="29.1" customHeight="1">
      <c r="A680" s="18" t="inlineStr">
        <is>
          <t>S11640</t>
        </is>
      </c>
      <c r="B680" s="19" t="inlineStr">
        <is>
          <t>Forma plana para estruturas, em compensado plastificado de 10mm, 02 usos, inclusive escoramento - Revisada 07.2015</t>
        </is>
      </c>
      <c r="C680" s="18" t="inlineStr">
        <is>
          <t>ORSE</t>
        </is>
      </c>
      <c r="D680" s="18" t="inlineStr">
        <is>
          <t>m2</t>
        </is>
      </c>
      <c r="E680" s="20" t="n">
        <v>0.35</v>
      </c>
      <c r="F680" s="21">
        <f>'COMPOSICOES AUXILIARES'!G1945</f>
        <v/>
      </c>
      <c r="G680" s="21">
        <f>ROUND(ROUND(E680,8)*F680,2)</f>
        <v/>
      </c>
      <c r="L680" t="n">
        <v>0.35</v>
      </c>
      <c r="M680" t="n">
        <v>124.65</v>
      </c>
      <c r="N680">
        <f>(M680-F680)</f>
        <v/>
      </c>
    </row>
    <row r="681" ht="15" customHeight="1">
      <c r="A681" s="1" t="n"/>
      <c r="B681" s="1" t="n"/>
      <c r="C681" s="1" t="n"/>
      <c r="D681" s="1" t="n"/>
      <c r="E681" s="77" t="inlineStr">
        <is>
          <t>TOTAL Serviço:</t>
        </is>
      </c>
      <c r="F681" s="89" t="n"/>
      <c r="G681" s="22">
        <f>SUM(G679:G680)</f>
        <v/>
      </c>
    </row>
    <row r="682" ht="15" customHeight="1">
      <c r="A682" s="1" t="n"/>
      <c r="B682" s="1" t="n"/>
      <c r="C682" s="1" t="n"/>
      <c r="D682" s="1" t="n"/>
      <c r="E682" s="78" t="inlineStr">
        <is>
          <t>VALOR:</t>
        </is>
      </c>
      <c r="F682" s="89" t="n"/>
      <c r="G682" s="4">
        <f>SUM(G677,G681)</f>
        <v/>
      </c>
    </row>
    <row r="683" ht="15" customHeight="1">
      <c r="A683" s="1" t="n"/>
      <c r="B683" s="1" t="n"/>
      <c r="C683" s="1" t="n"/>
      <c r="D683" s="1" t="n"/>
      <c r="E683" s="78" t="inlineStr">
        <is>
          <t>VALOR BDI:</t>
        </is>
      </c>
      <c r="F683" s="89" t="n"/>
      <c r="G683" s="4">
        <f>ROUNDDOWN(G682*BDI,2)</f>
        <v/>
      </c>
    </row>
    <row r="684" ht="15" customHeight="1">
      <c r="A684" s="1" t="n"/>
      <c r="B684" s="1" t="n"/>
      <c r="C684" s="1" t="n"/>
      <c r="D684" s="1" t="n"/>
      <c r="E684" s="78" t="inlineStr">
        <is>
          <t>VALOR COM BDI:</t>
        </is>
      </c>
      <c r="F684" s="89" t="n"/>
      <c r="G684" s="4">
        <f>G683 + G682</f>
        <v/>
      </c>
    </row>
    <row r="685" ht="9.949999999999999" customHeight="1">
      <c r="A685" s="1" t="n"/>
      <c r="B685" s="1" t="n"/>
      <c r="C685" s="1" t="n"/>
      <c r="D685" s="1" t="n"/>
      <c r="E685" s="79" t="n"/>
    </row>
    <row r="686" ht="20.1" customHeight="1">
      <c r="A686" s="80" t="inlineStr">
        <is>
          <t>3.6.1. 97647 REMOÇÃO DE TELHAS DE FIBROCIMENTO METÁLICA E CERÂMICA, DE FORMA MANUAL, SEM REAPROVEITAMENTO. AF_09/2023 (M2)</t>
        </is>
      </c>
      <c r="B686" s="88" t="n"/>
      <c r="C686" s="88" t="n"/>
      <c r="D686" s="88" t="n"/>
      <c r="E686" s="88" t="n"/>
      <c r="F686" s="88" t="n"/>
      <c r="G686" s="89" t="n"/>
    </row>
    <row r="687" ht="15" customHeight="1">
      <c r="A687" s="76" t="inlineStr">
        <is>
          <t>Mão de Obra com Encargos Complementares</t>
        </is>
      </c>
      <c r="B687" s="89" t="n"/>
      <c r="C687" s="74" t="inlineStr">
        <is>
          <t>FONTE</t>
        </is>
      </c>
      <c r="D687" s="74" t="inlineStr">
        <is>
          <t>UNID</t>
        </is>
      </c>
      <c r="E687" s="74" t="inlineStr">
        <is>
          <t>COEFICIENTE</t>
        </is>
      </c>
      <c r="F687" s="74" t="inlineStr">
        <is>
          <t>PREÇO UNITÁRIO</t>
        </is>
      </c>
      <c r="G687" s="74" t="inlineStr">
        <is>
          <t>TOTAL</t>
        </is>
      </c>
    </row>
    <row r="688" ht="15" customHeight="1">
      <c r="A688" s="18" t="inlineStr">
        <is>
          <t>88316</t>
        </is>
      </c>
      <c r="B688" s="19" t="inlineStr">
        <is>
          <t>SERVENTE COM ENCARGOS COMPLEMENTARES</t>
        </is>
      </c>
      <c r="C688" s="18" t="inlineStr">
        <is>
          <t>SINAPI</t>
        </is>
      </c>
      <c r="D688" s="18" t="inlineStr">
        <is>
          <t>H</t>
        </is>
      </c>
      <c r="E688" s="20">
        <f>L688*FATOR</f>
        <v/>
      </c>
      <c r="F688" s="21">
        <f>'COMPOSICOES AUXILIARES'!G3382</f>
        <v/>
      </c>
      <c r="G688" s="21">
        <f>TRUNC(TRUNC(E688,8)*F688,2)</f>
        <v/>
      </c>
      <c r="L688" t="n">
        <v>0.1153</v>
      </c>
      <c r="M688" t="n">
        <v>22.1</v>
      </c>
      <c r="N688">
        <f>(M688-F688)</f>
        <v/>
      </c>
    </row>
    <row r="689" ht="15" customHeight="1">
      <c r="A689" s="18" t="inlineStr">
        <is>
          <t>88323</t>
        </is>
      </c>
      <c r="B689" s="19" t="inlineStr">
        <is>
          <t>TELHADISTA COM ENCARGOS COMPLEMENTARES</t>
        </is>
      </c>
      <c r="C689" s="18" t="inlineStr">
        <is>
          <t>SINAPI</t>
        </is>
      </c>
      <c r="D689" s="18" t="inlineStr">
        <is>
          <t>H</t>
        </is>
      </c>
      <c r="E689" s="20">
        <f>L689*FATOR</f>
        <v/>
      </c>
      <c r="F689" s="21">
        <f>'COMPOSICOES AUXILIARES'!G3472</f>
        <v/>
      </c>
      <c r="G689" s="21">
        <f>TRUNC(TRUNC(E689,8)*F689,2)</f>
        <v/>
      </c>
      <c r="L689" t="n">
        <v>0.0408</v>
      </c>
      <c r="M689" t="n">
        <v>28.26</v>
      </c>
      <c r="N689">
        <f>(M689-F689)</f>
        <v/>
      </c>
    </row>
    <row r="690" ht="18" customHeight="1">
      <c r="A690" s="1" t="n"/>
      <c r="B690" s="1" t="n"/>
      <c r="C690" s="1" t="n"/>
      <c r="D690" s="1" t="n"/>
      <c r="E690" s="77" t="inlineStr">
        <is>
          <t>TOTAL Mão de Obra com Encargos Complementares:</t>
        </is>
      </c>
      <c r="F690" s="89" t="n"/>
      <c r="G690" s="22">
        <f>SUM(G688:G689)</f>
        <v/>
      </c>
    </row>
    <row r="691" ht="15" customHeight="1">
      <c r="A691" s="1" t="n"/>
      <c r="B691" s="1" t="n"/>
      <c r="C691" s="1" t="n"/>
      <c r="D691" s="1" t="n"/>
      <c r="E691" s="78" t="inlineStr">
        <is>
          <t>VALOR:</t>
        </is>
      </c>
      <c r="F691" s="89" t="n"/>
      <c r="G691" s="4">
        <f>SUM(G690)</f>
        <v/>
      </c>
    </row>
    <row r="692" ht="15" customHeight="1">
      <c r="A692" s="1" t="n"/>
      <c r="B692" s="1" t="n"/>
      <c r="C692" s="1" t="n"/>
      <c r="D692" s="1" t="n"/>
      <c r="E692" s="78" t="inlineStr">
        <is>
          <t>VALOR BDI:</t>
        </is>
      </c>
      <c r="F692" s="89" t="n"/>
      <c r="G692" s="4">
        <f>ROUNDDOWN(G691*BDI,2)</f>
        <v/>
      </c>
    </row>
    <row r="693" ht="15" customHeight="1">
      <c r="A693" s="1" t="n"/>
      <c r="B693" s="1" t="n"/>
      <c r="C693" s="1" t="n"/>
      <c r="D693" s="1" t="n"/>
      <c r="E693" s="78" t="inlineStr">
        <is>
          <t>VALOR COM BDI:</t>
        </is>
      </c>
      <c r="F693" s="89" t="n"/>
      <c r="G693" s="4">
        <f>G692 + G691</f>
        <v/>
      </c>
    </row>
    <row r="694" ht="9.949999999999999" customHeight="1">
      <c r="A694" s="1" t="n"/>
      <c r="B694" s="1" t="n"/>
      <c r="C694" s="1" t="n"/>
      <c r="D694" s="1" t="n"/>
      <c r="E694" s="79" t="n"/>
    </row>
    <row r="695" ht="20.1" customHeight="1">
      <c r="A695" s="80" t="inlineStr">
        <is>
          <t>3.6.2. CP ADAP. 064 TELHAMENTO COM TELHA TERMO ACÚSTICA EM ALUMÍNIO ONDULADA COM 30MM DE PREENCHIMENTO / POLIURETANO RÍGIDO (M2)</t>
        </is>
      </c>
      <c r="B695" s="88" t="n"/>
      <c r="C695" s="88" t="n"/>
      <c r="D695" s="88" t="n"/>
      <c r="E695" s="88" t="n"/>
      <c r="F695" s="88" t="n"/>
      <c r="G695" s="89" t="n"/>
    </row>
    <row r="696" ht="15" customHeight="1">
      <c r="A696" s="76" t="inlineStr">
        <is>
          <t>Equipamento Custo Horário</t>
        </is>
      </c>
      <c r="B696" s="89" t="n"/>
      <c r="C696" s="74" t="inlineStr">
        <is>
          <t>FONTE</t>
        </is>
      </c>
      <c r="D696" s="74" t="inlineStr">
        <is>
          <t>UNID</t>
        </is>
      </c>
      <c r="E696" s="74" t="inlineStr">
        <is>
          <t>COEFICIENTE</t>
        </is>
      </c>
      <c r="F696" s="74" t="inlineStr">
        <is>
          <t>PREÇO UNITÁRIO</t>
        </is>
      </c>
      <c r="G696" s="74" t="inlineStr">
        <is>
          <t>TOTAL</t>
        </is>
      </c>
    </row>
    <row r="697" ht="29.1" customHeight="1">
      <c r="A697" s="18" t="inlineStr">
        <is>
          <t>93282</t>
        </is>
      </c>
      <c r="B697" s="19" t="inlineStr">
        <is>
          <t>GUINCHO ELÉTRICO DE COLUNA, CAPACIDADE 400 KG, COM MOTO FREIO, MOTOR TRIFÁSICO DE 1,25 CV - CHI DIURNO. AF_03/2016</t>
        </is>
      </c>
      <c r="C697" s="18" t="inlineStr">
        <is>
          <t>SINAPI</t>
        </is>
      </c>
      <c r="D697" s="18" t="inlineStr">
        <is>
          <t>CHI</t>
        </is>
      </c>
      <c r="E697" s="20" t="n">
        <v>0.0012</v>
      </c>
      <c r="F697" s="21">
        <f>'COMPOSICOES AUXILIARES'!G1996</f>
        <v/>
      </c>
      <c r="G697" s="21">
        <f>ROUND(ROUND(E697,8)*F697,2)</f>
        <v/>
      </c>
      <c r="L697" t="n">
        <v>0.0012</v>
      </c>
      <c r="M697" t="n">
        <v>27.49</v>
      </c>
      <c r="N697">
        <f>(M697-F697)</f>
        <v/>
      </c>
    </row>
    <row r="698" ht="29.1" customHeight="1">
      <c r="A698" s="18" t="inlineStr">
        <is>
          <t>93281</t>
        </is>
      </c>
      <c r="B698" s="19" t="inlineStr">
        <is>
          <t>GUINCHO ELÉTRICO DE COLUNA, CAPACIDADE 400 KG, COM MOTO FREIO, MOTOR TRIFÁSICO DE 1,25 CV - CHP DIURNO. AF_03/2016</t>
        </is>
      </c>
      <c r="C698" s="18" t="inlineStr">
        <is>
          <t>SINAPI</t>
        </is>
      </c>
      <c r="D698" s="18" t="inlineStr">
        <is>
          <t>CHP</t>
        </is>
      </c>
      <c r="E698" s="20" t="n">
        <v>0.0009</v>
      </c>
      <c r="F698" s="21">
        <f>'COMPOSICOES AUXILIARES'!G2010</f>
        <v/>
      </c>
      <c r="G698" s="21">
        <f>ROUND(ROUND(E698,8)*F698,2)</f>
        <v/>
      </c>
      <c r="L698" t="n">
        <v>0.0009</v>
      </c>
      <c r="M698" t="n">
        <v>28.7</v>
      </c>
      <c r="N698">
        <f>(M698-F698)</f>
        <v/>
      </c>
    </row>
    <row r="699" ht="18" customHeight="1">
      <c r="A699" s="1" t="n"/>
      <c r="B699" s="1" t="n"/>
      <c r="C699" s="1" t="n"/>
      <c r="D699" s="1" t="n"/>
      <c r="E699" s="77" t="inlineStr">
        <is>
          <t>TOTAL Equipamento Custo Horário:</t>
        </is>
      </c>
      <c r="F699" s="89" t="n"/>
      <c r="G699" s="22">
        <f>SUM(G697:G698)</f>
        <v/>
      </c>
    </row>
    <row r="700" ht="15" customHeight="1">
      <c r="A700" s="76" t="inlineStr">
        <is>
          <t>Material</t>
        </is>
      </c>
      <c r="B700" s="89" t="n"/>
      <c r="C700" s="74" t="inlineStr">
        <is>
          <t>FONTE</t>
        </is>
      </c>
      <c r="D700" s="74" t="inlineStr">
        <is>
          <t>UNID</t>
        </is>
      </c>
      <c r="E700" s="74" t="inlineStr">
        <is>
          <t>COEFICIENTE</t>
        </is>
      </c>
      <c r="F700" s="74" t="inlineStr">
        <is>
          <t>PREÇO UNITÁRIO</t>
        </is>
      </c>
      <c r="G700" s="74" t="inlineStr">
        <is>
          <t>TOTAL</t>
        </is>
      </c>
    </row>
    <row r="701" ht="29.1" customHeight="1">
      <c r="A701" s="18" t="inlineStr">
        <is>
          <t>00011029</t>
        </is>
      </c>
      <c r="B701" s="19" t="inlineStr">
        <is>
          <t>HASTE RETA PARA GANCHO DE FERRO GALVANIZADO, COM ROSCA 1/4" X 30 CM PARA FIXACAO DE TELHA METALICA, INCLUI PORCA E ARRUELAS DE VEDACAO</t>
        </is>
      </c>
      <c r="C701" s="18" t="inlineStr">
        <is>
          <t>SINAPI</t>
        </is>
      </c>
      <c r="D701" s="18" t="inlineStr">
        <is>
          <t>CJ</t>
        </is>
      </c>
      <c r="E701" s="20" t="n">
        <v>4.15</v>
      </c>
      <c r="F701" s="21">
        <f>ROUND(M701*FATOR, 2)</f>
        <v/>
      </c>
      <c r="G701" s="21">
        <f>ROUND(ROUND(E701,8)*F701,2)</f>
        <v/>
      </c>
      <c r="L701" t="n">
        <v>4.15</v>
      </c>
      <c r="M701" t="n">
        <v>1.52</v>
      </c>
      <c r="N701">
        <f>(M701-F701)</f>
        <v/>
      </c>
    </row>
    <row r="702" ht="29.1" customHeight="1">
      <c r="A702" s="18" t="inlineStr">
        <is>
          <t>COT0005</t>
        </is>
      </c>
      <c r="B702" s="19" t="inlineStr">
        <is>
          <t>TELHAMENTO COM TELHA TERMO ACÚSTICA EM ALUMÍNIO ONDULADA COM 30MM DE PREENCHIMENTO / POLIURETANO RÍGIDO</t>
        </is>
      </c>
      <c r="C702" s="18" t="inlineStr">
        <is>
          <t xml:space="preserve">Composições </t>
        </is>
      </c>
      <c r="D702" s="18" t="inlineStr">
        <is>
          <t>M2</t>
        </is>
      </c>
      <c r="E702" s="20" t="n">
        <v>1.146</v>
      </c>
      <c r="F702" s="21">
        <f>ROUND(M702*FATOR, 2)</f>
        <v/>
      </c>
      <c r="G702" s="21">
        <f>ROUND(ROUND(E702,8)*F702,2)</f>
        <v/>
      </c>
      <c r="L702" t="n">
        <v>1.146</v>
      </c>
      <c r="M702" t="n">
        <v>249.43</v>
      </c>
      <c r="N702">
        <f>(M702-F702)</f>
        <v/>
      </c>
    </row>
    <row r="703" ht="15" customHeight="1">
      <c r="A703" s="1" t="n"/>
      <c r="B703" s="1" t="n"/>
      <c r="C703" s="1" t="n"/>
      <c r="D703" s="1" t="n"/>
      <c r="E703" s="77" t="inlineStr">
        <is>
          <t>TOTAL Material:</t>
        </is>
      </c>
      <c r="F703" s="89" t="n"/>
      <c r="G703" s="22">
        <f>SUM(G701:G702)</f>
        <v/>
      </c>
    </row>
    <row r="704" ht="15" customHeight="1">
      <c r="A704" s="76" t="inlineStr">
        <is>
          <t>Mão de Obra com Encargos Complementares</t>
        </is>
      </c>
      <c r="B704" s="89" t="n"/>
      <c r="C704" s="74" t="inlineStr">
        <is>
          <t>FONTE</t>
        </is>
      </c>
      <c r="D704" s="74" t="inlineStr">
        <is>
          <t>UNID</t>
        </is>
      </c>
      <c r="E704" s="74" t="inlineStr">
        <is>
          <t>COEFICIENTE</t>
        </is>
      </c>
      <c r="F704" s="74" t="inlineStr">
        <is>
          <t>PREÇO UNITÁRIO</t>
        </is>
      </c>
      <c r="G704" s="74" t="inlineStr">
        <is>
          <t>TOTAL</t>
        </is>
      </c>
    </row>
    <row r="705" ht="15" customHeight="1">
      <c r="A705" s="18" t="inlineStr">
        <is>
          <t>88316</t>
        </is>
      </c>
      <c r="B705" s="19" t="inlineStr">
        <is>
          <t>SERVENTE COM ENCARGOS COMPLEMENTARES</t>
        </is>
      </c>
      <c r="C705" s="18" t="inlineStr">
        <is>
          <t>SINAPI</t>
        </is>
      </c>
      <c r="D705" s="18" t="inlineStr">
        <is>
          <t>H</t>
        </is>
      </c>
      <c r="E705" s="20">
        <f>L705*FATOR</f>
        <v/>
      </c>
      <c r="F705" s="21">
        <f>'COMPOSICOES AUXILIARES'!G3382</f>
        <v/>
      </c>
      <c r="G705" s="21">
        <f>ROUND(ROUND(E705,8)*F705,2)</f>
        <v/>
      </c>
      <c r="L705" t="n">
        <v>0.062</v>
      </c>
      <c r="M705" t="n">
        <v>22.1</v>
      </c>
      <c r="N705">
        <f>(M705-F705)</f>
        <v/>
      </c>
    </row>
    <row r="706" ht="15" customHeight="1">
      <c r="A706" s="18" t="inlineStr">
        <is>
          <t>88323</t>
        </is>
      </c>
      <c r="B706" s="19" t="inlineStr">
        <is>
          <t>TELHADISTA COM ENCARGOS COMPLEMENTARES</t>
        </is>
      </c>
      <c r="C706" s="18" t="inlineStr">
        <is>
          <t>SINAPI</t>
        </is>
      </c>
      <c r="D706" s="18" t="inlineStr">
        <is>
          <t>H</t>
        </is>
      </c>
      <c r="E706" s="20">
        <f>L706*FATOR</f>
        <v/>
      </c>
      <c r="F706" s="21">
        <f>'COMPOSICOES AUXILIARES'!G3472</f>
        <v/>
      </c>
      <c r="G706" s="21">
        <f>ROUND(ROUND(E706,8)*F706,2)</f>
        <v/>
      </c>
      <c r="L706" t="n">
        <v>0.056</v>
      </c>
      <c r="M706" t="n">
        <v>28.26</v>
      </c>
      <c r="N706">
        <f>(M706-F706)</f>
        <v/>
      </c>
    </row>
    <row r="707" ht="18" customHeight="1">
      <c r="A707" s="1" t="n"/>
      <c r="B707" s="1" t="n"/>
      <c r="C707" s="1" t="n"/>
      <c r="D707" s="1" t="n"/>
      <c r="E707" s="77" t="inlineStr">
        <is>
          <t>TOTAL Mão de Obra com Encargos Complementares:</t>
        </is>
      </c>
      <c r="F707" s="89" t="n"/>
      <c r="G707" s="22">
        <f>SUM(G705:G706)</f>
        <v/>
      </c>
    </row>
    <row r="708" ht="15" customHeight="1">
      <c r="A708" s="1" t="n"/>
      <c r="B708" s="1" t="n"/>
      <c r="C708" s="1" t="n"/>
      <c r="D708" s="1" t="n"/>
      <c r="E708" s="78" t="inlineStr">
        <is>
          <t>VALOR:</t>
        </is>
      </c>
      <c r="F708" s="89" t="n"/>
      <c r="G708" s="4">
        <f>SUM(G703,G707,G699)</f>
        <v/>
      </c>
    </row>
    <row r="709" ht="15" customHeight="1">
      <c r="A709" s="1" t="n"/>
      <c r="B709" s="1" t="n"/>
      <c r="C709" s="1" t="n"/>
      <c r="D709" s="1" t="n"/>
      <c r="E709" s="78" t="inlineStr">
        <is>
          <t>VALOR BDI:</t>
        </is>
      </c>
      <c r="F709" s="89" t="n"/>
      <c r="G709" s="4">
        <f>ROUNDDOWN(G708*BDI,2)</f>
        <v/>
      </c>
    </row>
    <row r="710" ht="15" customHeight="1">
      <c r="A710" s="1" t="n"/>
      <c r="B710" s="1" t="n"/>
      <c r="C710" s="1" t="n"/>
      <c r="D710" s="1" t="n"/>
      <c r="E710" s="78" t="inlineStr">
        <is>
          <t>VALOR COM BDI:</t>
        </is>
      </c>
      <c r="F710" s="89" t="n"/>
      <c r="G710" s="4">
        <f>G709 + G708</f>
        <v/>
      </c>
    </row>
    <row r="711" ht="9.949999999999999" customHeight="1">
      <c r="A711" s="1" t="n"/>
      <c r="B711" s="1" t="n"/>
      <c r="C711" s="1" t="n"/>
      <c r="D711" s="1" t="n"/>
      <c r="E711" s="79" t="n"/>
    </row>
    <row r="712" ht="20.1" customHeight="1">
      <c r="A712" s="80" t="inlineStr">
        <is>
          <t>3.6.3. C4827 TELHA DE ALUMÍNIO ONDULADA, ESP.=0,7MM (Fechamento Lateral) (M2)</t>
        </is>
      </c>
      <c r="B712" s="88" t="n"/>
      <c r="C712" s="88" t="n"/>
      <c r="D712" s="88" t="n"/>
      <c r="E712" s="88" t="n"/>
      <c r="F712" s="88" t="n"/>
      <c r="G712" s="89" t="n"/>
    </row>
    <row r="713" ht="15" customHeight="1">
      <c r="A713" s="76" t="inlineStr">
        <is>
          <t>Material</t>
        </is>
      </c>
      <c r="B713" s="89" t="n"/>
      <c r="C713" s="74" t="inlineStr">
        <is>
          <t>FONTE</t>
        </is>
      </c>
      <c r="D713" s="74" t="inlineStr">
        <is>
          <t>UNID</t>
        </is>
      </c>
      <c r="E713" s="74" t="inlineStr">
        <is>
          <t>COEFICIENTE</t>
        </is>
      </c>
      <c r="F713" s="74" t="inlineStr">
        <is>
          <t>PREÇO UNITÁRIO</t>
        </is>
      </c>
      <c r="G713" s="74" t="inlineStr">
        <is>
          <t>TOTAL</t>
        </is>
      </c>
    </row>
    <row r="714" ht="15" customHeight="1">
      <c r="A714" s="18" t="inlineStr">
        <is>
          <t>I1215</t>
        </is>
      </c>
      <c r="B714" s="19" t="inlineStr">
        <is>
          <t>GANCHO COM PORCA E ARRUELA</t>
        </is>
      </c>
      <c r="C714" s="18" t="inlineStr">
        <is>
          <t>SEINFRA</t>
        </is>
      </c>
      <c r="D714" s="18" t="inlineStr">
        <is>
          <t>UN</t>
        </is>
      </c>
      <c r="E714" s="20" t="n">
        <v>3</v>
      </c>
      <c r="F714" s="23">
        <f>ROUND(M714*FATOR, 2)</f>
        <v/>
      </c>
      <c r="G714" s="23">
        <f>ROUND(ROUND(E714,8)*F714,4)</f>
        <v/>
      </c>
      <c r="L714" t="n">
        <v>3</v>
      </c>
      <c r="M714" t="n">
        <v>2.29</v>
      </c>
      <c r="N714">
        <f>(M714-F714)</f>
        <v/>
      </c>
    </row>
    <row r="715" ht="15" customHeight="1">
      <c r="A715" s="18" t="inlineStr">
        <is>
          <t>I1920</t>
        </is>
      </c>
      <c r="B715" s="19" t="inlineStr">
        <is>
          <t>TALA DE AJUSTE</t>
        </is>
      </c>
      <c r="C715" s="18" t="inlineStr">
        <is>
          <t>SEINFRA</t>
        </is>
      </c>
      <c r="D715" s="18" t="inlineStr">
        <is>
          <t>UN</t>
        </is>
      </c>
      <c r="E715" s="20" t="n">
        <v>3</v>
      </c>
      <c r="F715" s="23">
        <f>ROUND(M715*FATOR, 2)</f>
        <v/>
      </c>
      <c r="G715" s="23">
        <f>ROUND(ROUND(E715,8)*F715,4)</f>
        <v/>
      </c>
      <c r="L715" t="n">
        <v>3</v>
      </c>
      <c r="M715" t="n">
        <v>0.34</v>
      </c>
      <c r="N715">
        <f>(M715-F715)</f>
        <v/>
      </c>
    </row>
    <row r="716" ht="21" customHeight="1">
      <c r="A716" s="18" t="inlineStr">
        <is>
          <t>I9141</t>
        </is>
      </c>
      <c r="B716" s="19" t="inlineStr">
        <is>
          <t>TELHA ALUMINIO ONDULADA, ALTURA = *18* MM, E = 0,7 MM</t>
        </is>
      </c>
      <c r="C716" s="18" t="inlineStr">
        <is>
          <t>SEINFRA</t>
        </is>
      </c>
      <c r="D716" s="18" t="inlineStr">
        <is>
          <t>M2</t>
        </is>
      </c>
      <c r="E716" s="20" t="n">
        <v>1.1</v>
      </c>
      <c r="F716" s="23">
        <f>ROUND(M716*FATOR, 2)</f>
        <v/>
      </c>
      <c r="G716" s="23">
        <f>ROUND(ROUND(E716,8)*F716,4)</f>
        <v/>
      </c>
      <c r="L716" t="n">
        <v>1.1</v>
      </c>
      <c r="M716" t="n">
        <v>50.52</v>
      </c>
      <c r="N716">
        <f>(M716-F716)</f>
        <v/>
      </c>
    </row>
    <row r="717" ht="15" customHeight="1">
      <c r="A717" s="1" t="n"/>
      <c r="B717" s="1" t="n"/>
      <c r="C717" s="1" t="n"/>
      <c r="D717" s="1" t="n"/>
      <c r="E717" s="77" t="inlineStr">
        <is>
          <t>TOTAL Material:</t>
        </is>
      </c>
      <c r="F717" s="89" t="n"/>
      <c r="G717" s="24">
        <f>SUM(G714:G716)</f>
        <v/>
      </c>
    </row>
    <row r="718" ht="15" customHeight="1">
      <c r="A718" s="76" t="inlineStr">
        <is>
          <t>Mão de Obra</t>
        </is>
      </c>
      <c r="B718" s="89" t="n"/>
      <c r="C718" s="74" t="inlineStr">
        <is>
          <t>FONTE</t>
        </is>
      </c>
      <c r="D718" s="74" t="inlineStr">
        <is>
          <t>UNID</t>
        </is>
      </c>
      <c r="E718" s="74" t="inlineStr">
        <is>
          <t>COEFICIENTE</t>
        </is>
      </c>
      <c r="F718" s="74" t="inlineStr">
        <is>
          <t>PREÇO UNITÁRIO</t>
        </is>
      </c>
      <c r="G718" s="74" t="inlineStr">
        <is>
          <t>TOTAL</t>
        </is>
      </c>
    </row>
    <row r="719" ht="15" customHeight="1">
      <c r="A719" s="18" t="inlineStr">
        <is>
          <t>I0037</t>
        </is>
      </c>
      <c r="B719" s="19" t="inlineStr">
        <is>
          <t>AJUDANTE</t>
        </is>
      </c>
      <c r="C719" s="18" t="inlineStr">
        <is>
          <t>SEINFRA</t>
        </is>
      </c>
      <c r="D719" s="18" t="inlineStr">
        <is>
          <t>H</t>
        </is>
      </c>
      <c r="E719" s="20">
        <f>L719*FATOR</f>
        <v/>
      </c>
      <c r="F719" s="23" t="n">
        <v>21.1</v>
      </c>
      <c r="G719" s="23">
        <f>ROUND(ROUND(E719,8)*F719,4)</f>
        <v/>
      </c>
      <c r="L719" t="n">
        <v>0.3</v>
      </c>
      <c r="M719" t="n">
        <v>21.1</v>
      </c>
      <c r="N719">
        <f>(M719-F719)</f>
        <v/>
      </c>
    </row>
    <row r="720" ht="15" customHeight="1">
      <c r="A720" s="18" t="inlineStr">
        <is>
          <t>I1530</t>
        </is>
      </c>
      <c r="B720" s="19" t="inlineStr">
        <is>
          <t>MONTADOR</t>
        </is>
      </c>
      <c r="C720" s="18" t="inlineStr">
        <is>
          <t>SEINFRA</t>
        </is>
      </c>
      <c r="D720" s="18" t="inlineStr">
        <is>
          <t>H</t>
        </is>
      </c>
      <c r="E720" s="20">
        <f>L720*FATOR</f>
        <v/>
      </c>
      <c r="F720" s="23" t="n">
        <v>26.86</v>
      </c>
      <c r="G720" s="23">
        <f>ROUND(ROUND(E720,8)*F720,4)</f>
        <v/>
      </c>
      <c r="L720" t="n">
        <v>0.3</v>
      </c>
      <c r="M720" t="n">
        <v>26.86</v>
      </c>
      <c r="N720">
        <f>(M720-F720)</f>
        <v/>
      </c>
    </row>
    <row r="721" ht="15" customHeight="1">
      <c r="A721" s="1" t="n"/>
      <c r="B721" s="1" t="n"/>
      <c r="C721" s="1" t="n"/>
      <c r="D721" s="1" t="n"/>
      <c r="E721" s="77" t="inlineStr">
        <is>
          <t>TOTAL Mão de Obra:</t>
        </is>
      </c>
      <c r="F721" s="89" t="n"/>
      <c r="G721" s="24">
        <f>SUM(G719:G720)</f>
        <v/>
      </c>
    </row>
    <row r="722" ht="15" customHeight="1">
      <c r="A722" s="1" t="n"/>
      <c r="B722" s="1" t="n"/>
      <c r="C722" s="1" t="n"/>
      <c r="D722" s="1" t="n"/>
      <c r="E722" s="78" t="inlineStr">
        <is>
          <t>VALOR:</t>
        </is>
      </c>
      <c r="F722" s="89" t="n"/>
      <c r="G722" s="4">
        <f>SUM(G717,G721)</f>
        <v/>
      </c>
    </row>
    <row r="723" ht="15" customHeight="1">
      <c r="A723" s="1" t="n"/>
      <c r="B723" s="1" t="n"/>
      <c r="C723" s="1" t="n"/>
      <c r="D723" s="1" t="n"/>
      <c r="E723" s="78" t="inlineStr">
        <is>
          <t>VALOR BDI:</t>
        </is>
      </c>
      <c r="F723" s="89" t="n"/>
      <c r="G723" s="4">
        <f>ROUNDDOWN(G722*BDI,2)</f>
        <v/>
      </c>
    </row>
    <row r="724" ht="15" customHeight="1">
      <c r="A724" s="1" t="n"/>
      <c r="B724" s="1" t="n"/>
      <c r="C724" s="1" t="n"/>
      <c r="D724" s="1" t="n"/>
      <c r="E724" s="78" t="inlineStr">
        <is>
          <t>VALOR COM BDI:</t>
        </is>
      </c>
      <c r="F724" s="89" t="n"/>
      <c r="G724" s="4">
        <f>G723 + G722</f>
        <v/>
      </c>
    </row>
    <row r="725" ht="9.949999999999999" customHeight="1">
      <c r="A725" s="1" t="n"/>
      <c r="B725" s="1" t="n"/>
      <c r="C725" s="1" t="n"/>
      <c r="D725" s="1" t="n"/>
      <c r="E725" s="79" t="n"/>
    </row>
    <row r="726" ht="20.1" customHeight="1">
      <c r="A726" s="80" t="inlineStr">
        <is>
          <t>3.6.4. CP ADAP. 054 RUFO EM CHAPA DE AÇO GALVANIZADO NÚMERO 24, CORTE DE 50 CM, INCLUSO TRANSPORTE VERTICAL (M)</t>
        </is>
      </c>
      <c r="B726" s="88" t="n"/>
      <c r="C726" s="88" t="n"/>
      <c r="D726" s="88" t="n"/>
      <c r="E726" s="88" t="n"/>
      <c r="F726" s="88" t="n"/>
      <c r="G726" s="89" t="n"/>
    </row>
    <row r="727" ht="15" customHeight="1">
      <c r="A727" s="76" t="inlineStr">
        <is>
          <t>Equipamento Custo Horário</t>
        </is>
      </c>
      <c r="B727" s="89" t="n"/>
      <c r="C727" s="74" t="inlineStr">
        <is>
          <t>FONTE</t>
        </is>
      </c>
      <c r="D727" s="74" t="inlineStr">
        <is>
          <t>UNID</t>
        </is>
      </c>
      <c r="E727" s="74" t="inlineStr">
        <is>
          <t>COEFICIENTE</t>
        </is>
      </c>
      <c r="F727" s="74" t="inlineStr">
        <is>
          <t>PREÇO UNITÁRIO</t>
        </is>
      </c>
      <c r="G727" s="74" t="inlineStr">
        <is>
          <t>TOTAL</t>
        </is>
      </c>
    </row>
    <row r="728" ht="29.1" customHeight="1">
      <c r="A728" s="18" t="inlineStr">
        <is>
          <t>93282</t>
        </is>
      </c>
      <c r="B728" s="19" t="inlineStr">
        <is>
          <t>GUINCHO ELÉTRICO DE COLUNA, CAPACIDADE 400 KG, COM MOTO FREIO, MOTOR TRIFÁSICO DE 1,25 CV - CHI DIURNO. AF_03/2016</t>
        </is>
      </c>
      <c r="C728" s="18" t="inlineStr">
        <is>
          <t>SINAPI</t>
        </is>
      </c>
      <c r="D728" s="18" t="inlineStr">
        <is>
          <t>CHI</t>
        </is>
      </c>
      <c r="E728" s="20" t="n">
        <v>0.0183</v>
      </c>
      <c r="F728" s="21">
        <f>'COMPOSICOES AUXILIARES'!G1996</f>
        <v/>
      </c>
      <c r="G728" s="21">
        <f>ROUND(ROUND(E728,8)*F728,2)</f>
        <v/>
      </c>
      <c r="L728" t="n">
        <v>0.0183</v>
      </c>
      <c r="M728" t="n">
        <v>27.49</v>
      </c>
      <c r="N728">
        <f>(M728-F728)</f>
        <v/>
      </c>
    </row>
    <row r="729" ht="29.1" customHeight="1">
      <c r="A729" s="18" t="inlineStr">
        <is>
          <t>93281</t>
        </is>
      </c>
      <c r="B729" s="19" t="inlineStr">
        <is>
          <t>GUINCHO ELÉTRICO DE COLUNA, CAPACIDADE 400 KG, COM MOTO FREIO, MOTOR TRIFÁSICO DE 1,25 CV - CHP DIURNO. AF_03/2016</t>
        </is>
      </c>
      <c r="C729" s="18" t="inlineStr">
        <is>
          <t>SINAPI</t>
        </is>
      </c>
      <c r="D729" s="18" t="inlineStr">
        <is>
          <t>CHP</t>
        </is>
      </c>
      <c r="E729" s="20" t="n">
        <v>0.0132</v>
      </c>
      <c r="F729" s="21">
        <f>'COMPOSICOES AUXILIARES'!G2010</f>
        <v/>
      </c>
      <c r="G729" s="21">
        <f>ROUND(ROUND(E729,8)*F729,2)</f>
        <v/>
      </c>
      <c r="L729" t="n">
        <v>0.0132</v>
      </c>
      <c r="M729" t="n">
        <v>28.7</v>
      </c>
      <c r="N729">
        <f>(M729-F729)</f>
        <v/>
      </c>
    </row>
    <row r="730" ht="18" customHeight="1">
      <c r="A730" s="1" t="n"/>
      <c r="B730" s="1" t="n"/>
      <c r="C730" s="1" t="n"/>
      <c r="D730" s="1" t="n"/>
      <c r="E730" s="77" t="inlineStr">
        <is>
          <t>TOTAL Equipamento Custo Horário:</t>
        </is>
      </c>
      <c r="F730" s="89" t="n"/>
      <c r="G730" s="22">
        <f>SUM(G728:G729)</f>
        <v/>
      </c>
    </row>
    <row r="731" ht="15" customHeight="1">
      <c r="A731" s="76" t="inlineStr">
        <is>
          <t>Material</t>
        </is>
      </c>
      <c r="B731" s="89" t="n"/>
      <c r="C731" s="74" t="inlineStr">
        <is>
          <t>FONTE</t>
        </is>
      </c>
      <c r="D731" s="74" t="inlineStr">
        <is>
          <t>UNID</t>
        </is>
      </c>
      <c r="E731" s="74" t="inlineStr">
        <is>
          <t>COEFICIENTE</t>
        </is>
      </c>
      <c r="F731" s="74" t="inlineStr">
        <is>
          <t>PREÇO UNITÁRIO</t>
        </is>
      </c>
      <c r="G731" s="74" t="inlineStr">
        <is>
          <t>TOTAL</t>
        </is>
      </c>
    </row>
    <row r="732" ht="21" customHeight="1">
      <c r="A732" s="18" t="inlineStr">
        <is>
          <t>00043106</t>
        </is>
      </c>
      <c r="B732" s="19" t="inlineStr">
        <is>
          <t>CHAPA DE ACO GALVANIZADA BITOLA GSG 24, E = 0,64 (5,12 KG/M2)</t>
        </is>
      </c>
      <c r="C732" s="18" t="inlineStr">
        <is>
          <t>SINAPI</t>
        </is>
      </c>
      <c r="D732" s="18" t="inlineStr">
        <is>
          <t>KG</t>
        </is>
      </c>
      <c r="E732" s="20" t="n">
        <v>5.225</v>
      </c>
      <c r="F732" s="21">
        <f>ROUND(M732*FATOR, 2)</f>
        <v/>
      </c>
      <c r="G732" s="21">
        <f>ROUND(ROUND(E732,8)*F732,2)</f>
        <v/>
      </c>
      <c r="L732" t="n">
        <v>5.225</v>
      </c>
      <c r="M732" t="n">
        <v>11.37</v>
      </c>
      <c r="N732">
        <f>(M732-F732)</f>
        <v/>
      </c>
    </row>
    <row r="733" ht="21" customHeight="1">
      <c r="A733" s="18" t="inlineStr">
        <is>
          <t>COT0006</t>
        </is>
      </c>
      <c r="B733" s="19" t="inlineStr">
        <is>
          <t>PARAFUSO AUTO PERFURANTE PARA ISOTELHA COLONIAL ACABAMENTO NA COR TERRA COTA FIXAÇÃO AÇO</t>
        </is>
      </c>
      <c r="C733" s="18" t="inlineStr">
        <is>
          <t xml:space="preserve">Composições </t>
        </is>
      </c>
      <c r="D733" s="18" t="inlineStr">
        <is>
          <t>UN</t>
        </is>
      </c>
      <c r="E733" s="20" t="n">
        <v>6</v>
      </c>
      <c r="F733" s="21">
        <f>ROUND(M733*FATOR, 2)</f>
        <v/>
      </c>
      <c r="G733" s="21">
        <f>ROUND(ROUND(E733,8)*F733,2)</f>
        <v/>
      </c>
      <c r="L733" t="n">
        <v>6</v>
      </c>
      <c r="M733" t="n">
        <v>2.2</v>
      </c>
      <c r="N733">
        <f>(M733-F733)</f>
        <v/>
      </c>
    </row>
    <row r="734" ht="21" customHeight="1">
      <c r="A734" s="18" t="inlineStr">
        <is>
          <t>00000142</t>
        </is>
      </c>
      <c r="B734" s="19" t="inlineStr">
        <is>
          <t>SELANTE ELASTICO MONOCOMPONENTE A BASE DE POLIURETANO (PU) PARA JUNTAS DIVERSAS</t>
        </is>
      </c>
      <c r="C734" s="18" t="inlineStr">
        <is>
          <t>SINAPI</t>
        </is>
      </c>
      <c r="D734" s="18" t="inlineStr">
        <is>
          <t>310ML</t>
        </is>
      </c>
      <c r="E734" s="20" t="n">
        <v>0.198</v>
      </c>
      <c r="F734" s="21">
        <f>ROUND(M734*FATOR, 2)</f>
        <v/>
      </c>
      <c r="G734" s="21">
        <f>ROUND(ROUND(E734,8)*F734,2)</f>
        <v/>
      </c>
      <c r="L734" t="n">
        <v>0.198</v>
      </c>
      <c r="M734" t="n">
        <v>38.65</v>
      </c>
      <c r="N734">
        <f>(M734-F734)</f>
        <v/>
      </c>
    </row>
    <row r="735" ht="15" customHeight="1">
      <c r="A735" s="1" t="n"/>
      <c r="B735" s="1" t="n"/>
      <c r="C735" s="1" t="n"/>
      <c r="D735" s="1" t="n"/>
      <c r="E735" s="77" t="inlineStr">
        <is>
          <t>TOTAL Material:</t>
        </is>
      </c>
      <c r="F735" s="89" t="n"/>
      <c r="G735" s="22">
        <f>SUM(G732:G734)</f>
        <v/>
      </c>
    </row>
    <row r="736" ht="15" customHeight="1">
      <c r="A736" s="76" t="inlineStr">
        <is>
          <t>Mão de Obra com Encargos Complementares</t>
        </is>
      </c>
      <c r="B736" s="89" t="n"/>
      <c r="C736" s="74" t="inlineStr">
        <is>
          <t>FONTE</t>
        </is>
      </c>
      <c r="D736" s="74" t="inlineStr">
        <is>
          <t>UNID</t>
        </is>
      </c>
      <c r="E736" s="74" t="inlineStr">
        <is>
          <t>COEFICIENTE</t>
        </is>
      </c>
      <c r="F736" s="74" t="inlineStr">
        <is>
          <t>PREÇO UNITÁRIO</t>
        </is>
      </c>
      <c r="G736" s="74" t="inlineStr">
        <is>
          <t>TOTAL</t>
        </is>
      </c>
    </row>
    <row r="737" ht="15" customHeight="1">
      <c r="A737" s="18" t="inlineStr">
        <is>
          <t>88316</t>
        </is>
      </c>
      <c r="B737" s="19" t="inlineStr">
        <is>
          <t>SERVENTE COM ENCARGOS COMPLEMENTARES</t>
        </is>
      </c>
      <c r="C737" s="18" t="inlineStr">
        <is>
          <t>SINAPI</t>
        </is>
      </c>
      <c r="D737" s="18" t="inlineStr">
        <is>
          <t>H</t>
        </is>
      </c>
      <c r="E737" s="20">
        <f>L737*FATOR</f>
        <v/>
      </c>
      <c r="F737" s="21">
        <f>'COMPOSICOES AUXILIARES'!G3382</f>
        <v/>
      </c>
      <c r="G737" s="21">
        <f>ROUND(ROUND(E737,8)*F737,2)</f>
        <v/>
      </c>
      <c r="L737" t="n">
        <v>0.207</v>
      </c>
      <c r="M737" t="n">
        <v>22.1</v>
      </c>
      <c r="N737">
        <f>(M737-F737)</f>
        <v/>
      </c>
    </row>
    <row r="738" ht="15" customHeight="1">
      <c r="A738" s="18" t="inlineStr">
        <is>
          <t>88323</t>
        </is>
      </c>
      <c r="B738" s="19" t="inlineStr">
        <is>
          <t>TELHADISTA COM ENCARGOS COMPLEMENTARES</t>
        </is>
      </c>
      <c r="C738" s="18" t="inlineStr">
        <is>
          <t>SINAPI</t>
        </is>
      </c>
      <c r="D738" s="18" t="inlineStr">
        <is>
          <t>H</t>
        </is>
      </c>
      <c r="E738" s="20">
        <f>L738*FATOR</f>
        <v/>
      </c>
      <c r="F738" s="21">
        <f>'COMPOSICOES AUXILIARES'!G3472</f>
        <v/>
      </c>
      <c r="G738" s="21">
        <f>ROUND(ROUND(E738,8)*F738,2)</f>
        <v/>
      </c>
      <c r="L738" t="n">
        <v>0.112</v>
      </c>
      <c r="M738" t="n">
        <v>28.26</v>
      </c>
      <c r="N738">
        <f>(M738-F738)</f>
        <v/>
      </c>
    </row>
    <row r="739" ht="18" customHeight="1">
      <c r="A739" s="1" t="n"/>
      <c r="B739" s="1" t="n"/>
      <c r="C739" s="1" t="n"/>
      <c r="D739" s="1" t="n"/>
      <c r="E739" s="77" t="inlineStr">
        <is>
          <t>TOTAL Mão de Obra com Encargos Complementares:</t>
        </is>
      </c>
      <c r="F739" s="89" t="n"/>
      <c r="G739" s="22">
        <f>SUM(G737:G738)</f>
        <v/>
      </c>
    </row>
    <row r="740" ht="15" customHeight="1">
      <c r="A740" s="1" t="n"/>
      <c r="B740" s="1" t="n"/>
      <c r="C740" s="1" t="n"/>
      <c r="D740" s="1" t="n"/>
      <c r="E740" s="78" t="inlineStr">
        <is>
          <t>VALOR:</t>
        </is>
      </c>
      <c r="F740" s="89" t="n"/>
      <c r="G740" s="4">
        <f>SUM(G735,G739,G730)</f>
        <v/>
      </c>
    </row>
    <row r="741" ht="15" customHeight="1">
      <c r="A741" s="1" t="n"/>
      <c r="B741" s="1" t="n"/>
      <c r="C741" s="1" t="n"/>
      <c r="D741" s="1" t="n"/>
      <c r="E741" s="78" t="inlineStr">
        <is>
          <t>VALOR BDI:</t>
        </is>
      </c>
      <c r="F741" s="89" t="n"/>
      <c r="G741" s="4">
        <f>ROUNDDOWN(G740*BDI,2)</f>
        <v/>
      </c>
    </row>
    <row r="742" ht="15" customHeight="1">
      <c r="A742" s="1" t="n"/>
      <c r="B742" s="1" t="n"/>
      <c r="C742" s="1" t="n"/>
      <c r="D742" s="1" t="n"/>
      <c r="E742" s="78" t="inlineStr">
        <is>
          <t>VALOR COM BDI:</t>
        </is>
      </c>
      <c r="F742" s="89" t="n"/>
      <c r="G742" s="4">
        <f>G741 + G740</f>
        <v/>
      </c>
    </row>
    <row r="743" ht="9.949999999999999" customHeight="1">
      <c r="A743" s="1" t="n"/>
      <c r="B743" s="1" t="n"/>
      <c r="C743" s="1" t="n"/>
      <c r="D743" s="1" t="n"/>
      <c r="E743" s="79" t="n"/>
    </row>
    <row r="744" ht="20.1" customHeight="1">
      <c r="A744" s="80" t="inlineStr">
        <is>
          <t>3.6.5. S09541 Fornecimento e instalação de exaustor eólico ref. LM-60 master turbo, da luftmaxi ou similar (un)</t>
        </is>
      </c>
      <c r="B744" s="88" t="n"/>
      <c r="C744" s="88" t="n"/>
      <c r="D744" s="88" t="n"/>
      <c r="E744" s="88" t="n"/>
      <c r="F744" s="88" t="n"/>
      <c r="G744" s="89" t="n"/>
    </row>
    <row r="745" ht="15" customHeight="1">
      <c r="A745" s="76" t="inlineStr">
        <is>
          <t>Encargos Complementares</t>
        </is>
      </c>
      <c r="B745" s="89" t="n"/>
      <c r="C745" s="74" t="inlineStr">
        <is>
          <t>FONTE</t>
        </is>
      </c>
      <c r="D745" s="74" t="inlineStr">
        <is>
          <t>UNID</t>
        </is>
      </c>
      <c r="E745" s="74" t="inlineStr">
        <is>
          <t>COEFICIENTE</t>
        </is>
      </c>
      <c r="F745" s="74" t="inlineStr">
        <is>
          <t>PREÇO UNITÁRIO</t>
        </is>
      </c>
      <c r="G745" s="74" t="inlineStr">
        <is>
          <t>TOTAL</t>
        </is>
      </c>
    </row>
    <row r="746" ht="15" customHeight="1">
      <c r="A746" s="18" t="inlineStr">
        <is>
          <t>S10550</t>
        </is>
      </c>
      <c r="B746" s="19" t="inlineStr">
        <is>
          <t>Encargos Complementares - Pedreiro</t>
        </is>
      </c>
      <c r="C746" s="18" t="inlineStr">
        <is>
          <t>ORSE</t>
        </is>
      </c>
      <c r="D746" s="18" t="inlineStr">
        <is>
          <t>h</t>
        </is>
      </c>
      <c r="E746" s="20" t="n">
        <v>1</v>
      </c>
      <c r="F746" s="21" t="n">
        <v>3.79</v>
      </c>
      <c r="G746" s="21">
        <f>ROUND(ROUND(E746,8)*F746,2)</f>
        <v/>
      </c>
      <c r="L746" t="n">
        <v>1</v>
      </c>
      <c r="M746" t="n">
        <v>3.79</v>
      </c>
      <c r="N746">
        <f>(M746-F746)</f>
        <v/>
      </c>
    </row>
    <row r="747" ht="15" customHeight="1">
      <c r="A747" s="18" t="inlineStr">
        <is>
          <t>S10549</t>
        </is>
      </c>
      <c r="B747" s="19" t="inlineStr">
        <is>
          <t>Encargos Complementares - Servente</t>
        </is>
      </c>
      <c r="C747" s="18" t="inlineStr">
        <is>
          <t>ORSE</t>
        </is>
      </c>
      <c r="D747" s="18" t="inlineStr">
        <is>
          <t>h</t>
        </is>
      </c>
      <c r="E747" s="20" t="n">
        <v>1</v>
      </c>
      <c r="F747" s="21" t="n">
        <v>3.89</v>
      </c>
      <c r="G747" s="21">
        <f>ROUND(ROUND(E747,8)*F747,2)</f>
        <v/>
      </c>
      <c r="L747" t="n">
        <v>1</v>
      </c>
      <c r="M747" t="n">
        <v>3.89</v>
      </c>
      <c r="N747">
        <f>(M747-F747)</f>
        <v/>
      </c>
    </row>
    <row r="748" ht="15" customHeight="1">
      <c r="A748" s="1" t="n"/>
      <c r="B748" s="1" t="n"/>
      <c r="C748" s="1" t="n"/>
      <c r="D748" s="1" t="n"/>
      <c r="E748" s="77" t="inlineStr">
        <is>
          <t>TOTAL Encargos Complementares:</t>
        </is>
      </c>
      <c r="F748" s="89" t="n"/>
      <c r="G748" s="22">
        <f>SUM(G746:G747)</f>
        <v/>
      </c>
    </row>
    <row r="749" ht="15" customHeight="1">
      <c r="A749" s="76" t="inlineStr">
        <is>
          <t>Material</t>
        </is>
      </c>
      <c r="B749" s="89" t="n"/>
      <c r="C749" s="74" t="inlineStr">
        <is>
          <t>FONTE</t>
        </is>
      </c>
      <c r="D749" s="74" t="inlineStr">
        <is>
          <t>UNID</t>
        </is>
      </c>
      <c r="E749" s="74" t="inlineStr">
        <is>
          <t>COEFICIENTE</t>
        </is>
      </c>
      <c r="F749" s="74" t="inlineStr">
        <is>
          <t>PREÇO UNITÁRIO</t>
        </is>
      </c>
      <c r="G749" s="74" t="inlineStr">
        <is>
          <t>TOTAL</t>
        </is>
      </c>
    </row>
    <row r="750" ht="21" customHeight="1">
      <c r="A750" s="18" t="inlineStr">
        <is>
          <t>I09871</t>
        </is>
      </c>
      <c r="B750" s="19" t="inlineStr">
        <is>
          <t>Exaustor eólico ref. LM-60 master turbo, da luftmaxi ou similar</t>
        </is>
      </c>
      <c r="C750" s="18" t="inlineStr">
        <is>
          <t>ORSE</t>
        </is>
      </c>
      <c r="D750" s="18" t="inlineStr">
        <is>
          <t>un</t>
        </is>
      </c>
      <c r="E750" s="20" t="n">
        <v>1</v>
      </c>
      <c r="F750" s="21">
        <f>ROUND(M750*FATOR, 2)</f>
        <v/>
      </c>
      <c r="G750" s="21">
        <f>ROUND(ROUND(E750,8)*F750,2)</f>
        <v/>
      </c>
      <c r="L750" t="n">
        <v>1</v>
      </c>
      <c r="M750" t="n">
        <v>382.23</v>
      </c>
      <c r="N750">
        <f>(M750-F750)</f>
        <v/>
      </c>
    </row>
    <row r="751" ht="15" customHeight="1">
      <c r="A751" s="1" t="n"/>
      <c r="B751" s="1" t="n"/>
      <c r="C751" s="1" t="n"/>
      <c r="D751" s="1" t="n"/>
      <c r="E751" s="77" t="inlineStr">
        <is>
          <t>TOTAL Material:</t>
        </is>
      </c>
      <c r="F751" s="89" t="n"/>
      <c r="G751" s="22">
        <f>SUM(G750:G750)</f>
        <v/>
      </c>
    </row>
    <row r="752" ht="15" customHeight="1">
      <c r="A752" s="76" t="inlineStr">
        <is>
          <t>Mão de Obra</t>
        </is>
      </c>
      <c r="B752" s="89" t="n"/>
      <c r="C752" s="74" t="inlineStr">
        <is>
          <t>FONTE</t>
        </is>
      </c>
      <c r="D752" s="74" t="inlineStr">
        <is>
          <t>UNID</t>
        </is>
      </c>
      <c r="E752" s="74" t="inlineStr">
        <is>
          <t>COEFICIENTE</t>
        </is>
      </c>
      <c r="F752" s="74" t="inlineStr">
        <is>
          <t>PREÇO UNITÁRIO</t>
        </is>
      </c>
      <c r="G752" s="74" t="inlineStr">
        <is>
          <t>TOTAL</t>
        </is>
      </c>
    </row>
    <row r="753" ht="15" customHeight="1">
      <c r="A753" s="18" t="inlineStr">
        <is>
          <t>I04750S</t>
        </is>
      </c>
      <c r="B753" s="19" t="inlineStr">
        <is>
          <t>Pedreiro (horista)</t>
        </is>
      </c>
      <c r="C753" s="18" t="inlineStr">
        <is>
          <t>ORSE</t>
        </is>
      </c>
      <c r="D753" s="18" t="inlineStr">
        <is>
          <t>h</t>
        </is>
      </c>
      <c r="E753" s="20">
        <f>L753*FATOR</f>
        <v/>
      </c>
      <c r="F753" s="21" t="n">
        <v>19.11</v>
      </c>
      <c r="G753" s="21">
        <f>ROUND(ROUND(E753,8)*F753,2)</f>
        <v/>
      </c>
      <c r="L753" t="n">
        <v>1</v>
      </c>
      <c r="M753" t="n">
        <v>19.11</v>
      </c>
      <c r="N753">
        <f>(M753-F753)</f>
        <v/>
      </c>
    </row>
    <row r="754" ht="15" customHeight="1">
      <c r="A754" s="18" t="inlineStr">
        <is>
          <t>I06111S</t>
        </is>
      </c>
      <c r="B754" s="19" t="inlineStr">
        <is>
          <t>Servente de obras (horista)</t>
        </is>
      </c>
      <c r="C754" s="18" t="inlineStr">
        <is>
          <t>ORSE</t>
        </is>
      </c>
      <c r="D754" s="18" t="inlineStr">
        <is>
          <t>h</t>
        </is>
      </c>
      <c r="E754" s="20">
        <f>L754*FATOR</f>
        <v/>
      </c>
      <c r="F754" s="21" t="n">
        <v>13.65</v>
      </c>
      <c r="G754" s="21">
        <f>ROUND(ROUND(E754,8)*F754,2)</f>
        <v/>
      </c>
      <c r="L754" t="n">
        <v>1</v>
      </c>
      <c r="M754" t="n">
        <v>13.65</v>
      </c>
      <c r="N754">
        <f>(M754-F754)</f>
        <v/>
      </c>
    </row>
    <row r="755" ht="15" customHeight="1">
      <c r="A755" s="1" t="n"/>
      <c r="B755" s="1" t="n"/>
      <c r="C755" s="1" t="n"/>
      <c r="D755" s="1" t="n"/>
      <c r="E755" s="77" t="inlineStr">
        <is>
          <t>TOTAL Mão de Obra:</t>
        </is>
      </c>
      <c r="F755" s="89" t="n"/>
      <c r="G755" s="22">
        <f>SUM(G753:G754)</f>
        <v/>
      </c>
    </row>
    <row r="756" ht="15" customHeight="1">
      <c r="A756" s="1" t="n"/>
      <c r="B756" s="1" t="n"/>
      <c r="C756" s="1" t="n"/>
      <c r="D756" s="1" t="n"/>
      <c r="E756" s="78" t="inlineStr">
        <is>
          <t>VALOR:</t>
        </is>
      </c>
      <c r="F756" s="89" t="n"/>
      <c r="G756" s="4">
        <f>SUM(G751,G755,G748)</f>
        <v/>
      </c>
    </row>
    <row r="757" ht="15" customHeight="1">
      <c r="A757" s="1" t="n"/>
      <c r="B757" s="1" t="n"/>
      <c r="C757" s="1" t="n"/>
      <c r="D757" s="1" t="n"/>
      <c r="E757" s="78" t="inlineStr">
        <is>
          <t>VALOR BDI:</t>
        </is>
      </c>
      <c r="F757" s="89" t="n"/>
      <c r="G757" s="4">
        <f>ROUNDDOWN(G756*BDI,2)</f>
        <v/>
      </c>
    </row>
    <row r="758" ht="15" customHeight="1">
      <c r="A758" s="1" t="n"/>
      <c r="B758" s="1" t="n"/>
      <c r="C758" s="1" t="n"/>
      <c r="D758" s="1" t="n"/>
      <c r="E758" s="78" t="inlineStr">
        <is>
          <t>VALOR COM BDI:</t>
        </is>
      </c>
      <c r="F758" s="89" t="n"/>
      <c r="G758" s="4">
        <f>G757 + G756</f>
        <v/>
      </c>
    </row>
    <row r="759" ht="9.949999999999999" customHeight="1">
      <c r="A759" s="1" t="n"/>
      <c r="B759" s="1" t="n"/>
      <c r="C759" s="1" t="n"/>
      <c r="D759" s="1" t="n"/>
      <c r="E759" s="79" t="n"/>
    </row>
    <row r="760" ht="27" customHeight="1">
      <c r="A760" s="80" t="inlineStr">
        <is>
          <t>4.1.1. 00020193 LOCACAO DE ANDAIME METALICO TIPO FACHADEIRO, PECAS COM APROXIMADAMENTE 1,20 M DE LARGURA E 2,0 M DE ALTURA, INCLUINDO DIAGONAIS EM X, BARRAS DE LIGACAO, SAPATAS E DEMAIS ITENS NECESSARIOS A MONTAGEM (NAO INCLUI INSTALACAO) (M2XMES)</t>
        </is>
      </c>
      <c r="B760" s="88" t="n"/>
      <c r="C760" s="88" t="n"/>
      <c r="D760" s="88" t="n"/>
      <c r="E760" s="88" t="n"/>
      <c r="F760" s="88" t="n"/>
      <c r="G760" s="89" t="n"/>
    </row>
    <row r="761" ht="15" customHeight="1">
      <c r="A761" s="76" t="inlineStr">
        <is>
          <t>Equipamento</t>
        </is>
      </c>
      <c r="B761" s="89" t="n"/>
      <c r="C761" s="74" t="inlineStr">
        <is>
          <t>FONTE</t>
        </is>
      </c>
      <c r="D761" s="74" t="inlineStr">
        <is>
          <t>UNID</t>
        </is>
      </c>
      <c r="E761" s="74" t="inlineStr">
        <is>
          <t>COEFICIENTE</t>
        </is>
      </c>
      <c r="F761" s="74" t="inlineStr">
        <is>
          <t>PREÇO UNITÁRIO</t>
        </is>
      </c>
      <c r="G761" s="74" t="inlineStr">
        <is>
          <t>TOTAL</t>
        </is>
      </c>
    </row>
    <row r="762" ht="45.95" customHeight="1">
      <c r="A762" s="18" t="inlineStr">
        <is>
          <t>00020193</t>
        </is>
      </c>
      <c r="B762" s="19" t="inlineStr">
        <is>
          <t>LOCACAO DE ANDAIME METALICO TIPO FACHADEIRO, PECAS COM APROXIMADAMENTE 1,20 M DE LARGURA E 2,0 M DE ALTURA, INCLUINDO DIAGONAIS EM X, BARRAS DE LIGACAO, SAPATAS E DEMAIS ITENS NECESSARIOS A MONTAGEM (NAO INCLUI INSTALACAO)</t>
        </is>
      </c>
      <c r="C762" s="18" t="inlineStr">
        <is>
          <t>SINAPI</t>
        </is>
      </c>
      <c r="D762" s="18" t="inlineStr">
        <is>
          <t>M2XME</t>
        </is>
      </c>
      <c r="E762" s="20" t="n">
        <v>1</v>
      </c>
      <c r="F762" s="21">
        <f>ROUND(M762*FATOR, 2)</f>
        <v/>
      </c>
      <c r="G762" s="21">
        <f>TRUNC(TRUNC(E762,8)*F762,2)</f>
        <v/>
      </c>
      <c r="L762" t="n">
        <v>1</v>
      </c>
      <c r="M762" t="n">
        <v>19.42</v>
      </c>
      <c r="N762">
        <f>(M762-F762)</f>
        <v/>
      </c>
    </row>
    <row r="763" ht="15" customHeight="1">
      <c r="A763" s="1" t="n"/>
      <c r="B763" s="1" t="n"/>
      <c r="C763" s="1" t="n"/>
      <c r="D763" s="1" t="n"/>
      <c r="E763" s="77" t="inlineStr">
        <is>
          <t>TOTAL Equipamento:</t>
        </is>
      </c>
      <c r="F763" s="89" t="n"/>
      <c r="G763" s="22">
        <f>SUM(G762:G762)</f>
        <v/>
      </c>
    </row>
    <row r="764" ht="15" customHeight="1">
      <c r="A764" s="1" t="n"/>
      <c r="B764" s="1" t="n"/>
      <c r="C764" s="1" t="n"/>
      <c r="D764" s="1" t="n"/>
      <c r="E764" s="78" t="inlineStr">
        <is>
          <t>VALOR:</t>
        </is>
      </c>
      <c r="F764" s="89" t="n"/>
      <c r="G764" s="4">
        <f>SUM(G763)</f>
        <v/>
      </c>
    </row>
    <row r="765" ht="15" customHeight="1">
      <c r="A765" s="1" t="n"/>
      <c r="B765" s="1" t="n"/>
      <c r="C765" s="1" t="n"/>
      <c r="D765" s="1" t="n"/>
      <c r="E765" s="78" t="inlineStr">
        <is>
          <t>VALOR BDI:</t>
        </is>
      </c>
      <c r="F765" s="89" t="n"/>
      <c r="G765" s="4">
        <f>ROUNDDOWN(G764*BDI,2)</f>
        <v/>
      </c>
    </row>
    <row r="766" ht="15" customHeight="1">
      <c r="A766" s="1" t="n"/>
      <c r="B766" s="1" t="n"/>
      <c r="C766" s="1" t="n"/>
      <c r="D766" s="1" t="n"/>
      <c r="E766" s="78" t="inlineStr">
        <is>
          <t>VALOR COM BDI:</t>
        </is>
      </c>
      <c r="F766" s="89" t="n"/>
      <c r="G766" s="4">
        <f>G765 + G764</f>
        <v/>
      </c>
    </row>
    <row r="767" ht="9.949999999999999" customHeight="1">
      <c r="A767" s="1" t="n"/>
      <c r="B767" s="1" t="n"/>
      <c r="C767" s="1" t="n"/>
      <c r="D767" s="1" t="n"/>
      <c r="E767" s="79" t="n"/>
    </row>
    <row r="768" ht="20.1" customHeight="1">
      <c r="A768" s="80" t="inlineStr">
        <is>
          <t>4.1.2. 97063 MONTAGEM E DESMONTAGEM DE ANDAIME MODULAR FACHADEIRO, COM PISO METÁLICO, PARA EDIFICAÇÕES COM MÚLTIPLOS PAVIMENTOS (EXCLUSIVE ANDAIME E LIMPEZA). AF_11/2017 (M2)</t>
        </is>
      </c>
      <c r="B768" s="88" t="n"/>
      <c r="C768" s="88" t="n"/>
      <c r="D768" s="88" t="n"/>
      <c r="E768" s="88" t="n"/>
      <c r="F768" s="88" t="n"/>
      <c r="G768" s="89" t="n"/>
    </row>
    <row r="769" ht="15" customHeight="1">
      <c r="A769" s="76" t="inlineStr">
        <is>
          <t>Mão de Obra com Encargos Complementares</t>
        </is>
      </c>
      <c r="B769" s="89" t="n"/>
      <c r="C769" s="74" t="inlineStr">
        <is>
          <t>FONTE</t>
        </is>
      </c>
      <c r="D769" s="74" t="inlineStr">
        <is>
          <t>UNID</t>
        </is>
      </c>
      <c r="E769" s="74" t="inlineStr">
        <is>
          <t>COEFICIENTE</t>
        </is>
      </c>
      <c r="F769" s="74" t="inlineStr">
        <is>
          <t>PREÇO UNITÁRIO</t>
        </is>
      </c>
      <c r="G769" s="74" t="inlineStr">
        <is>
          <t>TOTAL</t>
        </is>
      </c>
    </row>
    <row r="770" ht="21" customHeight="1">
      <c r="A770" s="18" t="inlineStr">
        <is>
          <t>88278</t>
        </is>
      </c>
      <c r="B770" s="19" t="inlineStr">
        <is>
          <t>MONTADOR DE ESTRUTURA METÁLICA COM ENCARGOS COMPLEMENTARES</t>
        </is>
      </c>
      <c r="C770" s="18" t="inlineStr">
        <is>
          <t>SINAPI</t>
        </is>
      </c>
      <c r="D770" s="18" t="inlineStr">
        <is>
          <t>H</t>
        </is>
      </c>
      <c r="E770" s="20">
        <f>L770*FATOR</f>
        <v/>
      </c>
      <c r="F770" s="21">
        <f>'COMPOSICOES AUXILIARES'!G2590</f>
        <v/>
      </c>
      <c r="G770" s="21">
        <f>TRUNC(TRUNC(E770,8)*F770,2)</f>
        <v/>
      </c>
      <c r="L770" t="n">
        <v>0.5546</v>
      </c>
      <c r="M770" t="n">
        <v>25.03</v>
      </c>
      <c r="N770">
        <f>(M770-F770)</f>
        <v/>
      </c>
    </row>
    <row r="771" ht="15" customHeight="1">
      <c r="A771" s="18" t="inlineStr">
        <is>
          <t>88316</t>
        </is>
      </c>
      <c r="B771" s="19" t="inlineStr">
        <is>
          <t>SERVENTE COM ENCARGOS COMPLEMENTARES</t>
        </is>
      </c>
      <c r="C771" s="18" t="inlineStr">
        <is>
          <t>SINAPI</t>
        </is>
      </c>
      <c r="D771" s="18" t="inlineStr">
        <is>
          <t>H</t>
        </is>
      </c>
      <c r="E771" s="20">
        <f>L771*FATOR</f>
        <v/>
      </c>
      <c r="F771" s="21">
        <f>'COMPOSICOES AUXILIARES'!G3382</f>
        <v/>
      </c>
      <c r="G771" s="21">
        <f>TRUNC(TRUNC(E771,8)*F771,2)</f>
        <v/>
      </c>
      <c r="L771" t="n">
        <v>0.10584</v>
      </c>
      <c r="M771" t="n">
        <v>22.1</v>
      </c>
      <c r="N771">
        <f>(M771-F771)</f>
        <v/>
      </c>
    </row>
    <row r="772" ht="18" customHeight="1">
      <c r="A772" s="1" t="n"/>
      <c r="B772" s="1" t="n"/>
      <c r="C772" s="1" t="n"/>
      <c r="D772" s="1" t="n"/>
      <c r="E772" s="77" t="inlineStr">
        <is>
          <t>TOTAL Mão de Obra com Encargos Complementares:</t>
        </is>
      </c>
      <c r="F772" s="89" t="n"/>
      <c r="G772" s="22">
        <f>SUM(G770:G771)</f>
        <v/>
      </c>
    </row>
    <row r="773" ht="15" customHeight="1">
      <c r="A773" s="76" t="inlineStr">
        <is>
          <t>Serviço</t>
        </is>
      </c>
      <c r="B773" s="89" t="n"/>
      <c r="C773" s="74" t="inlineStr">
        <is>
          <t>FONTE</t>
        </is>
      </c>
      <c r="D773" s="74" t="inlineStr">
        <is>
          <t>UNID</t>
        </is>
      </c>
      <c r="E773" s="74" t="inlineStr">
        <is>
          <t>COEFICIENTE</t>
        </is>
      </c>
      <c r="F773" s="74" t="inlineStr">
        <is>
          <t>PREÇO UNITÁRIO</t>
        </is>
      </c>
      <c r="G773" s="74" t="inlineStr">
        <is>
          <t>TOTAL</t>
        </is>
      </c>
    </row>
    <row r="774" ht="38.1" customHeight="1">
      <c r="A774" s="18" t="inlineStr">
        <is>
          <t>100251</t>
        </is>
      </c>
      <c r="B774" s="19" t="inlineStr">
        <is>
          <t>TRANSPORTE HORIZONTAL MANUAL, DE TUBO DE AÇO CARBONO LEVE OU MÉDIO, PRETO OU GALVANIZADO, COM DIÂMETRO MAIOR QUE 32 MM E MENOR OU IGUAL A 65 MM (UNIDADE: MXKM). AF_07/2019</t>
        </is>
      </c>
      <c r="C774" s="18" t="inlineStr">
        <is>
          <t>SINAPI</t>
        </is>
      </c>
      <c r="D774" s="18" t="inlineStr">
        <is>
          <t>MXKM</t>
        </is>
      </c>
      <c r="E774" s="20" t="n">
        <v>0.1673</v>
      </c>
      <c r="F774" s="21">
        <f>'COMPOSICOES AUXILIARES'!G3591</f>
        <v/>
      </c>
      <c r="G774" s="21">
        <f>TRUNC(TRUNC(E774,8)*F774,2)</f>
        <v/>
      </c>
      <c r="L774" t="n">
        <v>0.1673</v>
      </c>
      <c r="M774" t="n">
        <v>13.52</v>
      </c>
      <c r="N774">
        <f>(M774-F774)</f>
        <v/>
      </c>
    </row>
    <row r="775" ht="15" customHeight="1">
      <c r="A775" s="1" t="n"/>
      <c r="B775" s="1" t="n"/>
      <c r="C775" s="1" t="n"/>
      <c r="D775" s="1" t="n"/>
      <c r="E775" s="77" t="inlineStr">
        <is>
          <t>TOTAL Serviço:</t>
        </is>
      </c>
      <c r="F775" s="89" t="n"/>
      <c r="G775" s="22">
        <f>SUM(G774:G774)</f>
        <v/>
      </c>
    </row>
    <row r="776" ht="15" customHeight="1">
      <c r="A776" s="1" t="n"/>
      <c r="B776" s="1" t="n"/>
      <c r="C776" s="1" t="n"/>
      <c r="D776" s="1" t="n"/>
      <c r="E776" s="78" t="inlineStr">
        <is>
          <t>VALOR:</t>
        </is>
      </c>
      <c r="F776" s="89" t="n"/>
      <c r="G776" s="4">
        <f>SUM(G772,G775)</f>
        <v/>
      </c>
    </row>
    <row r="777" ht="15" customHeight="1">
      <c r="A777" s="1" t="n"/>
      <c r="B777" s="1" t="n"/>
      <c r="C777" s="1" t="n"/>
      <c r="D777" s="1" t="n"/>
      <c r="E777" s="78" t="inlineStr">
        <is>
          <t>VALOR BDI:</t>
        </is>
      </c>
      <c r="F777" s="89" t="n"/>
      <c r="G777" s="4">
        <f>ROUNDDOWN(G776*BDI,2)</f>
        <v/>
      </c>
    </row>
    <row r="778" ht="15" customHeight="1">
      <c r="A778" s="1" t="n"/>
      <c r="B778" s="1" t="n"/>
      <c r="C778" s="1" t="n"/>
      <c r="D778" s="1" t="n"/>
      <c r="E778" s="78" t="inlineStr">
        <is>
          <t>VALOR COM BDI:</t>
        </is>
      </c>
      <c r="F778" s="89" t="n"/>
      <c r="G778" s="4">
        <f>G777 + G776</f>
        <v/>
      </c>
    </row>
    <row r="779" ht="9.949999999999999" customHeight="1">
      <c r="A779" s="1" t="n"/>
      <c r="B779" s="1" t="n"/>
      <c r="C779" s="1" t="n"/>
      <c r="D779" s="1" t="n"/>
      <c r="E779" s="79" t="n"/>
    </row>
    <row r="780" ht="20.1" customHeight="1">
      <c r="A780" s="80" t="inlineStr">
        <is>
          <t>4.1.3. 97062 COLOCAÇÃO DE TELA EM ANDAIME FACHADEIRO. AF_11/2017 (M2)</t>
        </is>
      </c>
      <c r="B780" s="88" t="n"/>
      <c r="C780" s="88" t="n"/>
      <c r="D780" s="88" t="n"/>
      <c r="E780" s="88" t="n"/>
      <c r="F780" s="88" t="n"/>
      <c r="G780" s="89" t="n"/>
    </row>
    <row r="781" ht="15" customHeight="1">
      <c r="A781" s="76" t="inlineStr">
        <is>
          <t>Material</t>
        </is>
      </c>
      <c r="B781" s="89" t="n"/>
      <c r="C781" s="74" t="inlineStr">
        <is>
          <t>FONTE</t>
        </is>
      </c>
      <c r="D781" s="74" t="inlineStr">
        <is>
          <t>UNID</t>
        </is>
      </c>
      <c r="E781" s="74" t="inlineStr">
        <is>
          <t>COEFICIENTE</t>
        </is>
      </c>
      <c r="F781" s="74" t="inlineStr">
        <is>
          <t>PREÇO UNITÁRIO</t>
        </is>
      </c>
      <c r="G781" s="74" t="inlineStr">
        <is>
          <t>TOTAL</t>
        </is>
      </c>
    </row>
    <row r="782" ht="21" customHeight="1">
      <c r="A782" s="18" t="inlineStr">
        <is>
          <t>00000411</t>
        </is>
      </c>
      <c r="B782" s="19" t="inlineStr">
        <is>
          <t>ABRACADEIRA DE NYLON PARA AMARRACAO DE CABOS, COMPRIMENTO DE 200 X *4,6* MM</t>
        </is>
      </c>
      <c r="C782" s="18" t="inlineStr">
        <is>
          <t>SINAPI</t>
        </is>
      </c>
      <c r="D782" s="18" t="inlineStr">
        <is>
          <t>UN</t>
        </is>
      </c>
      <c r="E782" s="20" t="n">
        <v>0.549</v>
      </c>
      <c r="F782" s="21">
        <f>ROUND(M782*FATOR, 2)</f>
        <v/>
      </c>
      <c r="G782" s="21">
        <f>TRUNC(TRUNC(E782,8)*F782,2)</f>
        <v/>
      </c>
      <c r="L782" t="n">
        <v>0.549</v>
      </c>
      <c r="M782" t="n">
        <v>0.15</v>
      </c>
      <c r="N782">
        <f>(M782-F782)</f>
        <v/>
      </c>
    </row>
    <row r="783" ht="29.1" customHeight="1">
      <c r="A783" s="18" t="inlineStr">
        <is>
          <t>00007170</t>
        </is>
      </c>
      <c r="B783" s="19" t="inlineStr">
        <is>
          <t>TELA FACHADEIRA EM POLIETILENO, ROLO DE 3 X 100 M (L X C), COR BRANCA, SEM LOGOMARCA - PARA PROTECAO DE OBRAS</t>
        </is>
      </c>
      <c r="C783" s="18" t="inlineStr">
        <is>
          <t>SINAPI</t>
        </is>
      </c>
      <c r="D783" s="18" t="inlineStr">
        <is>
          <t>M2</t>
        </is>
      </c>
      <c r="E783" s="20" t="n">
        <v>1.199</v>
      </c>
      <c r="F783" s="21">
        <f>ROUND(M783*FATOR, 2)</f>
        <v/>
      </c>
      <c r="G783" s="21">
        <f>TRUNC(TRUNC(E783,8)*F783,2)</f>
        <v/>
      </c>
      <c r="L783" t="n">
        <v>1.199</v>
      </c>
      <c r="M783" t="n">
        <v>1.78</v>
      </c>
      <c r="N783">
        <f>(M783-F783)</f>
        <v/>
      </c>
    </row>
    <row r="784" ht="15" customHeight="1">
      <c r="A784" s="1" t="n"/>
      <c r="B784" s="1" t="n"/>
      <c r="C784" s="1" t="n"/>
      <c r="D784" s="1" t="n"/>
      <c r="E784" s="77" t="inlineStr">
        <is>
          <t>TOTAL Material:</t>
        </is>
      </c>
      <c r="F784" s="89" t="n"/>
      <c r="G784" s="22">
        <f>SUM(G782:G783)</f>
        <v/>
      </c>
    </row>
    <row r="785" ht="15" customHeight="1">
      <c r="A785" s="76" t="inlineStr">
        <is>
          <t>Mão de Obra com Encargos Complementares</t>
        </is>
      </c>
      <c r="B785" s="89" t="n"/>
      <c r="C785" s="74" t="inlineStr">
        <is>
          <t>FONTE</t>
        </is>
      </c>
      <c r="D785" s="74" t="inlineStr">
        <is>
          <t>UNID</t>
        </is>
      </c>
      <c r="E785" s="74" t="inlineStr">
        <is>
          <t>COEFICIENTE</t>
        </is>
      </c>
      <c r="F785" s="74" t="inlineStr">
        <is>
          <t>PREÇO UNITÁRIO</t>
        </is>
      </c>
      <c r="G785" s="74" t="inlineStr">
        <is>
          <t>TOTAL</t>
        </is>
      </c>
    </row>
    <row r="786" ht="21" customHeight="1">
      <c r="A786" s="18" t="inlineStr">
        <is>
          <t>88239</t>
        </is>
      </c>
      <c r="B786" s="19" t="inlineStr">
        <is>
          <t>AJUDANTE DE CARPINTEIRO COM ENCARGOS COMPLEMENTARES</t>
        </is>
      </c>
      <c r="C786" s="18" t="inlineStr">
        <is>
          <t>SINAPI</t>
        </is>
      </c>
      <c r="D786" s="18" t="inlineStr">
        <is>
          <t>H</t>
        </is>
      </c>
      <c r="E786" s="20">
        <f>L786*FATOR</f>
        <v/>
      </c>
      <c r="F786" s="21">
        <f>'COMPOSICOES AUXILIARES'!G37</f>
        <v/>
      </c>
      <c r="G786" s="21">
        <f>TRUNC(TRUNC(E786,8)*F786,2)</f>
        <v/>
      </c>
      <c r="L786" t="n">
        <v>0.06534</v>
      </c>
      <c r="M786" t="n">
        <v>23.13</v>
      </c>
      <c r="N786">
        <f>(M786-F786)</f>
        <v/>
      </c>
    </row>
    <row r="787" ht="21" customHeight="1">
      <c r="A787" s="18" t="inlineStr">
        <is>
          <t>88262</t>
        </is>
      </c>
      <c r="B787" s="19" t="inlineStr">
        <is>
          <t>CARPINTEIRO DE FORMAS COM ENCARGOS COMPLEMENTARES</t>
        </is>
      </c>
      <c r="C787" s="18" t="inlineStr">
        <is>
          <t>SINAPI</t>
        </is>
      </c>
      <c r="D787" s="18" t="inlineStr">
        <is>
          <t>H</t>
        </is>
      </c>
      <c r="E787" s="20">
        <f>L787*FATOR</f>
        <v/>
      </c>
      <c r="F787" s="21">
        <f>'COMPOSICOES AUXILIARES'!G825</f>
        <v/>
      </c>
      <c r="G787" s="21">
        <f>TRUNC(TRUNC(E787,8)*F787,2)</f>
        <v/>
      </c>
      <c r="L787" t="n">
        <v>0.068536</v>
      </c>
      <c r="M787" t="n">
        <v>28.52</v>
      </c>
      <c r="N787">
        <f>(M787-F787)</f>
        <v/>
      </c>
    </row>
    <row r="788" ht="18" customHeight="1">
      <c r="A788" s="1" t="n"/>
      <c r="B788" s="1" t="n"/>
      <c r="C788" s="1" t="n"/>
      <c r="D788" s="1" t="n"/>
      <c r="E788" s="77" t="inlineStr">
        <is>
          <t>TOTAL Mão de Obra com Encargos Complementares:</t>
        </is>
      </c>
      <c r="F788" s="89" t="n"/>
      <c r="G788" s="22">
        <f>SUM(G786:G787)</f>
        <v/>
      </c>
    </row>
    <row r="789" ht="15" customHeight="1">
      <c r="A789" s="1" t="n"/>
      <c r="B789" s="1" t="n"/>
      <c r="C789" s="1" t="n"/>
      <c r="D789" s="1" t="n"/>
      <c r="E789" s="78" t="inlineStr">
        <is>
          <t>VALOR:</t>
        </is>
      </c>
      <c r="F789" s="89" t="n"/>
      <c r="G789" s="4">
        <f>SUM(G784,G788)</f>
        <v/>
      </c>
    </row>
    <row r="790" ht="15" customHeight="1">
      <c r="A790" s="1" t="n"/>
      <c r="B790" s="1" t="n"/>
      <c r="C790" s="1" t="n"/>
      <c r="D790" s="1" t="n"/>
      <c r="E790" s="78" t="inlineStr">
        <is>
          <t>VALOR BDI:</t>
        </is>
      </c>
      <c r="F790" s="89" t="n"/>
      <c r="G790" s="4">
        <f>ROUNDDOWN(G789*BDI,2)</f>
        <v/>
      </c>
    </row>
    <row r="791" ht="15" customHeight="1">
      <c r="A791" s="1" t="n"/>
      <c r="B791" s="1" t="n"/>
      <c r="C791" s="1" t="n"/>
      <c r="D791" s="1" t="n"/>
      <c r="E791" s="78" t="inlineStr">
        <is>
          <t>VALOR COM BDI:</t>
        </is>
      </c>
      <c r="F791" s="89" t="n"/>
      <c r="G791" s="4">
        <f>G790 + G789</f>
        <v/>
      </c>
    </row>
    <row r="792" ht="9.949999999999999" customHeight="1">
      <c r="A792" s="1" t="n"/>
      <c r="B792" s="1" t="n"/>
      <c r="C792" s="1" t="n"/>
      <c r="D792" s="1" t="n"/>
      <c r="E792" s="79" t="n"/>
    </row>
    <row r="793" ht="20.1" customHeight="1">
      <c r="A793" s="80" t="inlineStr">
        <is>
          <t>4.1.4. CP ADAP. 017 SINALIZAÇÃO COM FITA FIXADA EM CONE PLÁSTICO, INCLUINDO CONE (M)</t>
        </is>
      </c>
      <c r="B793" s="88" t="n"/>
      <c r="C793" s="88" t="n"/>
      <c r="D793" s="88" t="n"/>
      <c r="E793" s="88" t="n"/>
      <c r="F793" s="88" t="n"/>
      <c r="G793" s="89" t="n"/>
    </row>
    <row r="794" ht="15" customHeight="1">
      <c r="A794" s="76" t="inlineStr">
        <is>
          <t>Material</t>
        </is>
      </c>
      <c r="B794" s="89" t="n"/>
      <c r="C794" s="74" t="inlineStr">
        <is>
          <t>FONTE</t>
        </is>
      </c>
      <c r="D794" s="74" t="inlineStr">
        <is>
          <t>UNID</t>
        </is>
      </c>
      <c r="E794" s="74" t="inlineStr">
        <is>
          <t>COEFICIENTE</t>
        </is>
      </c>
      <c r="F794" s="74" t="inlineStr">
        <is>
          <t>PREÇO UNITÁRIO</t>
        </is>
      </c>
      <c r="G794" s="74" t="inlineStr">
        <is>
          <t>TOTAL</t>
        </is>
      </c>
    </row>
    <row r="795" ht="21" customHeight="1">
      <c r="A795" s="18" t="inlineStr">
        <is>
          <t>00034498</t>
        </is>
      </c>
      <c r="B795" s="19" t="inlineStr">
        <is>
          <t>CONE DE SINALIZACAO EM PVC FLEXIVEL, H = 70 / 76 CM (NBR 15071)</t>
        </is>
      </c>
      <c r="C795" s="18" t="inlineStr">
        <is>
          <t>SINAPI</t>
        </is>
      </c>
      <c r="D795" s="18" t="inlineStr">
        <is>
          <t>UN</t>
        </is>
      </c>
      <c r="E795" s="20" t="n">
        <v>0.0219</v>
      </c>
      <c r="F795" s="21">
        <f>ROUND(M795*FATOR, 2)</f>
        <v/>
      </c>
      <c r="G795" s="21">
        <f>ROUND(ROUND(E795,8)*F795,2)</f>
        <v/>
      </c>
      <c r="L795" t="n">
        <v>0.0219</v>
      </c>
      <c r="M795" t="n">
        <v>117.59</v>
      </c>
      <c r="N795">
        <f>(M795-F795)</f>
        <v/>
      </c>
    </row>
    <row r="796" ht="15" customHeight="1">
      <c r="A796" s="18" t="inlineStr">
        <is>
          <t>SBC038004</t>
        </is>
      </c>
      <c r="B796" s="19" t="inlineStr">
        <is>
          <t>FITA ZEBRADA PARA SINALIZACAO 7cm x 100m</t>
        </is>
      </c>
      <c r="C796" s="18" t="inlineStr">
        <is>
          <t xml:space="preserve">Composições </t>
        </is>
      </c>
      <c r="D796" s="18" t="inlineStr">
        <is>
          <t>M</t>
        </is>
      </c>
      <c r="E796" s="20" t="n">
        <v>1.1</v>
      </c>
      <c r="F796" s="21">
        <f>ROUND(M796*FATOR, 2)</f>
        <v/>
      </c>
      <c r="G796" s="21">
        <f>ROUND(ROUND(E796,8)*F796,2)</f>
        <v/>
      </c>
      <c r="L796" t="n">
        <v>1.1</v>
      </c>
      <c r="M796" t="n">
        <v>0.11</v>
      </c>
      <c r="N796">
        <f>(M796-F796)</f>
        <v/>
      </c>
    </row>
    <row r="797" ht="15" customHeight="1">
      <c r="A797" s="1" t="n"/>
      <c r="B797" s="1" t="n"/>
      <c r="C797" s="1" t="n"/>
      <c r="D797" s="1" t="n"/>
      <c r="E797" s="77" t="inlineStr">
        <is>
          <t>TOTAL Material:</t>
        </is>
      </c>
      <c r="F797" s="89" t="n"/>
      <c r="G797" s="22">
        <f>SUM(G795:G796)</f>
        <v/>
      </c>
    </row>
    <row r="798" ht="15" customHeight="1">
      <c r="A798" s="76" t="inlineStr">
        <is>
          <t>Mão de Obra com Encargos Complementares</t>
        </is>
      </c>
      <c r="B798" s="89" t="n"/>
      <c r="C798" s="74" t="inlineStr">
        <is>
          <t>FONTE</t>
        </is>
      </c>
      <c r="D798" s="74" t="inlineStr">
        <is>
          <t>UNID</t>
        </is>
      </c>
      <c r="E798" s="74" t="inlineStr">
        <is>
          <t>COEFICIENTE</t>
        </is>
      </c>
      <c r="F798" s="74" t="inlineStr">
        <is>
          <t>PREÇO UNITÁRIO</t>
        </is>
      </c>
      <c r="G798" s="74" t="inlineStr">
        <is>
          <t>TOTAL</t>
        </is>
      </c>
    </row>
    <row r="799" ht="21" customHeight="1">
      <c r="A799" s="18" t="inlineStr">
        <is>
          <t>88239</t>
        </is>
      </c>
      <c r="B799" s="19" t="inlineStr">
        <is>
          <t>AJUDANTE DE CARPINTEIRO COM ENCARGOS COMPLEMENTARES</t>
        </is>
      </c>
      <c r="C799" s="18" t="inlineStr">
        <is>
          <t>SINAPI</t>
        </is>
      </c>
      <c r="D799" s="18" t="inlineStr">
        <is>
          <t>H</t>
        </is>
      </c>
      <c r="E799" s="20">
        <f>L799*FATOR</f>
        <v/>
      </c>
      <c r="F799" s="21">
        <f>'COMPOSICOES AUXILIARES'!G37</f>
        <v/>
      </c>
      <c r="G799" s="21">
        <f>ROUND(ROUND(E799,8)*F799,2)</f>
        <v/>
      </c>
      <c r="L799" t="n">
        <v>0.1088</v>
      </c>
      <c r="M799" t="n">
        <v>23.13</v>
      </c>
      <c r="N799">
        <f>(M799-F799)</f>
        <v/>
      </c>
    </row>
    <row r="800" ht="21" customHeight="1">
      <c r="A800" s="18" t="inlineStr">
        <is>
          <t>88262</t>
        </is>
      </c>
      <c r="B800" s="19" t="inlineStr">
        <is>
          <t>CARPINTEIRO DE FORMAS COM ENCARGOS COMPLEMENTARES</t>
        </is>
      </c>
      <c r="C800" s="18" t="inlineStr">
        <is>
          <t>SINAPI</t>
        </is>
      </c>
      <c r="D800" s="18" t="inlineStr">
        <is>
          <t>H</t>
        </is>
      </c>
      <c r="E800" s="20">
        <f>L800*FATOR</f>
        <v/>
      </c>
      <c r="F800" s="21">
        <f>'COMPOSICOES AUXILIARES'!G825</f>
        <v/>
      </c>
      <c r="G800" s="21">
        <f>ROUND(ROUND(E800,8)*F800,2)</f>
        <v/>
      </c>
      <c r="L800" t="n">
        <v>0.1384</v>
      </c>
      <c r="M800" t="n">
        <v>28.52</v>
      </c>
      <c r="N800">
        <f>(M800-F800)</f>
        <v/>
      </c>
    </row>
    <row r="801" ht="18" customHeight="1">
      <c r="A801" s="1" t="n"/>
      <c r="B801" s="1" t="n"/>
      <c r="C801" s="1" t="n"/>
      <c r="D801" s="1" t="n"/>
      <c r="E801" s="77" t="inlineStr">
        <is>
          <t>TOTAL Mão de Obra com Encargos Complementares:</t>
        </is>
      </c>
      <c r="F801" s="89" t="n"/>
      <c r="G801" s="22">
        <f>SUM(G799:G800)</f>
        <v/>
      </c>
    </row>
    <row r="802" ht="15" customHeight="1">
      <c r="A802" s="1" t="n"/>
      <c r="B802" s="1" t="n"/>
      <c r="C802" s="1" t="n"/>
      <c r="D802" s="1" t="n"/>
      <c r="E802" s="78" t="inlineStr">
        <is>
          <t>VALOR:</t>
        </is>
      </c>
      <c r="F802" s="89" t="n"/>
      <c r="G802" s="4">
        <f>SUM(G797,G801)</f>
        <v/>
      </c>
    </row>
    <row r="803" ht="15" customHeight="1">
      <c r="A803" s="1" t="n"/>
      <c r="B803" s="1" t="n"/>
      <c r="C803" s="1" t="n"/>
      <c r="D803" s="1" t="n"/>
      <c r="E803" s="78" t="inlineStr">
        <is>
          <t>VALOR BDI:</t>
        </is>
      </c>
      <c r="F803" s="89" t="n"/>
      <c r="G803" s="4">
        <f>ROUNDDOWN(G802*BDI,2)</f>
        <v/>
      </c>
    </row>
    <row r="804" ht="15" customHeight="1">
      <c r="A804" s="1" t="n"/>
      <c r="B804" s="1" t="n"/>
      <c r="C804" s="1" t="n"/>
      <c r="D804" s="1" t="n"/>
      <c r="E804" s="78" t="inlineStr">
        <is>
          <t>VALOR COM BDI:</t>
        </is>
      </c>
      <c r="F804" s="89" t="n"/>
      <c r="G804" s="4">
        <f>G803 + G802</f>
        <v/>
      </c>
    </row>
    <row r="805" ht="9.949999999999999" customHeight="1">
      <c r="A805" s="1" t="n"/>
      <c r="B805" s="1" t="n"/>
      <c r="C805" s="1" t="n"/>
      <c r="D805" s="1" t="n"/>
      <c r="E805" s="79" t="n"/>
    </row>
    <row r="806" ht="20.1" customHeight="1">
      <c r="A806" s="80" t="inlineStr">
        <is>
          <t>4.2.1. CP ADAP. 010 APICOAMENTO EM CONCRETO/PREPARO DA SUPERFÍCIE (M2)</t>
        </is>
      </c>
      <c r="B806" s="88" t="n"/>
      <c r="C806" s="88" t="n"/>
      <c r="D806" s="88" t="n"/>
      <c r="E806" s="88" t="n"/>
      <c r="F806" s="88" t="n"/>
      <c r="G806" s="89" t="n"/>
    </row>
    <row r="807" ht="15" customHeight="1">
      <c r="A807" s="76" t="inlineStr">
        <is>
          <t>Mão de Obra com Encargos Complementares</t>
        </is>
      </c>
      <c r="B807" s="89" t="n"/>
      <c r="C807" s="74" t="inlineStr">
        <is>
          <t>FONTE</t>
        </is>
      </c>
      <c r="D807" s="74" t="inlineStr">
        <is>
          <t>UNID</t>
        </is>
      </c>
      <c r="E807" s="74" t="inlineStr">
        <is>
          <t>COEFICIENTE</t>
        </is>
      </c>
      <c r="F807" s="74" t="inlineStr">
        <is>
          <t>PREÇO UNITÁRIO</t>
        </is>
      </c>
      <c r="G807" s="74" t="inlineStr">
        <is>
          <t>TOTAL</t>
        </is>
      </c>
    </row>
    <row r="808" ht="15" customHeight="1">
      <c r="A808" s="18" t="inlineStr">
        <is>
          <t>88316</t>
        </is>
      </c>
      <c r="B808" s="19" t="inlineStr">
        <is>
          <t>SERVENTE COM ENCARGOS COMPLEMENTARES</t>
        </is>
      </c>
      <c r="C808" s="18" t="inlineStr">
        <is>
          <t>SINAPI</t>
        </is>
      </c>
      <c r="D808" s="18" t="inlineStr">
        <is>
          <t>H</t>
        </is>
      </c>
      <c r="E808" s="20">
        <f>L808*FATOR</f>
        <v/>
      </c>
      <c r="F808" s="21">
        <f>'COMPOSICOES AUXILIARES'!G3382</f>
        <v/>
      </c>
      <c r="G808" s="21">
        <f>ROUND(ROUND(E808,8)*F808,2)</f>
        <v/>
      </c>
      <c r="L808" t="n">
        <v>2</v>
      </c>
      <c r="M808" t="n">
        <v>22.1</v>
      </c>
      <c r="N808">
        <f>(M808-F808)</f>
        <v/>
      </c>
    </row>
    <row r="809" ht="18" customHeight="1">
      <c r="A809" s="1" t="n"/>
      <c r="B809" s="1" t="n"/>
      <c r="C809" s="1" t="n"/>
      <c r="D809" s="1" t="n"/>
      <c r="E809" s="77" t="inlineStr">
        <is>
          <t>TOTAL Mão de Obra com Encargos Complementares:</t>
        </is>
      </c>
      <c r="F809" s="89" t="n"/>
      <c r="G809" s="22">
        <f>SUM(G808:G808)</f>
        <v/>
      </c>
    </row>
    <row r="810" ht="15" customHeight="1">
      <c r="A810" s="1" t="n"/>
      <c r="B810" s="1" t="n"/>
      <c r="C810" s="1" t="n"/>
      <c r="D810" s="1" t="n"/>
      <c r="E810" s="78" t="inlineStr">
        <is>
          <t>VALOR:</t>
        </is>
      </c>
      <c r="F810" s="89" t="n"/>
      <c r="G810" s="4">
        <f>SUM(G809)</f>
        <v/>
      </c>
    </row>
    <row r="811" ht="15" customHeight="1">
      <c r="A811" s="1" t="n"/>
      <c r="B811" s="1" t="n"/>
      <c r="C811" s="1" t="n"/>
      <c r="D811" s="1" t="n"/>
      <c r="E811" s="78" t="inlineStr">
        <is>
          <t>VALOR BDI:</t>
        </is>
      </c>
      <c r="F811" s="89" t="n"/>
      <c r="G811" s="4">
        <f>ROUNDDOWN(G810*BDI,2)</f>
        <v/>
      </c>
    </row>
    <row r="812" ht="15" customHeight="1">
      <c r="A812" s="1" t="n"/>
      <c r="B812" s="1" t="n"/>
      <c r="C812" s="1" t="n"/>
      <c r="D812" s="1" t="n"/>
      <c r="E812" s="78" t="inlineStr">
        <is>
          <t>VALOR COM BDI:</t>
        </is>
      </c>
      <c r="F812" s="89" t="n"/>
      <c r="G812" s="4">
        <f>G811 + G810</f>
        <v/>
      </c>
    </row>
    <row r="813" ht="9.949999999999999" customHeight="1">
      <c r="A813" s="1" t="n"/>
      <c r="B813" s="1" t="n"/>
      <c r="C813" s="1" t="n"/>
      <c r="D813" s="1" t="n"/>
      <c r="E813" s="79" t="n"/>
    </row>
    <row r="814" ht="20.1" customHeight="1">
      <c r="A814" s="80" t="inlineStr">
        <is>
          <t>4.2.2. CP ADAP. 004 LIMPEZA DE SUPERFÍCIE C/ ESCOVA DE AÇO (M2)</t>
        </is>
      </c>
      <c r="B814" s="88" t="n"/>
      <c r="C814" s="88" t="n"/>
      <c r="D814" s="88" t="n"/>
      <c r="E814" s="88" t="n"/>
      <c r="F814" s="88" t="n"/>
      <c r="G814" s="89" t="n"/>
    </row>
    <row r="815" ht="15" customHeight="1">
      <c r="A815" s="76" t="inlineStr">
        <is>
          <t>Material</t>
        </is>
      </c>
      <c r="B815" s="89" t="n"/>
      <c r="C815" s="74" t="inlineStr">
        <is>
          <t>FONTE</t>
        </is>
      </c>
      <c r="D815" s="74" t="inlineStr">
        <is>
          <t>UNID</t>
        </is>
      </c>
      <c r="E815" s="74" t="inlineStr">
        <is>
          <t>COEFICIENTE</t>
        </is>
      </c>
      <c r="F815" s="74" t="inlineStr">
        <is>
          <t>PREÇO UNITÁRIO</t>
        </is>
      </c>
      <c r="G815" s="74" t="inlineStr">
        <is>
          <t>TOTAL</t>
        </is>
      </c>
    </row>
    <row r="816" ht="21" customHeight="1">
      <c r="A816" s="18" t="inlineStr">
        <is>
          <t>00000012</t>
        </is>
      </c>
      <c r="B816" s="19" t="inlineStr">
        <is>
          <t>ESCOVA DE ACO, COM CABO, *4 X 15* FILEIRAS DE CERDAS</t>
        </is>
      </c>
      <c r="C816" s="18" t="inlineStr">
        <is>
          <t>SINAPI</t>
        </is>
      </c>
      <c r="D816" s="18" t="inlineStr">
        <is>
          <t>UN</t>
        </is>
      </c>
      <c r="E816" s="20" t="n">
        <v>0.2</v>
      </c>
      <c r="F816" s="21">
        <f>ROUND(M816*FATOR, 2)</f>
        <v/>
      </c>
      <c r="G816" s="21">
        <f>ROUND(ROUND(E816,8)*F816,2)</f>
        <v/>
      </c>
      <c r="L816" t="n">
        <v>0.2</v>
      </c>
      <c r="M816" t="n">
        <v>15</v>
      </c>
      <c r="N816">
        <f>(M816-F816)</f>
        <v/>
      </c>
    </row>
    <row r="817" ht="15" customHeight="1">
      <c r="A817" s="1" t="n"/>
      <c r="B817" s="1" t="n"/>
      <c r="C817" s="1" t="n"/>
      <c r="D817" s="1" t="n"/>
      <c r="E817" s="77" t="inlineStr">
        <is>
          <t>TOTAL Material:</t>
        </is>
      </c>
      <c r="F817" s="89" t="n"/>
      <c r="G817" s="22">
        <f>SUM(G816:G816)</f>
        <v/>
      </c>
    </row>
    <row r="818" ht="15" customHeight="1">
      <c r="A818" s="76" t="inlineStr">
        <is>
          <t>Mão de Obra com Encargos Complementares</t>
        </is>
      </c>
      <c r="B818" s="89" t="n"/>
      <c r="C818" s="74" t="inlineStr">
        <is>
          <t>FONTE</t>
        </is>
      </c>
      <c r="D818" s="74" t="inlineStr">
        <is>
          <t>UNID</t>
        </is>
      </c>
      <c r="E818" s="74" t="inlineStr">
        <is>
          <t>COEFICIENTE</t>
        </is>
      </c>
      <c r="F818" s="74" t="inlineStr">
        <is>
          <t>PREÇO UNITÁRIO</t>
        </is>
      </c>
      <c r="G818" s="74" t="inlineStr">
        <is>
          <t>TOTAL</t>
        </is>
      </c>
    </row>
    <row r="819" ht="15" customHeight="1">
      <c r="A819" s="18" t="inlineStr">
        <is>
          <t>88316</t>
        </is>
      </c>
      <c r="B819" s="19" t="inlineStr">
        <is>
          <t>SERVENTE COM ENCARGOS COMPLEMENTARES</t>
        </is>
      </c>
      <c r="C819" s="18" t="inlineStr">
        <is>
          <t>SINAPI</t>
        </is>
      </c>
      <c r="D819" s="18" t="inlineStr">
        <is>
          <t>H</t>
        </is>
      </c>
      <c r="E819" s="20">
        <f>L819*FATOR</f>
        <v/>
      </c>
      <c r="F819" s="21">
        <f>'COMPOSICOES AUXILIARES'!G3382</f>
        <v/>
      </c>
      <c r="G819" s="21">
        <f>ROUND(ROUND(E819,8)*F819,2)</f>
        <v/>
      </c>
      <c r="L819" t="n">
        <v>0.4</v>
      </c>
      <c r="M819" t="n">
        <v>22.1</v>
      </c>
      <c r="N819">
        <f>(M819-F819)</f>
        <v/>
      </c>
    </row>
    <row r="820" ht="18" customHeight="1">
      <c r="A820" s="1" t="n"/>
      <c r="B820" s="1" t="n"/>
      <c r="C820" s="1" t="n"/>
      <c r="D820" s="1" t="n"/>
      <c r="E820" s="77" t="inlineStr">
        <is>
          <t>TOTAL Mão de Obra com Encargos Complementares:</t>
        </is>
      </c>
      <c r="F820" s="89" t="n"/>
      <c r="G820" s="22">
        <f>SUM(G819:G819)</f>
        <v/>
      </c>
    </row>
    <row r="821" ht="15" customHeight="1">
      <c r="A821" s="1" t="n"/>
      <c r="B821" s="1" t="n"/>
      <c r="C821" s="1" t="n"/>
      <c r="D821" s="1" t="n"/>
      <c r="E821" s="78" t="inlineStr">
        <is>
          <t>VALOR:</t>
        </is>
      </c>
      <c r="F821" s="89" t="n"/>
      <c r="G821" s="4">
        <f>SUM(G817,G820)</f>
        <v/>
      </c>
    </row>
    <row r="822" ht="15" customHeight="1">
      <c r="A822" s="1" t="n"/>
      <c r="B822" s="1" t="n"/>
      <c r="C822" s="1" t="n"/>
      <c r="D822" s="1" t="n"/>
      <c r="E822" s="78" t="inlineStr">
        <is>
          <t>VALOR BDI:</t>
        </is>
      </c>
      <c r="F822" s="89" t="n"/>
      <c r="G822" s="4">
        <f>ROUNDDOWN(G821*BDI,2)</f>
        <v/>
      </c>
    </row>
    <row r="823" ht="15" customHeight="1">
      <c r="A823" s="1" t="n"/>
      <c r="B823" s="1" t="n"/>
      <c r="C823" s="1" t="n"/>
      <c r="D823" s="1" t="n"/>
      <c r="E823" s="78" t="inlineStr">
        <is>
          <t>VALOR COM BDI:</t>
        </is>
      </c>
      <c r="F823" s="89" t="n"/>
      <c r="G823" s="4">
        <f>G822 + G821</f>
        <v/>
      </c>
    </row>
    <row r="824" ht="9.949999999999999" customHeight="1">
      <c r="A824" s="1" t="n"/>
      <c r="B824" s="1" t="n"/>
      <c r="C824" s="1" t="n"/>
      <c r="D824" s="1" t="n"/>
      <c r="E824" s="79" t="n"/>
    </row>
    <row r="825" ht="20.1" customHeight="1">
      <c r="A825" s="80" t="inlineStr">
        <is>
          <t>4.2.3. 99814 LIMPEZA DE SUPERFÍCIE COM JATO DE ALTA PRESSÃO. AF_04/2019 (M2)</t>
        </is>
      </c>
      <c r="B825" s="88" t="n"/>
      <c r="C825" s="88" t="n"/>
      <c r="D825" s="88" t="n"/>
      <c r="E825" s="88" t="n"/>
      <c r="F825" s="88" t="n"/>
      <c r="G825" s="89" t="n"/>
    </row>
    <row r="826" ht="15" customHeight="1">
      <c r="A826" s="76" t="inlineStr">
        <is>
          <t>Equipamento Custo Horário</t>
        </is>
      </c>
      <c r="B826" s="89" t="n"/>
      <c r="C826" s="74" t="inlineStr">
        <is>
          <t>FONTE</t>
        </is>
      </c>
      <c r="D826" s="74" t="inlineStr">
        <is>
          <t>UNID</t>
        </is>
      </c>
      <c r="E826" s="74" t="inlineStr">
        <is>
          <t>COEFICIENTE</t>
        </is>
      </c>
      <c r="F826" s="74" t="inlineStr">
        <is>
          <t>PREÇO UNITÁRIO</t>
        </is>
      </c>
      <c r="G826" s="74" t="inlineStr">
        <is>
          <t>TOTAL</t>
        </is>
      </c>
    </row>
    <row r="827" ht="38.1" customHeight="1">
      <c r="A827" s="18" t="inlineStr">
        <is>
          <t>99833</t>
        </is>
      </c>
      <c r="B827" s="19" t="inlineStr">
        <is>
          <t>LAVADORA DE ALTA PRESSAO (LAVA-JATO) PARA AGUA FRIA, PRESSAO DE OPERACAO ENTRE 1400 E 1900 LIB/POL2, VAZAO MAXIMA ENTRE 400 E 700 L/H - CHP DIURNO. AF_05/2023</t>
        </is>
      </c>
      <c r="C827" s="18" t="inlineStr">
        <is>
          <t>SINAPI</t>
        </is>
      </c>
      <c r="D827" s="18" t="inlineStr">
        <is>
          <t>CHP</t>
        </is>
      </c>
      <c r="E827" s="20" t="n">
        <v>0.015</v>
      </c>
      <c r="F827" s="21">
        <f>'COMPOSICOES AUXILIARES'!G2339</f>
        <v/>
      </c>
      <c r="G827" s="21">
        <f>TRUNC(TRUNC(E827,8)*F827,2)</f>
        <v/>
      </c>
      <c r="L827" t="n">
        <v>0.015</v>
      </c>
      <c r="M827" t="n">
        <v>1.99</v>
      </c>
      <c r="N827">
        <f>(M827-F827)</f>
        <v/>
      </c>
    </row>
    <row r="828" ht="18" customHeight="1">
      <c r="A828" s="1" t="n"/>
      <c r="B828" s="1" t="n"/>
      <c r="C828" s="1" t="n"/>
      <c r="D828" s="1" t="n"/>
      <c r="E828" s="77" t="inlineStr">
        <is>
          <t>TOTAL Equipamento Custo Horário:</t>
        </is>
      </c>
      <c r="F828" s="89" t="n"/>
      <c r="G828" s="22">
        <f>SUM(G827:G827)</f>
        <v/>
      </c>
    </row>
    <row r="829" ht="15" customHeight="1">
      <c r="A829" s="76" t="inlineStr">
        <is>
          <t>Mão de Obra com Encargos Complementares</t>
        </is>
      </c>
      <c r="B829" s="89" t="n"/>
      <c r="C829" s="74" t="inlineStr">
        <is>
          <t>FONTE</t>
        </is>
      </c>
      <c r="D829" s="74" t="inlineStr">
        <is>
          <t>UNID</t>
        </is>
      </c>
      <c r="E829" s="74" t="inlineStr">
        <is>
          <t>COEFICIENTE</t>
        </is>
      </c>
      <c r="F829" s="74" t="inlineStr">
        <is>
          <t>PREÇO UNITÁRIO</t>
        </is>
      </c>
      <c r="G829" s="74" t="inlineStr">
        <is>
          <t>TOTAL</t>
        </is>
      </c>
    </row>
    <row r="830" ht="15" customHeight="1">
      <c r="A830" s="18" t="inlineStr">
        <is>
          <t>88316</t>
        </is>
      </c>
      <c r="B830" s="19" t="inlineStr">
        <is>
          <t>SERVENTE COM ENCARGOS COMPLEMENTARES</t>
        </is>
      </c>
      <c r="C830" s="18" t="inlineStr">
        <is>
          <t>SINAPI</t>
        </is>
      </c>
      <c r="D830" s="18" t="inlineStr">
        <is>
          <t>H</t>
        </is>
      </c>
      <c r="E830" s="20">
        <f>L830*FATOR</f>
        <v/>
      </c>
      <c r="F830" s="21">
        <f>'COMPOSICOES AUXILIARES'!G3382</f>
        <v/>
      </c>
      <c r="G830" s="21">
        <f>TRUNC(TRUNC(E830,8)*F830,2)</f>
        <v/>
      </c>
      <c r="L830" t="n">
        <v>0.089</v>
      </c>
      <c r="M830" t="n">
        <v>22.1</v>
      </c>
      <c r="N830">
        <f>(M830-F830)</f>
        <v/>
      </c>
    </row>
    <row r="831" ht="18" customHeight="1">
      <c r="A831" s="1" t="n"/>
      <c r="B831" s="1" t="n"/>
      <c r="C831" s="1" t="n"/>
      <c r="D831" s="1" t="n"/>
      <c r="E831" s="77" t="inlineStr">
        <is>
          <t>TOTAL Mão de Obra com Encargos Complementares:</t>
        </is>
      </c>
      <c r="F831" s="89" t="n"/>
      <c r="G831" s="22">
        <f>SUM(G830:G830)</f>
        <v/>
      </c>
    </row>
    <row r="832" ht="15" customHeight="1">
      <c r="A832" s="1" t="n"/>
      <c r="B832" s="1" t="n"/>
      <c r="C832" s="1" t="n"/>
      <c r="D832" s="1" t="n"/>
      <c r="E832" s="78" t="inlineStr">
        <is>
          <t>VALOR:</t>
        </is>
      </c>
      <c r="F832" s="89" t="n"/>
      <c r="G832" s="4">
        <f>SUM(G831,G828)</f>
        <v/>
      </c>
    </row>
    <row r="833" ht="15" customHeight="1">
      <c r="A833" s="1" t="n"/>
      <c r="B833" s="1" t="n"/>
      <c r="C833" s="1" t="n"/>
      <c r="D833" s="1" t="n"/>
      <c r="E833" s="78" t="inlineStr">
        <is>
          <t>VALOR BDI:</t>
        </is>
      </c>
      <c r="F833" s="89" t="n"/>
      <c r="G833" s="4">
        <f>ROUNDDOWN(G832*BDI,2)</f>
        <v/>
      </c>
    </row>
    <row r="834" ht="15" customHeight="1">
      <c r="A834" s="1" t="n"/>
      <c r="B834" s="1" t="n"/>
      <c r="C834" s="1" t="n"/>
      <c r="D834" s="1" t="n"/>
      <c r="E834" s="78" t="inlineStr">
        <is>
          <t>VALOR COM BDI:</t>
        </is>
      </c>
      <c r="F834" s="89" t="n"/>
      <c r="G834" s="4">
        <f>G833 + G832</f>
        <v/>
      </c>
    </row>
    <row r="835" ht="9.949999999999999" customHeight="1">
      <c r="A835" s="1" t="n"/>
      <c r="B835" s="1" t="n"/>
      <c r="C835" s="1" t="n"/>
      <c r="D835" s="1" t="n"/>
      <c r="E835" s="79" t="n"/>
    </row>
    <row r="836" ht="20.1" customHeight="1">
      <c r="A836" s="80" t="inlineStr">
        <is>
          <t>4.2.4. CP ADAP. 009 PINTURA PROTEÇÃO C/INIBIDOR MIGRATÓRIO CORROSÃO, 2 DEMÃOS - M2 (M2)</t>
        </is>
      </c>
      <c r="B836" s="88" t="n"/>
      <c r="C836" s="88" t="n"/>
      <c r="D836" s="88" t="n"/>
      <c r="E836" s="88" t="n"/>
      <c r="F836" s="88" t="n"/>
      <c r="G836" s="89" t="n"/>
    </row>
    <row r="837" ht="15" customHeight="1">
      <c r="A837" s="76" t="inlineStr">
        <is>
          <t>Material</t>
        </is>
      </c>
      <c r="B837" s="89" t="n"/>
      <c r="C837" s="74" t="inlineStr">
        <is>
          <t>FONTE</t>
        </is>
      </c>
      <c r="D837" s="74" t="inlineStr">
        <is>
          <t>UNID</t>
        </is>
      </c>
      <c r="E837" s="74" t="inlineStr">
        <is>
          <t>COEFICIENTE</t>
        </is>
      </c>
      <c r="F837" s="74" t="inlineStr">
        <is>
          <t>PREÇO UNITÁRIO</t>
        </is>
      </c>
      <c r="G837" s="74" t="inlineStr">
        <is>
          <t>TOTAL</t>
        </is>
      </c>
    </row>
    <row r="838" ht="15" customHeight="1">
      <c r="A838" s="18" t="inlineStr">
        <is>
          <t>I2355</t>
        </is>
      </c>
      <c r="B838" s="19" t="inlineStr">
        <is>
          <t>INIBIDOR DE CORROSÃO MIGRATÓRIO MCI2020</t>
        </is>
      </c>
      <c r="C838" s="18" t="inlineStr">
        <is>
          <t>SEINFRA</t>
        </is>
      </c>
      <c r="D838" s="18" t="inlineStr">
        <is>
          <t>L</t>
        </is>
      </c>
      <c r="E838" s="20" t="n">
        <v>1.314</v>
      </c>
      <c r="F838" s="21">
        <f>ROUND(M838*FATOR, 2)</f>
        <v/>
      </c>
      <c r="G838" s="21">
        <f>ROUND(ROUND(E838,8)*F838,2)</f>
        <v/>
      </c>
      <c r="L838" t="n">
        <v>1.314</v>
      </c>
      <c r="M838" t="n">
        <v>39.38</v>
      </c>
      <c r="N838">
        <f>(M838-F838)</f>
        <v/>
      </c>
    </row>
    <row r="839" ht="15" customHeight="1">
      <c r="A839" s="1" t="n"/>
      <c r="B839" s="1" t="n"/>
      <c r="C839" s="1" t="n"/>
      <c r="D839" s="1" t="n"/>
      <c r="E839" s="77" t="inlineStr">
        <is>
          <t>TOTAL Material:</t>
        </is>
      </c>
      <c r="F839" s="89" t="n"/>
      <c r="G839" s="22">
        <f>SUM(G838:G838)</f>
        <v/>
      </c>
    </row>
    <row r="840" ht="15" customHeight="1">
      <c r="A840" s="76" t="inlineStr">
        <is>
          <t>Mão de Obra com Encargos Complementares</t>
        </is>
      </c>
      <c r="B840" s="89" t="n"/>
      <c r="C840" s="74" t="inlineStr">
        <is>
          <t>FONTE</t>
        </is>
      </c>
      <c r="D840" s="74" t="inlineStr">
        <is>
          <t>UNID</t>
        </is>
      </c>
      <c r="E840" s="74" t="inlineStr">
        <is>
          <t>COEFICIENTE</t>
        </is>
      </c>
      <c r="F840" s="74" t="inlineStr">
        <is>
          <t>PREÇO UNITÁRIO</t>
        </is>
      </c>
      <c r="G840" s="74" t="inlineStr">
        <is>
          <t>TOTAL</t>
        </is>
      </c>
    </row>
    <row r="841" ht="15" customHeight="1">
      <c r="A841" s="18" t="inlineStr">
        <is>
          <t>88309</t>
        </is>
      </c>
      <c r="B841" s="19" t="inlineStr">
        <is>
          <t>PEDREIRO COM ENCARGOS COMPLEMENTARES</t>
        </is>
      </c>
      <c r="C841" s="18" t="inlineStr">
        <is>
          <t>SINAPI</t>
        </is>
      </c>
      <c r="D841" s="18" t="inlineStr">
        <is>
          <t>H</t>
        </is>
      </c>
      <c r="E841" s="20">
        <f>L841*FATOR</f>
        <v/>
      </c>
      <c r="F841" s="21">
        <f>'COMPOSICOES AUXILIARES'!G2963</f>
        <v/>
      </c>
      <c r="G841" s="21">
        <f>ROUND(ROUND(E841,8)*F841,2)</f>
        <v/>
      </c>
      <c r="L841" t="n">
        <v>0.4</v>
      </c>
      <c r="M841" t="n">
        <v>28.88</v>
      </c>
      <c r="N841">
        <f>(M841-F841)</f>
        <v/>
      </c>
    </row>
    <row r="842" ht="15" customHeight="1">
      <c r="A842" s="18" t="inlineStr">
        <is>
          <t>88316</t>
        </is>
      </c>
      <c r="B842" s="19" t="inlineStr">
        <is>
          <t>SERVENTE COM ENCARGOS COMPLEMENTARES</t>
        </is>
      </c>
      <c r="C842" s="18" t="inlineStr">
        <is>
          <t>SINAPI</t>
        </is>
      </c>
      <c r="D842" s="18" t="inlineStr">
        <is>
          <t>H</t>
        </is>
      </c>
      <c r="E842" s="20">
        <f>L842*FATOR</f>
        <v/>
      </c>
      <c r="F842" s="21">
        <f>'COMPOSICOES AUXILIARES'!G3382</f>
        <v/>
      </c>
      <c r="G842" s="21">
        <f>ROUND(ROUND(E842,8)*F842,2)</f>
        <v/>
      </c>
      <c r="L842" t="n">
        <v>0.2</v>
      </c>
      <c r="M842" t="n">
        <v>22.1</v>
      </c>
      <c r="N842">
        <f>(M842-F842)</f>
        <v/>
      </c>
    </row>
    <row r="843" ht="18" customHeight="1">
      <c r="A843" s="1" t="n"/>
      <c r="B843" s="1" t="n"/>
      <c r="C843" s="1" t="n"/>
      <c r="D843" s="1" t="n"/>
      <c r="E843" s="77" t="inlineStr">
        <is>
          <t>TOTAL Mão de Obra com Encargos Complementares:</t>
        </is>
      </c>
      <c r="F843" s="89" t="n"/>
      <c r="G843" s="22">
        <f>SUM(G841:G842)</f>
        <v/>
      </c>
    </row>
    <row r="844" ht="15" customHeight="1">
      <c r="A844" s="1" t="n"/>
      <c r="B844" s="1" t="n"/>
      <c r="C844" s="1" t="n"/>
      <c r="D844" s="1" t="n"/>
      <c r="E844" s="78" t="inlineStr">
        <is>
          <t>VALOR:</t>
        </is>
      </c>
      <c r="F844" s="89" t="n"/>
      <c r="G844" s="4">
        <f>SUM(G839,G843)</f>
        <v/>
      </c>
    </row>
    <row r="845" ht="15" customHeight="1">
      <c r="A845" s="1" t="n"/>
      <c r="B845" s="1" t="n"/>
      <c r="C845" s="1" t="n"/>
      <c r="D845" s="1" t="n"/>
      <c r="E845" s="78" t="inlineStr">
        <is>
          <t>VALOR BDI:</t>
        </is>
      </c>
      <c r="F845" s="89" t="n"/>
      <c r="G845" s="4">
        <f>ROUNDDOWN(G844*BDI,2)</f>
        <v/>
      </c>
    </row>
    <row r="846" ht="15" customHeight="1">
      <c r="A846" s="1" t="n"/>
      <c r="B846" s="1" t="n"/>
      <c r="C846" s="1" t="n"/>
      <c r="D846" s="1" t="n"/>
      <c r="E846" s="78" t="inlineStr">
        <is>
          <t>VALOR COM BDI:</t>
        </is>
      </c>
      <c r="F846" s="89" t="n"/>
      <c r="G846" s="4">
        <f>G845 + G844</f>
        <v/>
      </c>
    </row>
    <row r="847" ht="9.949999999999999" customHeight="1">
      <c r="A847" s="1" t="n"/>
      <c r="B847" s="1" t="n"/>
      <c r="C847" s="1" t="n"/>
      <c r="D847" s="1" t="n"/>
      <c r="E847" s="79" t="n"/>
    </row>
    <row r="848" ht="20.1" customHeight="1">
      <c r="A848" s="80" t="inlineStr">
        <is>
          <t>4.2.5. CP ADAP. 007 APLICAÇÃO DE ADESIVO ESTRUTURAL - KG (KG)</t>
        </is>
      </c>
      <c r="B848" s="88" t="n"/>
      <c r="C848" s="88" t="n"/>
      <c r="D848" s="88" t="n"/>
      <c r="E848" s="88" t="n"/>
      <c r="F848" s="88" t="n"/>
      <c r="G848" s="89" t="n"/>
    </row>
    <row r="849" ht="15" customHeight="1">
      <c r="A849" s="76" t="inlineStr">
        <is>
          <t>Material</t>
        </is>
      </c>
      <c r="B849" s="89" t="n"/>
      <c r="C849" s="74" t="inlineStr">
        <is>
          <t>FONTE</t>
        </is>
      </c>
      <c r="D849" s="74" t="inlineStr">
        <is>
          <t>UNID</t>
        </is>
      </c>
      <c r="E849" s="74" t="inlineStr">
        <is>
          <t>COEFICIENTE</t>
        </is>
      </c>
      <c r="F849" s="74" t="inlineStr">
        <is>
          <t>PREÇO UNITÁRIO</t>
        </is>
      </c>
      <c r="G849" s="74" t="inlineStr">
        <is>
          <t>TOTAL</t>
        </is>
      </c>
    </row>
    <row r="850" ht="21" customHeight="1">
      <c r="A850" s="18" t="inlineStr">
        <is>
          <t>00000131</t>
        </is>
      </c>
      <c r="B850" s="19" t="inlineStr">
        <is>
          <t>ADESIVO ESTRUTURAL A BASE DE RESINA EPOXI, BICOMPONENTE, PASTOSO (TIXOTROPICO)</t>
        </is>
      </c>
      <c r="C850" s="18" t="inlineStr">
        <is>
          <t>SINAPI</t>
        </is>
      </c>
      <c r="D850" s="18" t="inlineStr">
        <is>
          <t>KG</t>
        </is>
      </c>
      <c r="E850" s="20" t="n">
        <v>1.314</v>
      </c>
      <c r="F850" s="21">
        <f>ROUND(M850*FATOR, 2)</f>
        <v/>
      </c>
      <c r="G850" s="21">
        <f>ROUND(ROUND(E850,8)*F850,2)</f>
        <v/>
      </c>
      <c r="L850" t="n">
        <v>1.314</v>
      </c>
      <c r="M850" t="n">
        <v>51.08</v>
      </c>
      <c r="N850">
        <f>(M850-F850)</f>
        <v/>
      </c>
    </row>
    <row r="851" ht="15" customHeight="1">
      <c r="A851" s="1" t="n"/>
      <c r="B851" s="1" t="n"/>
      <c r="C851" s="1" t="n"/>
      <c r="D851" s="1" t="n"/>
      <c r="E851" s="77" t="inlineStr">
        <is>
          <t>TOTAL Material:</t>
        </is>
      </c>
      <c r="F851" s="89" t="n"/>
      <c r="G851" s="22">
        <f>SUM(G850:G850)</f>
        <v/>
      </c>
    </row>
    <row r="852" ht="15" customHeight="1">
      <c r="A852" s="76" t="inlineStr">
        <is>
          <t>Mão de Obra com Encargos Complementares</t>
        </is>
      </c>
      <c r="B852" s="89" t="n"/>
      <c r="C852" s="74" t="inlineStr">
        <is>
          <t>FONTE</t>
        </is>
      </c>
      <c r="D852" s="74" t="inlineStr">
        <is>
          <t>UNID</t>
        </is>
      </c>
      <c r="E852" s="74" t="inlineStr">
        <is>
          <t>COEFICIENTE</t>
        </is>
      </c>
      <c r="F852" s="74" t="inlineStr">
        <is>
          <t>PREÇO UNITÁRIO</t>
        </is>
      </c>
      <c r="G852" s="74" t="inlineStr">
        <is>
          <t>TOTAL</t>
        </is>
      </c>
    </row>
    <row r="853" ht="15" customHeight="1">
      <c r="A853" s="18" t="inlineStr">
        <is>
          <t>88309</t>
        </is>
      </c>
      <c r="B853" s="19" t="inlineStr">
        <is>
          <t>PEDREIRO COM ENCARGOS COMPLEMENTARES</t>
        </is>
      </c>
      <c r="C853" s="18" t="inlineStr">
        <is>
          <t>SINAPI</t>
        </is>
      </c>
      <c r="D853" s="18" t="inlineStr">
        <is>
          <t>H</t>
        </is>
      </c>
      <c r="E853" s="20">
        <f>L853*FATOR</f>
        <v/>
      </c>
      <c r="F853" s="21">
        <f>'COMPOSICOES AUXILIARES'!G2963</f>
        <v/>
      </c>
      <c r="G853" s="21">
        <f>ROUND(ROUND(E853,8)*F853,2)</f>
        <v/>
      </c>
      <c r="L853" t="n">
        <v>0.4</v>
      </c>
      <c r="M853" t="n">
        <v>28.88</v>
      </c>
      <c r="N853">
        <f>(M853-F853)</f>
        <v/>
      </c>
    </row>
    <row r="854" ht="15" customHeight="1">
      <c r="A854" s="18" t="inlineStr">
        <is>
          <t>88316</t>
        </is>
      </c>
      <c r="B854" s="19" t="inlineStr">
        <is>
          <t>SERVENTE COM ENCARGOS COMPLEMENTARES</t>
        </is>
      </c>
      <c r="C854" s="18" t="inlineStr">
        <is>
          <t>SINAPI</t>
        </is>
      </c>
      <c r="D854" s="18" t="inlineStr">
        <is>
          <t>H</t>
        </is>
      </c>
      <c r="E854" s="20">
        <f>L854*FATOR</f>
        <v/>
      </c>
      <c r="F854" s="21">
        <f>'COMPOSICOES AUXILIARES'!G3382</f>
        <v/>
      </c>
      <c r="G854" s="21">
        <f>ROUND(ROUND(E854,8)*F854,2)</f>
        <v/>
      </c>
      <c r="L854" t="n">
        <v>0.2</v>
      </c>
      <c r="M854" t="n">
        <v>22.1</v>
      </c>
      <c r="N854">
        <f>(M854-F854)</f>
        <v/>
      </c>
    </row>
    <row r="855" ht="18" customHeight="1">
      <c r="A855" s="1" t="n"/>
      <c r="B855" s="1" t="n"/>
      <c r="C855" s="1" t="n"/>
      <c r="D855" s="1" t="n"/>
      <c r="E855" s="77" t="inlineStr">
        <is>
          <t>TOTAL Mão de Obra com Encargos Complementares:</t>
        </is>
      </c>
      <c r="F855" s="89" t="n"/>
      <c r="G855" s="22">
        <f>SUM(G853:G854)</f>
        <v/>
      </c>
    </row>
    <row r="856" ht="15" customHeight="1">
      <c r="A856" s="1" t="n"/>
      <c r="B856" s="1" t="n"/>
      <c r="C856" s="1" t="n"/>
      <c r="D856" s="1" t="n"/>
      <c r="E856" s="78" t="inlineStr">
        <is>
          <t>VALOR:</t>
        </is>
      </c>
      <c r="F856" s="89" t="n"/>
      <c r="G856" s="4">
        <f>SUM(G851,G855)</f>
        <v/>
      </c>
    </row>
    <row r="857" ht="15" customHeight="1">
      <c r="A857" s="1" t="n"/>
      <c r="B857" s="1" t="n"/>
      <c r="C857" s="1" t="n"/>
      <c r="D857" s="1" t="n"/>
      <c r="E857" s="78" t="inlineStr">
        <is>
          <t>VALOR BDI:</t>
        </is>
      </c>
      <c r="F857" s="89" t="n"/>
      <c r="G857" s="4">
        <f>ROUNDDOWN(G856*BDI,2)</f>
        <v/>
      </c>
    </row>
    <row r="858" ht="15" customHeight="1">
      <c r="A858" s="1" t="n"/>
      <c r="B858" s="1" t="n"/>
      <c r="C858" s="1" t="n"/>
      <c r="D858" s="1" t="n"/>
      <c r="E858" s="78" t="inlineStr">
        <is>
          <t>VALOR COM BDI:</t>
        </is>
      </c>
      <c r="F858" s="89" t="n"/>
      <c r="G858" s="4">
        <f>G857 + G856</f>
        <v/>
      </c>
    </row>
    <row r="859" ht="9.949999999999999" customHeight="1">
      <c r="A859" s="1" t="n"/>
      <c r="B859" s="1" t="n"/>
      <c r="C859" s="1" t="n"/>
      <c r="D859" s="1" t="n"/>
      <c r="E859" s="79" t="n"/>
    </row>
    <row r="860" ht="20.1" customHeight="1">
      <c r="A860" s="80" t="inlineStr">
        <is>
          <t>4.2.6. 92762 ARMAÇÃO DE PILAR OU VIGA DE ESTRUTURA CONVENCIONAL DE CONCRETO ARMADO UTILIZANDO AÇO CA-50 DE 10,0 MM - MONTAGEM. AF_06/2022 (KG)</t>
        </is>
      </c>
      <c r="B860" s="88" t="n"/>
      <c r="C860" s="88" t="n"/>
      <c r="D860" s="88" t="n"/>
      <c r="E860" s="88" t="n"/>
      <c r="F860" s="88" t="n"/>
      <c r="G860" s="89" t="n"/>
    </row>
    <row r="861" ht="15" customHeight="1">
      <c r="A861" s="76" t="inlineStr">
        <is>
          <t>Equipamento</t>
        </is>
      </c>
      <c r="B861" s="89" t="n"/>
      <c r="C861" s="74" t="inlineStr">
        <is>
          <t>FONTE</t>
        </is>
      </c>
      <c r="D861" s="74" t="inlineStr">
        <is>
          <t>UNID</t>
        </is>
      </c>
      <c r="E861" s="74" t="inlineStr">
        <is>
          <t>COEFICIENTE</t>
        </is>
      </c>
      <c r="F861" s="74" t="inlineStr">
        <is>
          <t>PREÇO UNITÁRIO</t>
        </is>
      </c>
      <c r="G861" s="74" t="inlineStr">
        <is>
          <t>TOTAL</t>
        </is>
      </c>
    </row>
    <row r="862" ht="29.1" customHeight="1">
      <c r="A862" s="18" t="inlineStr">
        <is>
          <t>00040271</t>
        </is>
      </c>
      <c r="B862" s="19" t="inlineStr">
        <is>
          <t>LOCACAO DE APRUMADOR METALICO DE PILAR, COM ALTURA E ANGULO REGULAVEIS, EXTENSAO DE *1,50* A *2,80* M</t>
        </is>
      </c>
      <c r="C862" s="18" t="inlineStr">
        <is>
          <t>SINAPI</t>
        </is>
      </c>
      <c r="D862" s="18" t="inlineStr">
        <is>
          <t>UNXME</t>
        </is>
      </c>
      <c r="E862" s="20" t="n">
        <v>0.196</v>
      </c>
      <c r="F862" s="21">
        <f>ROUND(M862*FATOR, 2)</f>
        <v/>
      </c>
      <c r="G862" s="21">
        <f>TRUNC(TRUNC(E862,8)*F862,2)</f>
        <v/>
      </c>
      <c r="L862" t="n">
        <v>0.196</v>
      </c>
      <c r="M862" t="n">
        <v>19.82</v>
      </c>
      <c r="N862">
        <f>(M862-F862)</f>
        <v/>
      </c>
    </row>
    <row r="863" ht="29.1" customHeight="1">
      <c r="A863" s="18" t="inlineStr">
        <is>
          <t>00040287</t>
        </is>
      </c>
      <c r="B863" s="19" t="inlineStr">
        <is>
          <t>LOCACAO DE BARRA DE ANCORAGEM DE 0,80 A 1,20 M DE EXTENSAO, COM ROSCA DE 5/8", INCLUINDO PORCA E FLANGE</t>
        </is>
      </c>
      <c r="C863" s="18" t="inlineStr">
        <is>
          <t>SINAPI</t>
        </is>
      </c>
      <c r="D863" s="18" t="inlineStr">
        <is>
          <t>MES</t>
        </is>
      </c>
      <c r="E863" s="20" t="n">
        <v>0.785</v>
      </c>
      <c r="F863" s="21">
        <f>ROUND(M863*FATOR, 2)</f>
        <v/>
      </c>
      <c r="G863" s="21">
        <f>TRUNC(TRUNC(E863,8)*F863,2)</f>
        <v/>
      </c>
      <c r="L863" t="n">
        <v>0.785</v>
      </c>
      <c r="M863" t="n">
        <v>7.63</v>
      </c>
      <c r="N863">
        <f>(M863-F863)</f>
        <v/>
      </c>
    </row>
    <row r="864" ht="29.1" customHeight="1">
      <c r="A864" s="18" t="inlineStr">
        <is>
          <t>00040275</t>
        </is>
      </c>
      <c r="B864" s="19" t="inlineStr">
        <is>
          <t>LOCACAO DE VIGA SANDUICHE METALICA VAZADA PARA TRAVAMENTO DE PILARES, ALTURA DE *8* CM, LARGURA DE *6* CM E EXTENSAO DE 2 M</t>
        </is>
      </c>
      <c r="C864" s="18" t="inlineStr">
        <is>
          <t>SINAPI</t>
        </is>
      </c>
      <c r="D864" s="18" t="inlineStr">
        <is>
          <t>UNXME</t>
        </is>
      </c>
      <c r="E864" s="20" t="n">
        <v>0.393</v>
      </c>
      <c r="F864" s="21">
        <f>ROUND(M864*FATOR, 2)</f>
        <v/>
      </c>
      <c r="G864" s="21">
        <f>TRUNC(TRUNC(E864,8)*F864,2)</f>
        <v/>
      </c>
      <c r="L864" t="n">
        <v>0.393</v>
      </c>
      <c r="M864" t="n">
        <v>20.72</v>
      </c>
      <c r="N864">
        <f>(M864-F864)</f>
        <v/>
      </c>
    </row>
    <row r="865" ht="15" customHeight="1">
      <c r="A865" s="1" t="n"/>
      <c r="B865" s="1" t="n"/>
      <c r="C865" s="1" t="n"/>
      <c r="D865" s="1" t="n"/>
      <c r="E865" s="77" t="inlineStr">
        <is>
          <t>TOTAL Equipamento:</t>
        </is>
      </c>
      <c r="F865" s="89" t="n"/>
      <c r="G865" s="22">
        <f>SUM(G862:G864)</f>
        <v/>
      </c>
    </row>
    <row r="866" ht="15" customHeight="1">
      <c r="A866" s="76" t="inlineStr">
        <is>
          <t>Material</t>
        </is>
      </c>
      <c r="B866" s="89" t="n"/>
      <c r="C866" s="74" t="inlineStr">
        <is>
          <t>FONTE</t>
        </is>
      </c>
      <c r="D866" s="74" t="inlineStr">
        <is>
          <t>UNID</t>
        </is>
      </c>
      <c r="E866" s="74" t="inlineStr">
        <is>
          <t>COEFICIENTE</t>
        </is>
      </c>
      <c r="F866" s="74" t="inlineStr">
        <is>
          <t>PREÇO UNITÁRIO</t>
        </is>
      </c>
      <c r="G866" s="74" t="inlineStr">
        <is>
          <t>TOTAL</t>
        </is>
      </c>
    </row>
    <row r="867" ht="21" customHeight="1">
      <c r="A867" s="18" t="inlineStr">
        <is>
          <t>00002692</t>
        </is>
      </c>
      <c r="B867" s="19" t="inlineStr">
        <is>
          <t>DESMOLDANTE PROTETOR PARA FORMAS DE MADEIRA, DE BASE OLEOSA EMULSIONADA EM AGUA</t>
        </is>
      </c>
      <c r="C867" s="18" t="inlineStr">
        <is>
          <t>SINAPI</t>
        </is>
      </c>
      <c r="D867" s="18" t="inlineStr">
        <is>
          <t>L</t>
        </is>
      </c>
      <c r="E867" s="20" t="n">
        <v>0.004</v>
      </c>
      <c r="F867" s="21">
        <f>ROUND(M867*FATOR, 2)</f>
        <v/>
      </c>
      <c r="G867" s="21">
        <f>TRUNC(TRUNC(E867,8)*F867,2)</f>
        <v/>
      </c>
      <c r="L867" t="n">
        <v>0.004</v>
      </c>
      <c r="M867" t="n">
        <v>7.74</v>
      </c>
      <c r="N867">
        <f>(M867-F867)</f>
        <v/>
      </c>
    </row>
    <row r="868" ht="21" customHeight="1">
      <c r="A868" s="18" t="inlineStr">
        <is>
          <t>00040304</t>
        </is>
      </c>
      <c r="B868" s="19" t="inlineStr">
        <is>
          <t>PREGO DE ACO POLIDO COM CABECA DUPLA 17 X 27 (2 1/2 X 11)</t>
        </is>
      </c>
      <c r="C868" s="18" t="inlineStr">
        <is>
          <t>SINAPI</t>
        </is>
      </c>
      <c r="D868" s="18" t="inlineStr">
        <is>
          <t>KG</t>
        </is>
      </c>
      <c r="E868" s="20" t="n">
        <v>0.019</v>
      </c>
      <c r="F868" s="21">
        <f>ROUND(M868*FATOR, 2)</f>
        <v/>
      </c>
      <c r="G868" s="21">
        <f>TRUNC(TRUNC(E868,8)*F868,2)</f>
        <v/>
      </c>
      <c r="L868" t="n">
        <v>0.019</v>
      </c>
      <c r="M868" t="n">
        <v>16.8</v>
      </c>
      <c r="N868">
        <f>(M868-F868)</f>
        <v/>
      </c>
    </row>
    <row r="869" ht="15" customHeight="1">
      <c r="A869" s="1" t="n"/>
      <c r="B869" s="1" t="n"/>
      <c r="C869" s="1" t="n"/>
      <c r="D869" s="1" t="n"/>
      <c r="E869" s="77" t="inlineStr">
        <is>
          <t>TOTAL Material:</t>
        </is>
      </c>
      <c r="F869" s="89" t="n"/>
      <c r="G869" s="22">
        <f>SUM(G867:G868)</f>
        <v/>
      </c>
    </row>
    <row r="870" ht="15" customHeight="1">
      <c r="A870" s="76" t="inlineStr">
        <is>
          <t>Mão de Obra com Encargos Complementares</t>
        </is>
      </c>
      <c r="B870" s="89" t="n"/>
      <c r="C870" s="74" t="inlineStr">
        <is>
          <t>FONTE</t>
        </is>
      </c>
      <c r="D870" s="74" t="inlineStr">
        <is>
          <t>UNID</t>
        </is>
      </c>
      <c r="E870" s="74" t="inlineStr">
        <is>
          <t>COEFICIENTE</t>
        </is>
      </c>
      <c r="F870" s="74" t="inlineStr">
        <is>
          <t>PREÇO UNITÁRIO</t>
        </is>
      </c>
      <c r="G870" s="74" t="inlineStr">
        <is>
          <t>TOTAL</t>
        </is>
      </c>
    </row>
    <row r="871" ht="21" customHeight="1">
      <c r="A871" s="18" t="inlineStr">
        <is>
          <t>88239</t>
        </is>
      </c>
      <c r="B871" s="19" t="inlineStr">
        <is>
          <t>AJUDANTE DE CARPINTEIRO COM ENCARGOS COMPLEMENTARES</t>
        </is>
      </c>
      <c r="C871" s="18" t="inlineStr">
        <is>
          <t>SINAPI</t>
        </is>
      </c>
      <c r="D871" s="18" t="inlineStr">
        <is>
          <t>H</t>
        </is>
      </c>
      <c r="E871" s="20">
        <f>L871*FATOR</f>
        <v/>
      </c>
      <c r="F871" s="21">
        <f>'COMPOSICOES AUXILIARES'!G37</f>
        <v/>
      </c>
      <c r="G871" s="21">
        <f>TRUNC(TRUNC(E871,8)*F871,2)</f>
        <v/>
      </c>
      <c r="L871" t="n">
        <v>0.121</v>
      </c>
      <c r="M871" t="n">
        <v>23.13</v>
      </c>
      <c r="N871">
        <f>(M871-F871)</f>
        <v/>
      </c>
    </row>
    <row r="872" ht="21" customHeight="1">
      <c r="A872" s="18" t="inlineStr">
        <is>
          <t>88262</t>
        </is>
      </c>
      <c r="B872" s="19" t="inlineStr">
        <is>
          <t>CARPINTEIRO DE FORMAS COM ENCARGOS COMPLEMENTARES</t>
        </is>
      </c>
      <c r="C872" s="18" t="inlineStr">
        <is>
          <t>SINAPI</t>
        </is>
      </c>
      <c r="D872" s="18" t="inlineStr">
        <is>
          <t>H</t>
        </is>
      </c>
      <c r="E872" s="20">
        <f>L872*FATOR</f>
        <v/>
      </c>
      <c r="F872" s="21">
        <f>'COMPOSICOES AUXILIARES'!G825</f>
        <v/>
      </c>
      <c r="G872" s="21">
        <f>TRUNC(TRUNC(E872,8)*F872,2)</f>
        <v/>
      </c>
      <c r="L872" t="n">
        <v>0.661</v>
      </c>
      <c r="M872" t="n">
        <v>28.52</v>
      </c>
      <c r="N872">
        <f>(M872-F872)</f>
        <v/>
      </c>
    </row>
    <row r="873" ht="18" customHeight="1">
      <c r="A873" s="1" t="n"/>
      <c r="B873" s="1" t="n"/>
      <c r="C873" s="1" t="n"/>
      <c r="D873" s="1" t="n"/>
      <c r="E873" s="77" t="inlineStr">
        <is>
          <t>TOTAL Mão de Obra com Encargos Complementares:</t>
        </is>
      </c>
      <c r="F873" s="89" t="n"/>
      <c r="G873" s="22">
        <f>SUM(G871:G872)</f>
        <v/>
      </c>
    </row>
    <row r="874" ht="15" customHeight="1">
      <c r="A874" s="76" t="inlineStr">
        <is>
          <t>Serviço</t>
        </is>
      </c>
      <c r="B874" s="89" t="n"/>
      <c r="C874" s="74" t="inlineStr">
        <is>
          <t>FONTE</t>
        </is>
      </c>
      <c r="D874" s="74" t="inlineStr">
        <is>
          <t>UNID</t>
        </is>
      </c>
      <c r="E874" s="74" t="inlineStr">
        <is>
          <t>COEFICIENTE</t>
        </is>
      </c>
      <c r="F874" s="74" t="inlineStr">
        <is>
          <t>PREÇO UNITÁRIO</t>
        </is>
      </c>
      <c r="G874" s="74" t="inlineStr">
        <is>
          <t>TOTAL</t>
        </is>
      </c>
    </row>
    <row r="875" ht="29.1" customHeight="1">
      <c r="A875" s="18" t="inlineStr">
        <is>
          <t>92264</t>
        </is>
      </c>
      <c r="B875" s="19" t="inlineStr">
        <is>
          <t>FABRICAÇÃO DE FÔRMA PARA PILARES E ESTRUTURAS SIMILARES, EM CHAPA DE MADEIRA COMPENSADA PLASTIFICADA, E = 18 MM. AF_09/2020</t>
        </is>
      </c>
      <c r="C875" s="18" t="inlineStr">
        <is>
          <t>SINAPI</t>
        </is>
      </c>
      <c r="D875" s="18" t="inlineStr">
        <is>
          <t>M2</t>
        </is>
      </c>
      <c r="E875" s="20" t="n">
        <v>0.105</v>
      </c>
      <c r="F875" s="21">
        <f>'COMPOSICOES AUXILIARES'!G1864</f>
        <v/>
      </c>
      <c r="G875" s="21">
        <f>TRUNC(TRUNC(E875,8)*F875,2)</f>
        <v/>
      </c>
      <c r="L875" t="n">
        <v>0.105</v>
      </c>
      <c r="M875" t="n">
        <v>246.32</v>
      </c>
      <c r="N875">
        <f>(M875-F875)</f>
        <v/>
      </c>
    </row>
    <row r="876" ht="15" customHeight="1">
      <c r="A876" s="1" t="n"/>
      <c r="B876" s="1" t="n"/>
      <c r="C876" s="1" t="n"/>
      <c r="D876" s="1" t="n"/>
      <c r="E876" s="77" t="inlineStr">
        <is>
          <t>TOTAL Serviço:</t>
        </is>
      </c>
      <c r="F876" s="89" t="n"/>
      <c r="G876" s="22">
        <f>SUM(G875:G875)</f>
        <v/>
      </c>
    </row>
    <row r="877" ht="15" customHeight="1">
      <c r="A877" s="1" t="n"/>
      <c r="B877" s="1" t="n"/>
      <c r="C877" s="1" t="n"/>
      <c r="D877" s="1" t="n"/>
      <c r="E877" s="78" t="inlineStr">
        <is>
          <t>VALOR:</t>
        </is>
      </c>
      <c r="F877" s="89" t="n"/>
      <c r="G877" s="4">
        <f>SUM(G869,G873,G865,G876)</f>
        <v/>
      </c>
    </row>
    <row r="878" ht="15" customHeight="1">
      <c r="A878" s="1" t="n"/>
      <c r="B878" s="1" t="n"/>
      <c r="C878" s="1" t="n"/>
      <c r="D878" s="1" t="n"/>
      <c r="E878" s="78" t="inlineStr">
        <is>
          <t>VALOR BDI:</t>
        </is>
      </c>
      <c r="F878" s="89" t="n"/>
      <c r="G878" s="4">
        <f>ROUNDDOWN(G877*BDI,2)</f>
        <v/>
      </c>
    </row>
    <row r="879" ht="15" customHeight="1">
      <c r="A879" s="1" t="n"/>
      <c r="B879" s="1" t="n"/>
      <c r="C879" s="1" t="n"/>
      <c r="D879" s="1" t="n"/>
      <c r="E879" s="78" t="inlineStr">
        <is>
          <t>VALOR COM BDI:</t>
        </is>
      </c>
      <c r="F879" s="89" t="n"/>
      <c r="G879" s="4">
        <f>G878 + G877</f>
        <v/>
      </c>
    </row>
    <row r="880" ht="9.949999999999999" customHeight="1">
      <c r="A880" s="1" t="n"/>
      <c r="B880" s="1" t="n"/>
      <c r="C880" s="1" t="n"/>
      <c r="D880" s="1" t="n"/>
      <c r="E880" s="79" t="n"/>
    </row>
    <row r="881" ht="20.1" customHeight="1">
      <c r="A881" s="80" t="inlineStr">
        <is>
          <t>4.2.7. CP ADAP. 005 RECUPERAÇÃO CONCRETO COM ARGAMASSA POLIMÉRICA ESP.=25MM (M2)</t>
        </is>
      </c>
      <c r="B881" s="88" t="n"/>
      <c r="C881" s="88" t="n"/>
      <c r="D881" s="88" t="n"/>
      <c r="E881" s="88" t="n"/>
      <c r="F881" s="88" t="n"/>
      <c r="G881" s="89" t="n"/>
    </row>
    <row r="882" ht="15" customHeight="1">
      <c r="A882" s="76" t="inlineStr">
        <is>
          <t>Material</t>
        </is>
      </c>
      <c r="B882" s="89" t="n"/>
      <c r="C882" s="74" t="inlineStr">
        <is>
          <t>FONTE</t>
        </is>
      </c>
      <c r="D882" s="74" t="inlineStr">
        <is>
          <t>UNID</t>
        </is>
      </c>
      <c r="E882" s="74" t="inlineStr">
        <is>
          <t>COEFICIENTE</t>
        </is>
      </c>
      <c r="F882" s="74" t="inlineStr">
        <is>
          <t>PREÇO UNITÁRIO</t>
        </is>
      </c>
      <c r="G882" s="74" t="inlineStr">
        <is>
          <t>TOTAL</t>
        </is>
      </c>
    </row>
    <row r="883" ht="29.1" customHeight="1">
      <c r="A883" s="18" t="inlineStr">
        <is>
          <t>I9058</t>
        </is>
      </c>
      <c r="B883" s="19" t="inlineStr">
        <is>
          <t>ARGAMASSA POLIMÉRICA RP PLUS BOTAMENT, COMPOSTO POR PONTE DE ADERÊNCIA E PINTURA PROTETORA CONTRA A CORROSÃO, P/ REPAROS SEMI-PROFUNDOS</t>
        </is>
      </c>
      <c r="C883" s="18" t="inlineStr">
        <is>
          <t>SEINFRA</t>
        </is>
      </c>
      <c r="D883" s="18" t="inlineStr">
        <is>
          <t>KG</t>
        </is>
      </c>
      <c r="E883" s="20" t="n">
        <v>47.5</v>
      </c>
      <c r="F883" s="21">
        <f>ROUND(M883*FATOR, 2)</f>
        <v/>
      </c>
      <c r="G883" s="21">
        <f>ROUND(ROUND(E883,8)*F883,2)</f>
        <v/>
      </c>
      <c r="L883" t="n">
        <v>47.5</v>
      </c>
      <c r="M883" t="n">
        <v>5.49</v>
      </c>
      <c r="N883">
        <f>(M883-F883)</f>
        <v/>
      </c>
    </row>
    <row r="884" ht="15" customHeight="1">
      <c r="A884" s="1" t="n"/>
      <c r="B884" s="1" t="n"/>
      <c r="C884" s="1" t="n"/>
      <c r="D884" s="1" t="n"/>
      <c r="E884" s="77" t="inlineStr">
        <is>
          <t>TOTAL Material:</t>
        </is>
      </c>
      <c r="F884" s="89" t="n"/>
      <c r="G884" s="22">
        <f>SUM(G883:G883)</f>
        <v/>
      </c>
    </row>
    <row r="885" ht="15" customHeight="1">
      <c r="A885" s="76" t="inlineStr">
        <is>
          <t>Mão de Obra com Encargos Complementares</t>
        </is>
      </c>
      <c r="B885" s="89" t="n"/>
      <c r="C885" s="74" t="inlineStr">
        <is>
          <t>FONTE</t>
        </is>
      </c>
      <c r="D885" s="74" t="inlineStr">
        <is>
          <t>UNID</t>
        </is>
      </c>
      <c r="E885" s="74" t="inlineStr">
        <is>
          <t>COEFICIENTE</t>
        </is>
      </c>
      <c r="F885" s="74" t="inlineStr">
        <is>
          <t>PREÇO UNITÁRIO</t>
        </is>
      </c>
      <c r="G885" s="74" t="inlineStr">
        <is>
          <t>TOTAL</t>
        </is>
      </c>
    </row>
    <row r="886" ht="15" customHeight="1">
      <c r="A886" s="18" t="inlineStr">
        <is>
          <t>88309</t>
        </is>
      </c>
      <c r="B886" s="19" t="inlineStr">
        <is>
          <t>PEDREIRO COM ENCARGOS COMPLEMENTARES</t>
        </is>
      </c>
      <c r="C886" s="18" t="inlineStr">
        <is>
          <t>SINAPI</t>
        </is>
      </c>
      <c r="D886" s="18" t="inlineStr">
        <is>
          <t>H</t>
        </is>
      </c>
      <c r="E886" s="20">
        <f>L886*FATOR</f>
        <v/>
      </c>
      <c r="F886" s="21">
        <f>'COMPOSICOES AUXILIARES'!G2963</f>
        <v/>
      </c>
      <c r="G886" s="21">
        <f>ROUND(ROUND(E886,8)*F886,2)</f>
        <v/>
      </c>
      <c r="L886" t="n">
        <v>1.5</v>
      </c>
      <c r="M886" t="n">
        <v>28.88</v>
      </c>
      <c r="N886">
        <f>(M886-F886)</f>
        <v/>
      </c>
    </row>
    <row r="887" ht="15" customHeight="1">
      <c r="A887" s="18" t="inlineStr">
        <is>
          <t>88316</t>
        </is>
      </c>
      <c r="B887" s="19" t="inlineStr">
        <is>
          <t>SERVENTE COM ENCARGOS COMPLEMENTARES</t>
        </is>
      </c>
      <c r="C887" s="18" t="inlineStr">
        <is>
          <t>SINAPI</t>
        </is>
      </c>
      <c r="D887" s="18" t="inlineStr">
        <is>
          <t>H</t>
        </is>
      </c>
      <c r="E887" s="20">
        <f>L887*FATOR</f>
        <v/>
      </c>
      <c r="F887" s="21">
        <f>'COMPOSICOES AUXILIARES'!G3382</f>
        <v/>
      </c>
      <c r="G887" s="21">
        <f>ROUND(ROUND(E887,8)*F887,2)</f>
        <v/>
      </c>
      <c r="L887" t="n">
        <v>4</v>
      </c>
      <c r="M887" t="n">
        <v>22.1</v>
      </c>
      <c r="N887">
        <f>(M887-F887)</f>
        <v/>
      </c>
    </row>
    <row r="888" ht="18" customHeight="1">
      <c r="A888" s="1" t="n"/>
      <c r="B888" s="1" t="n"/>
      <c r="C888" s="1" t="n"/>
      <c r="D888" s="1" t="n"/>
      <c r="E888" s="77" t="inlineStr">
        <is>
          <t>TOTAL Mão de Obra com Encargos Complementares:</t>
        </is>
      </c>
      <c r="F888" s="89" t="n"/>
      <c r="G888" s="22">
        <f>SUM(G886:G887)</f>
        <v/>
      </c>
    </row>
    <row r="889" ht="15" customHeight="1">
      <c r="A889" s="1" t="n"/>
      <c r="B889" s="1" t="n"/>
      <c r="C889" s="1" t="n"/>
      <c r="D889" s="1" t="n"/>
      <c r="E889" s="78" t="inlineStr">
        <is>
          <t>VALOR:</t>
        </is>
      </c>
      <c r="F889" s="89" t="n"/>
      <c r="G889" s="4">
        <f>SUM(G884,G888)</f>
        <v/>
      </c>
    </row>
    <row r="890" ht="15" customHeight="1">
      <c r="A890" s="1" t="n"/>
      <c r="B890" s="1" t="n"/>
      <c r="C890" s="1" t="n"/>
      <c r="D890" s="1" t="n"/>
      <c r="E890" s="78" t="inlineStr">
        <is>
          <t>VALOR BDI:</t>
        </is>
      </c>
      <c r="F890" s="89" t="n"/>
      <c r="G890" s="4">
        <f>ROUNDDOWN(G889*BDI,2)</f>
        <v/>
      </c>
    </row>
    <row r="891" ht="15" customHeight="1">
      <c r="A891" s="1" t="n"/>
      <c r="B891" s="1" t="n"/>
      <c r="C891" s="1" t="n"/>
      <c r="D891" s="1" t="n"/>
      <c r="E891" s="78" t="inlineStr">
        <is>
          <t>VALOR COM BDI:</t>
        </is>
      </c>
      <c r="F891" s="89" t="n"/>
      <c r="G891" s="4">
        <f>G890 + G889</f>
        <v/>
      </c>
    </row>
    <row r="892" ht="9.949999999999999" customHeight="1">
      <c r="A892" s="1" t="n"/>
      <c r="B892" s="1" t="n"/>
      <c r="C892" s="1" t="n"/>
      <c r="D892" s="1" t="n"/>
      <c r="E892" s="79" t="n"/>
    </row>
    <row r="893" ht="20.1" customHeight="1">
      <c r="A893" s="80" t="inlineStr">
        <is>
          <t>4.2.8. 90439 FURO MECANIZADO EM CONCRETO, COM MARTELO DEMOLIDOR, PARA INSTALAÇÕES HIDRÁULICAS, DIÂMETROS MENORES OU IGUAIS A 40 MM. AF_09/2023 (UN)</t>
        </is>
      </c>
      <c r="B893" s="88" t="n"/>
      <c r="C893" s="88" t="n"/>
      <c r="D893" s="88" t="n"/>
      <c r="E893" s="88" t="n"/>
      <c r="F893" s="88" t="n"/>
      <c r="G893" s="89" t="n"/>
    </row>
    <row r="894" ht="15" customHeight="1">
      <c r="A894" s="76" t="inlineStr">
        <is>
          <t>Equipamento Custo Horário</t>
        </is>
      </c>
      <c r="B894" s="89" t="n"/>
      <c r="C894" s="74" t="inlineStr">
        <is>
          <t>FONTE</t>
        </is>
      </c>
      <c r="D894" s="74" t="inlineStr">
        <is>
          <t>UNID</t>
        </is>
      </c>
      <c r="E894" s="74" t="inlineStr">
        <is>
          <t>COEFICIENTE</t>
        </is>
      </c>
      <c r="F894" s="74" t="inlineStr">
        <is>
          <t>PREÇO UNITÁRIO</t>
        </is>
      </c>
      <c r="G894" s="74" t="inlineStr">
        <is>
          <t>TOTAL</t>
        </is>
      </c>
    </row>
    <row r="895" ht="29.1" customHeight="1">
      <c r="A895" s="18" t="inlineStr">
        <is>
          <t>102274</t>
        </is>
      </c>
      <c r="B895" s="19" t="inlineStr">
        <is>
          <t>MARTELO DEMOLIDOR ELÉTRICO, COM POTÊNCIA DE 2.000 W, 1.000 IMPACTOS POR MINUTO, PESO DE 30 KG - CHI DIURNO. AF_01/2021</t>
        </is>
      </c>
      <c r="C895" s="18" t="inlineStr">
        <is>
          <t>SINAPI</t>
        </is>
      </c>
      <c r="D895" s="18" t="inlineStr">
        <is>
          <t>CHI</t>
        </is>
      </c>
      <c r="E895" s="20" t="n">
        <v>0.2084</v>
      </c>
      <c r="F895" s="21">
        <f>'COMPOSICOES AUXILIARES'!G2508</f>
        <v/>
      </c>
      <c r="G895" s="21">
        <f>TRUNC(TRUNC(E895,8)*F895,2)</f>
        <v/>
      </c>
      <c r="L895" t="n">
        <v>0.2084</v>
      </c>
      <c r="M895" t="n">
        <v>27.53</v>
      </c>
      <c r="N895">
        <f>(M895-F895)</f>
        <v/>
      </c>
    </row>
    <row r="896" ht="29.1" customHeight="1">
      <c r="A896" s="18" t="inlineStr">
        <is>
          <t>102275</t>
        </is>
      </c>
      <c r="B896" s="19" t="inlineStr">
        <is>
          <t>MARTELO DEMOLIDOR ELÉTRICO, COM POTÊNCIA DE 2.000 W, 1.000 IMPACTOS POR MINUTO, PESO DE 30 KG - CHP DIURNO. AF_01/2021</t>
        </is>
      </c>
      <c r="C896" s="18" t="inlineStr">
        <is>
          <t>SINAPI</t>
        </is>
      </c>
      <c r="D896" s="18" t="inlineStr">
        <is>
          <t>CHP</t>
        </is>
      </c>
      <c r="E896" s="20" t="n">
        <v>0.0853</v>
      </c>
      <c r="F896" s="21">
        <f>'COMPOSICOES AUXILIARES'!G2522</f>
        <v/>
      </c>
      <c r="G896" s="21">
        <f>TRUNC(TRUNC(E896,8)*F896,2)</f>
        <v/>
      </c>
      <c r="L896" t="n">
        <v>0.0853</v>
      </c>
      <c r="M896" t="n">
        <v>30.32</v>
      </c>
      <c r="N896">
        <f>(M896-F896)</f>
        <v/>
      </c>
    </row>
    <row r="897" ht="18" customHeight="1">
      <c r="A897" s="1" t="n"/>
      <c r="B897" s="1" t="n"/>
      <c r="C897" s="1" t="n"/>
      <c r="D897" s="1" t="n"/>
      <c r="E897" s="77" t="inlineStr">
        <is>
          <t>TOTAL Equipamento Custo Horário:</t>
        </is>
      </c>
      <c r="F897" s="89" t="n"/>
      <c r="G897" s="22">
        <f>SUM(G895:G896)</f>
        <v/>
      </c>
    </row>
    <row r="898" ht="15" customHeight="1">
      <c r="A898" s="76" t="inlineStr">
        <is>
          <t>Mão de Obra com Encargos Complementares</t>
        </is>
      </c>
      <c r="B898" s="89" t="n"/>
      <c r="C898" s="74" t="inlineStr">
        <is>
          <t>FONTE</t>
        </is>
      </c>
      <c r="D898" s="74" t="inlineStr">
        <is>
          <t>UNID</t>
        </is>
      </c>
      <c r="E898" s="74" t="inlineStr">
        <is>
          <t>COEFICIENTE</t>
        </is>
      </c>
      <c r="F898" s="74" t="inlineStr">
        <is>
          <t>PREÇO UNITÁRIO</t>
        </is>
      </c>
      <c r="G898" s="74" t="inlineStr">
        <is>
          <t>TOTAL</t>
        </is>
      </c>
    </row>
    <row r="899" ht="21" customHeight="1">
      <c r="A899" s="18" t="inlineStr">
        <is>
          <t>88248</t>
        </is>
      </c>
      <c r="B899" s="19" t="inlineStr">
        <is>
          <t>AUXILIAR DE ENCANADOR OU BOMBEIRO HIDRÁULICO COM ENCARGOS COMPLEMENTARES</t>
        </is>
      </c>
      <c r="C899" s="18" t="inlineStr">
        <is>
          <t>SINAPI</t>
        </is>
      </c>
      <c r="D899" s="18" t="inlineStr">
        <is>
          <t>H</t>
        </is>
      </c>
      <c r="E899" s="20">
        <f>L899*FATOR</f>
        <v/>
      </c>
      <c r="F899" s="21">
        <f>'COMPOSICOES AUXILIARES'!G395</f>
        <v/>
      </c>
      <c r="G899" s="21">
        <f>TRUNC(TRUNC(E899,8)*F899,2)</f>
        <v/>
      </c>
      <c r="L899" t="n">
        <v>0.08260000000000001</v>
      </c>
      <c r="M899" t="n">
        <v>22.64</v>
      </c>
      <c r="N899">
        <f>(M899-F899)</f>
        <v/>
      </c>
    </row>
    <row r="900" ht="18" customHeight="1">
      <c r="A900" s="1" t="n"/>
      <c r="B900" s="1" t="n"/>
      <c r="C900" s="1" t="n"/>
      <c r="D900" s="1" t="n"/>
      <c r="E900" s="77" t="inlineStr">
        <is>
          <t>TOTAL Mão de Obra com Encargos Complementares:</t>
        </is>
      </c>
      <c r="F900" s="89" t="n"/>
      <c r="G900" s="22">
        <f>SUM(G899:G899)</f>
        <v/>
      </c>
    </row>
    <row r="901" ht="15" customHeight="1">
      <c r="A901" s="1" t="n"/>
      <c r="B901" s="1" t="n"/>
      <c r="C901" s="1" t="n"/>
      <c r="D901" s="1" t="n"/>
      <c r="E901" s="78" t="inlineStr">
        <is>
          <t>VALOR:</t>
        </is>
      </c>
      <c r="F901" s="89" t="n"/>
      <c r="G901" s="4">
        <f>SUM(G900,G897)</f>
        <v/>
      </c>
    </row>
    <row r="902" ht="15" customHeight="1">
      <c r="A902" s="1" t="n"/>
      <c r="B902" s="1" t="n"/>
      <c r="C902" s="1" t="n"/>
      <c r="D902" s="1" t="n"/>
      <c r="E902" s="78" t="inlineStr">
        <is>
          <t>VALOR BDI:</t>
        </is>
      </c>
      <c r="F902" s="89" t="n"/>
      <c r="G902" s="4">
        <f>ROUNDDOWN(G901*BDI,2)</f>
        <v/>
      </c>
    </row>
    <row r="903" ht="15" customHeight="1">
      <c r="A903" s="1" t="n"/>
      <c r="B903" s="1" t="n"/>
      <c r="C903" s="1" t="n"/>
      <c r="D903" s="1" t="n"/>
      <c r="E903" s="78" t="inlineStr">
        <is>
          <t>VALOR COM BDI:</t>
        </is>
      </c>
      <c r="F903" s="89" t="n"/>
      <c r="G903" s="4">
        <f>G902 + G901</f>
        <v/>
      </c>
    </row>
    <row r="904" ht="9.949999999999999" customHeight="1">
      <c r="A904" s="1" t="n"/>
      <c r="B904" s="1" t="n"/>
      <c r="C904" s="1" t="n"/>
      <c r="D904" s="1" t="n"/>
      <c r="E904" s="79" t="n"/>
    </row>
    <row r="905" ht="20.1" customHeight="1">
      <c r="A905" s="80" t="inlineStr">
        <is>
          <t>4.2.9. CP ADAP. 001 SELAGEM DE FISSURAS COM INJEÇÃO DE RESINA EPÓXI (KG)</t>
        </is>
      </c>
      <c r="B905" s="88" t="n"/>
      <c r="C905" s="88" t="n"/>
      <c r="D905" s="88" t="n"/>
      <c r="E905" s="88" t="n"/>
      <c r="F905" s="88" t="n"/>
      <c r="G905" s="89" t="n"/>
    </row>
    <row r="906" ht="15" customHeight="1">
      <c r="A906" s="76" t="inlineStr">
        <is>
          <t>Material</t>
        </is>
      </c>
      <c r="B906" s="89" t="n"/>
      <c r="C906" s="74" t="inlineStr">
        <is>
          <t>FONTE</t>
        </is>
      </c>
      <c r="D906" s="74" t="inlineStr">
        <is>
          <t>UNID</t>
        </is>
      </c>
      <c r="E906" s="74" t="inlineStr">
        <is>
          <t>COEFICIENTE</t>
        </is>
      </c>
      <c r="F906" s="74" t="inlineStr">
        <is>
          <t>PREÇO UNITÁRIO</t>
        </is>
      </c>
      <c r="G906" s="74" t="inlineStr">
        <is>
          <t>TOTAL</t>
        </is>
      </c>
    </row>
    <row r="907" ht="29.1" customHeight="1">
      <c r="A907" s="18" t="inlineStr">
        <is>
          <t>00000157</t>
        </is>
      </c>
      <c r="B907" s="19" t="inlineStr">
        <is>
          <t>ADESIVO ESTRUTURAL A BASE DE RESINA EPOXI PARA INJECAO EM TRINCAS, BICOMPONENTE, BAIXA VISCOSIDADE</t>
        </is>
      </c>
      <c r="C907" s="18" t="inlineStr">
        <is>
          <t>SINAPI</t>
        </is>
      </c>
      <c r="D907" s="18" t="inlineStr">
        <is>
          <t>KG</t>
        </is>
      </c>
      <c r="E907" s="20" t="n">
        <v>1.05</v>
      </c>
      <c r="F907" s="21">
        <f>ROUND(M907*FATOR, 2)</f>
        <v/>
      </c>
      <c r="G907" s="21">
        <f>ROUND(ROUND(E907,8)*F907,2)</f>
        <v/>
      </c>
      <c r="L907" t="n">
        <v>1.05</v>
      </c>
      <c r="M907" t="n">
        <v>167.77</v>
      </c>
      <c r="N907">
        <f>(M907-F907)</f>
        <v/>
      </c>
    </row>
    <row r="908" ht="15" customHeight="1">
      <c r="A908" s="1" t="n"/>
      <c r="B908" s="1" t="n"/>
      <c r="C908" s="1" t="n"/>
      <c r="D908" s="1" t="n"/>
      <c r="E908" s="77" t="inlineStr">
        <is>
          <t>TOTAL Material:</t>
        </is>
      </c>
      <c r="F908" s="89" t="n"/>
      <c r="G908" s="22">
        <f>SUM(G907:G907)</f>
        <v/>
      </c>
    </row>
    <row r="909" ht="15" customHeight="1">
      <c r="A909" s="76" t="inlineStr">
        <is>
          <t>Mão de Obra com Encargos Complementares</t>
        </is>
      </c>
      <c r="B909" s="89" t="n"/>
      <c r="C909" s="74" t="inlineStr">
        <is>
          <t>FONTE</t>
        </is>
      </c>
      <c r="D909" s="74" t="inlineStr">
        <is>
          <t>UNID</t>
        </is>
      </c>
      <c r="E909" s="74" t="inlineStr">
        <is>
          <t>COEFICIENTE</t>
        </is>
      </c>
      <c r="F909" s="74" t="inlineStr">
        <is>
          <t>PREÇO UNITÁRIO</t>
        </is>
      </c>
      <c r="G909" s="74" t="inlineStr">
        <is>
          <t>TOTAL</t>
        </is>
      </c>
    </row>
    <row r="910" ht="15" customHeight="1">
      <c r="A910" s="18" t="inlineStr">
        <is>
          <t>88309</t>
        </is>
      </c>
      <c r="B910" s="19" t="inlineStr">
        <is>
          <t>PEDREIRO COM ENCARGOS COMPLEMENTARES</t>
        </is>
      </c>
      <c r="C910" s="18" t="inlineStr">
        <is>
          <t>SINAPI</t>
        </is>
      </c>
      <c r="D910" s="18" t="inlineStr">
        <is>
          <t>H</t>
        </is>
      </c>
      <c r="E910" s="20">
        <f>L910*FATOR</f>
        <v/>
      </c>
      <c r="F910" s="21">
        <f>'COMPOSICOES AUXILIARES'!G2963</f>
        <v/>
      </c>
      <c r="G910" s="21">
        <f>ROUND(ROUND(E910,8)*F910,2)</f>
        <v/>
      </c>
      <c r="L910" t="n">
        <v>1</v>
      </c>
      <c r="M910" t="n">
        <v>28.88</v>
      </c>
      <c r="N910">
        <f>(M910-F910)</f>
        <v/>
      </c>
    </row>
    <row r="911" ht="15" customHeight="1">
      <c r="A911" s="18" t="inlineStr">
        <is>
          <t>88316</t>
        </is>
      </c>
      <c r="B911" s="19" t="inlineStr">
        <is>
          <t>SERVENTE COM ENCARGOS COMPLEMENTARES</t>
        </is>
      </c>
      <c r="C911" s="18" t="inlineStr">
        <is>
          <t>SINAPI</t>
        </is>
      </c>
      <c r="D911" s="18" t="inlineStr">
        <is>
          <t>H</t>
        </is>
      </c>
      <c r="E911" s="20">
        <f>L911*FATOR</f>
        <v/>
      </c>
      <c r="F911" s="21">
        <f>'COMPOSICOES AUXILIARES'!G3382</f>
        <v/>
      </c>
      <c r="G911" s="21">
        <f>ROUND(ROUND(E911,8)*F911,2)</f>
        <v/>
      </c>
      <c r="L911" t="n">
        <v>5</v>
      </c>
      <c r="M911" t="n">
        <v>22.1</v>
      </c>
      <c r="N911">
        <f>(M911-F911)</f>
        <v/>
      </c>
    </row>
    <row r="912" ht="18" customHeight="1">
      <c r="A912" s="1" t="n"/>
      <c r="B912" s="1" t="n"/>
      <c r="C912" s="1" t="n"/>
      <c r="D912" s="1" t="n"/>
      <c r="E912" s="77" t="inlineStr">
        <is>
          <t>TOTAL Mão de Obra com Encargos Complementares:</t>
        </is>
      </c>
      <c r="F912" s="89" t="n"/>
      <c r="G912" s="22">
        <f>SUM(G910:G911)</f>
        <v/>
      </c>
    </row>
    <row r="913" ht="15" customHeight="1">
      <c r="A913" s="1" t="n"/>
      <c r="B913" s="1" t="n"/>
      <c r="C913" s="1" t="n"/>
      <c r="D913" s="1" t="n"/>
      <c r="E913" s="78" t="inlineStr">
        <is>
          <t>VALOR:</t>
        </is>
      </c>
      <c r="F913" s="89" t="n"/>
      <c r="G913" s="4">
        <f>SUM(G908,G912)</f>
        <v/>
      </c>
    </row>
    <row r="914" ht="15" customHeight="1">
      <c r="A914" s="1" t="n"/>
      <c r="B914" s="1" t="n"/>
      <c r="C914" s="1" t="n"/>
      <c r="D914" s="1" t="n"/>
      <c r="E914" s="78" t="inlineStr">
        <is>
          <t>VALOR BDI:</t>
        </is>
      </c>
      <c r="F914" s="89" t="n"/>
      <c r="G914" s="4">
        <f>ROUNDDOWN(G913*BDI,2)</f>
        <v/>
      </c>
    </row>
    <row r="915" ht="15" customHeight="1">
      <c r="A915" s="1" t="n"/>
      <c r="B915" s="1" t="n"/>
      <c r="C915" s="1" t="n"/>
      <c r="D915" s="1" t="n"/>
      <c r="E915" s="78" t="inlineStr">
        <is>
          <t>VALOR COM BDI:</t>
        </is>
      </c>
      <c r="F915" s="89" t="n"/>
      <c r="G915" s="4">
        <f>G914 + G913</f>
        <v/>
      </c>
    </row>
    <row r="916" ht="9.949999999999999" customHeight="1">
      <c r="A916" s="1" t="n"/>
      <c r="B916" s="1" t="n"/>
      <c r="C916" s="1" t="n"/>
      <c r="D916" s="1" t="n"/>
      <c r="E916" s="79" t="n"/>
    </row>
    <row r="917" ht="20.1" customHeight="1">
      <c r="A917" s="80" t="inlineStr">
        <is>
          <t>4.2.10. 97625 DEMOLIÇÃO DE ALVENARIA PARA QUALQUER TIPO DE BLOCO, DE FORMA MECANIZADA, SEM REAPROVEITAMENTO. AF_09/2023 (M3)</t>
        </is>
      </c>
      <c r="B917" s="88" t="n"/>
      <c r="C917" s="88" t="n"/>
      <c r="D917" s="88" t="n"/>
      <c r="E917" s="88" t="n"/>
      <c r="F917" s="88" t="n"/>
      <c r="G917" s="89" t="n"/>
    </row>
    <row r="918" ht="15" customHeight="1">
      <c r="A918" s="76" t="inlineStr">
        <is>
          <t>Equipamento Custo Horário</t>
        </is>
      </c>
      <c r="B918" s="89" t="n"/>
      <c r="C918" s="74" t="inlineStr">
        <is>
          <t>FONTE</t>
        </is>
      </c>
      <c r="D918" s="74" t="inlineStr">
        <is>
          <t>UNID</t>
        </is>
      </c>
      <c r="E918" s="74" t="inlineStr">
        <is>
          <t>COEFICIENTE</t>
        </is>
      </c>
      <c r="F918" s="74" t="inlineStr">
        <is>
          <t>PREÇO UNITÁRIO</t>
        </is>
      </c>
      <c r="G918" s="74" t="inlineStr">
        <is>
          <t>TOTAL</t>
        </is>
      </c>
    </row>
    <row r="919" ht="29.1" customHeight="1">
      <c r="A919" s="18" t="inlineStr">
        <is>
          <t>5942</t>
        </is>
      </c>
      <c r="B919" s="19" t="inlineStr">
        <is>
          <t>PÁ CARREGADEIRA SOBRE RODAS, POTÊNCIA LÍQUIDA 128 HP, CAPACIDADE DA CAÇAMBA 1,7 A 2,8 M3, PESO OPERACIONAL 11632 KG - CHI DIURNO. AF_06/2014</t>
        </is>
      </c>
      <c r="C919" s="18" t="inlineStr">
        <is>
          <t>SINAPI</t>
        </is>
      </c>
      <c r="D919" s="18" t="inlineStr">
        <is>
          <t>CHI</t>
        </is>
      </c>
      <c r="E919" s="20" t="n">
        <v>0.1394</v>
      </c>
      <c r="F919" s="21">
        <f>'COMPOSICOES AUXILIARES'!G3164</f>
        <v/>
      </c>
      <c r="G919" s="21">
        <f>TRUNC(TRUNC(E919,8)*F919,2)</f>
        <v/>
      </c>
      <c r="L919" t="n">
        <v>0.1394</v>
      </c>
      <c r="M919" t="n">
        <v>80.8</v>
      </c>
      <c r="N919">
        <f>(M919-F919)</f>
        <v/>
      </c>
    </row>
    <row r="920" ht="29.1" customHeight="1">
      <c r="A920" s="18" t="inlineStr">
        <is>
          <t>5940</t>
        </is>
      </c>
      <c r="B920" s="19" t="inlineStr">
        <is>
          <t>PÁ CARREGADEIRA SOBRE RODAS, POTÊNCIA LÍQUIDA 128 HP, CAPACIDADE DA CAÇAMBA 1,7 A 2,8 M3, PESO OPERACIONAL 11632 KG - CHP DIURNO. AF_06/2014</t>
        </is>
      </c>
      <c r="C920" s="18" t="inlineStr">
        <is>
          <t>SINAPI</t>
        </is>
      </c>
      <c r="D920" s="18" t="inlineStr">
        <is>
          <t>CHP</t>
        </is>
      </c>
      <c r="E920" s="20" t="n">
        <v>0.24</v>
      </c>
      <c r="F920" s="21">
        <f>'COMPOSICOES AUXILIARES'!G3178</f>
        <v/>
      </c>
      <c r="G920" s="21">
        <f>TRUNC(TRUNC(E920,8)*F920,2)</f>
        <v/>
      </c>
      <c r="L920" t="n">
        <v>0.24</v>
      </c>
      <c r="M920" t="n">
        <v>200.05</v>
      </c>
      <c r="N920">
        <f>(M920-F920)</f>
        <v/>
      </c>
    </row>
    <row r="921" ht="18" customHeight="1">
      <c r="A921" s="1" t="n"/>
      <c r="B921" s="1" t="n"/>
      <c r="C921" s="1" t="n"/>
      <c r="D921" s="1" t="n"/>
      <c r="E921" s="77" t="inlineStr">
        <is>
          <t>TOTAL Equipamento Custo Horário:</t>
        </is>
      </c>
      <c r="F921" s="89" t="n"/>
      <c r="G921" s="22">
        <f>SUM(G919:G920)</f>
        <v/>
      </c>
    </row>
    <row r="922" ht="15" customHeight="1">
      <c r="A922" s="1" t="n"/>
      <c r="B922" s="1" t="n"/>
      <c r="C922" s="1" t="n"/>
      <c r="D922" s="1" t="n"/>
      <c r="E922" s="78" t="inlineStr">
        <is>
          <t>VALOR:</t>
        </is>
      </c>
      <c r="F922" s="89" t="n"/>
      <c r="G922" s="4">
        <f>SUM(G921)</f>
        <v/>
      </c>
    </row>
    <row r="923" ht="15" customHeight="1">
      <c r="A923" s="1" t="n"/>
      <c r="B923" s="1" t="n"/>
      <c r="C923" s="1" t="n"/>
      <c r="D923" s="1" t="n"/>
      <c r="E923" s="78" t="inlineStr">
        <is>
          <t>VALOR BDI:</t>
        </is>
      </c>
      <c r="F923" s="89" t="n"/>
      <c r="G923" s="4">
        <f>ROUNDDOWN(G922*BDI,2)</f>
        <v/>
      </c>
    </row>
    <row r="924" ht="15" customHeight="1">
      <c r="A924" s="1" t="n"/>
      <c r="B924" s="1" t="n"/>
      <c r="C924" s="1" t="n"/>
      <c r="D924" s="1" t="n"/>
      <c r="E924" s="78" t="inlineStr">
        <is>
          <t>VALOR COM BDI:</t>
        </is>
      </c>
      <c r="F924" s="89" t="n"/>
      <c r="G924" s="4">
        <f>G923 + G922</f>
        <v/>
      </c>
    </row>
    <row r="925" ht="9.949999999999999" customHeight="1">
      <c r="A925" s="1" t="n"/>
      <c r="B925" s="1" t="n"/>
      <c r="C925" s="1" t="n"/>
      <c r="D925" s="1" t="n"/>
      <c r="E925" s="79" t="n"/>
    </row>
    <row r="926" ht="20.1" customHeight="1">
      <c r="A926" s="80" t="inlineStr">
        <is>
          <t>4.2.11. 00034550 TELA DE ACO SOLDADA GALVANIZADA/ZINCADA PARA ALVENARIA, FIO D = *1,20 A 1,70* MM, MALHA 15 X 15 MM, (C X L) *50 X 6* CM (M)</t>
        </is>
      </c>
      <c r="B926" s="88" t="n"/>
      <c r="C926" s="88" t="n"/>
      <c r="D926" s="88" t="n"/>
      <c r="E926" s="88" t="n"/>
      <c r="F926" s="88" t="n"/>
      <c r="G926" s="89" t="n"/>
    </row>
    <row r="927" ht="15" customHeight="1">
      <c r="A927" s="76" t="inlineStr">
        <is>
          <t>Material</t>
        </is>
      </c>
      <c r="B927" s="89" t="n"/>
      <c r="C927" s="74" t="inlineStr">
        <is>
          <t>FONTE</t>
        </is>
      </c>
      <c r="D927" s="74" t="inlineStr">
        <is>
          <t>UNID</t>
        </is>
      </c>
      <c r="E927" s="74" t="inlineStr">
        <is>
          <t>COEFICIENTE</t>
        </is>
      </c>
      <c r="F927" s="74" t="inlineStr">
        <is>
          <t>PREÇO UNITÁRIO</t>
        </is>
      </c>
      <c r="G927" s="74" t="inlineStr">
        <is>
          <t>TOTAL</t>
        </is>
      </c>
    </row>
    <row r="928" ht="29.1" customHeight="1">
      <c r="A928" s="18" t="inlineStr">
        <is>
          <t>00034550</t>
        </is>
      </c>
      <c r="B928" s="19" t="inlineStr">
        <is>
          <t>TELA DE ACO SOLDADA GALVANIZADA/ZINCADA PARA ALVENARIA, FIO D = *1,20 A 1,70* MM, MALHA 15 X 15 MM, (C X L) *50 X 6* CM</t>
        </is>
      </c>
      <c r="C928" s="18" t="inlineStr">
        <is>
          <t>SINAPI</t>
        </is>
      </c>
      <c r="D928" s="18" t="inlineStr">
        <is>
          <t>M</t>
        </is>
      </c>
      <c r="E928" s="20" t="n">
        <v>1</v>
      </c>
      <c r="F928" s="21">
        <f>ROUND(M928*FATOR, 2)</f>
        <v/>
      </c>
      <c r="G928" s="21">
        <f>TRUNC(TRUNC(E928,8)*F928,2)</f>
        <v/>
      </c>
      <c r="L928" t="n">
        <v>1</v>
      </c>
      <c r="M928" t="n">
        <v>1.45</v>
      </c>
      <c r="N928">
        <f>(M928-F928)</f>
        <v/>
      </c>
    </row>
    <row r="929" ht="15" customHeight="1">
      <c r="A929" s="1" t="n"/>
      <c r="B929" s="1" t="n"/>
      <c r="C929" s="1" t="n"/>
      <c r="D929" s="1" t="n"/>
      <c r="E929" s="77" t="inlineStr">
        <is>
          <t>TOTAL Material:</t>
        </is>
      </c>
      <c r="F929" s="89" t="n"/>
      <c r="G929" s="22">
        <f>SUM(G928:G928)</f>
        <v/>
      </c>
    </row>
    <row r="930" ht="15" customHeight="1">
      <c r="A930" s="1" t="n"/>
      <c r="B930" s="1" t="n"/>
      <c r="C930" s="1" t="n"/>
      <c r="D930" s="1" t="n"/>
      <c r="E930" s="78" t="inlineStr">
        <is>
          <t>VALOR:</t>
        </is>
      </c>
      <c r="F930" s="89" t="n"/>
      <c r="G930" s="4">
        <f>SUM(G929)</f>
        <v/>
      </c>
    </row>
    <row r="931" ht="15" customHeight="1">
      <c r="A931" s="1" t="n"/>
      <c r="B931" s="1" t="n"/>
      <c r="C931" s="1" t="n"/>
      <c r="D931" s="1" t="n"/>
      <c r="E931" s="78" t="inlineStr">
        <is>
          <t>VALOR BDI:</t>
        </is>
      </c>
      <c r="F931" s="89" t="n"/>
      <c r="G931" s="4">
        <f>ROUNDDOWN(G930*BDI,2)</f>
        <v/>
      </c>
    </row>
    <row r="932" ht="15" customHeight="1">
      <c r="A932" s="1" t="n"/>
      <c r="B932" s="1" t="n"/>
      <c r="C932" s="1" t="n"/>
      <c r="D932" s="1" t="n"/>
      <c r="E932" s="78" t="inlineStr">
        <is>
          <t>VALOR COM BDI:</t>
        </is>
      </c>
      <c r="F932" s="89" t="n"/>
      <c r="G932" s="4">
        <f>G931 + G930</f>
        <v/>
      </c>
    </row>
    <row r="933" ht="9.949999999999999" customHeight="1">
      <c r="A933" s="1" t="n"/>
      <c r="B933" s="1" t="n"/>
      <c r="C933" s="1" t="n"/>
      <c r="D933" s="1" t="n"/>
      <c r="E933" s="79" t="n"/>
    </row>
    <row r="934" ht="20.1" customHeight="1">
      <c r="A934" s="80" t="inlineStr">
        <is>
          <t>4.2.12. 92921 ARMAÇÃO DE ESTRUTURAS DIVERSAS DE CONCRETO ARMADO, EXCETO VIGAS, PILARES, LAJES E FUNDAÇÕES, UTILIZANDO AÇO CA-50 DE 12,5 MM - MONTAGEM. AF_06/2022 (KG)</t>
        </is>
      </c>
      <c r="B934" s="88" t="n"/>
      <c r="C934" s="88" t="n"/>
      <c r="D934" s="88" t="n"/>
      <c r="E934" s="88" t="n"/>
      <c r="F934" s="88" t="n"/>
      <c r="G934" s="89" t="n"/>
    </row>
    <row r="935" ht="15" customHeight="1">
      <c r="A935" s="76" t="inlineStr">
        <is>
          <t>Material</t>
        </is>
      </c>
      <c r="B935" s="89" t="n"/>
      <c r="C935" s="74" t="inlineStr">
        <is>
          <t>FONTE</t>
        </is>
      </c>
      <c r="D935" s="74" t="inlineStr">
        <is>
          <t>UNID</t>
        </is>
      </c>
      <c r="E935" s="74" t="inlineStr">
        <is>
          <t>COEFICIENTE</t>
        </is>
      </c>
      <c r="F935" s="74" t="inlineStr">
        <is>
          <t>PREÇO UNITÁRIO</t>
        </is>
      </c>
      <c r="G935" s="74" t="inlineStr">
        <is>
          <t>TOTAL</t>
        </is>
      </c>
    </row>
    <row r="936" ht="21" customHeight="1">
      <c r="A936" s="18" t="inlineStr">
        <is>
          <t>00043132</t>
        </is>
      </c>
      <c r="B936" s="19" t="inlineStr">
        <is>
          <t>ARAME RECOZIDO 16 BWG, D = 1,65 MM (0,016 KG/M) OU 18 BWG, D = 1,25 MM (0,01 KG/M)</t>
        </is>
      </c>
      <c r="C936" s="18" t="inlineStr">
        <is>
          <t>SINAPI</t>
        </is>
      </c>
      <c r="D936" s="18" t="inlineStr">
        <is>
          <t>KG</t>
        </is>
      </c>
      <c r="E936" s="20" t="n">
        <v>0.025</v>
      </c>
      <c r="F936" s="21">
        <f>ROUND(M936*FATOR, 2)</f>
        <v/>
      </c>
      <c r="G936" s="21">
        <f>TRUNC(TRUNC(E936,8)*F936,2)</f>
        <v/>
      </c>
      <c r="L936" t="n">
        <v>0.025</v>
      </c>
      <c r="M936" t="n">
        <v>15.73</v>
      </c>
      <c r="N936">
        <f>(M936-F936)</f>
        <v/>
      </c>
    </row>
    <row r="937" ht="29.1" customHeight="1">
      <c r="A937" s="18" t="inlineStr">
        <is>
          <t>00039017</t>
        </is>
      </c>
      <c r="B937" s="19" t="inlineStr">
        <is>
          <t>ESPACADOR / DISTANCIADOR CIRCULAR COM ENTRADA LATERAL, EM PLASTICO, PARA VERGALHAO *4,2 A 12,5* MM, COBRIMENTO 20 MM</t>
        </is>
      </c>
      <c r="C937" s="18" t="inlineStr">
        <is>
          <t>SINAPI</t>
        </is>
      </c>
      <c r="D937" s="18" t="inlineStr">
        <is>
          <t>UN</t>
        </is>
      </c>
      <c r="E937" s="20" t="n">
        <v>0.367</v>
      </c>
      <c r="F937" s="21">
        <f>ROUND(M937*FATOR, 2)</f>
        <v/>
      </c>
      <c r="G937" s="21">
        <f>TRUNC(TRUNC(E937,8)*F937,2)</f>
        <v/>
      </c>
      <c r="L937" t="n">
        <v>0.367</v>
      </c>
      <c r="M937" t="n">
        <v>0.22</v>
      </c>
      <c r="N937">
        <f>(M937-F937)</f>
        <v/>
      </c>
    </row>
    <row r="938" ht="15" customHeight="1">
      <c r="A938" s="1" t="n"/>
      <c r="B938" s="1" t="n"/>
      <c r="C938" s="1" t="n"/>
      <c r="D938" s="1" t="n"/>
      <c r="E938" s="77" t="inlineStr">
        <is>
          <t>TOTAL Material:</t>
        </is>
      </c>
      <c r="F938" s="89" t="n"/>
      <c r="G938" s="22">
        <f>SUM(G936:G937)</f>
        <v/>
      </c>
    </row>
    <row r="939" ht="15" customHeight="1">
      <c r="A939" s="76" t="inlineStr">
        <is>
          <t>Mão de Obra com Encargos Complementares</t>
        </is>
      </c>
      <c r="B939" s="89" t="n"/>
      <c r="C939" s="74" t="inlineStr">
        <is>
          <t>FONTE</t>
        </is>
      </c>
      <c r="D939" s="74" t="inlineStr">
        <is>
          <t>UNID</t>
        </is>
      </c>
      <c r="E939" s="74" t="inlineStr">
        <is>
          <t>COEFICIENTE</t>
        </is>
      </c>
      <c r="F939" s="74" t="inlineStr">
        <is>
          <t>PREÇO UNITÁRIO</t>
        </is>
      </c>
      <c r="G939" s="74" t="inlineStr">
        <is>
          <t>TOTAL</t>
        </is>
      </c>
    </row>
    <row r="940" ht="21" customHeight="1">
      <c r="A940" s="18" t="inlineStr">
        <is>
          <t>88238</t>
        </is>
      </c>
      <c r="B940" s="19" t="inlineStr">
        <is>
          <t>AJUDANTE DE ARMADOR COM ENCARGOS COMPLEMENTARES</t>
        </is>
      </c>
      <c r="C940" s="18" t="inlineStr">
        <is>
          <t>SINAPI</t>
        </is>
      </c>
      <c r="D940" s="18" t="inlineStr">
        <is>
          <t>H</t>
        </is>
      </c>
      <c r="E940" s="20">
        <f>L940*FATOR</f>
        <v/>
      </c>
      <c r="F940" s="21">
        <f>'COMPOSICOES AUXILIARES'!G18</f>
        <v/>
      </c>
      <c r="G940" s="21">
        <f>TRUNC(TRUNC(E940,8)*F940,2)</f>
        <v/>
      </c>
      <c r="L940" t="n">
        <v>0.0076</v>
      </c>
      <c r="M940" t="n">
        <v>23.22</v>
      </c>
      <c r="N940">
        <f>(M940-F940)</f>
        <v/>
      </c>
    </row>
    <row r="941" ht="15" customHeight="1">
      <c r="A941" s="18" t="inlineStr">
        <is>
          <t>88245</t>
        </is>
      </c>
      <c r="B941" s="19" t="inlineStr">
        <is>
          <t>ARMADOR COM ENCARGOS COMPLEMENTARES</t>
        </is>
      </c>
      <c r="C941" s="18" t="inlineStr">
        <is>
          <t>SINAPI</t>
        </is>
      </c>
      <c r="D941" s="18" t="inlineStr">
        <is>
          <t>H</t>
        </is>
      </c>
      <c r="E941" s="20">
        <f>L941*FATOR</f>
        <v/>
      </c>
      <c r="F941" s="21">
        <f>'COMPOSICOES AUXILIARES'!G326</f>
        <v/>
      </c>
      <c r="G941" s="21">
        <f>TRUNC(TRUNC(E941,8)*F941,2)</f>
        <v/>
      </c>
      <c r="L941" t="n">
        <v>0.0464</v>
      </c>
      <c r="M941" t="n">
        <v>28.73</v>
      </c>
      <c r="N941">
        <f>(M941-F941)</f>
        <v/>
      </c>
    </row>
    <row r="942" ht="18" customHeight="1">
      <c r="A942" s="1" t="n"/>
      <c r="B942" s="1" t="n"/>
      <c r="C942" s="1" t="n"/>
      <c r="D942" s="1" t="n"/>
      <c r="E942" s="77" t="inlineStr">
        <is>
          <t>TOTAL Mão de Obra com Encargos Complementares:</t>
        </is>
      </c>
      <c r="F942" s="89" t="n"/>
      <c r="G942" s="22">
        <f>SUM(G940:G941)</f>
        <v/>
      </c>
    </row>
    <row r="943" ht="15" customHeight="1">
      <c r="A943" s="76" t="inlineStr">
        <is>
          <t>Serviço</t>
        </is>
      </c>
      <c r="B943" s="89" t="n"/>
      <c r="C943" s="74" t="inlineStr">
        <is>
          <t>FONTE</t>
        </is>
      </c>
      <c r="D943" s="74" t="inlineStr">
        <is>
          <t>UNID</t>
        </is>
      </c>
      <c r="E943" s="74" t="inlineStr">
        <is>
          <t>COEFICIENTE</t>
        </is>
      </c>
      <c r="F943" s="74" t="inlineStr">
        <is>
          <t>PREÇO UNITÁRIO</t>
        </is>
      </c>
      <c r="G943" s="74" t="inlineStr">
        <is>
          <t>TOTAL</t>
        </is>
      </c>
    </row>
    <row r="944" ht="21" customHeight="1">
      <c r="A944" s="18" t="inlineStr">
        <is>
          <t>92804</t>
        </is>
      </c>
      <c r="B944" s="19" t="inlineStr">
        <is>
          <t>CORTE E DOBRA DE AÇO CA-50, DIÂMETRO DE 12,5 MM. AF_06/2022</t>
        </is>
      </c>
      <c r="C944" s="18" t="inlineStr">
        <is>
          <t>SINAPI</t>
        </is>
      </c>
      <c r="D944" s="18" t="inlineStr">
        <is>
          <t>KG</t>
        </is>
      </c>
      <c r="E944" s="20" t="n">
        <v>1</v>
      </c>
      <c r="F944" s="21">
        <f>'COMPOSICOES AUXILIARES'!G1056</f>
        <v/>
      </c>
      <c r="G944" s="21">
        <f>TRUNC(TRUNC(E944,8)*F944,2)</f>
        <v/>
      </c>
      <c r="L944" t="n">
        <v>1</v>
      </c>
      <c r="M944" t="n">
        <v>7.86</v>
      </c>
      <c r="N944">
        <f>(M944-F944)</f>
        <v/>
      </c>
    </row>
    <row r="945" ht="15" customHeight="1">
      <c r="A945" s="1" t="n"/>
      <c r="B945" s="1" t="n"/>
      <c r="C945" s="1" t="n"/>
      <c r="D945" s="1" t="n"/>
      <c r="E945" s="77" t="inlineStr">
        <is>
          <t>TOTAL Serviço:</t>
        </is>
      </c>
      <c r="F945" s="89" t="n"/>
      <c r="G945" s="22">
        <f>SUM(G944:G944)</f>
        <v/>
      </c>
    </row>
    <row r="946" ht="15" customHeight="1">
      <c r="A946" s="1" t="n"/>
      <c r="B946" s="1" t="n"/>
      <c r="C946" s="1" t="n"/>
      <c r="D946" s="1" t="n"/>
      <c r="E946" s="78" t="inlineStr">
        <is>
          <t>VALOR:</t>
        </is>
      </c>
      <c r="F946" s="89" t="n"/>
      <c r="G946" s="4">
        <f>SUM(G938,G942,G945)</f>
        <v/>
      </c>
    </row>
    <row r="947" ht="15" customHeight="1">
      <c r="A947" s="1" t="n"/>
      <c r="B947" s="1" t="n"/>
      <c r="C947" s="1" t="n"/>
      <c r="D947" s="1" t="n"/>
      <c r="E947" s="78" t="inlineStr">
        <is>
          <t>VALOR BDI:</t>
        </is>
      </c>
      <c r="F947" s="89" t="n"/>
      <c r="G947" s="4">
        <f>ROUNDDOWN(G946*BDI,2)</f>
        <v/>
      </c>
    </row>
    <row r="948" ht="15" customHeight="1">
      <c r="A948" s="1" t="n"/>
      <c r="B948" s="1" t="n"/>
      <c r="C948" s="1" t="n"/>
      <c r="D948" s="1" t="n"/>
      <c r="E948" s="78" t="inlineStr">
        <is>
          <t>VALOR COM BDI:</t>
        </is>
      </c>
      <c r="F948" s="89" t="n"/>
      <c r="G948" s="4">
        <f>G947 + G946</f>
        <v/>
      </c>
    </row>
    <row r="949" ht="9.949999999999999" customHeight="1">
      <c r="A949" s="1" t="n"/>
      <c r="B949" s="1" t="n"/>
      <c r="C949" s="1" t="n"/>
      <c r="D949" s="1" t="n"/>
      <c r="E949" s="79" t="n"/>
    </row>
    <row r="950" ht="20.1" customHeight="1">
      <c r="A950" s="80" t="inlineStr">
        <is>
          <t>4.2.13. 103337 ALVENARIA DE VEDAÇÃO DE BLOCOS VAZADOS DE CONCRETO APARENTE DE 9X19X39 CM (ESPESSURA 9 CM) E ARGAMASSA DE ASSENTAMENTO COM PREPARO MANUAL. AF_12/2021 (M2)</t>
        </is>
      </c>
      <c r="B950" s="88" t="n"/>
      <c r="C950" s="88" t="n"/>
      <c r="D950" s="88" t="n"/>
      <c r="E950" s="88" t="n"/>
      <c r="F950" s="88" t="n"/>
      <c r="G950" s="89" t="n"/>
    </row>
    <row r="951" ht="15" customHeight="1">
      <c r="A951" s="76" t="inlineStr">
        <is>
          <t>Material</t>
        </is>
      </c>
      <c r="B951" s="89" t="n"/>
      <c r="C951" s="74" t="inlineStr">
        <is>
          <t>FONTE</t>
        </is>
      </c>
      <c r="D951" s="74" t="inlineStr">
        <is>
          <t>UNID</t>
        </is>
      </c>
      <c r="E951" s="74" t="inlineStr">
        <is>
          <t>COEFICIENTE</t>
        </is>
      </c>
      <c r="F951" s="74" t="inlineStr">
        <is>
          <t>PREÇO UNITÁRIO</t>
        </is>
      </c>
      <c r="G951" s="74" t="inlineStr">
        <is>
          <t>TOTAL</t>
        </is>
      </c>
    </row>
    <row r="952" ht="21" customHeight="1">
      <c r="A952" s="18" t="inlineStr">
        <is>
          <t>00034599</t>
        </is>
      </c>
      <c r="B952" s="19" t="inlineStr">
        <is>
          <t>BLOCO DE VEDACAO CONCRETO APARENTE 9 X 19 X 39 CM (CLASSE C - NBR 6136)</t>
        </is>
      </c>
      <c r="C952" s="18" t="inlineStr">
        <is>
          <t>SINAPI</t>
        </is>
      </c>
      <c r="D952" s="18" t="inlineStr">
        <is>
          <t>UN</t>
        </is>
      </c>
      <c r="E952" s="20" t="n">
        <v>13.6</v>
      </c>
      <c r="F952" s="21">
        <f>ROUND(M952*FATOR, 2)</f>
        <v/>
      </c>
      <c r="G952" s="21">
        <f>TRUNC(TRUNC(E952,8)*F952,2)</f>
        <v/>
      </c>
      <c r="L952" t="n">
        <v>13.6</v>
      </c>
      <c r="M952" t="n">
        <v>3.46</v>
      </c>
      <c r="N952">
        <f>(M952-F952)</f>
        <v/>
      </c>
    </row>
    <row r="953" ht="15" customHeight="1">
      <c r="A953" s="18" t="inlineStr">
        <is>
          <t>00037395</t>
        </is>
      </c>
      <c r="B953" s="19" t="inlineStr">
        <is>
          <t>PINO DE ACO COM FURO, HASTE = 27 MM (ACAO DIRETA)</t>
        </is>
      </c>
      <c r="C953" s="18" t="inlineStr">
        <is>
          <t>SINAPI</t>
        </is>
      </c>
      <c r="D953" s="18" t="inlineStr">
        <is>
          <t>CENTO</t>
        </is>
      </c>
      <c r="E953" s="20" t="n">
        <v>0.005</v>
      </c>
      <c r="F953" s="21">
        <f>ROUND(M953*FATOR, 2)</f>
        <v/>
      </c>
      <c r="G953" s="21">
        <f>TRUNC(TRUNC(E953,8)*F953,2)</f>
        <v/>
      </c>
      <c r="L953" t="n">
        <v>0.005</v>
      </c>
      <c r="M953" t="n">
        <v>43.65</v>
      </c>
      <c r="N953">
        <f>(M953-F953)</f>
        <v/>
      </c>
    </row>
    <row r="954" ht="29.1" customHeight="1">
      <c r="A954" s="18" t="inlineStr">
        <is>
          <t>00034557</t>
        </is>
      </c>
      <c r="B954" s="19" t="inlineStr">
        <is>
          <t>TELA DE ACO SOLDADA GALVANIZADA/ZINCADA PARA ALVENARIA, FIO D = *1,20 A 1,70* MM, MALHA 15 X 15 MM, (C X L) *50 X 7,5* CM</t>
        </is>
      </c>
      <c r="C954" s="18" t="inlineStr">
        <is>
          <t>SINAPI</t>
        </is>
      </c>
      <c r="D954" s="18" t="inlineStr">
        <is>
          <t>M</t>
        </is>
      </c>
      <c r="E954" s="20" t="n">
        <v>0.42</v>
      </c>
      <c r="F954" s="21">
        <f>ROUND(M954*FATOR, 2)</f>
        <v/>
      </c>
      <c r="G954" s="21">
        <f>TRUNC(TRUNC(E954,8)*F954,2)</f>
        <v/>
      </c>
      <c r="L954" t="n">
        <v>0.42</v>
      </c>
      <c r="M954" t="n">
        <v>2.13</v>
      </c>
      <c r="N954">
        <f>(M954-F954)</f>
        <v/>
      </c>
    </row>
    <row r="955" ht="15" customHeight="1">
      <c r="A955" s="1" t="n"/>
      <c r="B955" s="1" t="n"/>
      <c r="C955" s="1" t="n"/>
      <c r="D955" s="1" t="n"/>
      <c r="E955" s="77" t="inlineStr">
        <is>
          <t>TOTAL Material:</t>
        </is>
      </c>
      <c r="F955" s="89" t="n"/>
      <c r="G955" s="22">
        <f>SUM(G952:G954)</f>
        <v/>
      </c>
    </row>
    <row r="956" ht="15" customHeight="1">
      <c r="A956" s="76" t="inlineStr">
        <is>
          <t>Mão de Obra com Encargos Complementares</t>
        </is>
      </c>
      <c r="B956" s="89" t="n"/>
      <c r="C956" s="74" t="inlineStr">
        <is>
          <t>FONTE</t>
        </is>
      </c>
      <c r="D956" s="74" t="inlineStr">
        <is>
          <t>UNID</t>
        </is>
      </c>
      <c r="E956" s="74" t="inlineStr">
        <is>
          <t>COEFICIENTE</t>
        </is>
      </c>
      <c r="F956" s="74" t="inlineStr">
        <is>
          <t>PREÇO UNITÁRIO</t>
        </is>
      </c>
      <c r="G956" s="74" t="inlineStr">
        <is>
          <t>TOTAL</t>
        </is>
      </c>
    </row>
    <row r="957" ht="15" customHeight="1">
      <c r="A957" s="18" t="inlineStr">
        <is>
          <t>88309</t>
        </is>
      </c>
      <c r="B957" s="19" t="inlineStr">
        <is>
          <t>PEDREIRO COM ENCARGOS COMPLEMENTARES</t>
        </is>
      </c>
      <c r="C957" s="18" t="inlineStr">
        <is>
          <t>SINAPI</t>
        </is>
      </c>
      <c r="D957" s="18" t="inlineStr">
        <is>
          <t>H</t>
        </is>
      </c>
      <c r="E957" s="20">
        <f>L957*FATOR</f>
        <v/>
      </c>
      <c r="F957" s="21">
        <f>'COMPOSICOES AUXILIARES'!G2963</f>
        <v/>
      </c>
      <c r="G957" s="21">
        <f>TRUNC(TRUNC(E957,8)*F957,2)</f>
        <v/>
      </c>
      <c r="L957" t="n">
        <v>0.95</v>
      </c>
      <c r="M957" t="n">
        <v>28.88</v>
      </c>
      <c r="N957">
        <f>(M957-F957)</f>
        <v/>
      </c>
    </row>
    <row r="958" ht="15" customHeight="1">
      <c r="A958" s="18" t="inlineStr">
        <is>
          <t>88316</t>
        </is>
      </c>
      <c r="B958" s="19" t="inlineStr">
        <is>
          <t>SERVENTE COM ENCARGOS COMPLEMENTARES</t>
        </is>
      </c>
      <c r="C958" s="18" t="inlineStr">
        <is>
          <t>SINAPI</t>
        </is>
      </c>
      <c r="D958" s="18" t="inlineStr">
        <is>
          <t>H</t>
        </is>
      </c>
      <c r="E958" s="20">
        <f>L958*FATOR</f>
        <v/>
      </c>
      <c r="F958" s="21">
        <f>'COMPOSICOES AUXILIARES'!G3382</f>
        <v/>
      </c>
      <c r="G958" s="21">
        <f>TRUNC(TRUNC(E958,8)*F958,2)</f>
        <v/>
      </c>
      <c r="L958" t="n">
        <v>0.475</v>
      </c>
      <c r="M958" t="n">
        <v>22.1</v>
      </c>
      <c r="N958">
        <f>(M958-F958)</f>
        <v/>
      </c>
    </row>
    <row r="959" ht="18" customHeight="1">
      <c r="A959" s="1" t="n"/>
      <c r="B959" s="1" t="n"/>
      <c r="C959" s="1" t="n"/>
      <c r="D959" s="1" t="n"/>
      <c r="E959" s="77" t="inlineStr">
        <is>
          <t>TOTAL Mão de Obra com Encargos Complementares:</t>
        </is>
      </c>
      <c r="F959" s="89" t="n"/>
      <c r="G959" s="22">
        <f>SUM(G957:G958)</f>
        <v/>
      </c>
    </row>
    <row r="960" ht="15" customHeight="1">
      <c r="A960" s="76" t="inlineStr">
        <is>
          <t>Serviço</t>
        </is>
      </c>
      <c r="B960" s="89" t="n"/>
      <c r="C960" s="74" t="inlineStr">
        <is>
          <t>FONTE</t>
        </is>
      </c>
      <c r="D960" s="74" t="inlineStr">
        <is>
          <t>UNID</t>
        </is>
      </c>
      <c r="E960" s="74" t="inlineStr">
        <is>
          <t>COEFICIENTE</t>
        </is>
      </c>
      <c r="F960" s="74" t="inlineStr">
        <is>
          <t>PREÇO UNITÁRIO</t>
        </is>
      </c>
      <c r="G960" s="74" t="inlineStr">
        <is>
          <t>TOTAL</t>
        </is>
      </c>
    </row>
    <row r="961" ht="38.1" customHeight="1">
      <c r="A961" s="18" t="inlineStr">
        <is>
          <t>87369</t>
        </is>
      </c>
      <c r="B961" s="19" t="inlineStr">
        <is>
          <t>ARGAMASSA TRAÇO 1:2:8 (EM VOLUME DE CIMENTO, CAL E AREIA MÉDIA ÚMIDA) PARA EMBOÇO/MASSA ÚNICA/ASSENTAMENTO DE ALVENARIA DE VEDAÇÃO, PREPARO MANUAL. AF_08/2019</t>
        </is>
      </c>
      <c r="C961" s="18" t="inlineStr">
        <is>
          <t>SINAPI</t>
        </is>
      </c>
      <c r="D961" s="18" t="inlineStr">
        <is>
          <t>M3</t>
        </is>
      </c>
      <c r="E961" s="20" t="n">
        <v>0.008699999999999999</v>
      </c>
      <c r="F961" s="21">
        <f>'COMPOSICOES AUXILIARES'!G142</f>
        <v/>
      </c>
      <c r="G961" s="21">
        <f>TRUNC(TRUNC(E961,8)*F961,2)</f>
        <v/>
      </c>
      <c r="L961" t="n">
        <v>0.008699999999999999</v>
      </c>
      <c r="M961" t="n">
        <v>728.91</v>
      </c>
      <c r="N961">
        <f>(M961-F961)</f>
        <v/>
      </c>
    </row>
    <row r="962" ht="15" customHeight="1">
      <c r="A962" s="1" t="n"/>
      <c r="B962" s="1" t="n"/>
      <c r="C962" s="1" t="n"/>
      <c r="D962" s="1" t="n"/>
      <c r="E962" s="77" t="inlineStr">
        <is>
          <t>TOTAL Serviço:</t>
        </is>
      </c>
      <c r="F962" s="89" t="n"/>
      <c r="G962" s="22">
        <f>SUM(G961:G961)</f>
        <v/>
      </c>
    </row>
    <row r="963" ht="15" customHeight="1">
      <c r="A963" s="1" t="n"/>
      <c r="B963" s="1" t="n"/>
      <c r="C963" s="1" t="n"/>
      <c r="D963" s="1" t="n"/>
      <c r="E963" s="78" t="inlineStr">
        <is>
          <t>VALOR:</t>
        </is>
      </c>
      <c r="F963" s="89" t="n"/>
      <c r="G963" s="4">
        <f>SUM(G955,G959,G962)</f>
        <v/>
      </c>
    </row>
    <row r="964" ht="15" customHeight="1">
      <c r="A964" s="1" t="n"/>
      <c r="B964" s="1" t="n"/>
      <c r="C964" s="1" t="n"/>
      <c r="D964" s="1" t="n"/>
      <c r="E964" s="78" t="inlineStr">
        <is>
          <t>VALOR BDI:</t>
        </is>
      </c>
      <c r="F964" s="89" t="n"/>
      <c r="G964" s="4">
        <f>ROUNDDOWN(G963*BDI,2)</f>
        <v/>
      </c>
    </row>
    <row r="965" ht="15" customHeight="1">
      <c r="A965" s="1" t="n"/>
      <c r="B965" s="1" t="n"/>
      <c r="C965" s="1" t="n"/>
      <c r="D965" s="1" t="n"/>
      <c r="E965" s="78" t="inlineStr">
        <is>
          <t>VALOR COM BDI:</t>
        </is>
      </c>
      <c r="F965" s="89" t="n"/>
      <c r="G965" s="4">
        <f>G964 + G963</f>
        <v/>
      </c>
    </row>
    <row r="966" ht="9.949999999999999" customHeight="1">
      <c r="A966" s="1" t="n"/>
      <c r="B966" s="1" t="n"/>
      <c r="C966" s="1" t="n"/>
      <c r="D966" s="1" t="n"/>
      <c r="E966" s="79" t="n"/>
    </row>
    <row r="967" ht="20.1" customHeight="1">
      <c r="A967" s="80" t="inlineStr">
        <is>
          <t>4.2.14. CP ADAP. 014 FIBRA DE CARBONO PARA REFORCO ESTRUTURAL -VIGAS (M2)</t>
        </is>
      </c>
      <c r="B967" s="88" t="n"/>
      <c r="C967" s="88" t="n"/>
      <c r="D967" s="88" t="n"/>
      <c r="E967" s="88" t="n"/>
      <c r="F967" s="88" t="n"/>
      <c r="G967" s="89" t="n"/>
    </row>
    <row r="968" ht="15" customHeight="1">
      <c r="A968" s="76" t="inlineStr">
        <is>
          <t>Material</t>
        </is>
      </c>
      <c r="B968" s="89" t="n"/>
      <c r="C968" s="74" t="inlineStr">
        <is>
          <t>FONTE</t>
        </is>
      </c>
      <c r="D968" s="74" t="inlineStr">
        <is>
          <t>UNID</t>
        </is>
      </c>
      <c r="E968" s="74" t="inlineStr">
        <is>
          <t>COEFICIENTE</t>
        </is>
      </c>
      <c r="F968" s="74" t="inlineStr">
        <is>
          <t>PREÇO UNITÁRIO</t>
        </is>
      </c>
      <c r="G968" s="74" t="inlineStr">
        <is>
          <t>TOTAL</t>
        </is>
      </c>
    </row>
    <row r="969" ht="21" customHeight="1">
      <c r="A969" s="18" t="inlineStr">
        <is>
          <t>SBC028075</t>
        </is>
      </c>
      <c r="B969" s="19" t="inlineStr">
        <is>
          <t>MASSA EPOXI BI-COMPONENTE BRANCA WANDEPOXI (2,56L)</t>
        </is>
      </c>
      <c r="C969" s="18" t="inlineStr">
        <is>
          <t xml:space="preserve">Composições </t>
        </is>
      </c>
      <c r="D969" s="18" t="inlineStr">
        <is>
          <t>GL</t>
        </is>
      </c>
      <c r="E969" s="20" t="n">
        <v>0.475</v>
      </c>
      <c r="F969" s="21">
        <f>ROUND(M969*FATOR, 2)</f>
        <v/>
      </c>
      <c r="G969" s="21">
        <f>ROUND(ROUND(E969,8)*F969,2)</f>
        <v/>
      </c>
      <c r="L969" t="n">
        <v>0.475</v>
      </c>
      <c r="M969" t="n">
        <v>207.86</v>
      </c>
      <c r="N969">
        <f>(M969-F969)</f>
        <v/>
      </c>
    </row>
    <row r="970" ht="21" customHeight="1">
      <c r="A970" s="18" t="inlineStr">
        <is>
          <t>SBC007898</t>
        </is>
      </c>
      <c r="B970" s="19" t="inlineStr">
        <is>
          <t>TECIDO FIBRA DE CARBONO 200 PARA REFORCO ESTRUTURAL (1,0x1,30m)</t>
        </is>
      </c>
      <c r="C970" s="18" t="inlineStr">
        <is>
          <t xml:space="preserve">Composições </t>
        </is>
      </c>
      <c r="D970" s="18" t="inlineStr">
        <is>
          <t>M2</t>
        </is>
      </c>
      <c r="E970" s="20" t="n">
        <v>0.95</v>
      </c>
      <c r="F970" s="21">
        <f>ROUND(M970*FATOR, 2)</f>
        <v/>
      </c>
      <c r="G970" s="21">
        <f>ROUND(ROUND(E970,8)*F970,2)</f>
        <v/>
      </c>
      <c r="L970" t="n">
        <v>0.95</v>
      </c>
      <c r="M970" t="n">
        <v>542.3</v>
      </c>
      <c r="N970">
        <f>(M970-F970)</f>
        <v/>
      </c>
    </row>
    <row r="971" ht="15" customHeight="1">
      <c r="A971" s="1" t="n"/>
      <c r="B971" s="1" t="n"/>
      <c r="C971" s="1" t="n"/>
      <c r="D971" s="1" t="n"/>
      <c r="E971" s="77" t="inlineStr">
        <is>
          <t>TOTAL Material:</t>
        </is>
      </c>
      <c r="F971" s="89" t="n"/>
      <c r="G971" s="22">
        <f>SUM(G969:G970)</f>
        <v/>
      </c>
    </row>
    <row r="972" ht="15" customHeight="1">
      <c r="A972" s="76" t="inlineStr">
        <is>
          <t>Mão de Obra com Encargos Complementares</t>
        </is>
      </c>
      <c r="B972" s="89" t="n"/>
      <c r="C972" s="74" t="inlineStr">
        <is>
          <t>FONTE</t>
        </is>
      </c>
      <c r="D972" s="74" t="inlineStr">
        <is>
          <t>UNID</t>
        </is>
      </c>
      <c r="E972" s="74" t="inlineStr">
        <is>
          <t>COEFICIENTE</t>
        </is>
      </c>
      <c r="F972" s="74" t="inlineStr">
        <is>
          <t>PREÇO UNITÁRIO</t>
        </is>
      </c>
      <c r="G972" s="74" t="inlineStr">
        <is>
          <t>TOTAL</t>
        </is>
      </c>
    </row>
    <row r="973" ht="21" customHeight="1">
      <c r="A973" s="18" t="inlineStr">
        <is>
          <t>90778</t>
        </is>
      </c>
      <c r="B973" s="19" t="inlineStr">
        <is>
          <t>ENGENHEIRO CIVIL DE OBRA PLENO COM ENCARGOS COMPLEMENTARES</t>
        </is>
      </c>
      <c r="C973" s="18" t="inlineStr">
        <is>
          <t>SINAPI</t>
        </is>
      </c>
      <c r="D973" s="18" t="inlineStr">
        <is>
          <t>H</t>
        </is>
      </c>
      <c r="E973" s="20">
        <f>L973*FATOR</f>
        <v/>
      </c>
      <c r="F973" s="21">
        <f>'COMPOSICOES AUXILIARES'!G1616</f>
        <v/>
      </c>
      <c r="G973" s="21">
        <f>ROUND(ROUND(E973,8)*F973,2)</f>
        <v/>
      </c>
      <c r="L973" t="n">
        <v>0.103</v>
      </c>
      <c r="M973" t="n">
        <v>131.88</v>
      </c>
      <c r="N973">
        <f>(M973-F973)</f>
        <v/>
      </c>
    </row>
    <row r="974" ht="15" customHeight="1">
      <c r="A974" s="18" t="inlineStr">
        <is>
          <t>90780</t>
        </is>
      </c>
      <c r="B974" s="19" t="inlineStr">
        <is>
          <t>MESTRE DE OBRAS COM ENCARGOS COMPLEMENTARES</t>
        </is>
      </c>
      <c r="C974" s="18" t="inlineStr">
        <is>
          <t>SINAPI</t>
        </is>
      </c>
      <c r="D974" s="18" t="inlineStr">
        <is>
          <t>H</t>
        </is>
      </c>
      <c r="E974" s="20">
        <f>L974*FATOR</f>
        <v/>
      </c>
      <c r="F974" s="21">
        <f>'COMPOSICOES AUXILIARES'!G2571</f>
        <v/>
      </c>
      <c r="G974" s="21">
        <f>ROUND(ROUND(E974,8)*F974,2)</f>
        <v/>
      </c>
      <c r="L974" t="n">
        <v>0.309</v>
      </c>
      <c r="M974" t="n">
        <v>41.16</v>
      </c>
      <c r="N974">
        <f>(M974-F974)</f>
        <v/>
      </c>
    </row>
    <row r="975" ht="15" customHeight="1">
      <c r="A975" s="18" t="inlineStr">
        <is>
          <t>88309</t>
        </is>
      </c>
      <c r="B975" s="19" t="inlineStr">
        <is>
          <t>PEDREIRO COM ENCARGOS COMPLEMENTARES</t>
        </is>
      </c>
      <c r="C975" s="18" t="inlineStr">
        <is>
          <t>SINAPI</t>
        </is>
      </c>
      <c r="D975" s="18" t="inlineStr">
        <is>
          <t>H</t>
        </is>
      </c>
      <c r="E975" s="20">
        <f>L975*FATOR</f>
        <v/>
      </c>
      <c r="F975" s="21">
        <f>'COMPOSICOES AUXILIARES'!G2963</f>
        <v/>
      </c>
      <c r="G975" s="21">
        <f>ROUND(ROUND(E975,8)*F975,2)</f>
        <v/>
      </c>
      <c r="L975" t="n">
        <v>2.732</v>
      </c>
      <c r="M975" t="n">
        <v>28.88</v>
      </c>
      <c r="N975">
        <f>(M975-F975)</f>
        <v/>
      </c>
    </row>
    <row r="976" ht="15" customHeight="1">
      <c r="A976" s="18" t="inlineStr">
        <is>
          <t>88316</t>
        </is>
      </c>
      <c r="B976" s="19" t="inlineStr">
        <is>
          <t>SERVENTE COM ENCARGOS COMPLEMENTARES</t>
        </is>
      </c>
      <c r="C976" s="18" t="inlineStr">
        <is>
          <t>SINAPI</t>
        </is>
      </c>
      <c r="D976" s="18" t="inlineStr">
        <is>
          <t>H</t>
        </is>
      </c>
      <c r="E976" s="20">
        <f>L976*FATOR</f>
        <v/>
      </c>
      <c r="F976" s="21">
        <f>'COMPOSICOES AUXILIARES'!G3382</f>
        <v/>
      </c>
      <c r="G976" s="21">
        <f>ROUND(ROUND(E976,8)*F976,2)</f>
        <v/>
      </c>
      <c r="L976" t="n">
        <v>3.299</v>
      </c>
      <c r="M976" t="n">
        <v>22.1</v>
      </c>
      <c r="N976">
        <f>(M976-F976)</f>
        <v/>
      </c>
    </row>
    <row r="977" ht="18" customHeight="1">
      <c r="A977" s="1" t="n"/>
      <c r="B977" s="1" t="n"/>
      <c r="C977" s="1" t="n"/>
      <c r="D977" s="1" t="n"/>
      <c r="E977" s="77" t="inlineStr">
        <is>
          <t>TOTAL Mão de Obra com Encargos Complementares:</t>
        </is>
      </c>
      <c r="F977" s="89" t="n"/>
      <c r="G977" s="22">
        <f>SUM(G973:G976)</f>
        <v/>
      </c>
    </row>
    <row r="978" ht="15" customHeight="1">
      <c r="A978" s="1" t="n"/>
      <c r="B978" s="1" t="n"/>
      <c r="C978" s="1" t="n"/>
      <c r="D978" s="1" t="n"/>
      <c r="E978" s="78" t="inlineStr">
        <is>
          <t>VALOR:</t>
        </is>
      </c>
      <c r="F978" s="89" t="n"/>
      <c r="G978" s="4">
        <f>SUM(G971,G977)</f>
        <v/>
      </c>
    </row>
    <row r="979" ht="15" customHeight="1">
      <c r="A979" s="1" t="n"/>
      <c r="B979" s="1" t="n"/>
      <c r="C979" s="1" t="n"/>
      <c r="D979" s="1" t="n"/>
      <c r="E979" s="78" t="inlineStr">
        <is>
          <t>VALOR BDI:</t>
        </is>
      </c>
      <c r="F979" s="89" t="n"/>
      <c r="G979" s="4">
        <f>ROUNDDOWN(G978*BDI,2)</f>
        <v/>
      </c>
    </row>
    <row r="980" ht="15" customHeight="1">
      <c r="A980" s="1" t="n"/>
      <c r="B980" s="1" t="n"/>
      <c r="C980" s="1" t="n"/>
      <c r="D980" s="1" t="n"/>
      <c r="E980" s="78" t="inlineStr">
        <is>
          <t>VALOR COM BDI:</t>
        </is>
      </c>
      <c r="F980" s="89" t="n"/>
      <c r="G980" s="4">
        <f>G979 + G978</f>
        <v/>
      </c>
    </row>
    <row r="981" ht="9.949999999999999" customHeight="1">
      <c r="A981" s="1" t="n"/>
      <c r="B981" s="1" t="n"/>
      <c r="C981" s="1" t="n"/>
      <c r="D981" s="1" t="n"/>
      <c r="E981" s="79" t="n"/>
    </row>
    <row r="982" ht="20.1" customHeight="1">
      <c r="A982" s="80" t="inlineStr">
        <is>
          <t>4.2.15. 87878 CHAPISCO APLICADO EM ALVENARIAS E ESTRUTURAS DE CONCRETO INTERNAS (Recomposição das paredes e lajes internas) (M2)</t>
        </is>
      </c>
      <c r="B982" s="88" t="n"/>
      <c r="C982" s="88" t="n"/>
      <c r="D982" s="88" t="n"/>
      <c r="E982" s="88" t="n"/>
      <c r="F982" s="88" t="n"/>
      <c r="G982" s="89" t="n"/>
    </row>
    <row r="983" ht="15" customHeight="1">
      <c r="A983" s="76" t="inlineStr">
        <is>
          <t>Mão de Obra com Encargos Complementares</t>
        </is>
      </c>
      <c r="B983" s="89" t="n"/>
      <c r="C983" s="74" t="inlineStr">
        <is>
          <t>FONTE</t>
        </is>
      </c>
      <c r="D983" s="74" t="inlineStr">
        <is>
          <t>UNID</t>
        </is>
      </c>
      <c r="E983" s="74" t="inlineStr">
        <is>
          <t>COEFICIENTE</t>
        </is>
      </c>
      <c r="F983" s="74" t="inlineStr">
        <is>
          <t>PREÇO UNITÁRIO</t>
        </is>
      </c>
      <c r="G983" s="74" t="inlineStr">
        <is>
          <t>TOTAL</t>
        </is>
      </c>
    </row>
    <row r="984" ht="15" customHeight="1">
      <c r="A984" s="18" t="inlineStr">
        <is>
          <t>88309</t>
        </is>
      </c>
      <c r="B984" s="19" t="inlineStr">
        <is>
          <t>PEDREIRO COM ENCARGOS COMPLEMENTARES</t>
        </is>
      </c>
      <c r="C984" s="18" t="inlineStr">
        <is>
          <t>SINAPI</t>
        </is>
      </c>
      <c r="D984" s="18" t="inlineStr">
        <is>
          <t>H</t>
        </is>
      </c>
      <c r="E984" s="20">
        <f>L984*FATOR</f>
        <v/>
      </c>
      <c r="F984" s="21">
        <f>'COMPOSICOES AUXILIARES'!G2963</f>
        <v/>
      </c>
      <c r="G984" s="21">
        <f>TRUNC(TRUNC(E984,8)*F984,2)</f>
        <v/>
      </c>
      <c r="L984" t="n">
        <v>0.06809999999999999</v>
      </c>
      <c r="M984" t="n">
        <v>28.88</v>
      </c>
      <c r="N984">
        <f>(M984-F984)</f>
        <v/>
      </c>
    </row>
    <row r="985" ht="15" customHeight="1">
      <c r="A985" s="18" t="inlineStr">
        <is>
          <t>88316</t>
        </is>
      </c>
      <c r="B985" s="19" t="inlineStr">
        <is>
          <t>SERVENTE COM ENCARGOS COMPLEMENTARES</t>
        </is>
      </c>
      <c r="C985" s="18" t="inlineStr">
        <is>
          <t>SINAPI</t>
        </is>
      </c>
      <c r="D985" s="18" t="inlineStr">
        <is>
          <t>H</t>
        </is>
      </c>
      <c r="E985" s="20">
        <f>L985*FATOR</f>
        <v/>
      </c>
      <c r="F985" s="21">
        <f>'COMPOSICOES AUXILIARES'!G3382</f>
        <v/>
      </c>
      <c r="G985" s="21">
        <f>TRUNC(TRUNC(E985,8)*F985,2)</f>
        <v/>
      </c>
      <c r="L985" t="n">
        <v>0.0255</v>
      </c>
      <c r="M985" t="n">
        <v>22.1</v>
      </c>
      <c r="N985">
        <f>(M985-F985)</f>
        <v/>
      </c>
    </row>
    <row r="986" ht="18" customHeight="1">
      <c r="A986" s="1" t="n"/>
      <c r="B986" s="1" t="n"/>
      <c r="C986" s="1" t="n"/>
      <c r="D986" s="1" t="n"/>
      <c r="E986" s="77" t="inlineStr">
        <is>
          <t>TOTAL Mão de Obra com Encargos Complementares:</t>
        </is>
      </c>
      <c r="F986" s="89" t="n"/>
      <c r="G986" s="22">
        <f>SUM(G984:G985)</f>
        <v/>
      </c>
    </row>
    <row r="987" ht="15" customHeight="1">
      <c r="A987" s="76" t="inlineStr">
        <is>
          <t>Serviço</t>
        </is>
      </c>
      <c r="B987" s="89" t="n"/>
      <c r="C987" s="74" t="inlineStr">
        <is>
          <t>FONTE</t>
        </is>
      </c>
      <c r="D987" s="74" t="inlineStr">
        <is>
          <t>UNID</t>
        </is>
      </c>
      <c r="E987" s="74" t="inlineStr">
        <is>
          <t>COEFICIENTE</t>
        </is>
      </c>
      <c r="F987" s="74" t="inlineStr">
        <is>
          <t>PREÇO UNITÁRIO</t>
        </is>
      </c>
      <c r="G987" s="74" t="inlineStr">
        <is>
          <t>TOTAL</t>
        </is>
      </c>
    </row>
    <row r="988" ht="29.1" customHeight="1">
      <c r="A988" s="18" t="inlineStr">
        <is>
          <t>87377</t>
        </is>
      </c>
      <c r="B988" s="19" t="inlineStr">
        <is>
          <t>ARGAMASSA TRAÇO 1:3 (EM VOLUME DE CIMENTO E AREIA GROSSA ÚMIDA) PARA CHAPISCO CONVENCIONAL, PREPARO MANUAL. AF_08/2019</t>
        </is>
      </c>
      <c r="C988" s="18" t="inlineStr">
        <is>
          <t>SINAPI</t>
        </is>
      </c>
      <c r="D988" s="18" t="inlineStr">
        <is>
          <t>M3</t>
        </is>
      </c>
      <c r="E988" s="20" t="n">
        <v>0.0037</v>
      </c>
      <c r="F988" s="21">
        <f>'COMPOSICOES AUXILIARES'!G206</f>
        <v/>
      </c>
      <c r="G988" s="21">
        <f>TRUNC(TRUNC(E988,8)*F988,2)</f>
        <v/>
      </c>
      <c r="L988" t="n">
        <v>0.0037</v>
      </c>
      <c r="M988" t="n">
        <v>671.61</v>
      </c>
      <c r="N988">
        <f>(M988-F988)</f>
        <v/>
      </c>
    </row>
    <row r="989" ht="15" customHeight="1">
      <c r="A989" s="1" t="n"/>
      <c r="B989" s="1" t="n"/>
      <c r="C989" s="1" t="n"/>
      <c r="D989" s="1" t="n"/>
      <c r="E989" s="77" t="inlineStr">
        <is>
          <t>TOTAL Serviço:</t>
        </is>
      </c>
      <c r="F989" s="89" t="n"/>
      <c r="G989" s="22">
        <f>SUM(G988:G988)</f>
        <v/>
      </c>
    </row>
    <row r="990" ht="15" customHeight="1">
      <c r="A990" s="1" t="n"/>
      <c r="B990" s="1" t="n"/>
      <c r="C990" s="1" t="n"/>
      <c r="D990" s="1" t="n"/>
      <c r="E990" s="78" t="inlineStr">
        <is>
          <t>VALOR:</t>
        </is>
      </c>
      <c r="F990" s="89" t="n"/>
      <c r="G990" s="4">
        <f>SUM(G986,G989)</f>
        <v/>
      </c>
    </row>
    <row r="991" ht="15" customHeight="1">
      <c r="A991" s="1" t="n"/>
      <c r="B991" s="1" t="n"/>
      <c r="C991" s="1" t="n"/>
      <c r="D991" s="1" t="n"/>
      <c r="E991" s="78" t="inlineStr">
        <is>
          <t>VALOR BDI:</t>
        </is>
      </c>
      <c r="F991" s="89" t="n"/>
      <c r="G991" s="4">
        <f>ROUNDDOWN(G990*BDI,2)</f>
        <v/>
      </c>
    </row>
    <row r="992" ht="15" customHeight="1">
      <c r="A992" s="1" t="n"/>
      <c r="B992" s="1" t="n"/>
      <c r="C992" s="1" t="n"/>
      <c r="D992" s="1" t="n"/>
      <c r="E992" s="78" t="inlineStr">
        <is>
          <t>VALOR COM BDI:</t>
        </is>
      </c>
      <c r="F992" s="89" t="n"/>
      <c r="G992" s="4">
        <f>G991 + G990</f>
        <v/>
      </c>
    </row>
    <row r="993" ht="9.949999999999999" customHeight="1">
      <c r="A993" s="1" t="n"/>
      <c r="B993" s="1" t="n"/>
      <c r="C993" s="1" t="n"/>
      <c r="D993" s="1" t="n"/>
      <c r="E993" s="79" t="n"/>
    </row>
    <row r="994" ht="20.1" customHeight="1">
      <c r="A994" s="80" t="inlineStr">
        <is>
          <t>4.2.16. C3408 REBOCO C/ ARGAMASSA DE CIMENTO E AREIA S/ PENEIRAR, TRAÇO 1:3 (Recomposição das paredes e lajes internas) (M2)</t>
        </is>
      </c>
      <c r="B994" s="88" t="n"/>
      <c r="C994" s="88" t="n"/>
      <c r="D994" s="88" t="n"/>
      <c r="E994" s="88" t="n"/>
      <c r="F994" s="88" t="n"/>
      <c r="G994" s="89" t="n"/>
    </row>
    <row r="995" ht="15" customHeight="1">
      <c r="A995" s="76" t="inlineStr">
        <is>
          <t>Mão de Obra com Encargos Complementares</t>
        </is>
      </c>
      <c r="B995" s="89" t="n"/>
      <c r="C995" s="74" t="inlineStr">
        <is>
          <t>FONTE</t>
        </is>
      </c>
      <c r="D995" s="74" t="inlineStr">
        <is>
          <t>UNID</t>
        </is>
      </c>
      <c r="E995" s="74" t="inlineStr">
        <is>
          <t>COEFICIENTE</t>
        </is>
      </c>
      <c r="F995" s="74" t="inlineStr">
        <is>
          <t>PREÇO UNITÁRIO</t>
        </is>
      </c>
      <c r="G995" s="74" t="inlineStr">
        <is>
          <t>TOTAL</t>
        </is>
      </c>
    </row>
    <row r="996" ht="15" customHeight="1">
      <c r="A996" s="18" t="inlineStr">
        <is>
          <t>88309</t>
        </is>
      </c>
      <c r="B996" s="19" t="inlineStr">
        <is>
          <t>PEDREIRO COM ENCARGOS COMPLEMENTARES</t>
        </is>
      </c>
      <c r="C996" s="18" t="inlineStr">
        <is>
          <t>SINAPI</t>
        </is>
      </c>
      <c r="D996" s="18" t="inlineStr">
        <is>
          <t>H</t>
        </is>
      </c>
      <c r="E996" s="20">
        <f>L996*FATOR</f>
        <v/>
      </c>
      <c r="F996" s="23">
        <f>'COMPOSICOES AUXILIARES'!G2963</f>
        <v/>
      </c>
      <c r="G996" s="23">
        <f>ROUND(ROUND(E996,8)*F996,4)</f>
        <v/>
      </c>
      <c r="L996" t="n">
        <v>0.6</v>
      </c>
      <c r="M996" t="n">
        <v>28.88</v>
      </c>
      <c r="N996">
        <f>(M996-F996)</f>
        <v/>
      </c>
    </row>
    <row r="997" ht="15" customHeight="1">
      <c r="A997" s="18" t="inlineStr">
        <is>
          <t>88316</t>
        </is>
      </c>
      <c r="B997" s="19" t="inlineStr">
        <is>
          <t>SERVENTE COM ENCARGOS COMPLEMENTARES</t>
        </is>
      </c>
      <c r="C997" s="18" t="inlineStr">
        <is>
          <t>SINAPI</t>
        </is>
      </c>
      <c r="D997" s="18" t="inlineStr">
        <is>
          <t>H</t>
        </is>
      </c>
      <c r="E997" s="20">
        <f>L997*FATOR</f>
        <v/>
      </c>
      <c r="F997" s="23">
        <f>'COMPOSICOES AUXILIARES'!G3382</f>
        <v/>
      </c>
      <c r="G997" s="23">
        <f>ROUND(ROUND(E997,8)*F997,4)</f>
        <v/>
      </c>
      <c r="L997" t="n">
        <v>0.6</v>
      </c>
      <c r="M997" t="n">
        <v>22.1</v>
      </c>
      <c r="N997">
        <f>(M997-F997)</f>
        <v/>
      </c>
    </row>
    <row r="998" ht="18" customHeight="1">
      <c r="A998" s="1" t="n"/>
      <c r="B998" s="1" t="n"/>
      <c r="C998" s="1" t="n"/>
      <c r="D998" s="1" t="n"/>
      <c r="E998" s="77" t="inlineStr">
        <is>
          <t>TOTAL Mão de Obra com Encargos Complementares:</t>
        </is>
      </c>
      <c r="F998" s="89" t="n"/>
      <c r="G998" s="24">
        <f>SUM(G996:G997)</f>
        <v/>
      </c>
    </row>
    <row r="999" ht="15" customHeight="1">
      <c r="A999" s="76" t="inlineStr">
        <is>
          <t>Serviço</t>
        </is>
      </c>
      <c r="B999" s="89" t="n"/>
      <c r="C999" s="74" t="inlineStr">
        <is>
          <t>FONTE</t>
        </is>
      </c>
      <c r="D999" s="74" t="inlineStr">
        <is>
          <t>UNID</t>
        </is>
      </c>
      <c r="E999" s="74" t="inlineStr">
        <is>
          <t>COEFICIENTE</t>
        </is>
      </c>
      <c r="F999" s="74" t="inlineStr">
        <is>
          <t>PREÇO UNITÁRIO</t>
        </is>
      </c>
      <c r="G999" s="74" t="inlineStr">
        <is>
          <t>TOTAL</t>
        </is>
      </c>
    </row>
    <row r="1000" ht="15" customHeight="1">
      <c r="A1000" s="18" t="inlineStr">
        <is>
          <t>C0170</t>
        </is>
      </c>
      <c r="B1000" s="19" t="inlineStr">
        <is>
          <t>ARGAMASSA DE CIMENTO E AREIA S/PEN. TRAÇO 1:3</t>
        </is>
      </c>
      <c r="C1000" s="18" t="inlineStr">
        <is>
          <t>SEINFRA</t>
        </is>
      </c>
      <c r="D1000" s="18" t="inlineStr">
        <is>
          <t>M3</t>
        </is>
      </c>
      <c r="E1000" s="20" t="n">
        <v>0.025</v>
      </c>
      <c r="F1000" s="23">
        <f>'COMPOSICOES AUXILIARES'!G116</f>
        <v/>
      </c>
      <c r="G1000" s="23">
        <f>ROUND(ROUND(E1000,8)*F1000,4)</f>
        <v/>
      </c>
      <c r="L1000" t="n">
        <v>0.025</v>
      </c>
      <c r="M1000" t="n">
        <v>649.29</v>
      </c>
      <c r="N1000">
        <f>(M1000-F1000)</f>
        <v/>
      </c>
    </row>
    <row r="1001" ht="15" customHeight="1">
      <c r="A1001" s="1" t="n"/>
      <c r="B1001" s="1" t="n"/>
      <c r="C1001" s="1" t="n"/>
      <c r="D1001" s="1" t="n"/>
      <c r="E1001" s="77" t="inlineStr">
        <is>
          <t>TOTAL Serviço:</t>
        </is>
      </c>
      <c r="F1001" s="89" t="n"/>
      <c r="G1001" s="24">
        <f>SUM(G1000:G1000)</f>
        <v/>
      </c>
    </row>
    <row r="1002" ht="15" customHeight="1">
      <c r="A1002" s="1" t="n"/>
      <c r="B1002" s="1" t="n"/>
      <c r="C1002" s="1" t="n"/>
      <c r="D1002" s="1" t="n"/>
      <c r="E1002" s="78" t="inlineStr">
        <is>
          <t>VALOR:</t>
        </is>
      </c>
      <c r="F1002" s="89" t="n"/>
      <c r="G1002" s="4">
        <f>SUM(G998,G1001)</f>
        <v/>
      </c>
    </row>
    <row r="1003" ht="15" customHeight="1">
      <c r="A1003" s="1" t="n"/>
      <c r="B1003" s="1" t="n"/>
      <c r="C1003" s="1" t="n"/>
      <c r="D1003" s="1" t="n"/>
      <c r="E1003" s="78" t="inlineStr">
        <is>
          <t>VALOR BDI:</t>
        </is>
      </c>
      <c r="F1003" s="89" t="n"/>
      <c r="G1003" s="4">
        <f>ROUNDDOWN(G1002*BDI,2)</f>
        <v/>
      </c>
    </row>
    <row r="1004" ht="15" customHeight="1">
      <c r="A1004" s="1" t="n"/>
      <c r="B1004" s="1" t="n"/>
      <c r="C1004" s="1" t="n"/>
      <c r="D1004" s="1" t="n"/>
      <c r="E1004" s="78" t="inlineStr">
        <is>
          <t>VALOR COM BDI:</t>
        </is>
      </c>
      <c r="F1004" s="89" t="n"/>
      <c r="G1004" s="4">
        <f>G1003 + G1002</f>
        <v/>
      </c>
    </row>
    <row r="1005" ht="9.949999999999999" customHeight="1">
      <c r="A1005" s="1" t="n"/>
      <c r="B1005" s="1" t="n"/>
      <c r="C1005" s="1" t="n"/>
      <c r="D1005" s="1" t="n"/>
      <c r="E1005" s="79" t="n"/>
    </row>
    <row r="1006" ht="20.1" customHeight="1">
      <c r="A1006" s="80" t="inlineStr">
        <is>
          <t>4.2.17. S02291 Pintura para interiores, sobre paredes ou tetos, com lixamento, aplicação de 01 demão de líquido selador, 02 demãos de massa corrida e 02 demãos de tinta pva latex convencional para interiores (Recomposição das paredes e lajes internas) (m2)</t>
        </is>
      </c>
      <c r="B1006" s="88" t="n"/>
      <c r="C1006" s="88" t="n"/>
      <c r="D1006" s="88" t="n"/>
      <c r="E1006" s="88" t="n"/>
      <c r="F1006" s="88" t="n"/>
      <c r="G1006" s="89" t="n"/>
    </row>
    <row r="1007" ht="15" customHeight="1">
      <c r="A1007" s="76" t="inlineStr">
        <is>
          <t>Serviço</t>
        </is>
      </c>
      <c r="B1007" s="89" t="n"/>
      <c r="C1007" s="74" t="inlineStr">
        <is>
          <t>FONTE</t>
        </is>
      </c>
      <c r="D1007" s="74" t="inlineStr">
        <is>
          <t>UNID</t>
        </is>
      </c>
      <c r="E1007" s="74" t="inlineStr">
        <is>
          <t>COEFICIENTE</t>
        </is>
      </c>
      <c r="F1007" s="74" t="inlineStr">
        <is>
          <t>PREÇO UNITÁRIO</t>
        </is>
      </c>
      <c r="G1007" s="74" t="inlineStr">
        <is>
          <t>TOTAL</t>
        </is>
      </c>
    </row>
    <row r="1008" ht="21" customHeight="1">
      <c r="A1008" s="18" t="inlineStr">
        <is>
          <t>S08623</t>
        </is>
      </c>
      <c r="B1008" s="19" t="inlineStr">
        <is>
          <t>Emassamento de superfície, com aplicação de 02 demãos de massa corrida - R1</t>
        </is>
      </c>
      <c r="C1008" s="18" t="inlineStr">
        <is>
          <t>ORSE</t>
        </is>
      </c>
      <c r="D1008" s="18" t="inlineStr">
        <is>
          <t>m2</t>
        </is>
      </c>
      <c r="E1008" s="20" t="n">
        <v>1</v>
      </c>
      <c r="F1008" s="21">
        <f>'COMPOSICOES AUXILIARES'!G1716</f>
        <v/>
      </c>
      <c r="G1008" s="21">
        <f>ROUND(ROUND(E1008,8)*F1008,2)</f>
        <v/>
      </c>
      <c r="L1008" t="n">
        <v>1</v>
      </c>
      <c r="M1008" t="n">
        <v>17.78</v>
      </c>
      <c r="N1008">
        <f>(M1008-F1008)</f>
        <v/>
      </c>
    </row>
    <row r="1009" ht="21" customHeight="1">
      <c r="A1009" s="18" t="inlineStr">
        <is>
          <t>S02285</t>
        </is>
      </c>
      <c r="B1009" s="19" t="inlineStr">
        <is>
          <t>Pintura de acabamento com aplicação de 02 demãos de tinta PVA latex para interiores - cores convencionais - Rev 03</t>
        </is>
      </c>
      <c r="C1009" s="18" t="inlineStr">
        <is>
          <t>ORSE</t>
        </is>
      </c>
      <c r="D1009" s="18" t="inlineStr">
        <is>
          <t>m2</t>
        </is>
      </c>
      <c r="E1009" s="20" t="n">
        <v>1</v>
      </c>
      <c r="F1009" s="21">
        <f>'COMPOSICOES AUXILIARES'!G3135</f>
        <v/>
      </c>
      <c r="G1009" s="21">
        <f>ROUND(ROUND(E1009,8)*F1009,2)</f>
        <v/>
      </c>
      <c r="L1009" t="n">
        <v>1</v>
      </c>
      <c r="M1009" t="n">
        <v>16.59</v>
      </c>
      <c r="N1009">
        <f>(M1009-F1009)</f>
        <v/>
      </c>
    </row>
    <row r="1010" ht="21" customHeight="1">
      <c r="A1010" s="18" t="inlineStr">
        <is>
          <t>S02281</t>
        </is>
      </c>
      <c r="B1010" s="19" t="inlineStr">
        <is>
          <t>Preparo de superfície com lixamento e aplicação de 01 demão de líquido selador</t>
        </is>
      </c>
      <c r="C1010" s="18" t="inlineStr">
        <is>
          <t>ORSE</t>
        </is>
      </c>
      <c r="D1010" s="18" t="inlineStr">
        <is>
          <t>m2</t>
        </is>
      </c>
      <c r="E1010" s="20" t="n">
        <v>1</v>
      </c>
      <c r="F1010" s="21">
        <f>'COMPOSICOES AUXILIARES'!G3152</f>
        <v/>
      </c>
      <c r="G1010" s="21">
        <f>ROUND(ROUND(E1010,8)*F1010,2)</f>
        <v/>
      </c>
      <c r="L1010" t="n">
        <v>1</v>
      </c>
      <c r="M1010" t="n">
        <v>7.76</v>
      </c>
      <c r="N1010">
        <f>(M1010-F1010)</f>
        <v/>
      </c>
    </row>
    <row r="1011" ht="15" customHeight="1">
      <c r="A1011" s="1" t="n"/>
      <c r="B1011" s="1" t="n"/>
      <c r="C1011" s="1" t="n"/>
      <c r="D1011" s="1" t="n"/>
      <c r="E1011" s="77" t="inlineStr">
        <is>
          <t>TOTAL Serviço:</t>
        </is>
      </c>
      <c r="F1011" s="89" t="n"/>
      <c r="G1011" s="22">
        <f>SUM(G1008:G1010)</f>
        <v/>
      </c>
    </row>
    <row r="1012" ht="15" customHeight="1">
      <c r="A1012" s="1" t="n"/>
      <c r="B1012" s="1" t="n"/>
      <c r="C1012" s="1" t="n"/>
      <c r="D1012" s="1" t="n"/>
      <c r="E1012" s="78" t="inlineStr">
        <is>
          <t>VALOR:</t>
        </is>
      </c>
      <c r="F1012" s="89" t="n"/>
      <c r="G1012" s="4">
        <f>SUM(G1011)</f>
        <v/>
      </c>
    </row>
    <row r="1013" ht="15" customHeight="1">
      <c r="A1013" s="1" t="n"/>
      <c r="B1013" s="1" t="n"/>
      <c r="C1013" s="1" t="n"/>
      <c r="D1013" s="1" t="n"/>
      <c r="E1013" s="78" t="inlineStr">
        <is>
          <t>VALOR BDI:</t>
        </is>
      </c>
      <c r="F1013" s="89" t="n"/>
      <c r="G1013" s="4">
        <f>ROUNDDOWN(G1012*BDI,2)</f>
        <v/>
      </c>
    </row>
    <row r="1014" ht="15" customHeight="1">
      <c r="A1014" s="1" t="n"/>
      <c r="B1014" s="1" t="n"/>
      <c r="C1014" s="1" t="n"/>
      <c r="D1014" s="1" t="n"/>
      <c r="E1014" s="78" t="inlineStr">
        <is>
          <t>VALOR COM BDI:</t>
        </is>
      </c>
      <c r="F1014" s="89" t="n"/>
      <c r="G1014" s="4">
        <f>G1013 + G1012</f>
        <v/>
      </c>
    </row>
    <row r="1015" ht="9.949999999999999" customHeight="1">
      <c r="A1015" s="1" t="n"/>
      <c r="B1015" s="1" t="n"/>
      <c r="C1015" s="1" t="n"/>
      <c r="D1015" s="1" t="n"/>
      <c r="E1015" s="79" t="n"/>
    </row>
    <row r="1016" ht="20.1" customHeight="1">
      <c r="A1016" s="80" t="inlineStr">
        <is>
          <t>4.3.1. 97633 DEMOLIÇÃO DE REVESTIMENTO CERÂMICO, DE FORMA MANUAL, SEM REAPROVEITAMENTO. AF_09/2023 (M2)</t>
        </is>
      </c>
      <c r="B1016" s="88" t="n"/>
      <c r="C1016" s="88" t="n"/>
      <c r="D1016" s="88" t="n"/>
      <c r="E1016" s="88" t="n"/>
      <c r="F1016" s="88" t="n"/>
      <c r="G1016" s="89" t="n"/>
    </row>
    <row r="1017" ht="15" customHeight="1">
      <c r="A1017" s="76" t="inlineStr">
        <is>
          <t>Mão de Obra com Encargos Complementares</t>
        </is>
      </c>
      <c r="B1017" s="89" t="n"/>
      <c r="C1017" s="74" t="inlineStr">
        <is>
          <t>FONTE</t>
        </is>
      </c>
      <c r="D1017" s="74" t="inlineStr">
        <is>
          <t>UNID</t>
        </is>
      </c>
      <c r="E1017" s="74" t="inlineStr">
        <is>
          <t>COEFICIENTE</t>
        </is>
      </c>
      <c r="F1017" s="74" t="inlineStr">
        <is>
          <t>PREÇO UNITÁRIO</t>
        </is>
      </c>
      <c r="G1017" s="74" t="inlineStr">
        <is>
          <t>TOTAL</t>
        </is>
      </c>
    </row>
    <row r="1018" ht="21" customHeight="1">
      <c r="A1018" s="18" t="inlineStr">
        <is>
          <t>88256</t>
        </is>
      </c>
      <c r="B1018" s="19" t="inlineStr">
        <is>
          <t>AZULEJISTA OU LADRILHISTA COM ENCARGOS COMPLEMENTARES</t>
        </is>
      </c>
      <c r="C1018" s="18" t="inlineStr">
        <is>
          <t>SINAPI</t>
        </is>
      </c>
      <c r="D1018" s="18" t="inlineStr">
        <is>
          <t>H</t>
        </is>
      </c>
      <c r="E1018" s="20">
        <f>L1018*FATOR</f>
        <v/>
      </c>
      <c r="F1018" s="21">
        <f>'COMPOSICOES AUXILIARES'!G414</f>
        <v/>
      </c>
      <c r="G1018" s="21">
        <f>TRUNC(TRUNC(E1018,8)*F1018,2)</f>
        <v/>
      </c>
      <c r="L1018" t="n">
        <v>0.2301</v>
      </c>
      <c r="M1018" t="n">
        <v>28.73</v>
      </c>
      <c r="N1018">
        <f>(M1018-F1018)</f>
        <v/>
      </c>
    </row>
    <row r="1019" ht="15" customHeight="1">
      <c r="A1019" s="18" t="inlineStr">
        <is>
          <t>88316</t>
        </is>
      </c>
      <c r="B1019" s="19" t="inlineStr">
        <is>
          <t>SERVENTE COM ENCARGOS COMPLEMENTARES</t>
        </is>
      </c>
      <c r="C1019" s="18" t="inlineStr">
        <is>
          <t>SINAPI</t>
        </is>
      </c>
      <c r="D1019" s="18" t="inlineStr">
        <is>
          <t>H</t>
        </is>
      </c>
      <c r="E1019" s="20">
        <f>L1019*FATOR</f>
        <v/>
      </c>
      <c r="F1019" s="21">
        <f>'COMPOSICOES AUXILIARES'!G3382</f>
        <v/>
      </c>
      <c r="G1019" s="21">
        <f>TRUNC(TRUNC(E1019,8)*F1019,2)</f>
        <v/>
      </c>
      <c r="L1019" t="n">
        <v>0.774</v>
      </c>
      <c r="M1019" t="n">
        <v>22.1</v>
      </c>
      <c r="N1019">
        <f>(M1019-F1019)</f>
        <v/>
      </c>
    </row>
    <row r="1020" ht="18" customHeight="1">
      <c r="A1020" s="1" t="n"/>
      <c r="B1020" s="1" t="n"/>
      <c r="C1020" s="1" t="n"/>
      <c r="D1020" s="1" t="n"/>
      <c r="E1020" s="77" t="inlineStr">
        <is>
          <t>TOTAL Mão de Obra com Encargos Complementares:</t>
        </is>
      </c>
      <c r="F1020" s="89" t="n"/>
      <c r="G1020" s="22">
        <f>SUM(G1018:G1019)</f>
        <v/>
      </c>
    </row>
    <row r="1021" ht="15" customHeight="1">
      <c r="A1021" s="1" t="n"/>
      <c r="B1021" s="1" t="n"/>
      <c r="C1021" s="1" t="n"/>
      <c r="D1021" s="1" t="n"/>
      <c r="E1021" s="78" t="inlineStr">
        <is>
          <t>VALOR:</t>
        </is>
      </c>
      <c r="F1021" s="89" t="n"/>
      <c r="G1021" s="4">
        <f>SUM(G1020)</f>
        <v/>
      </c>
    </row>
    <row r="1022" ht="15" customHeight="1">
      <c r="A1022" s="1" t="n"/>
      <c r="B1022" s="1" t="n"/>
      <c r="C1022" s="1" t="n"/>
      <c r="D1022" s="1" t="n"/>
      <c r="E1022" s="78" t="inlineStr">
        <is>
          <t>VALOR BDI:</t>
        </is>
      </c>
      <c r="F1022" s="89" t="n"/>
      <c r="G1022" s="4">
        <f>ROUNDDOWN(G1021*BDI,2)</f>
        <v/>
      </c>
    </row>
    <row r="1023" ht="15" customHeight="1">
      <c r="A1023" s="1" t="n"/>
      <c r="B1023" s="1" t="n"/>
      <c r="C1023" s="1" t="n"/>
      <c r="D1023" s="1" t="n"/>
      <c r="E1023" s="78" t="inlineStr">
        <is>
          <t>VALOR COM BDI:</t>
        </is>
      </c>
      <c r="F1023" s="89" t="n"/>
      <c r="G1023" s="4">
        <f>G1022 + G1021</f>
        <v/>
      </c>
    </row>
    <row r="1024" ht="9.949999999999999" customHeight="1">
      <c r="A1024" s="1" t="n"/>
      <c r="B1024" s="1" t="n"/>
      <c r="C1024" s="1" t="n"/>
      <c r="D1024" s="1" t="n"/>
      <c r="E1024" s="79" t="n"/>
    </row>
    <row r="1025" ht="20.1" customHeight="1">
      <c r="A1025" s="80" t="inlineStr">
        <is>
          <t>4.3.2. 97631 DEMOLIÇÃO DE ARGAMASSAS, DE FORMA MANUAL, SEM REAPROVEITAMENTO. AF_09/2023 (M2)</t>
        </is>
      </c>
      <c r="B1025" s="88" t="n"/>
      <c r="C1025" s="88" t="n"/>
      <c r="D1025" s="88" t="n"/>
      <c r="E1025" s="88" t="n"/>
      <c r="F1025" s="88" t="n"/>
      <c r="G1025" s="89" t="n"/>
    </row>
    <row r="1026" ht="15" customHeight="1">
      <c r="A1026" s="76" t="inlineStr">
        <is>
          <t>Mão de Obra com Encargos Complementares</t>
        </is>
      </c>
      <c r="B1026" s="89" t="n"/>
      <c r="C1026" s="74" t="inlineStr">
        <is>
          <t>FONTE</t>
        </is>
      </c>
      <c r="D1026" s="74" t="inlineStr">
        <is>
          <t>UNID</t>
        </is>
      </c>
      <c r="E1026" s="74" t="inlineStr">
        <is>
          <t>COEFICIENTE</t>
        </is>
      </c>
      <c r="F1026" s="74" t="inlineStr">
        <is>
          <t>PREÇO UNITÁRIO</t>
        </is>
      </c>
      <c r="G1026" s="74" t="inlineStr">
        <is>
          <t>TOTAL</t>
        </is>
      </c>
    </row>
    <row r="1027" ht="15" customHeight="1">
      <c r="A1027" s="18" t="inlineStr">
        <is>
          <t>88309</t>
        </is>
      </c>
      <c r="B1027" s="19" t="inlineStr">
        <is>
          <t>PEDREIRO COM ENCARGOS COMPLEMENTARES</t>
        </is>
      </c>
      <c r="C1027" s="18" t="inlineStr">
        <is>
          <t>SINAPI</t>
        </is>
      </c>
      <c r="D1027" s="18" t="inlineStr">
        <is>
          <t>H</t>
        </is>
      </c>
      <c r="E1027" s="20">
        <f>L1027*FATOR</f>
        <v/>
      </c>
      <c r="F1027" s="21">
        <f>'COMPOSICOES AUXILIARES'!G2963</f>
        <v/>
      </c>
      <c r="G1027" s="21">
        <f>TRUNC(TRUNC(E1027,8)*F1027,2)</f>
        <v/>
      </c>
      <c r="L1027" t="n">
        <v>0.1151</v>
      </c>
      <c r="M1027" t="n">
        <v>28.88</v>
      </c>
      <c r="N1027">
        <f>(M1027-F1027)</f>
        <v/>
      </c>
    </row>
    <row r="1028" ht="15" customHeight="1">
      <c r="A1028" s="18" t="inlineStr">
        <is>
          <t>88316</t>
        </is>
      </c>
      <c r="B1028" s="19" t="inlineStr">
        <is>
          <t>SERVENTE COM ENCARGOS COMPLEMENTARES</t>
        </is>
      </c>
      <c r="C1028" s="18" t="inlineStr">
        <is>
          <t>SINAPI</t>
        </is>
      </c>
      <c r="D1028" s="18" t="inlineStr">
        <is>
          <t>H</t>
        </is>
      </c>
      <c r="E1028" s="20">
        <f>L1028*FATOR</f>
        <v/>
      </c>
      <c r="F1028" s="21">
        <f>'COMPOSICOES AUXILIARES'!G3382</f>
        <v/>
      </c>
      <c r="G1028" s="21">
        <f>TRUNC(TRUNC(E1028,8)*F1028,2)</f>
        <v/>
      </c>
      <c r="L1028" t="n">
        <v>0.3872</v>
      </c>
      <c r="M1028" t="n">
        <v>22.1</v>
      </c>
      <c r="N1028">
        <f>(M1028-F1028)</f>
        <v/>
      </c>
    </row>
    <row r="1029" ht="18" customHeight="1">
      <c r="A1029" s="1" t="n"/>
      <c r="B1029" s="1" t="n"/>
      <c r="C1029" s="1" t="n"/>
      <c r="D1029" s="1" t="n"/>
      <c r="E1029" s="77" t="inlineStr">
        <is>
          <t>TOTAL Mão de Obra com Encargos Complementares:</t>
        </is>
      </c>
      <c r="F1029" s="89" t="n"/>
      <c r="G1029" s="22">
        <f>SUM(G1027:G1028)</f>
        <v/>
      </c>
    </row>
    <row r="1030" ht="15" customHeight="1">
      <c r="A1030" s="1" t="n"/>
      <c r="B1030" s="1" t="n"/>
      <c r="C1030" s="1" t="n"/>
      <c r="D1030" s="1" t="n"/>
      <c r="E1030" s="78" t="inlineStr">
        <is>
          <t>VALOR:</t>
        </is>
      </c>
      <c r="F1030" s="89" t="n"/>
      <c r="G1030" s="4">
        <f>SUM(G1029)</f>
        <v/>
      </c>
    </row>
    <row r="1031" ht="15" customHeight="1">
      <c r="A1031" s="1" t="n"/>
      <c r="B1031" s="1" t="n"/>
      <c r="C1031" s="1" t="n"/>
      <c r="D1031" s="1" t="n"/>
      <c r="E1031" s="78" t="inlineStr">
        <is>
          <t>VALOR BDI:</t>
        </is>
      </c>
      <c r="F1031" s="89" t="n"/>
      <c r="G1031" s="4">
        <f>ROUNDDOWN(G1030*BDI,2)</f>
        <v/>
      </c>
    </row>
    <row r="1032" ht="15" customHeight="1">
      <c r="A1032" s="1" t="n"/>
      <c r="B1032" s="1" t="n"/>
      <c r="C1032" s="1" t="n"/>
      <c r="D1032" s="1" t="n"/>
      <c r="E1032" s="78" t="inlineStr">
        <is>
          <t>VALOR COM BDI:</t>
        </is>
      </c>
      <c r="F1032" s="89" t="n"/>
      <c r="G1032" s="4">
        <f>G1031 + G1030</f>
        <v/>
      </c>
    </row>
    <row r="1033" ht="9.949999999999999" customHeight="1">
      <c r="A1033" s="1" t="n"/>
      <c r="B1033" s="1" t="n"/>
      <c r="C1033" s="1" t="n"/>
      <c r="D1033" s="1" t="n"/>
      <c r="E1033" s="79" t="n"/>
    </row>
    <row r="1034" ht="20.1" customHeight="1">
      <c r="A1034" s="80" t="inlineStr">
        <is>
          <t>4.3.3. PE.EST.99814. LIMPEZA DE SUPERFÍCIE COM JATO DE ALTA PRESSÃO, EM HORÁRIO EXTRAORDINÁRIO_50%. (m²)</t>
        </is>
      </c>
      <c r="B1034" s="88" t="n"/>
      <c r="C1034" s="88" t="n"/>
      <c r="D1034" s="88" t="n"/>
      <c r="E1034" s="88" t="n"/>
      <c r="F1034" s="88" t="n"/>
      <c r="G1034" s="89" t="n"/>
    </row>
    <row r="1035" ht="15" customHeight="1">
      <c r="A1035" s="76" t="inlineStr">
        <is>
          <t>Equipamento Custo Horário</t>
        </is>
      </c>
      <c r="B1035" s="89" t="n"/>
      <c r="C1035" s="74" t="inlineStr">
        <is>
          <t>FONTE</t>
        </is>
      </c>
      <c r="D1035" s="74" t="inlineStr">
        <is>
          <t>UNID</t>
        </is>
      </c>
      <c r="E1035" s="74" t="inlineStr">
        <is>
          <t>COEFICIENTE</t>
        </is>
      </c>
      <c r="F1035" s="74" t="inlineStr">
        <is>
          <t>PREÇO UNITÁRIO</t>
        </is>
      </c>
      <c r="G1035" s="74" t="inlineStr">
        <is>
          <t>TOTAL</t>
        </is>
      </c>
    </row>
    <row r="1036" ht="38.1" customHeight="1">
      <c r="A1036" s="18" t="inlineStr">
        <is>
          <t>99833</t>
        </is>
      </c>
      <c r="B1036" s="19" t="inlineStr">
        <is>
          <t>LAVADORA DE ALTA PRESSAO (LAVA-JATO) PARA AGUA FRIA, PRESSAO DE OPERACAO ENTRE 1400 E 1900 LIB/POL2, VAZAO MAXIMA ENTRE 400 E 700 L/H - CHP DIURNO. AF_05/2023</t>
        </is>
      </c>
      <c r="C1036" s="18" t="inlineStr">
        <is>
          <t>SINAPI</t>
        </is>
      </c>
      <c r="D1036" s="18" t="inlineStr">
        <is>
          <t>CHP</t>
        </is>
      </c>
      <c r="E1036" s="20" t="n">
        <v>0.015</v>
      </c>
      <c r="F1036" s="21">
        <f>'COMPOSICOES AUXILIARES'!G2339</f>
        <v/>
      </c>
      <c r="G1036" s="21">
        <f>ROUND(ROUND(E1036,8)*F1036,2)</f>
        <v/>
      </c>
      <c r="L1036" t="n">
        <v>0.015</v>
      </c>
      <c r="M1036" t="n">
        <v>1.99</v>
      </c>
      <c r="N1036">
        <f>(M1036-F1036)</f>
        <v/>
      </c>
    </row>
    <row r="1037" ht="18" customHeight="1">
      <c r="A1037" s="1" t="n"/>
      <c r="B1037" s="1" t="n"/>
      <c r="C1037" s="1" t="n"/>
      <c r="D1037" s="1" t="n"/>
      <c r="E1037" s="77" t="inlineStr">
        <is>
          <t>TOTAL Equipamento Custo Horário:</t>
        </is>
      </c>
      <c r="F1037" s="89" t="n"/>
      <c r="G1037" s="22">
        <f>SUM(G1036:G1036)</f>
        <v/>
      </c>
    </row>
    <row r="1038" ht="15" customHeight="1">
      <c r="A1038" s="76" t="inlineStr">
        <is>
          <t>Mão de Obra</t>
        </is>
      </c>
      <c r="B1038" s="89" t="n"/>
      <c r="C1038" s="74" t="inlineStr">
        <is>
          <t>FONTE</t>
        </is>
      </c>
      <c r="D1038" s="74" t="inlineStr">
        <is>
          <t>UNID</t>
        </is>
      </c>
      <c r="E1038" s="74" t="inlineStr">
        <is>
          <t>COEFICIENTE</t>
        </is>
      </c>
      <c r="F1038" s="74" t="inlineStr">
        <is>
          <t>PREÇO UNITÁRIO</t>
        </is>
      </c>
      <c r="G1038" s="74" t="inlineStr">
        <is>
          <t>TOTAL</t>
        </is>
      </c>
    </row>
    <row r="1039" ht="21" customHeight="1">
      <c r="A1039" s="18" t="inlineStr">
        <is>
          <t>PE.88316..HE</t>
        </is>
      </c>
      <c r="B1039" s="19" t="inlineStr">
        <is>
          <t>SERVENTE COM ENCARGOS COMPLEMENTARES HORÁRIO EXTRAORDINÁRIO 50%</t>
        </is>
      </c>
      <c r="C1039" s="18" t="inlineStr">
        <is>
          <t xml:space="preserve">Composições </t>
        </is>
      </c>
      <c r="D1039" s="18" t="inlineStr">
        <is>
          <t>H</t>
        </is>
      </c>
      <c r="E1039" s="20">
        <f>L1039*FATOR</f>
        <v/>
      </c>
      <c r="F1039" s="21" t="n">
        <v>28.24</v>
      </c>
      <c r="G1039" s="21">
        <f>ROUND(ROUND(E1039,8)*F1039,2)</f>
        <v/>
      </c>
      <c r="L1039" t="n">
        <v>0.089</v>
      </c>
      <c r="M1039" t="n">
        <v>28.24</v>
      </c>
      <c r="N1039">
        <f>(M1039-F1039)</f>
        <v/>
      </c>
    </row>
    <row r="1040" ht="15" customHeight="1">
      <c r="A1040" s="1" t="n"/>
      <c r="B1040" s="1" t="n"/>
      <c r="C1040" s="1" t="n"/>
      <c r="D1040" s="1" t="n"/>
      <c r="E1040" s="77" t="inlineStr">
        <is>
          <t>TOTAL Mão de Obra:</t>
        </is>
      </c>
      <c r="F1040" s="89" t="n"/>
      <c r="G1040" s="22">
        <f>SUM(G1039:G1039)</f>
        <v/>
      </c>
    </row>
    <row r="1041" ht="15" customHeight="1">
      <c r="A1041" s="1" t="n"/>
      <c r="B1041" s="1" t="n"/>
      <c r="C1041" s="1" t="n"/>
      <c r="D1041" s="1" t="n"/>
      <c r="E1041" s="78" t="inlineStr">
        <is>
          <t>VALOR:</t>
        </is>
      </c>
      <c r="F1041" s="89" t="n"/>
      <c r="G1041" s="4">
        <f>SUM(G1037,G1040)</f>
        <v/>
      </c>
    </row>
    <row r="1042" ht="15" customHeight="1">
      <c r="A1042" s="1" t="n"/>
      <c r="B1042" s="1" t="n"/>
      <c r="C1042" s="1" t="n"/>
      <c r="D1042" s="1" t="n"/>
      <c r="E1042" s="78" t="inlineStr">
        <is>
          <t>VALOR BDI:</t>
        </is>
      </c>
      <c r="F1042" s="89" t="n"/>
      <c r="G1042" s="4">
        <f>ROUNDDOWN(G1041*BDI,2)</f>
        <v/>
      </c>
    </row>
    <row r="1043" ht="15" customHeight="1">
      <c r="A1043" s="1" t="n"/>
      <c r="B1043" s="1" t="n"/>
      <c r="C1043" s="1" t="n"/>
      <c r="D1043" s="1" t="n"/>
      <c r="E1043" s="78" t="inlineStr">
        <is>
          <t>VALOR COM BDI:</t>
        </is>
      </c>
      <c r="F1043" s="89" t="n"/>
      <c r="G1043" s="4">
        <f>G1042 + G1041</f>
        <v/>
      </c>
    </row>
    <row r="1044" ht="9.949999999999999" customHeight="1">
      <c r="A1044" s="1" t="n"/>
      <c r="B1044" s="1" t="n"/>
      <c r="C1044" s="1" t="n"/>
      <c r="D1044" s="1" t="n"/>
      <c r="E1044" s="79" t="n"/>
    </row>
    <row r="1045" ht="20.1" customHeight="1">
      <c r="A1045" s="80" t="inlineStr">
        <is>
          <t>4.3.4. 87894 CHAPISCO APLICADO EM ALVENARIA (SEM PRESENÇA DE VÃOS) E ESTRUTURAS DE CONCRETO DE FACHADA, COM COLHER DE PEDREIRO. ARGAMASSA TRAÇO 1:3 COM PREPARO EM BETONEIRA 400L. AF_10/2022 (M2)</t>
        </is>
      </c>
      <c r="B1045" s="88" t="n"/>
      <c r="C1045" s="88" t="n"/>
      <c r="D1045" s="88" t="n"/>
      <c r="E1045" s="88" t="n"/>
      <c r="F1045" s="88" t="n"/>
      <c r="G1045" s="89" t="n"/>
    </row>
    <row r="1046" ht="15" customHeight="1">
      <c r="A1046" s="76" t="inlineStr">
        <is>
          <t>Mão de Obra com Encargos Complementares</t>
        </is>
      </c>
      <c r="B1046" s="89" t="n"/>
      <c r="C1046" s="74" t="inlineStr">
        <is>
          <t>FONTE</t>
        </is>
      </c>
      <c r="D1046" s="74" t="inlineStr">
        <is>
          <t>UNID</t>
        </is>
      </c>
      <c r="E1046" s="74" t="inlineStr">
        <is>
          <t>COEFICIENTE</t>
        </is>
      </c>
      <c r="F1046" s="74" t="inlineStr">
        <is>
          <t>PREÇO UNITÁRIO</t>
        </is>
      </c>
      <c r="G1046" s="74" t="inlineStr">
        <is>
          <t>TOTAL</t>
        </is>
      </c>
    </row>
    <row r="1047" ht="15" customHeight="1">
      <c r="A1047" s="18" t="inlineStr">
        <is>
          <t>88309</t>
        </is>
      </c>
      <c r="B1047" s="19" t="inlineStr">
        <is>
          <t>PEDREIRO COM ENCARGOS COMPLEMENTARES</t>
        </is>
      </c>
      <c r="C1047" s="18" t="inlineStr">
        <is>
          <t>SINAPI</t>
        </is>
      </c>
      <c r="D1047" s="18" t="inlineStr">
        <is>
          <t>H</t>
        </is>
      </c>
      <c r="E1047" s="20">
        <f>L1047*FATOR</f>
        <v/>
      </c>
      <c r="F1047" s="21">
        <f>'COMPOSICOES AUXILIARES'!G2963</f>
        <v/>
      </c>
      <c r="G1047" s="21">
        <f>TRUNC(TRUNC(E1047,8)*F1047,2)</f>
        <v/>
      </c>
      <c r="L1047" t="n">
        <v>0.1394</v>
      </c>
      <c r="M1047" t="n">
        <v>28.88</v>
      </c>
      <c r="N1047">
        <f>(M1047-F1047)</f>
        <v/>
      </c>
    </row>
    <row r="1048" ht="15" customHeight="1">
      <c r="A1048" s="18" t="inlineStr">
        <is>
          <t>88316</t>
        </is>
      </c>
      <c r="B1048" s="19" t="inlineStr">
        <is>
          <t>SERVENTE COM ENCARGOS COMPLEMENTARES</t>
        </is>
      </c>
      <c r="C1048" s="18" t="inlineStr">
        <is>
          <t>SINAPI</t>
        </is>
      </c>
      <c r="D1048" s="18" t="inlineStr">
        <is>
          <t>H</t>
        </is>
      </c>
      <c r="E1048" s="20">
        <f>L1048*FATOR</f>
        <v/>
      </c>
      <c r="F1048" s="21">
        <f>'COMPOSICOES AUXILIARES'!G3382</f>
        <v/>
      </c>
      <c r="G1048" s="21">
        <f>TRUNC(TRUNC(E1048,8)*F1048,2)</f>
        <v/>
      </c>
      <c r="L1048" t="n">
        <v>0.0465</v>
      </c>
      <c r="M1048" t="n">
        <v>22.1</v>
      </c>
      <c r="N1048">
        <f>(M1048-F1048)</f>
        <v/>
      </c>
    </row>
    <row r="1049" ht="18" customHeight="1">
      <c r="A1049" s="1" t="n"/>
      <c r="B1049" s="1" t="n"/>
      <c r="C1049" s="1" t="n"/>
      <c r="D1049" s="1" t="n"/>
      <c r="E1049" s="77" t="inlineStr">
        <is>
          <t>TOTAL Mão de Obra com Encargos Complementares:</t>
        </is>
      </c>
      <c r="F1049" s="89" t="n"/>
      <c r="G1049" s="22">
        <f>SUM(G1047:G1048)</f>
        <v/>
      </c>
    </row>
    <row r="1050" ht="15" customHeight="1">
      <c r="A1050" s="76" t="inlineStr">
        <is>
          <t>Serviço</t>
        </is>
      </c>
      <c r="B1050" s="89" t="n"/>
      <c r="C1050" s="74" t="inlineStr">
        <is>
          <t>FONTE</t>
        </is>
      </c>
      <c r="D1050" s="74" t="inlineStr">
        <is>
          <t>UNID</t>
        </is>
      </c>
      <c r="E1050" s="74" t="inlineStr">
        <is>
          <t>COEFICIENTE</t>
        </is>
      </c>
      <c r="F1050" s="74" t="inlineStr">
        <is>
          <t>PREÇO UNITÁRIO</t>
        </is>
      </c>
      <c r="G1050" s="74" t="inlineStr">
        <is>
          <t>TOTAL</t>
        </is>
      </c>
    </row>
    <row r="1051" ht="29.1" customHeight="1">
      <c r="A1051" s="18" t="inlineStr">
        <is>
          <t>87313</t>
        </is>
      </c>
      <c r="B1051" s="19" t="inlineStr">
        <is>
          <t>ARGAMASSA TRAÇO 1:3 (EM VOLUME DE CIMENTO E AREIA GROSSA ÚMIDA) PARA CHAPISCO CONVENCIONAL, PREPARO MECÂNICO COM BETONEIRA 400 L. AF_08/2019</t>
        </is>
      </c>
      <c r="C1051" s="18" t="inlineStr">
        <is>
          <t>SINAPI</t>
        </is>
      </c>
      <c r="D1051" s="18" t="inlineStr">
        <is>
          <t>M3</t>
        </is>
      </c>
      <c r="E1051" s="20" t="n">
        <v>0.0037</v>
      </c>
      <c r="F1051" s="21">
        <f>'COMPOSICOES AUXILIARES'!G222</f>
        <v/>
      </c>
      <c r="G1051" s="21">
        <f>TRUNC(TRUNC(E1051,8)*F1051,2)</f>
        <v/>
      </c>
      <c r="L1051" t="n">
        <v>0.0037</v>
      </c>
      <c r="M1051" t="n">
        <v>550.5599999999999</v>
      </c>
      <c r="N1051">
        <f>(M1051-F1051)</f>
        <v/>
      </c>
    </row>
    <row r="1052" ht="15" customHeight="1">
      <c r="A1052" s="1" t="n"/>
      <c r="B1052" s="1" t="n"/>
      <c r="C1052" s="1" t="n"/>
      <c r="D1052" s="1" t="n"/>
      <c r="E1052" s="77" t="inlineStr">
        <is>
          <t>TOTAL Serviço:</t>
        </is>
      </c>
      <c r="F1052" s="89" t="n"/>
      <c r="G1052" s="22">
        <f>SUM(G1051:G1051)</f>
        <v/>
      </c>
    </row>
    <row r="1053" ht="15" customHeight="1">
      <c r="A1053" s="1" t="n"/>
      <c r="B1053" s="1" t="n"/>
      <c r="C1053" s="1" t="n"/>
      <c r="D1053" s="1" t="n"/>
      <c r="E1053" s="78" t="inlineStr">
        <is>
          <t>VALOR:</t>
        </is>
      </c>
      <c r="F1053" s="89" t="n"/>
      <c r="G1053" s="4">
        <f>SUM(G1049,G1052)</f>
        <v/>
      </c>
    </row>
    <row r="1054" ht="15" customHeight="1">
      <c r="A1054" s="1" t="n"/>
      <c r="B1054" s="1" t="n"/>
      <c r="C1054" s="1" t="n"/>
      <c r="D1054" s="1" t="n"/>
      <c r="E1054" s="78" t="inlineStr">
        <is>
          <t>VALOR BDI:</t>
        </is>
      </c>
      <c r="F1054" s="89" t="n"/>
      <c r="G1054" s="4">
        <f>ROUNDDOWN(G1053*BDI,2)</f>
        <v/>
      </c>
    </row>
    <row r="1055" ht="15" customHeight="1">
      <c r="A1055" s="1" t="n"/>
      <c r="B1055" s="1" t="n"/>
      <c r="C1055" s="1" t="n"/>
      <c r="D1055" s="1" t="n"/>
      <c r="E1055" s="78" t="inlineStr">
        <is>
          <t>VALOR COM BDI:</t>
        </is>
      </c>
      <c r="F1055" s="89" t="n"/>
      <c r="G1055" s="4">
        <f>G1054 + G1053</f>
        <v/>
      </c>
    </row>
    <row r="1056" ht="9.949999999999999" customHeight="1">
      <c r="A1056" s="1" t="n"/>
      <c r="B1056" s="1" t="n"/>
      <c r="C1056" s="1" t="n"/>
      <c r="D1056" s="1" t="n"/>
      <c r="E1056" s="79" t="n"/>
    </row>
    <row r="1057" ht="20.1" customHeight="1">
      <c r="A1057" s="80" t="inlineStr">
        <is>
          <t>4.3.5. 104237 EMBOÇO OU MASSA ÚNICA EM ARGAMASSA TRAÇO 1:2:8, PREPARO MECÂNICA COM BETONEIRA 400 L, APLICADA MANUALMENTE EM PANOS DE FACHADA SEM PRESENÇA DE VÃOS, ESPESSURA DE 35 MM, ACESSO POR ANDAIME. AF_08/2022 (M2)</t>
        </is>
      </c>
      <c r="B1057" s="88" t="n"/>
      <c r="C1057" s="88" t="n"/>
      <c r="D1057" s="88" t="n"/>
      <c r="E1057" s="88" t="n"/>
      <c r="F1057" s="88" t="n"/>
      <c r="G1057" s="89" t="n"/>
    </row>
    <row r="1058" ht="15" customHeight="1">
      <c r="A1058" s="76" t="inlineStr">
        <is>
          <t>Material</t>
        </is>
      </c>
      <c r="B1058" s="89" t="n"/>
      <c r="C1058" s="74" t="inlineStr">
        <is>
          <t>FONTE</t>
        </is>
      </c>
      <c r="D1058" s="74" t="inlineStr">
        <is>
          <t>UNID</t>
        </is>
      </c>
      <c r="E1058" s="74" t="inlineStr">
        <is>
          <t>COEFICIENTE</t>
        </is>
      </c>
      <c r="F1058" s="74" t="inlineStr">
        <is>
          <t>PREÇO UNITÁRIO</t>
        </is>
      </c>
      <c r="G1058" s="74" t="inlineStr">
        <is>
          <t>TOTAL</t>
        </is>
      </c>
    </row>
    <row r="1059" ht="21" customHeight="1">
      <c r="A1059" s="18" t="inlineStr">
        <is>
          <t>00037411</t>
        </is>
      </c>
      <c r="B1059" s="19" t="inlineStr">
        <is>
          <t>TELA DE ACO SOLDADA GALVANIZADA/ZINCADA PARA ALVENARIA, FIO D = *1,24 MM, MALHA 25 X 25 MM</t>
        </is>
      </c>
      <c r="C1059" s="18" t="inlineStr">
        <is>
          <t>SINAPI</t>
        </is>
      </c>
      <c r="D1059" s="18" t="inlineStr">
        <is>
          <t>M2</t>
        </is>
      </c>
      <c r="E1059" s="20" t="n">
        <v>0.1581</v>
      </c>
      <c r="F1059" s="21">
        <f>ROUND(M1059*FATOR, 2)</f>
        <v/>
      </c>
      <c r="G1059" s="21">
        <f>TRUNC(TRUNC(E1059,8)*F1059,2)</f>
        <v/>
      </c>
      <c r="L1059" t="n">
        <v>0.1581</v>
      </c>
      <c r="M1059" t="n">
        <v>15.57</v>
      </c>
      <c r="N1059">
        <f>(M1059-F1059)</f>
        <v/>
      </c>
    </row>
    <row r="1060" ht="15" customHeight="1">
      <c r="A1060" s="1" t="n"/>
      <c r="B1060" s="1" t="n"/>
      <c r="C1060" s="1" t="n"/>
      <c r="D1060" s="1" t="n"/>
      <c r="E1060" s="77" t="inlineStr">
        <is>
          <t>TOTAL Material:</t>
        </is>
      </c>
      <c r="F1060" s="89" t="n"/>
      <c r="G1060" s="22">
        <f>SUM(G1059:G1059)</f>
        <v/>
      </c>
    </row>
    <row r="1061" ht="15" customHeight="1">
      <c r="A1061" s="76" t="inlineStr">
        <is>
          <t>Mão de Obra com Encargos Complementares</t>
        </is>
      </c>
      <c r="B1061" s="89" t="n"/>
      <c r="C1061" s="74" t="inlineStr">
        <is>
          <t>FONTE</t>
        </is>
      </c>
      <c r="D1061" s="74" t="inlineStr">
        <is>
          <t>UNID</t>
        </is>
      </c>
      <c r="E1061" s="74" t="inlineStr">
        <is>
          <t>COEFICIENTE</t>
        </is>
      </c>
      <c r="F1061" s="74" t="inlineStr">
        <is>
          <t>PREÇO UNITÁRIO</t>
        </is>
      </c>
      <c r="G1061" s="74" t="inlineStr">
        <is>
          <t>TOTAL</t>
        </is>
      </c>
    </row>
    <row r="1062" ht="15" customHeight="1">
      <c r="A1062" s="18" t="inlineStr">
        <is>
          <t>88309</t>
        </is>
      </c>
      <c r="B1062" s="19" t="inlineStr">
        <is>
          <t>PEDREIRO COM ENCARGOS COMPLEMENTARES</t>
        </is>
      </c>
      <c r="C1062" s="18" t="inlineStr">
        <is>
          <t>SINAPI</t>
        </is>
      </c>
      <c r="D1062" s="18" t="inlineStr">
        <is>
          <t>H</t>
        </is>
      </c>
      <c r="E1062" s="20">
        <f>L1062*FATOR</f>
        <v/>
      </c>
      <c r="F1062" s="21">
        <f>'COMPOSICOES AUXILIARES'!G2963</f>
        <v/>
      </c>
      <c r="G1062" s="21">
        <f>TRUNC(TRUNC(E1062,8)*F1062,2)</f>
        <v/>
      </c>
      <c r="L1062" t="n">
        <v>0.532</v>
      </c>
      <c r="M1062" t="n">
        <v>28.88</v>
      </c>
      <c r="N1062">
        <f>(M1062-F1062)</f>
        <v/>
      </c>
    </row>
    <row r="1063" ht="15" customHeight="1">
      <c r="A1063" s="18" t="inlineStr">
        <is>
          <t>88316</t>
        </is>
      </c>
      <c r="B1063" s="19" t="inlineStr">
        <is>
          <t>SERVENTE COM ENCARGOS COMPLEMENTARES</t>
        </is>
      </c>
      <c r="C1063" s="18" t="inlineStr">
        <is>
          <t>SINAPI</t>
        </is>
      </c>
      <c r="D1063" s="18" t="inlineStr">
        <is>
          <t>H</t>
        </is>
      </c>
      <c r="E1063" s="20">
        <f>L1063*FATOR</f>
        <v/>
      </c>
      <c r="F1063" s="21">
        <f>'COMPOSICOES AUXILIARES'!G3382</f>
        <v/>
      </c>
      <c r="G1063" s="21">
        <f>TRUNC(TRUNC(E1063,8)*F1063,2)</f>
        <v/>
      </c>
      <c r="L1063" t="n">
        <v>0.532</v>
      </c>
      <c r="M1063" t="n">
        <v>22.1</v>
      </c>
      <c r="N1063">
        <f>(M1063-F1063)</f>
        <v/>
      </c>
    </row>
    <row r="1064" ht="18" customHeight="1">
      <c r="A1064" s="1" t="n"/>
      <c r="B1064" s="1" t="n"/>
      <c r="C1064" s="1" t="n"/>
      <c r="D1064" s="1" t="n"/>
      <c r="E1064" s="77" t="inlineStr">
        <is>
          <t>TOTAL Mão de Obra com Encargos Complementares:</t>
        </is>
      </c>
      <c r="F1064" s="89" t="n"/>
      <c r="G1064" s="22">
        <f>SUM(G1062:G1063)</f>
        <v/>
      </c>
    </row>
    <row r="1065" ht="15" customHeight="1">
      <c r="A1065" s="76" t="inlineStr">
        <is>
          <t>Serviço</t>
        </is>
      </c>
      <c r="B1065" s="89" t="n"/>
      <c r="C1065" s="74" t="inlineStr">
        <is>
          <t>FONTE</t>
        </is>
      </c>
      <c r="D1065" s="74" t="inlineStr">
        <is>
          <t>UNID</t>
        </is>
      </c>
      <c r="E1065" s="74" t="inlineStr">
        <is>
          <t>COEFICIENTE</t>
        </is>
      </c>
      <c r="F1065" s="74" t="inlineStr">
        <is>
          <t>PREÇO UNITÁRIO</t>
        </is>
      </c>
      <c r="G1065" s="74" t="inlineStr">
        <is>
          <t>TOTAL</t>
        </is>
      </c>
    </row>
    <row r="1066" ht="38.1" customHeight="1">
      <c r="A1066" s="18" t="inlineStr">
        <is>
          <t>87292</t>
        </is>
      </c>
      <c r="B1066" s="19" t="inlineStr">
        <is>
          <t>ARGAMASSA TRAÇO 1:2:8 (EM VOLUME DE CIMENTO, CAL E AREIA MÉDIA ÚMIDA) PARA EMBOÇO/MASSA ÚNICA/ASSENTAMENTO DE ALVENARIA DE VEDAÇÃO, PREPARO MECÂNICO COM BETONEIRA 400 L. AF_08/2019</t>
        </is>
      </c>
      <c r="C1066" s="18" t="inlineStr">
        <is>
          <t>SINAPI</t>
        </is>
      </c>
      <c r="D1066" s="18" t="inlineStr">
        <is>
          <t>M3</t>
        </is>
      </c>
      <c r="E1066" s="20" t="n">
        <v>0.0393</v>
      </c>
      <c r="F1066" s="21">
        <f>'COMPOSICOES AUXILIARES'!G159</f>
        <v/>
      </c>
      <c r="G1066" s="21">
        <f>TRUNC(TRUNC(E1066,8)*F1066,2)</f>
        <v/>
      </c>
      <c r="L1066" t="n">
        <v>0.0393</v>
      </c>
      <c r="M1066" t="n">
        <v>615.35</v>
      </c>
      <c r="N1066">
        <f>(M1066-F1066)</f>
        <v/>
      </c>
    </row>
    <row r="1067" ht="15" customHeight="1">
      <c r="A1067" s="1" t="n"/>
      <c r="B1067" s="1" t="n"/>
      <c r="C1067" s="1" t="n"/>
      <c r="D1067" s="1" t="n"/>
      <c r="E1067" s="77" t="inlineStr">
        <is>
          <t>TOTAL Serviço:</t>
        </is>
      </c>
      <c r="F1067" s="89" t="n"/>
      <c r="G1067" s="22">
        <f>SUM(G1066:G1066)</f>
        <v/>
      </c>
    </row>
    <row r="1068" ht="15" customHeight="1">
      <c r="A1068" s="1" t="n"/>
      <c r="B1068" s="1" t="n"/>
      <c r="C1068" s="1" t="n"/>
      <c r="D1068" s="1" t="n"/>
      <c r="E1068" s="78" t="inlineStr">
        <is>
          <t>VALOR:</t>
        </is>
      </c>
      <c r="F1068" s="89" t="n"/>
      <c r="G1068" s="4">
        <f>SUM(G1060,G1064,G1067)</f>
        <v/>
      </c>
    </row>
    <row r="1069" ht="15" customHeight="1">
      <c r="A1069" s="1" t="n"/>
      <c r="B1069" s="1" t="n"/>
      <c r="C1069" s="1" t="n"/>
      <c r="D1069" s="1" t="n"/>
      <c r="E1069" s="78" t="inlineStr">
        <is>
          <t>VALOR BDI:</t>
        </is>
      </c>
      <c r="F1069" s="89" t="n"/>
      <c r="G1069" s="4">
        <f>ROUNDDOWN(G1068*BDI,2)</f>
        <v/>
      </c>
    </row>
    <row r="1070" ht="15" customHeight="1">
      <c r="A1070" s="1" t="n"/>
      <c r="B1070" s="1" t="n"/>
      <c r="C1070" s="1" t="n"/>
      <c r="D1070" s="1" t="n"/>
      <c r="E1070" s="78" t="inlineStr">
        <is>
          <t>VALOR COM BDI:</t>
        </is>
      </c>
      <c r="F1070" s="89" t="n"/>
      <c r="G1070" s="4">
        <f>G1069 + G1068</f>
        <v/>
      </c>
    </row>
    <row r="1071" ht="9.949999999999999" customHeight="1">
      <c r="A1071" s="1" t="n"/>
      <c r="B1071" s="1" t="n"/>
      <c r="C1071" s="1" t="n"/>
      <c r="D1071" s="1" t="n"/>
      <c r="E1071" s="79" t="n"/>
    </row>
    <row r="1072" ht="20.1" customHeight="1">
      <c r="A1072" s="80" t="inlineStr">
        <is>
          <t>4.3.6. CP ADAP. 027 REVESTIMENTO CERÂMICO 10x10CM, COR AZUL ESCURO (Fachadas Norte/Sul/Leste/Oeste) (M2)</t>
        </is>
      </c>
      <c r="B1072" s="88" t="n"/>
      <c r="C1072" s="88" t="n"/>
      <c r="D1072" s="88" t="n"/>
      <c r="E1072" s="88" t="n"/>
      <c r="F1072" s="88" t="n"/>
      <c r="G1072" s="89" t="n"/>
    </row>
    <row r="1073" ht="15" customHeight="1">
      <c r="A1073" s="76" t="inlineStr">
        <is>
          <t>Material</t>
        </is>
      </c>
      <c r="B1073" s="89" t="n"/>
      <c r="C1073" s="74" t="inlineStr">
        <is>
          <t>FONTE</t>
        </is>
      </c>
      <c r="D1073" s="74" t="inlineStr">
        <is>
          <t>UNID</t>
        </is>
      </c>
      <c r="E1073" s="74" t="inlineStr">
        <is>
          <t>COEFICIENTE</t>
        </is>
      </c>
      <c r="F1073" s="74" t="inlineStr">
        <is>
          <t>PREÇO UNITÁRIO</t>
        </is>
      </c>
      <c r="G1073" s="74" t="inlineStr">
        <is>
          <t>TOTAL</t>
        </is>
      </c>
    </row>
    <row r="1074" ht="15" customHeight="1">
      <c r="A1074" s="18" t="inlineStr">
        <is>
          <t>00037596</t>
        </is>
      </c>
      <c r="B1074" s="19" t="inlineStr">
        <is>
          <t>ARGAMASSA COLANTE TIPO AC III E</t>
        </is>
      </c>
      <c r="C1074" s="18" t="inlineStr">
        <is>
          <t>SINAPI</t>
        </is>
      </c>
      <c r="D1074" s="18" t="inlineStr">
        <is>
          <t>KG</t>
        </is>
      </c>
      <c r="E1074" s="20" t="n">
        <v>7.73</v>
      </c>
      <c r="F1074" s="21">
        <f>ROUND(M1074*FATOR, 2)</f>
        <v/>
      </c>
      <c r="G1074" s="21">
        <f>ROUND(ROUND(E1074,8)*F1074,2)</f>
        <v/>
      </c>
      <c r="L1074" t="n">
        <v>7.73</v>
      </c>
      <c r="M1074" t="n">
        <v>3.95</v>
      </c>
      <c r="N1074">
        <f>(M1074-F1074)</f>
        <v/>
      </c>
    </row>
    <row r="1075" ht="21" customHeight="1">
      <c r="A1075" s="18" t="inlineStr">
        <is>
          <t>COT0002</t>
        </is>
      </c>
      <c r="B1075" s="19" t="inlineStr">
        <is>
          <t>REVESTIMENTO CERÂMICO 10x10CM, COR AZUL ESCURO (Fachadas Norte/Sul/Leste/Oeste)</t>
        </is>
      </c>
      <c r="C1075" s="18" t="inlineStr">
        <is>
          <t xml:space="preserve">Composições </t>
        </is>
      </c>
      <c r="D1075" s="18" t="inlineStr">
        <is>
          <t>M2</t>
        </is>
      </c>
      <c r="E1075" s="20" t="n">
        <v>1.05</v>
      </c>
      <c r="F1075" s="21">
        <f>ROUND(M1075*FATOR, 2)</f>
        <v/>
      </c>
      <c r="G1075" s="21">
        <f>ROUND(ROUND(E1075,8)*F1075,2)</f>
        <v/>
      </c>
      <c r="L1075" t="n">
        <v>1.05</v>
      </c>
      <c r="M1075" t="n">
        <v>60.87</v>
      </c>
      <c r="N1075">
        <f>(M1075-F1075)</f>
        <v/>
      </c>
    </row>
    <row r="1076" ht="15" customHeight="1">
      <c r="A1076" s="1" t="n"/>
      <c r="B1076" s="1" t="n"/>
      <c r="C1076" s="1" t="n"/>
      <c r="D1076" s="1" t="n"/>
      <c r="E1076" s="77" t="inlineStr">
        <is>
          <t>TOTAL Material:</t>
        </is>
      </c>
      <c r="F1076" s="89" t="n"/>
      <c r="G1076" s="22">
        <f>SUM(G1074:G1075)</f>
        <v/>
      </c>
    </row>
    <row r="1077" ht="15" customHeight="1">
      <c r="A1077" s="76" t="inlineStr">
        <is>
          <t>Mão de Obra com Encargos Complementares</t>
        </is>
      </c>
      <c r="B1077" s="89" t="n"/>
      <c r="C1077" s="74" t="inlineStr">
        <is>
          <t>FONTE</t>
        </is>
      </c>
      <c r="D1077" s="74" t="inlineStr">
        <is>
          <t>UNID</t>
        </is>
      </c>
      <c r="E1077" s="74" t="inlineStr">
        <is>
          <t>COEFICIENTE</t>
        </is>
      </c>
      <c r="F1077" s="74" t="inlineStr">
        <is>
          <t>PREÇO UNITÁRIO</t>
        </is>
      </c>
      <c r="G1077" s="74" t="inlineStr">
        <is>
          <t>TOTAL</t>
        </is>
      </c>
    </row>
    <row r="1078" ht="21" customHeight="1">
      <c r="A1078" s="18" t="inlineStr">
        <is>
          <t>88256</t>
        </is>
      </c>
      <c r="B1078" s="19" t="inlineStr">
        <is>
          <t>AZULEJISTA OU LADRILHISTA COM ENCARGOS COMPLEMENTARES</t>
        </is>
      </c>
      <c r="C1078" s="18" t="inlineStr">
        <is>
          <t>SINAPI</t>
        </is>
      </c>
      <c r="D1078" s="18" t="inlineStr">
        <is>
          <t>H</t>
        </is>
      </c>
      <c r="E1078" s="20">
        <f>L1078*FATOR</f>
        <v/>
      </c>
      <c r="F1078" s="21">
        <f>'COMPOSICOES AUXILIARES'!G414</f>
        <v/>
      </c>
      <c r="G1078" s="21">
        <f>ROUND(ROUND(E1078,8)*F1078,2)</f>
        <v/>
      </c>
      <c r="L1078" t="n">
        <v>1.156</v>
      </c>
      <c r="M1078" t="n">
        <v>28.73</v>
      </c>
      <c r="N1078">
        <f>(M1078-F1078)</f>
        <v/>
      </c>
    </row>
    <row r="1079" ht="15" customHeight="1">
      <c r="A1079" s="18" t="inlineStr">
        <is>
          <t>88316</t>
        </is>
      </c>
      <c r="B1079" s="19" t="inlineStr">
        <is>
          <t>SERVENTE COM ENCARGOS COMPLEMENTARES</t>
        </is>
      </c>
      <c r="C1079" s="18" t="inlineStr">
        <is>
          <t>SINAPI</t>
        </is>
      </c>
      <c r="D1079" s="18" t="inlineStr">
        <is>
          <t>H</t>
        </is>
      </c>
      <c r="E1079" s="20">
        <f>L1079*FATOR</f>
        <v/>
      </c>
      <c r="F1079" s="21">
        <f>'COMPOSICOES AUXILIARES'!G3382</f>
        <v/>
      </c>
      <c r="G1079" s="21">
        <f>ROUND(ROUND(E1079,8)*F1079,2)</f>
        <v/>
      </c>
      <c r="L1079" t="n">
        <v>0.578</v>
      </c>
      <c r="M1079" t="n">
        <v>22.1</v>
      </c>
      <c r="N1079">
        <f>(M1079-F1079)</f>
        <v/>
      </c>
    </row>
    <row r="1080" ht="18" customHeight="1">
      <c r="A1080" s="1" t="n"/>
      <c r="B1080" s="1" t="n"/>
      <c r="C1080" s="1" t="n"/>
      <c r="D1080" s="1" t="n"/>
      <c r="E1080" s="77" t="inlineStr">
        <is>
          <t>TOTAL Mão de Obra com Encargos Complementares:</t>
        </is>
      </c>
      <c r="F1080" s="89" t="n"/>
      <c r="G1080" s="22">
        <f>SUM(G1078:G1079)</f>
        <v/>
      </c>
    </row>
    <row r="1081" ht="15" customHeight="1">
      <c r="A1081" s="1" t="n"/>
      <c r="B1081" s="1" t="n"/>
      <c r="C1081" s="1" t="n"/>
      <c r="D1081" s="1" t="n"/>
      <c r="E1081" s="78" t="inlineStr">
        <is>
          <t>VALOR:</t>
        </is>
      </c>
      <c r="F1081" s="89" t="n"/>
      <c r="G1081" s="4">
        <f>SUM(G1076,G1080)</f>
        <v/>
      </c>
    </row>
    <row r="1082" ht="15" customHeight="1">
      <c r="A1082" s="1" t="n"/>
      <c r="B1082" s="1" t="n"/>
      <c r="C1082" s="1" t="n"/>
      <c r="D1082" s="1" t="n"/>
      <c r="E1082" s="78" t="inlineStr">
        <is>
          <t>VALOR BDI:</t>
        </is>
      </c>
      <c r="F1082" s="89" t="n"/>
      <c r="G1082" s="4">
        <f>ROUNDDOWN(G1081*BDI,2)</f>
        <v/>
      </c>
    </row>
    <row r="1083" ht="15" customHeight="1">
      <c r="A1083" s="1" t="n"/>
      <c r="B1083" s="1" t="n"/>
      <c r="C1083" s="1" t="n"/>
      <c r="D1083" s="1" t="n"/>
      <c r="E1083" s="78" t="inlineStr">
        <is>
          <t>VALOR COM BDI:</t>
        </is>
      </c>
      <c r="F1083" s="89" t="n"/>
      <c r="G1083" s="4">
        <f>G1082 + G1081</f>
        <v/>
      </c>
    </row>
    <row r="1084" ht="9.949999999999999" customHeight="1">
      <c r="A1084" s="1" t="n"/>
      <c r="B1084" s="1" t="n"/>
      <c r="C1084" s="1" t="n"/>
      <c r="D1084" s="1" t="n"/>
      <c r="E1084" s="79" t="n"/>
    </row>
    <row r="1085" ht="20.1" customHeight="1">
      <c r="A1085" s="80" t="inlineStr">
        <is>
          <t>4.3.7. CP ADAP. 028 REVESTIMENTO CERÂMICO 10x10CM, COR BRANCA (Fachadas Norte/Sul) (M2)</t>
        </is>
      </c>
      <c r="B1085" s="88" t="n"/>
      <c r="C1085" s="88" t="n"/>
      <c r="D1085" s="88" t="n"/>
      <c r="E1085" s="88" t="n"/>
      <c r="F1085" s="88" t="n"/>
      <c r="G1085" s="89" t="n"/>
    </row>
    <row r="1086" ht="15" customHeight="1">
      <c r="A1086" s="76" t="inlineStr">
        <is>
          <t>Material</t>
        </is>
      </c>
      <c r="B1086" s="89" t="n"/>
      <c r="C1086" s="74" t="inlineStr">
        <is>
          <t>FONTE</t>
        </is>
      </c>
      <c r="D1086" s="74" t="inlineStr">
        <is>
          <t>UNID</t>
        </is>
      </c>
      <c r="E1086" s="74" t="inlineStr">
        <is>
          <t>COEFICIENTE</t>
        </is>
      </c>
      <c r="F1086" s="74" t="inlineStr">
        <is>
          <t>PREÇO UNITÁRIO</t>
        </is>
      </c>
      <c r="G1086" s="74" t="inlineStr">
        <is>
          <t>TOTAL</t>
        </is>
      </c>
    </row>
    <row r="1087" ht="15" customHeight="1">
      <c r="A1087" s="18" t="inlineStr">
        <is>
          <t>00037596</t>
        </is>
      </c>
      <c r="B1087" s="19" t="inlineStr">
        <is>
          <t>ARGAMASSA COLANTE TIPO AC III E</t>
        </is>
      </c>
      <c r="C1087" s="18" t="inlineStr">
        <is>
          <t>SINAPI</t>
        </is>
      </c>
      <c r="D1087" s="18" t="inlineStr">
        <is>
          <t>KG</t>
        </is>
      </c>
      <c r="E1087" s="20" t="n">
        <v>7.73</v>
      </c>
      <c r="F1087" s="21">
        <f>ROUND(M1087*FATOR, 2)</f>
        <v/>
      </c>
      <c r="G1087" s="21">
        <f>ROUND(ROUND(E1087,8)*F1087,2)</f>
        <v/>
      </c>
      <c r="L1087" t="n">
        <v>7.73</v>
      </c>
      <c r="M1087" t="n">
        <v>3.95</v>
      </c>
      <c r="N1087">
        <f>(M1087-F1087)</f>
        <v/>
      </c>
    </row>
    <row r="1088" ht="21" customHeight="1">
      <c r="A1088" s="18" t="inlineStr">
        <is>
          <t>COT0003</t>
        </is>
      </c>
      <c r="B1088" s="19" t="inlineStr">
        <is>
          <t>REVESTIMENTO CERÂMICO 10x10CM, COR BRANCA (Fachadas Norte/Sul)</t>
        </is>
      </c>
      <c r="C1088" s="18" t="inlineStr">
        <is>
          <t xml:space="preserve">Composições </t>
        </is>
      </c>
      <c r="D1088" s="18" t="inlineStr">
        <is>
          <t>M2</t>
        </is>
      </c>
      <c r="E1088" s="20" t="n">
        <v>1.05</v>
      </c>
      <c r="F1088" s="21">
        <f>ROUND(M1088*FATOR, 2)</f>
        <v/>
      </c>
      <c r="G1088" s="21">
        <f>ROUND(ROUND(E1088,8)*F1088,2)</f>
        <v/>
      </c>
      <c r="L1088" t="n">
        <v>1.05</v>
      </c>
      <c r="M1088" t="n">
        <v>47.96</v>
      </c>
      <c r="N1088">
        <f>(M1088-F1088)</f>
        <v/>
      </c>
    </row>
    <row r="1089" ht="15" customHeight="1">
      <c r="A1089" s="1" t="n"/>
      <c r="B1089" s="1" t="n"/>
      <c r="C1089" s="1" t="n"/>
      <c r="D1089" s="1" t="n"/>
      <c r="E1089" s="77" t="inlineStr">
        <is>
          <t>TOTAL Material:</t>
        </is>
      </c>
      <c r="F1089" s="89" t="n"/>
      <c r="G1089" s="22">
        <f>SUM(G1087:G1088)</f>
        <v/>
      </c>
    </row>
    <row r="1090" ht="15" customHeight="1">
      <c r="A1090" s="76" t="inlineStr">
        <is>
          <t>Mão de Obra com Encargos Complementares</t>
        </is>
      </c>
      <c r="B1090" s="89" t="n"/>
      <c r="C1090" s="74" t="inlineStr">
        <is>
          <t>FONTE</t>
        </is>
      </c>
      <c r="D1090" s="74" t="inlineStr">
        <is>
          <t>UNID</t>
        </is>
      </c>
      <c r="E1090" s="74" t="inlineStr">
        <is>
          <t>COEFICIENTE</t>
        </is>
      </c>
      <c r="F1090" s="74" t="inlineStr">
        <is>
          <t>PREÇO UNITÁRIO</t>
        </is>
      </c>
      <c r="G1090" s="74" t="inlineStr">
        <is>
          <t>TOTAL</t>
        </is>
      </c>
    </row>
    <row r="1091" ht="21" customHeight="1">
      <c r="A1091" s="18" t="inlineStr">
        <is>
          <t>88256</t>
        </is>
      </c>
      <c r="B1091" s="19" t="inlineStr">
        <is>
          <t>AZULEJISTA OU LADRILHISTA COM ENCARGOS COMPLEMENTARES</t>
        </is>
      </c>
      <c r="C1091" s="18" t="inlineStr">
        <is>
          <t>SINAPI</t>
        </is>
      </c>
      <c r="D1091" s="18" t="inlineStr">
        <is>
          <t>H</t>
        </is>
      </c>
      <c r="E1091" s="20">
        <f>L1091*FATOR</f>
        <v/>
      </c>
      <c r="F1091" s="21">
        <f>'COMPOSICOES AUXILIARES'!G414</f>
        <v/>
      </c>
      <c r="G1091" s="21">
        <f>ROUND(ROUND(E1091,8)*F1091,2)</f>
        <v/>
      </c>
      <c r="L1091" t="n">
        <v>1.156</v>
      </c>
      <c r="M1091" t="n">
        <v>28.73</v>
      </c>
      <c r="N1091">
        <f>(M1091-F1091)</f>
        <v/>
      </c>
    </row>
    <row r="1092" ht="15" customHeight="1">
      <c r="A1092" s="18" t="inlineStr">
        <is>
          <t>88316</t>
        </is>
      </c>
      <c r="B1092" s="19" t="inlineStr">
        <is>
          <t>SERVENTE COM ENCARGOS COMPLEMENTARES</t>
        </is>
      </c>
      <c r="C1092" s="18" t="inlineStr">
        <is>
          <t>SINAPI</t>
        </is>
      </c>
      <c r="D1092" s="18" t="inlineStr">
        <is>
          <t>H</t>
        </is>
      </c>
      <c r="E1092" s="20">
        <f>L1092*FATOR</f>
        <v/>
      </c>
      <c r="F1092" s="21">
        <f>'COMPOSICOES AUXILIARES'!G3382</f>
        <v/>
      </c>
      <c r="G1092" s="21">
        <f>ROUND(ROUND(E1092,8)*F1092,2)</f>
        <v/>
      </c>
      <c r="L1092" t="n">
        <v>0.578</v>
      </c>
      <c r="M1092" t="n">
        <v>22.1</v>
      </c>
      <c r="N1092">
        <f>(M1092-F1092)</f>
        <v/>
      </c>
    </row>
    <row r="1093" ht="18" customHeight="1">
      <c r="A1093" s="1" t="n"/>
      <c r="B1093" s="1" t="n"/>
      <c r="C1093" s="1" t="n"/>
      <c r="D1093" s="1" t="n"/>
      <c r="E1093" s="77" t="inlineStr">
        <is>
          <t>TOTAL Mão de Obra com Encargos Complementares:</t>
        </is>
      </c>
      <c r="F1093" s="89" t="n"/>
      <c r="G1093" s="22">
        <f>SUM(G1091:G1092)</f>
        <v/>
      </c>
    </row>
    <row r="1094" ht="15" customHeight="1">
      <c r="A1094" s="1" t="n"/>
      <c r="B1094" s="1" t="n"/>
      <c r="C1094" s="1" t="n"/>
      <c r="D1094" s="1" t="n"/>
      <c r="E1094" s="78" t="inlineStr">
        <is>
          <t>VALOR:</t>
        </is>
      </c>
      <c r="F1094" s="89" t="n"/>
      <c r="G1094" s="4">
        <f>SUM(G1089,G1093)</f>
        <v/>
      </c>
    </row>
    <row r="1095" ht="15" customHeight="1">
      <c r="A1095" s="1" t="n"/>
      <c r="B1095" s="1" t="n"/>
      <c r="C1095" s="1" t="n"/>
      <c r="D1095" s="1" t="n"/>
      <c r="E1095" s="78" t="inlineStr">
        <is>
          <t>VALOR BDI:</t>
        </is>
      </c>
      <c r="F1095" s="89" t="n"/>
      <c r="G1095" s="4">
        <f>ROUNDDOWN(G1094*BDI,2)</f>
        <v/>
      </c>
    </row>
    <row r="1096" ht="15" customHeight="1">
      <c r="A1096" s="1" t="n"/>
      <c r="B1096" s="1" t="n"/>
      <c r="C1096" s="1" t="n"/>
      <c r="D1096" s="1" t="n"/>
      <c r="E1096" s="78" t="inlineStr">
        <is>
          <t>VALOR COM BDI:</t>
        </is>
      </c>
      <c r="F1096" s="89" t="n"/>
      <c r="G1096" s="4">
        <f>G1095 + G1094</f>
        <v/>
      </c>
    </row>
    <row r="1097" ht="9.949999999999999" customHeight="1">
      <c r="A1097" s="1" t="n"/>
      <c r="B1097" s="1" t="n"/>
      <c r="C1097" s="1" t="n"/>
      <c r="D1097" s="1" t="n"/>
      <c r="E1097" s="79" t="n"/>
    </row>
    <row r="1098" ht="20.1" customHeight="1">
      <c r="A1098" s="80" t="inlineStr">
        <is>
          <t>4.3.8. CP ADAP. 029 REVESTIMENTO CERÂMICO 10x10CM, COR CINZA ESCURO (FACHADAS Norte/Sul/Leste/Oeste) (M2)</t>
        </is>
      </c>
      <c r="B1098" s="88" t="n"/>
      <c r="C1098" s="88" t="n"/>
      <c r="D1098" s="88" t="n"/>
      <c r="E1098" s="88" t="n"/>
      <c r="F1098" s="88" t="n"/>
      <c r="G1098" s="89" t="n"/>
    </row>
    <row r="1099" ht="15" customHeight="1">
      <c r="A1099" s="76" t="inlineStr">
        <is>
          <t>Material</t>
        </is>
      </c>
      <c r="B1099" s="89" t="n"/>
      <c r="C1099" s="74" t="inlineStr">
        <is>
          <t>FONTE</t>
        </is>
      </c>
      <c r="D1099" s="74" t="inlineStr">
        <is>
          <t>UNID</t>
        </is>
      </c>
      <c r="E1099" s="74" t="inlineStr">
        <is>
          <t>COEFICIENTE</t>
        </is>
      </c>
      <c r="F1099" s="74" t="inlineStr">
        <is>
          <t>PREÇO UNITÁRIO</t>
        </is>
      </c>
      <c r="G1099" s="74" t="inlineStr">
        <is>
          <t>TOTAL</t>
        </is>
      </c>
    </row>
    <row r="1100" ht="15" customHeight="1">
      <c r="A1100" s="18" t="inlineStr">
        <is>
          <t>00037596</t>
        </is>
      </c>
      <c r="B1100" s="19" t="inlineStr">
        <is>
          <t>ARGAMASSA COLANTE TIPO AC III E</t>
        </is>
      </c>
      <c r="C1100" s="18" t="inlineStr">
        <is>
          <t>SINAPI</t>
        </is>
      </c>
      <c r="D1100" s="18" t="inlineStr">
        <is>
          <t>KG</t>
        </is>
      </c>
      <c r="E1100" s="20" t="n">
        <v>7.73</v>
      </c>
      <c r="F1100" s="21">
        <f>ROUND(M1100*FATOR, 2)</f>
        <v/>
      </c>
      <c r="G1100" s="21">
        <f>ROUND(ROUND(E1100,8)*F1100,2)</f>
        <v/>
      </c>
      <c r="L1100" t="n">
        <v>7.73</v>
      </c>
      <c r="M1100" t="n">
        <v>3.95</v>
      </c>
      <c r="N1100">
        <f>(M1100-F1100)</f>
        <v/>
      </c>
    </row>
    <row r="1101" ht="21" customHeight="1">
      <c r="A1101" s="18" t="inlineStr">
        <is>
          <t>COT0004</t>
        </is>
      </c>
      <c r="B1101" s="19" t="inlineStr">
        <is>
          <t>REVESTIMENTO CERÂMICO 10x10CM, COR CINZA ESCURO (FACHADAS Norte/Sul/Leste/Oeste)</t>
        </is>
      </c>
      <c r="C1101" s="18" t="inlineStr">
        <is>
          <t xml:space="preserve">Composições </t>
        </is>
      </c>
      <c r="D1101" s="18" t="inlineStr">
        <is>
          <t>M2</t>
        </is>
      </c>
      <c r="E1101" s="20" t="n">
        <v>1.05</v>
      </c>
      <c r="F1101" s="21">
        <f>ROUND(M1101*FATOR, 2)</f>
        <v/>
      </c>
      <c r="G1101" s="21">
        <f>ROUND(ROUND(E1101,8)*F1101,2)</f>
        <v/>
      </c>
      <c r="L1101" t="n">
        <v>1.05</v>
      </c>
      <c r="M1101" t="n">
        <v>54.63</v>
      </c>
      <c r="N1101">
        <f>(M1101-F1101)</f>
        <v/>
      </c>
    </row>
    <row r="1102" ht="15" customHeight="1">
      <c r="A1102" s="1" t="n"/>
      <c r="B1102" s="1" t="n"/>
      <c r="C1102" s="1" t="n"/>
      <c r="D1102" s="1" t="n"/>
      <c r="E1102" s="77" t="inlineStr">
        <is>
          <t>TOTAL Material:</t>
        </is>
      </c>
      <c r="F1102" s="89" t="n"/>
      <c r="G1102" s="22">
        <f>SUM(G1100:G1101)</f>
        <v/>
      </c>
    </row>
    <row r="1103" ht="15" customHeight="1">
      <c r="A1103" s="76" t="inlineStr">
        <is>
          <t>Mão de Obra com Encargos Complementares</t>
        </is>
      </c>
      <c r="B1103" s="89" t="n"/>
      <c r="C1103" s="74" t="inlineStr">
        <is>
          <t>FONTE</t>
        </is>
      </c>
      <c r="D1103" s="74" t="inlineStr">
        <is>
          <t>UNID</t>
        </is>
      </c>
      <c r="E1103" s="74" t="inlineStr">
        <is>
          <t>COEFICIENTE</t>
        </is>
      </c>
      <c r="F1103" s="74" t="inlineStr">
        <is>
          <t>PREÇO UNITÁRIO</t>
        </is>
      </c>
      <c r="G1103" s="74" t="inlineStr">
        <is>
          <t>TOTAL</t>
        </is>
      </c>
    </row>
    <row r="1104" ht="21" customHeight="1">
      <c r="A1104" s="18" t="inlineStr">
        <is>
          <t>88256</t>
        </is>
      </c>
      <c r="B1104" s="19" t="inlineStr">
        <is>
          <t>AZULEJISTA OU LADRILHISTA COM ENCARGOS COMPLEMENTARES</t>
        </is>
      </c>
      <c r="C1104" s="18" t="inlineStr">
        <is>
          <t>SINAPI</t>
        </is>
      </c>
      <c r="D1104" s="18" t="inlineStr">
        <is>
          <t>H</t>
        </is>
      </c>
      <c r="E1104" s="20">
        <f>L1104*FATOR</f>
        <v/>
      </c>
      <c r="F1104" s="21">
        <f>'COMPOSICOES AUXILIARES'!G414</f>
        <v/>
      </c>
      <c r="G1104" s="21">
        <f>ROUND(ROUND(E1104,8)*F1104,2)</f>
        <v/>
      </c>
      <c r="L1104" t="n">
        <v>1.156</v>
      </c>
      <c r="M1104" t="n">
        <v>28.73</v>
      </c>
      <c r="N1104">
        <f>(M1104-F1104)</f>
        <v/>
      </c>
    </row>
    <row r="1105" ht="15" customHeight="1">
      <c r="A1105" s="18" t="inlineStr">
        <is>
          <t>88316</t>
        </is>
      </c>
      <c r="B1105" s="19" t="inlineStr">
        <is>
          <t>SERVENTE COM ENCARGOS COMPLEMENTARES</t>
        </is>
      </c>
      <c r="C1105" s="18" t="inlineStr">
        <is>
          <t>SINAPI</t>
        </is>
      </c>
      <c r="D1105" s="18" t="inlineStr">
        <is>
          <t>H</t>
        </is>
      </c>
      <c r="E1105" s="20">
        <f>L1105*FATOR</f>
        <v/>
      </c>
      <c r="F1105" s="21">
        <f>'COMPOSICOES AUXILIARES'!G3382</f>
        <v/>
      </c>
      <c r="G1105" s="21">
        <f>ROUND(ROUND(E1105,8)*F1105,2)</f>
        <v/>
      </c>
      <c r="L1105" t="n">
        <v>0.578</v>
      </c>
      <c r="M1105" t="n">
        <v>22.1</v>
      </c>
      <c r="N1105">
        <f>(M1105-F1105)</f>
        <v/>
      </c>
    </row>
    <row r="1106" ht="18" customHeight="1">
      <c r="A1106" s="1" t="n"/>
      <c r="B1106" s="1" t="n"/>
      <c r="C1106" s="1" t="n"/>
      <c r="D1106" s="1" t="n"/>
      <c r="E1106" s="77" t="inlineStr">
        <is>
          <t>TOTAL Mão de Obra com Encargos Complementares:</t>
        </is>
      </c>
      <c r="F1106" s="89" t="n"/>
      <c r="G1106" s="22">
        <f>SUM(G1104:G1105)</f>
        <v/>
      </c>
    </row>
    <row r="1107" ht="15" customHeight="1">
      <c r="A1107" s="1" t="n"/>
      <c r="B1107" s="1" t="n"/>
      <c r="C1107" s="1" t="n"/>
      <c r="D1107" s="1" t="n"/>
      <c r="E1107" s="78" t="inlineStr">
        <is>
          <t>VALOR:</t>
        </is>
      </c>
      <c r="F1107" s="89" t="n"/>
      <c r="G1107" s="4">
        <f>SUM(G1102,G1106)</f>
        <v/>
      </c>
    </row>
    <row r="1108" ht="15" customHeight="1">
      <c r="A1108" s="1" t="n"/>
      <c r="B1108" s="1" t="n"/>
      <c r="C1108" s="1" t="n"/>
      <c r="D1108" s="1" t="n"/>
      <c r="E1108" s="78" t="inlineStr">
        <is>
          <t>VALOR BDI:</t>
        </is>
      </c>
      <c r="F1108" s="89" t="n"/>
      <c r="G1108" s="4">
        <f>ROUNDDOWN(G1107*BDI,2)</f>
        <v/>
      </c>
    </row>
    <row r="1109" ht="15" customHeight="1">
      <c r="A1109" s="1" t="n"/>
      <c r="B1109" s="1" t="n"/>
      <c r="C1109" s="1" t="n"/>
      <c r="D1109" s="1" t="n"/>
      <c r="E1109" s="78" t="inlineStr">
        <is>
          <t>VALOR COM BDI:</t>
        </is>
      </c>
      <c r="F1109" s="89" t="n"/>
      <c r="G1109" s="4">
        <f>G1108 + G1107</f>
        <v/>
      </c>
    </row>
    <row r="1110" ht="9.949999999999999" customHeight="1">
      <c r="A1110" s="1" t="n"/>
      <c r="B1110" s="1" t="n"/>
      <c r="C1110" s="1" t="n"/>
      <c r="D1110" s="1" t="n"/>
      <c r="E1110" s="79" t="n"/>
    </row>
    <row r="1111" ht="20.1" customHeight="1">
      <c r="A1111" s="80" t="inlineStr">
        <is>
          <t>4.3.9. CP ADAP. 018 REJUNTAMENTO P/CERÂMICA C/ EPOXI (PAREDE/PISO) (M2)</t>
        </is>
      </c>
      <c r="B1111" s="88" t="n"/>
      <c r="C1111" s="88" t="n"/>
      <c r="D1111" s="88" t="n"/>
      <c r="E1111" s="88" t="n"/>
      <c r="F1111" s="88" t="n"/>
      <c r="G1111" s="89" t="n"/>
    </row>
    <row r="1112" ht="15" customHeight="1">
      <c r="A1112" s="76" t="inlineStr">
        <is>
          <t>Material</t>
        </is>
      </c>
      <c r="B1112" s="89" t="n"/>
      <c r="C1112" s="74" t="inlineStr">
        <is>
          <t>FONTE</t>
        </is>
      </c>
      <c r="D1112" s="74" t="inlineStr">
        <is>
          <t>UNID</t>
        </is>
      </c>
      <c r="E1112" s="74" t="inlineStr">
        <is>
          <t>COEFICIENTE</t>
        </is>
      </c>
      <c r="F1112" s="74" t="inlineStr">
        <is>
          <t>PREÇO UNITÁRIO</t>
        </is>
      </c>
      <c r="G1112" s="74" t="inlineStr">
        <is>
          <t>TOTAL</t>
        </is>
      </c>
    </row>
    <row r="1113" ht="15" customHeight="1">
      <c r="A1113" s="18" t="inlineStr">
        <is>
          <t>00037329</t>
        </is>
      </c>
      <c r="B1113" s="19" t="inlineStr">
        <is>
          <t>REJUNTE EPOXI, QUALQUER COR</t>
        </is>
      </c>
      <c r="C1113" s="18" t="inlineStr">
        <is>
          <t>SINAPI</t>
        </is>
      </c>
      <c r="D1113" s="18" t="inlineStr">
        <is>
          <t>KG</t>
        </is>
      </c>
      <c r="E1113" s="20" t="n">
        <v>0.28</v>
      </c>
      <c r="F1113" s="21">
        <f>ROUND(M1113*FATOR, 2)</f>
        <v/>
      </c>
      <c r="G1113" s="21">
        <f>ROUND(ROUND(E1113,8)*F1113,2)</f>
        <v/>
      </c>
      <c r="L1113" t="n">
        <v>0.28</v>
      </c>
      <c r="M1113" t="n">
        <v>138.51</v>
      </c>
      <c r="N1113">
        <f>(M1113-F1113)</f>
        <v/>
      </c>
    </row>
    <row r="1114" ht="15" customHeight="1">
      <c r="A1114" s="1" t="n"/>
      <c r="B1114" s="1" t="n"/>
      <c r="C1114" s="1" t="n"/>
      <c r="D1114" s="1" t="n"/>
      <c r="E1114" s="77" t="inlineStr">
        <is>
          <t>TOTAL Material:</t>
        </is>
      </c>
      <c r="F1114" s="89" t="n"/>
      <c r="G1114" s="22">
        <f>SUM(G1113:G1113)</f>
        <v/>
      </c>
    </row>
    <row r="1115" ht="15" customHeight="1">
      <c r="A1115" s="76" t="inlineStr">
        <is>
          <t>Mão de Obra com Encargos Complementares</t>
        </is>
      </c>
      <c r="B1115" s="89" t="n"/>
      <c r="C1115" s="74" t="inlineStr">
        <is>
          <t>FONTE</t>
        </is>
      </c>
      <c r="D1115" s="74" t="inlineStr">
        <is>
          <t>UNID</t>
        </is>
      </c>
      <c r="E1115" s="74" t="inlineStr">
        <is>
          <t>COEFICIENTE</t>
        </is>
      </c>
      <c r="F1115" s="74" t="inlineStr">
        <is>
          <t>PREÇO UNITÁRIO</t>
        </is>
      </c>
      <c r="G1115" s="74" t="inlineStr">
        <is>
          <t>TOTAL</t>
        </is>
      </c>
    </row>
    <row r="1116" ht="21" customHeight="1">
      <c r="A1116" s="18" t="inlineStr">
        <is>
          <t>88256</t>
        </is>
      </c>
      <c r="B1116" s="19" t="inlineStr">
        <is>
          <t>AZULEJISTA OU LADRILHISTA COM ENCARGOS COMPLEMENTARES</t>
        </is>
      </c>
      <c r="C1116" s="18" t="inlineStr">
        <is>
          <t>SINAPI</t>
        </is>
      </c>
      <c r="D1116" s="18" t="inlineStr">
        <is>
          <t>H</t>
        </is>
      </c>
      <c r="E1116" s="20">
        <f>L1116*FATOR</f>
        <v/>
      </c>
      <c r="F1116" s="21">
        <f>'COMPOSICOES AUXILIARES'!G414</f>
        <v/>
      </c>
      <c r="G1116" s="21">
        <f>ROUND(ROUND(E1116,8)*F1116,2)</f>
        <v/>
      </c>
      <c r="L1116" t="n">
        <v>0.23</v>
      </c>
      <c r="M1116" t="n">
        <v>28.73</v>
      </c>
      <c r="N1116">
        <f>(M1116-F1116)</f>
        <v/>
      </c>
    </row>
    <row r="1117" ht="15" customHeight="1">
      <c r="A1117" s="18" t="inlineStr">
        <is>
          <t>88316</t>
        </is>
      </c>
      <c r="B1117" s="19" t="inlineStr">
        <is>
          <t>SERVENTE COM ENCARGOS COMPLEMENTARES</t>
        </is>
      </c>
      <c r="C1117" s="18" t="inlineStr">
        <is>
          <t>SINAPI</t>
        </is>
      </c>
      <c r="D1117" s="18" t="inlineStr">
        <is>
          <t>H</t>
        </is>
      </c>
      <c r="E1117" s="20">
        <f>L1117*FATOR</f>
        <v/>
      </c>
      <c r="F1117" s="21">
        <f>'COMPOSICOES AUXILIARES'!G3382</f>
        <v/>
      </c>
      <c r="G1117" s="21">
        <f>ROUND(ROUND(E1117,8)*F1117,2)</f>
        <v/>
      </c>
      <c r="L1117" t="n">
        <v>0.23</v>
      </c>
      <c r="M1117" t="n">
        <v>22.1</v>
      </c>
      <c r="N1117">
        <f>(M1117-F1117)</f>
        <v/>
      </c>
    </row>
    <row r="1118" ht="18" customHeight="1">
      <c r="A1118" s="1" t="n"/>
      <c r="B1118" s="1" t="n"/>
      <c r="C1118" s="1" t="n"/>
      <c r="D1118" s="1" t="n"/>
      <c r="E1118" s="77" t="inlineStr">
        <is>
          <t>TOTAL Mão de Obra com Encargos Complementares:</t>
        </is>
      </c>
      <c r="F1118" s="89" t="n"/>
      <c r="G1118" s="22">
        <f>SUM(G1116:G1117)</f>
        <v/>
      </c>
    </row>
    <row r="1119" ht="15" customHeight="1">
      <c r="A1119" s="1" t="n"/>
      <c r="B1119" s="1" t="n"/>
      <c r="C1119" s="1" t="n"/>
      <c r="D1119" s="1" t="n"/>
      <c r="E1119" s="78" t="inlineStr">
        <is>
          <t>VALOR:</t>
        </is>
      </c>
      <c r="F1119" s="89" t="n"/>
      <c r="G1119" s="4">
        <f>SUM(G1114,G1118)</f>
        <v/>
      </c>
    </row>
    <row r="1120" ht="15" customHeight="1">
      <c r="A1120" s="1" t="n"/>
      <c r="B1120" s="1" t="n"/>
      <c r="C1120" s="1" t="n"/>
      <c r="D1120" s="1" t="n"/>
      <c r="E1120" s="78" t="inlineStr">
        <is>
          <t>VALOR BDI:</t>
        </is>
      </c>
      <c r="F1120" s="89" t="n"/>
      <c r="G1120" s="4">
        <f>ROUNDDOWN(G1119*BDI,2)</f>
        <v/>
      </c>
    </row>
    <row r="1121" ht="15" customHeight="1">
      <c r="A1121" s="1" t="n"/>
      <c r="B1121" s="1" t="n"/>
      <c r="C1121" s="1" t="n"/>
      <c r="D1121" s="1" t="n"/>
      <c r="E1121" s="78" t="inlineStr">
        <is>
          <t>VALOR COM BDI:</t>
        </is>
      </c>
      <c r="F1121" s="89" t="n"/>
      <c r="G1121" s="4">
        <f>G1120 + G1119</f>
        <v/>
      </c>
    </row>
    <row r="1122" ht="9.949999999999999" customHeight="1">
      <c r="A1122" s="1" t="n"/>
      <c r="B1122" s="1" t="n"/>
      <c r="C1122" s="1" t="n"/>
      <c r="D1122" s="1" t="n"/>
      <c r="E1122" s="79" t="n"/>
    </row>
    <row r="1123" ht="20.1" customHeight="1">
      <c r="A1123" s="80" t="inlineStr">
        <is>
          <t>4.3.10. 88485 FUNDO SELADOR ACRÍLICO, APLICAÇÃO MANUAL EM PAREDE, UMA DEMÃO. AF_04/2023 (M2)</t>
        </is>
      </c>
      <c r="B1123" s="88" t="n"/>
      <c r="C1123" s="88" t="n"/>
      <c r="D1123" s="88" t="n"/>
      <c r="E1123" s="88" t="n"/>
      <c r="F1123" s="88" t="n"/>
      <c r="G1123" s="89" t="n"/>
    </row>
    <row r="1124" ht="15" customHeight="1">
      <c r="A1124" s="76" t="inlineStr">
        <is>
          <t>Material</t>
        </is>
      </c>
      <c r="B1124" s="89" t="n"/>
      <c r="C1124" s="74" t="inlineStr">
        <is>
          <t>FONTE</t>
        </is>
      </c>
      <c r="D1124" s="74" t="inlineStr">
        <is>
          <t>UNID</t>
        </is>
      </c>
      <c r="E1124" s="74" t="inlineStr">
        <is>
          <t>COEFICIENTE</t>
        </is>
      </c>
      <c r="F1124" s="74" t="inlineStr">
        <is>
          <t>PREÇO UNITÁRIO</t>
        </is>
      </c>
      <c r="G1124" s="74" t="inlineStr">
        <is>
          <t>TOTAL</t>
        </is>
      </c>
    </row>
    <row r="1125" ht="15" customHeight="1">
      <c r="A1125" s="18" t="inlineStr">
        <is>
          <t>00006085</t>
        </is>
      </c>
      <c r="B1125" s="19" t="inlineStr">
        <is>
          <t>SELADOR ACRILICO OPACO PREMIUM INTERIOR/EXTERIOR</t>
        </is>
      </c>
      <c r="C1125" s="18" t="inlineStr">
        <is>
          <t>SINAPI</t>
        </is>
      </c>
      <c r="D1125" s="18" t="inlineStr">
        <is>
          <t>L</t>
        </is>
      </c>
      <c r="E1125" s="20" t="n">
        <v>0.1666</v>
      </c>
      <c r="F1125" s="21">
        <f>ROUND(M1125*FATOR, 2)</f>
        <v/>
      </c>
      <c r="G1125" s="21">
        <f>TRUNC(TRUNC(E1125,8)*F1125,2)</f>
        <v/>
      </c>
      <c r="L1125" t="n">
        <v>0.1666</v>
      </c>
      <c r="M1125" t="n">
        <v>11.28</v>
      </c>
      <c r="N1125">
        <f>(M1125-F1125)</f>
        <v/>
      </c>
    </row>
    <row r="1126" ht="15" customHeight="1">
      <c r="A1126" s="1" t="n"/>
      <c r="B1126" s="1" t="n"/>
      <c r="C1126" s="1" t="n"/>
      <c r="D1126" s="1" t="n"/>
      <c r="E1126" s="77" t="inlineStr">
        <is>
          <t>TOTAL Material:</t>
        </is>
      </c>
      <c r="F1126" s="89" t="n"/>
      <c r="G1126" s="22">
        <f>SUM(G1125:G1125)</f>
        <v/>
      </c>
    </row>
    <row r="1127" ht="15" customHeight="1">
      <c r="A1127" s="76" t="inlineStr">
        <is>
          <t>Mão de Obra com Encargos Complementares</t>
        </is>
      </c>
      <c r="B1127" s="89" t="n"/>
      <c r="C1127" s="74" t="inlineStr">
        <is>
          <t>FONTE</t>
        </is>
      </c>
      <c r="D1127" s="74" t="inlineStr">
        <is>
          <t>UNID</t>
        </is>
      </c>
      <c r="E1127" s="74" t="inlineStr">
        <is>
          <t>COEFICIENTE</t>
        </is>
      </c>
      <c r="F1127" s="74" t="inlineStr">
        <is>
          <t>PREÇO UNITÁRIO</t>
        </is>
      </c>
      <c r="G1127" s="74" t="inlineStr">
        <is>
          <t>TOTAL</t>
        </is>
      </c>
    </row>
    <row r="1128" ht="15" customHeight="1">
      <c r="A1128" s="18" t="inlineStr">
        <is>
          <t>88310</t>
        </is>
      </c>
      <c r="B1128" s="19" t="inlineStr">
        <is>
          <t>PINTOR COM ENCARGOS COMPLEMENTARES</t>
        </is>
      </c>
      <c r="C1128" s="18" t="inlineStr">
        <is>
          <t>SINAPI</t>
        </is>
      </c>
      <c r="D1128" s="18" t="inlineStr">
        <is>
          <t>H</t>
        </is>
      </c>
      <c r="E1128" s="20">
        <f>L1128*FATOR</f>
        <v/>
      </c>
      <c r="F1128" s="21">
        <f>'COMPOSICOES AUXILIARES'!G3009</f>
        <v/>
      </c>
      <c r="G1128" s="21">
        <f>TRUNC(TRUNC(E1128,8)*F1128,2)</f>
        <v/>
      </c>
      <c r="L1128" t="n">
        <v>0.06660000000000001</v>
      </c>
      <c r="M1128" t="n">
        <v>30.37</v>
      </c>
      <c r="N1128">
        <f>(M1128-F1128)</f>
        <v/>
      </c>
    </row>
    <row r="1129" ht="15" customHeight="1">
      <c r="A1129" s="18" t="inlineStr">
        <is>
          <t>88316</t>
        </is>
      </c>
      <c r="B1129" s="19" t="inlineStr">
        <is>
          <t>SERVENTE COM ENCARGOS COMPLEMENTARES</t>
        </is>
      </c>
      <c r="C1129" s="18" t="inlineStr">
        <is>
          <t>SINAPI</t>
        </is>
      </c>
      <c r="D1129" s="18" t="inlineStr">
        <is>
          <t>H</t>
        </is>
      </c>
      <c r="E1129" s="20">
        <f>L1129*FATOR</f>
        <v/>
      </c>
      <c r="F1129" s="21">
        <f>'COMPOSICOES AUXILIARES'!G3382</f>
        <v/>
      </c>
      <c r="G1129" s="21">
        <f>TRUNC(TRUNC(E1129,8)*F1129,2)</f>
        <v/>
      </c>
      <c r="L1129" t="n">
        <v>0.0222</v>
      </c>
      <c r="M1129" t="n">
        <v>22.1</v>
      </c>
      <c r="N1129">
        <f>(M1129-F1129)</f>
        <v/>
      </c>
    </row>
    <row r="1130" ht="18" customHeight="1">
      <c r="A1130" s="1" t="n"/>
      <c r="B1130" s="1" t="n"/>
      <c r="C1130" s="1" t="n"/>
      <c r="D1130" s="1" t="n"/>
      <c r="E1130" s="77" t="inlineStr">
        <is>
          <t>TOTAL Mão de Obra com Encargos Complementares:</t>
        </is>
      </c>
      <c r="F1130" s="89" t="n"/>
      <c r="G1130" s="22">
        <f>SUM(G1128:G1129)</f>
        <v/>
      </c>
    </row>
    <row r="1131" ht="15" customHeight="1">
      <c r="A1131" s="1" t="n"/>
      <c r="B1131" s="1" t="n"/>
      <c r="C1131" s="1" t="n"/>
      <c r="D1131" s="1" t="n"/>
      <c r="E1131" s="78" t="inlineStr">
        <is>
          <t>VALOR:</t>
        </is>
      </c>
      <c r="F1131" s="89" t="n"/>
      <c r="G1131" s="4">
        <f>SUM(G1126,G1130)</f>
        <v/>
      </c>
    </row>
    <row r="1132" ht="15" customHeight="1">
      <c r="A1132" s="1" t="n"/>
      <c r="B1132" s="1" t="n"/>
      <c r="C1132" s="1" t="n"/>
      <c r="D1132" s="1" t="n"/>
      <c r="E1132" s="78" t="inlineStr">
        <is>
          <t>VALOR BDI:</t>
        </is>
      </c>
      <c r="F1132" s="89" t="n"/>
      <c r="G1132" s="4">
        <f>ROUNDDOWN(G1131*BDI,2)</f>
        <v/>
      </c>
    </row>
    <row r="1133" ht="15" customHeight="1">
      <c r="A1133" s="1" t="n"/>
      <c r="B1133" s="1" t="n"/>
      <c r="C1133" s="1" t="n"/>
      <c r="D1133" s="1" t="n"/>
      <c r="E1133" s="78" t="inlineStr">
        <is>
          <t>VALOR COM BDI:</t>
        </is>
      </c>
      <c r="F1133" s="89" t="n"/>
      <c r="G1133" s="4">
        <f>G1132 + G1131</f>
        <v/>
      </c>
    </row>
    <row r="1134" ht="9.949999999999999" customHeight="1">
      <c r="A1134" s="1" t="n"/>
      <c r="B1134" s="1" t="n"/>
      <c r="C1134" s="1" t="n"/>
      <c r="D1134" s="1" t="n"/>
      <c r="E1134" s="79" t="n"/>
    </row>
    <row r="1135" ht="20.1" customHeight="1">
      <c r="A1135" s="80" t="inlineStr">
        <is>
          <t>4.3.11. 88423 APLICAÇÃO MANUAL DE PINTURA COM TINTA TEXTURIZADA ACRÍLICA EM PAREDES EXTERNAS DE CASAS, UMA COR. AF_06/2014 (M2)</t>
        </is>
      </c>
      <c r="B1135" s="88" t="n"/>
      <c r="C1135" s="88" t="n"/>
      <c r="D1135" s="88" t="n"/>
      <c r="E1135" s="88" t="n"/>
      <c r="F1135" s="88" t="n"/>
      <c r="G1135" s="89" t="n"/>
    </row>
    <row r="1136" ht="15" customHeight="1">
      <c r="A1136" s="76" t="inlineStr">
        <is>
          <t>Material</t>
        </is>
      </c>
      <c r="B1136" s="89" t="n"/>
      <c r="C1136" s="74" t="inlineStr">
        <is>
          <t>FONTE</t>
        </is>
      </c>
      <c r="D1136" s="74" t="inlineStr">
        <is>
          <t>UNID</t>
        </is>
      </c>
      <c r="E1136" s="74" t="inlineStr">
        <is>
          <t>COEFICIENTE</t>
        </is>
      </c>
      <c r="F1136" s="74" t="inlineStr">
        <is>
          <t>PREÇO UNITÁRIO</t>
        </is>
      </c>
      <c r="G1136" s="74" t="inlineStr">
        <is>
          <t>TOTAL</t>
        </is>
      </c>
    </row>
    <row r="1137" ht="21" customHeight="1">
      <c r="A1137" s="18" t="inlineStr">
        <is>
          <t>00038877</t>
        </is>
      </c>
      <c r="B1137" s="19" t="inlineStr">
        <is>
          <t>MASSA PREMIUM PARA TEXTURA LISA DE BASE ACRILICA, USO INTERNO E EXTERNO</t>
        </is>
      </c>
      <c r="C1137" s="18" t="inlineStr">
        <is>
          <t>SINAPI</t>
        </is>
      </c>
      <c r="D1137" s="18" t="inlineStr">
        <is>
          <t>KG</t>
        </is>
      </c>
      <c r="E1137" s="20" t="n">
        <v>1.938</v>
      </c>
      <c r="F1137" s="21">
        <f>ROUND(M1137*FATOR, 2)</f>
        <v/>
      </c>
      <c r="G1137" s="21">
        <f>TRUNC(TRUNC(E1137,8)*F1137,2)</f>
        <v/>
      </c>
      <c r="L1137" t="n">
        <v>1.938</v>
      </c>
      <c r="M1137" t="n">
        <v>7.65</v>
      </c>
      <c r="N1137">
        <f>(M1137-F1137)</f>
        <v/>
      </c>
    </row>
    <row r="1138" ht="15" customHeight="1">
      <c r="A1138" s="1" t="n"/>
      <c r="B1138" s="1" t="n"/>
      <c r="C1138" s="1" t="n"/>
      <c r="D1138" s="1" t="n"/>
      <c r="E1138" s="77" t="inlineStr">
        <is>
          <t>TOTAL Material:</t>
        </is>
      </c>
      <c r="F1138" s="89" t="n"/>
      <c r="G1138" s="22">
        <f>SUM(G1137:G1137)</f>
        <v/>
      </c>
    </row>
    <row r="1139" ht="15" customHeight="1">
      <c r="A1139" s="76" t="inlineStr">
        <is>
          <t>Mão de Obra com Encargos Complementares</t>
        </is>
      </c>
      <c r="B1139" s="89" t="n"/>
      <c r="C1139" s="74" t="inlineStr">
        <is>
          <t>FONTE</t>
        </is>
      </c>
      <c r="D1139" s="74" t="inlineStr">
        <is>
          <t>UNID</t>
        </is>
      </c>
      <c r="E1139" s="74" t="inlineStr">
        <is>
          <t>COEFICIENTE</t>
        </is>
      </c>
      <c r="F1139" s="74" t="inlineStr">
        <is>
          <t>PREÇO UNITÁRIO</t>
        </is>
      </c>
      <c r="G1139" s="74" t="inlineStr">
        <is>
          <t>TOTAL</t>
        </is>
      </c>
    </row>
    <row r="1140" ht="15" customHeight="1">
      <c r="A1140" s="18" t="inlineStr">
        <is>
          <t>88310</t>
        </is>
      </c>
      <c r="B1140" s="19" t="inlineStr">
        <is>
          <t>PINTOR COM ENCARGOS COMPLEMENTARES</t>
        </is>
      </c>
      <c r="C1140" s="18" t="inlineStr">
        <is>
          <t>SINAPI</t>
        </is>
      </c>
      <c r="D1140" s="18" t="inlineStr">
        <is>
          <t>H</t>
        </is>
      </c>
      <c r="E1140" s="20">
        <f>L1140*FATOR</f>
        <v/>
      </c>
      <c r="F1140" s="21">
        <f>'COMPOSICOES AUXILIARES'!G3009</f>
        <v/>
      </c>
      <c r="G1140" s="21">
        <f>TRUNC(TRUNC(E1140,8)*F1140,2)</f>
        <v/>
      </c>
      <c r="L1140" t="n">
        <v>0.176</v>
      </c>
      <c r="M1140" t="n">
        <v>30.37</v>
      </c>
      <c r="N1140">
        <f>(M1140-F1140)</f>
        <v/>
      </c>
    </row>
    <row r="1141" ht="15" customHeight="1">
      <c r="A1141" s="18" t="inlineStr">
        <is>
          <t>88316</t>
        </is>
      </c>
      <c r="B1141" s="19" t="inlineStr">
        <is>
          <t>SERVENTE COM ENCARGOS COMPLEMENTARES</t>
        </is>
      </c>
      <c r="C1141" s="18" t="inlineStr">
        <is>
          <t>SINAPI</t>
        </is>
      </c>
      <c r="D1141" s="18" t="inlineStr">
        <is>
          <t>H</t>
        </is>
      </c>
      <c r="E1141" s="20">
        <f>L1141*FATOR</f>
        <v/>
      </c>
      <c r="F1141" s="21">
        <f>'COMPOSICOES AUXILIARES'!G3382</f>
        <v/>
      </c>
      <c r="G1141" s="21">
        <f>TRUNC(TRUNC(E1141,8)*F1141,2)</f>
        <v/>
      </c>
      <c r="L1141" t="n">
        <v>0.044</v>
      </c>
      <c r="M1141" t="n">
        <v>22.1</v>
      </c>
      <c r="N1141">
        <f>(M1141-F1141)</f>
        <v/>
      </c>
    </row>
    <row r="1142" ht="18" customHeight="1">
      <c r="A1142" s="1" t="n"/>
      <c r="B1142" s="1" t="n"/>
      <c r="C1142" s="1" t="n"/>
      <c r="D1142" s="1" t="n"/>
      <c r="E1142" s="77" t="inlineStr">
        <is>
          <t>TOTAL Mão de Obra com Encargos Complementares:</t>
        </is>
      </c>
      <c r="F1142" s="89" t="n"/>
      <c r="G1142" s="22">
        <f>SUM(G1140:G1141)</f>
        <v/>
      </c>
    </row>
    <row r="1143" ht="15" customHeight="1">
      <c r="A1143" s="1" t="n"/>
      <c r="B1143" s="1" t="n"/>
      <c r="C1143" s="1" t="n"/>
      <c r="D1143" s="1" t="n"/>
      <c r="E1143" s="78" t="inlineStr">
        <is>
          <t>VALOR:</t>
        </is>
      </c>
      <c r="F1143" s="89" t="n"/>
      <c r="G1143" s="4">
        <f>SUM(G1138,G1142)</f>
        <v/>
      </c>
    </row>
    <row r="1144" ht="15" customHeight="1">
      <c r="A1144" s="1" t="n"/>
      <c r="B1144" s="1" t="n"/>
      <c r="C1144" s="1" t="n"/>
      <c r="D1144" s="1" t="n"/>
      <c r="E1144" s="78" t="inlineStr">
        <is>
          <t>VALOR BDI:</t>
        </is>
      </c>
      <c r="F1144" s="89" t="n"/>
      <c r="G1144" s="4">
        <f>ROUNDDOWN(G1143*BDI,2)</f>
        <v/>
      </c>
    </row>
    <row r="1145" ht="15" customHeight="1">
      <c r="A1145" s="1" t="n"/>
      <c r="B1145" s="1" t="n"/>
      <c r="C1145" s="1" t="n"/>
      <c r="D1145" s="1" t="n"/>
      <c r="E1145" s="78" t="inlineStr">
        <is>
          <t>VALOR COM BDI:</t>
        </is>
      </c>
      <c r="F1145" s="89" t="n"/>
      <c r="G1145" s="4">
        <f>G1144 + G1143</f>
        <v/>
      </c>
    </row>
    <row r="1146" ht="9.949999999999999" customHeight="1">
      <c r="A1146" s="1" t="n"/>
      <c r="B1146" s="1" t="n"/>
      <c r="C1146" s="1" t="n"/>
      <c r="D1146" s="1" t="n"/>
      <c r="E1146" s="79" t="n"/>
    </row>
    <row r="1147" ht="20.1" customHeight="1">
      <c r="A1147" s="80" t="inlineStr">
        <is>
          <t>4.3.12. S08637 Chapim de concreto pré-moldado (m)</t>
        </is>
      </c>
      <c r="B1147" s="88" t="n"/>
      <c r="C1147" s="88" t="n"/>
      <c r="D1147" s="88" t="n"/>
      <c r="E1147" s="88" t="n"/>
      <c r="F1147" s="88" t="n"/>
      <c r="G1147" s="89" t="n"/>
    </row>
    <row r="1148" ht="15" customHeight="1">
      <c r="A1148" s="76" t="inlineStr">
        <is>
          <t>Material</t>
        </is>
      </c>
      <c r="B1148" s="89" t="n"/>
      <c r="C1148" s="74" t="inlineStr">
        <is>
          <t>FONTE</t>
        </is>
      </c>
      <c r="D1148" s="74" t="inlineStr">
        <is>
          <t>UNID</t>
        </is>
      </c>
      <c r="E1148" s="74" t="inlineStr">
        <is>
          <t>COEFICIENTE</t>
        </is>
      </c>
      <c r="F1148" s="74" t="inlineStr">
        <is>
          <t>PREÇO UNITÁRIO</t>
        </is>
      </c>
      <c r="G1148" s="74" t="inlineStr">
        <is>
          <t>TOTAL</t>
        </is>
      </c>
    </row>
    <row r="1149" ht="15" customHeight="1">
      <c r="A1149" s="18" t="inlineStr">
        <is>
          <t>I00081</t>
        </is>
      </c>
      <c r="B1149" s="19" t="inlineStr">
        <is>
          <t>Aço ca-50 6,3 a 12,5 mm</t>
        </is>
      </c>
      <c r="C1149" s="18" t="inlineStr">
        <is>
          <t>ORSE</t>
        </is>
      </c>
      <c r="D1149" s="18" t="inlineStr">
        <is>
          <t>kg</t>
        </is>
      </c>
      <c r="E1149" s="20" t="n">
        <v>0.8</v>
      </c>
      <c r="F1149" s="21">
        <f>ROUND(M1149*FATOR, 2)</f>
        <v/>
      </c>
      <c r="G1149" s="21">
        <f>ROUND(ROUND(E1149,8)*F1149,2)</f>
        <v/>
      </c>
      <c r="L1149" t="n">
        <v>0.8</v>
      </c>
      <c r="M1149" t="n">
        <v>9.300000000000001</v>
      </c>
      <c r="N1149">
        <f>(M1149-F1149)</f>
        <v/>
      </c>
    </row>
    <row r="1150" ht="15" customHeight="1">
      <c r="A1150" s="1" t="n"/>
      <c r="B1150" s="1" t="n"/>
      <c r="C1150" s="1" t="n"/>
      <c r="D1150" s="1" t="n"/>
      <c r="E1150" s="77" t="inlineStr">
        <is>
          <t>TOTAL Material:</t>
        </is>
      </c>
      <c r="F1150" s="89" t="n"/>
      <c r="G1150" s="22">
        <f>SUM(G1149:G1149)</f>
        <v/>
      </c>
    </row>
    <row r="1151" ht="15" customHeight="1">
      <c r="A1151" s="76" t="inlineStr">
        <is>
          <t>Serviço</t>
        </is>
      </c>
      <c r="B1151" s="89" t="n"/>
      <c r="C1151" s="74" t="inlineStr">
        <is>
          <t>FONTE</t>
        </is>
      </c>
      <c r="D1151" s="74" t="inlineStr">
        <is>
          <t>UNID</t>
        </is>
      </c>
      <c r="E1151" s="74" t="inlineStr">
        <is>
          <t>COEFICIENTE</t>
        </is>
      </c>
      <c r="F1151" s="74" t="inlineStr">
        <is>
          <t>PREÇO UNITÁRIO</t>
        </is>
      </c>
      <c r="G1151" s="74" t="inlineStr">
        <is>
          <t>TOTAL</t>
        </is>
      </c>
    </row>
    <row r="1152" ht="21" customHeight="1">
      <c r="A1152" s="18" t="inlineStr">
        <is>
          <t>S00127</t>
        </is>
      </c>
      <c r="B1152" s="19" t="inlineStr">
        <is>
          <t>Concreto simples usinado fck=21mpa, bombeado, lançado e adensado em superestrutura</t>
        </is>
      </c>
      <c r="C1152" s="18" t="inlineStr">
        <is>
          <t>ORSE</t>
        </is>
      </c>
      <c r="D1152" s="18" t="inlineStr">
        <is>
          <t>m3</t>
        </is>
      </c>
      <c r="E1152" s="20" t="n">
        <v>0.01</v>
      </c>
      <c r="F1152" s="21">
        <f>'COMPOSICOES AUXILIARES'!G1452</f>
        <v/>
      </c>
      <c r="G1152" s="21">
        <f>ROUND(ROUND(E1152,8)*F1152,2)</f>
        <v/>
      </c>
      <c r="L1152" t="n">
        <v>0.01</v>
      </c>
      <c r="M1152" t="n">
        <v>658.14</v>
      </c>
      <c r="N1152">
        <f>(M1152-F1152)</f>
        <v/>
      </c>
    </row>
    <row r="1153" ht="29.1" customHeight="1">
      <c r="A1153" s="18" t="inlineStr">
        <is>
          <t>S11640</t>
        </is>
      </c>
      <c r="B1153" s="19" t="inlineStr">
        <is>
          <t>Forma plana para estruturas, em compensado plastificado de 10mm, 02 usos, inclusive escoramento - Revisada 07.2015</t>
        </is>
      </c>
      <c r="C1153" s="18" t="inlineStr">
        <is>
          <t>ORSE</t>
        </is>
      </c>
      <c r="D1153" s="18" t="inlineStr">
        <is>
          <t>m2</t>
        </is>
      </c>
      <c r="E1153" s="20" t="n">
        <v>0.35</v>
      </c>
      <c r="F1153" s="21">
        <f>'COMPOSICOES AUXILIARES'!G1945</f>
        <v/>
      </c>
      <c r="G1153" s="21">
        <f>ROUND(ROUND(E1153,8)*F1153,2)</f>
        <v/>
      </c>
      <c r="L1153" t="n">
        <v>0.35</v>
      </c>
      <c r="M1153" t="n">
        <v>124.65</v>
      </c>
      <c r="N1153">
        <f>(M1153-F1153)</f>
        <v/>
      </c>
    </row>
    <row r="1154" ht="15" customHeight="1">
      <c r="A1154" s="1" t="n"/>
      <c r="B1154" s="1" t="n"/>
      <c r="C1154" s="1" t="n"/>
      <c r="D1154" s="1" t="n"/>
      <c r="E1154" s="77" t="inlineStr">
        <is>
          <t>TOTAL Serviço:</t>
        </is>
      </c>
      <c r="F1154" s="89" t="n"/>
      <c r="G1154" s="22">
        <f>SUM(G1152:G1153)</f>
        <v/>
      </c>
    </row>
    <row r="1155" ht="15" customHeight="1">
      <c r="A1155" s="1" t="n"/>
      <c r="B1155" s="1" t="n"/>
      <c r="C1155" s="1" t="n"/>
      <c r="D1155" s="1" t="n"/>
      <c r="E1155" s="78" t="inlineStr">
        <is>
          <t>VALOR:</t>
        </is>
      </c>
      <c r="F1155" s="89" t="n"/>
      <c r="G1155" s="4">
        <f>SUM(G1150,G1154)</f>
        <v/>
      </c>
    </row>
    <row r="1156" ht="15" customHeight="1">
      <c r="A1156" s="1" t="n"/>
      <c r="B1156" s="1" t="n"/>
      <c r="C1156" s="1" t="n"/>
      <c r="D1156" s="1" t="n"/>
      <c r="E1156" s="78" t="inlineStr">
        <is>
          <t>VALOR BDI:</t>
        </is>
      </c>
      <c r="F1156" s="89" t="n"/>
      <c r="G1156" s="4">
        <f>ROUNDDOWN(G1155*BDI,2)</f>
        <v/>
      </c>
    </row>
    <row r="1157" ht="15" customHeight="1">
      <c r="A1157" s="1" t="n"/>
      <c r="B1157" s="1" t="n"/>
      <c r="C1157" s="1" t="n"/>
      <c r="D1157" s="1" t="n"/>
      <c r="E1157" s="78" t="inlineStr">
        <is>
          <t>VALOR COM BDI:</t>
        </is>
      </c>
      <c r="F1157" s="89" t="n"/>
      <c r="G1157" s="4">
        <f>G1156 + G1155</f>
        <v/>
      </c>
    </row>
    <row r="1158" ht="9.949999999999999" customHeight="1">
      <c r="A1158" s="1" t="n"/>
      <c r="B1158" s="1" t="n"/>
      <c r="C1158" s="1" t="n"/>
      <c r="D1158" s="1" t="n"/>
      <c r="E1158" s="79" t="n"/>
    </row>
    <row r="1159" ht="20.1" customHeight="1">
      <c r="A1159" s="80" t="inlineStr">
        <is>
          <t>4.3.13. CP ADAP. 022 REMOÇÃO DE BRISES DE VIDRO E ESTRUTURA PORTANTE (M2)</t>
        </is>
      </c>
      <c r="B1159" s="88" t="n"/>
      <c r="C1159" s="88" t="n"/>
      <c r="D1159" s="88" t="n"/>
      <c r="E1159" s="88" t="n"/>
      <c r="F1159" s="88" t="n"/>
      <c r="G1159" s="89" t="n"/>
    </row>
    <row r="1160" ht="15" customHeight="1">
      <c r="A1160" s="76" t="inlineStr">
        <is>
          <t>Mão de Obra</t>
        </is>
      </c>
      <c r="B1160" s="89" t="n"/>
      <c r="C1160" s="74" t="inlineStr">
        <is>
          <t>FONTE</t>
        </is>
      </c>
      <c r="D1160" s="74" t="inlineStr">
        <is>
          <t>UNID</t>
        </is>
      </c>
      <c r="E1160" s="74" t="inlineStr">
        <is>
          <t>COEFICIENTE</t>
        </is>
      </c>
      <c r="F1160" s="74" t="inlineStr">
        <is>
          <t>PREÇO UNITÁRIO</t>
        </is>
      </c>
      <c r="G1160" s="74" t="inlineStr">
        <is>
          <t>TOTAL</t>
        </is>
      </c>
    </row>
    <row r="1161" ht="15" customHeight="1">
      <c r="A1161" s="18" t="inlineStr">
        <is>
          <t>I1530</t>
        </is>
      </c>
      <c r="B1161" s="19" t="inlineStr">
        <is>
          <t>MONTADOR</t>
        </is>
      </c>
      <c r="C1161" s="18" t="inlineStr">
        <is>
          <t>SEINFRA</t>
        </is>
      </c>
      <c r="D1161" s="18" t="inlineStr">
        <is>
          <t>H</t>
        </is>
      </c>
      <c r="E1161" s="20">
        <f>L1161*FATOR</f>
        <v/>
      </c>
      <c r="F1161" s="21" t="n">
        <v>26.86</v>
      </c>
      <c r="G1161" s="21">
        <f>ROUND(ROUND(E1161,8)*F1161,2)</f>
        <v/>
      </c>
      <c r="L1161" t="n">
        <v>0.3</v>
      </c>
      <c r="M1161" t="n">
        <v>26.86</v>
      </c>
      <c r="N1161">
        <f>(M1161-F1161)</f>
        <v/>
      </c>
    </row>
    <row r="1162" ht="15" customHeight="1">
      <c r="A1162" s="1" t="n"/>
      <c r="B1162" s="1" t="n"/>
      <c r="C1162" s="1" t="n"/>
      <c r="D1162" s="1" t="n"/>
      <c r="E1162" s="77" t="inlineStr">
        <is>
          <t>TOTAL Mão de Obra:</t>
        </is>
      </c>
      <c r="F1162" s="89" t="n"/>
      <c r="G1162" s="22">
        <f>SUM(G1161:G1161)</f>
        <v/>
      </c>
    </row>
    <row r="1163" ht="15" customHeight="1">
      <c r="A1163" s="76" t="inlineStr">
        <is>
          <t>Mão de Obra com Encargos Complementares</t>
        </is>
      </c>
      <c r="B1163" s="89" t="n"/>
      <c r="C1163" s="74" t="inlineStr">
        <is>
          <t>FONTE</t>
        </is>
      </c>
      <c r="D1163" s="74" t="inlineStr">
        <is>
          <t>UNID</t>
        </is>
      </c>
      <c r="E1163" s="74" t="inlineStr">
        <is>
          <t>COEFICIENTE</t>
        </is>
      </c>
      <c r="F1163" s="74" t="inlineStr">
        <is>
          <t>PREÇO UNITÁRIO</t>
        </is>
      </c>
      <c r="G1163" s="74" t="inlineStr">
        <is>
          <t>TOTAL</t>
        </is>
      </c>
    </row>
    <row r="1164" ht="21" customHeight="1">
      <c r="A1164" s="18" t="inlineStr">
        <is>
          <t>88241</t>
        </is>
      </c>
      <c r="B1164" s="19" t="inlineStr">
        <is>
          <t>AJUDANTE DE OPERAÇÃO EM GERAL COM ENCARGOS COMPLEMENTARES</t>
        </is>
      </c>
      <c r="C1164" s="18" t="inlineStr">
        <is>
          <t>SINAPI</t>
        </is>
      </c>
      <c r="D1164" s="18" t="inlineStr">
        <is>
          <t>H</t>
        </is>
      </c>
      <c r="E1164" s="20">
        <f>L1164*FATOR</f>
        <v/>
      </c>
      <c r="F1164" s="21">
        <f>'COMPOSICOES AUXILIARES'!G56</f>
        <v/>
      </c>
      <c r="G1164" s="21">
        <f>ROUND(ROUND(E1164,8)*F1164,2)</f>
        <v/>
      </c>
      <c r="L1164" t="n">
        <v>0.6</v>
      </c>
      <c r="M1164" t="n">
        <v>22.38</v>
      </c>
      <c r="N1164">
        <f>(M1164-F1164)</f>
        <v/>
      </c>
    </row>
    <row r="1165" ht="18" customHeight="1">
      <c r="A1165" s="1" t="n"/>
      <c r="B1165" s="1" t="n"/>
      <c r="C1165" s="1" t="n"/>
      <c r="D1165" s="1" t="n"/>
      <c r="E1165" s="77" t="inlineStr">
        <is>
          <t>TOTAL Mão de Obra com Encargos Complementares:</t>
        </is>
      </c>
      <c r="F1165" s="89" t="n"/>
      <c r="G1165" s="22">
        <f>SUM(G1164:G1164)</f>
        <v/>
      </c>
    </row>
    <row r="1166" ht="15" customHeight="1">
      <c r="A1166" s="1" t="n"/>
      <c r="B1166" s="1" t="n"/>
      <c r="C1166" s="1" t="n"/>
      <c r="D1166" s="1" t="n"/>
      <c r="E1166" s="78" t="inlineStr">
        <is>
          <t>VALOR:</t>
        </is>
      </c>
      <c r="F1166" s="89" t="n"/>
      <c r="G1166" s="4">
        <f>SUM(G1165,G1162)</f>
        <v/>
      </c>
    </row>
    <row r="1167" ht="15" customHeight="1">
      <c r="A1167" s="1" t="n"/>
      <c r="B1167" s="1" t="n"/>
      <c r="C1167" s="1" t="n"/>
      <c r="D1167" s="1" t="n"/>
      <c r="E1167" s="78" t="inlineStr">
        <is>
          <t>VALOR BDI:</t>
        </is>
      </c>
      <c r="F1167" s="89" t="n"/>
      <c r="G1167" s="4">
        <f>ROUNDDOWN(G1166*BDI,2)</f>
        <v/>
      </c>
    </row>
    <row r="1168" ht="15" customHeight="1">
      <c r="A1168" s="1" t="n"/>
      <c r="B1168" s="1" t="n"/>
      <c r="C1168" s="1" t="n"/>
      <c r="D1168" s="1" t="n"/>
      <c r="E1168" s="78" t="inlineStr">
        <is>
          <t>VALOR COM BDI:</t>
        </is>
      </c>
      <c r="F1168" s="89" t="n"/>
      <c r="G1168" s="4">
        <f>G1167 + G1166</f>
        <v/>
      </c>
    </row>
    <row r="1169" ht="9.949999999999999" customHeight="1">
      <c r="A1169" s="1" t="n"/>
      <c r="B1169" s="1" t="n"/>
      <c r="C1169" s="1" t="n"/>
      <c r="D1169" s="1" t="n"/>
      <c r="E1169" s="79" t="n"/>
    </row>
    <row r="1170" ht="20.1" customHeight="1">
      <c r="A1170" s="80" t="inlineStr">
        <is>
          <t>4.3.14. CP ADAP. 023 FORNECIMENTO E INSTALAÇÃO DE BRISES EM PVC E MONTANTES EM ALUMÍNIO (M2)</t>
        </is>
      </c>
      <c r="B1170" s="88" t="n"/>
      <c r="C1170" s="88" t="n"/>
      <c r="D1170" s="88" t="n"/>
      <c r="E1170" s="88" t="n"/>
      <c r="F1170" s="88" t="n"/>
      <c r="G1170" s="89" t="n"/>
    </row>
    <row r="1171" ht="15" customHeight="1">
      <c r="A1171" s="76" t="inlineStr">
        <is>
          <t>Material</t>
        </is>
      </c>
      <c r="B1171" s="89" t="n"/>
      <c r="C1171" s="74" t="inlineStr">
        <is>
          <t>FONTE</t>
        </is>
      </c>
      <c r="D1171" s="74" t="inlineStr">
        <is>
          <t>UNID</t>
        </is>
      </c>
      <c r="E1171" s="74" t="inlineStr">
        <is>
          <t>COEFICIENTE</t>
        </is>
      </c>
      <c r="F1171" s="74" t="inlineStr">
        <is>
          <t>PREÇO UNITÁRIO</t>
        </is>
      </c>
      <c r="G1171" s="74" t="inlineStr">
        <is>
          <t>TOTAL</t>
        </is>
      </c>
    </row>
    <row r="1172" ht="29.1" customHeight="1">
      <c r="A1172" s="18" t="inlineStr">
        <is>
          <t>COT0001</t>
        </is>
      </c>
      <c r="B1172" s="19" t="inlineStr">
        <is>
          <t>FORNECIMENTO DE BRISE SOLEIL EM PVC (PAINÉIS, TAMPAS LATERAIS, DISPOSITIVO CLOCK, BARRA DE COMANDO E ACESSÓRIOS PARA FIXAÇÃO)</t>
        </is>
      </c>
      <c r="C1172" s="18" t="inlineStr">
        <is>
          <t xml:space="preserve">Composições </t>
        </is>
      </c>
      <c r="D1172" s="18" t="inlineStr">
        <is>
          <t>UN</t>
        </is>
      </c>
      <c r="E1172" s="20" t="n">
        <v>1</v>
      </c>
      <c r="F1172" s="21">
        <f>ROUND(M1172*FATOR, 2)</f>
        <v/>
      </c>
      <c r="G1172" s="21">
        <f>ROUND(ROUND(E1172,8)*F1172,2)</f>
        <v/>
      </c>
      <c r="L1172" t="n">
        <v>1</v>
      </c>
      <c r="M1172" t="n">
        <v>614.01</v>
      </c>
      <c r="N1172">
        <f>(M1172-F1172)</f>
        <v/>
      </c>
    </row>
    <row r="1173" ht="15" customHeight="1">
      <c r="A1173" s="1" t="n"/>
      <c r="B1173" s="1" t="n"/>
      <c r="C1173" s="1" t="n"/>
      <c r="D1173" s="1" t="n"/>
      <c r="E1173" s="77" t="inlineStr">
        <is>
          <t>TOTAL Material:</t>
        </is>
      </c>
      <c r="F1173" s="89" t="n"/>
      <c r="G1173" s="22">
        <f>SUM(G1172:G1172)</f>
        <v/>
      </c>
    </row>
    <row r="1174" ht="15" customHeight="1">
      <c r="A1174" s="76" t="inlineStr">
        <is>
          <t>Mão de Obra com Encargos Complementares</t>
        </is>
      </c>
      <c r="B1174" s="89" t="n"/>
      <c r="C1174" s="74" t="inlineStr">
        <is>
          <t>FONTE</t>
        </is>
      </c>
      <c r="D1174" s="74" t="inlineStr">
        <is>
          <t>UNID</t>
        </is>
      </c>
      <c r="E1174" s="74" t="inlineStr">
        <is>
          <t>COEFICIENTE</t>
        </is>
      </c>
      <c r="F1174" s="74" t="inlineStr">
        <is>
          <t>PREÇO UNITÁRIO</t>
        </is>
      </c>
      <c r="G1174" s="74" t="inlineStr">
        <is>
          <t>TOTAL</t>
        </is>
      </c>
    </row>
    <row r="1175" ht="21" customHeight="1">
      <c r="A1175" s="18" t="inlineStr">
        <is>
          <t>88241</t>
        </is>
      </c>
      <c r="B1175" s="19" t="inlineStr">
        <is>
          <t>AJUDANTE DE OPERAÇÃO EM GERAL COM ENCARGOS COMPLEMENTARES</t>
        </is>
      </c>
      <c r="C1175" s="18" t="inlineStr">
        <is>
          <t>SINAPI</t>
        </is>
      </c>
      <c r="D1175" s="18" t="inlineStr">
        <is>
          <t>H</t>
        </is>
      </c>
      <c r="E1175" s="20">
        <f>L1175*FATOR</f>
        <v/>
      </c>
      <c r="F1175" s="21">
        <f>'COMPOSICOES AUXILIARES'!G56</f>
        <v/>
      </c>
      <c r="G1175" s="21">
        <f>ROUND(ROUND(E1175,8)*F1175,2)</f>
        <v/>
      </c>
      <c r="L1175" t="n">
        <v>0.6</v>
      </c>
      <c r="M1175" t="n">
        <v>22.38</v>
      </c>
      <c r="N1175">
        <f>(M1175-F1175)</f>
        <v/>
      </c>
    </row>
    <row r="1176" ht="21" customHeight="1">
      <c r="A1176" s="18" t="inlineStr">
        <is>
          <t>88278</t>
        </is>
      </c>
      <c r="B1176" s="19" t="inlineStr">
        <is>
          <t>MONTADOR DE ESTRUTURA METÁLICA COM ENCARGOS COMPLEMENTARES</t>
        </is>
      </c>
      <c r="C1176" s="18" t="inlineStr">
        <is>
          <t>SINAPI</t>
        </is>
      </c>
      <c r="D1176" s="18" t="inlineStr">
        <is>
          <t>H</t>
        </is>
      </c>
      <c r="E1176" s="20">
        <f>L1176*FATOR</f>
        <v/>
      </c>
      <c r="F1176" s="21">
        <f>'COMPOSICOES AUXILIARES'!G2590</f>
        <v/>
      </c>
      <c r="G1176" s="21">
        <f>ROUND(ROUND(E1176,8)*F1176,2)</f>
        <v/>
      </c>
      <c r="L1176" t="n">
        <v>0.3</v>
      </c>
      <c r="M1176" t="n">
        <v>25.03</v>
      </c>
      <c r="N1176">
        <f>(M1176-F1176)</f>
        <v/>
      </c>
    </row>
    <row r="1177" ht="18" customHeight="1">
      <c r="A1177" s="1" t="n"/>
      <c r="B1177" s="1" t="n"/>
      <c r="C1177" s="1" t="n"/>
      <c r="D1177" s="1" t="n"/>
      <c r="E1177" s="77" t="inlineStr">
        <is>
          <t>TOTAL Mão de Obra com Encargos Complementares:</t>
        </is>
      </c>
      <c r="F1177" s="89" t="n"/>
      <c r="G1177" s="22">
        <f>SUM(G1175:G1176)</f>
        <v/>
      </c>
    </row>
    <row r="1178" ht="15" customHeight="1">
      <c r="A1178" s="1" t="n"/>
      <c r="B1178" s="1" t="n"/>
      <c r="C1178" s="1" t="n"/>
      <c r="D1178" s="1" t="n"/>
      <c r="E1178" s="78" t="inlineStr">
        <is>
          <t>VALOR:</t>
        </is>
      </c>
      <c r="F1178" s="89" t="n"/>
      <c r="G1178" s="4">
        <f>SUM(G1173,G1177)</f>
        <v/>
      </c>
    </row>
    <row r="1179" ht="15" customHeight="1">
      <c r="A1179" s="1" t="n"/>
      <c r="B1179" s="1" t="n"/>
      <c r="C1179" s="1" t="n"/>
      <c r="D1179" s="1" t="n"/>
      <c r="E1179" s="78" t="inlineStr">
        <is>
          <t>VALOR BDI:</t>
        </is>
      </c>
      <c r="F1179" s="89" t="n"/>
      <c r="G1179" s="4">
        <f>ROUNDDOWN(G1178*BDI,2)</f>
        <v/>
      </c>
    </row>
    <row r="1180" ht="15" customHeight="1">
      <c r="A1180" s="1" t="n"/>
      <c r="B1180" s="1" t="n"/>
      <c r="C1180" s="1" t="n"/>
      <c r="D1180" s="1" t="n"/>
      <c r="E1180" s="78" t="inlineStr">
        <is>
          <t>VALOR COM BDI:</t>
        </is>
      </c>
      <c r="F1180" s="89" t="n"/>
      <c r="G1180" s="4">
        <f>G1179 + G1178</f>
        <v/>
      </c>
    </row>
    <row r="1181" ht="9.949999999999999" customHeight="1">
      <c r="A1181" s="1" t="n"/>
      <c r="B1181" s="1" t="n"/>
      <c r="C1181" s="1" t="n"/>
      <c r="D1181" s="1" t="n"/>
      <c r="E1181" s="79" t="n"/>
    </row>
    <row r="1182" ht="20.1" customHeight="1">
      <c r="A1182" s="80" t="inlineStr">
        <is>
          <t>4.4.1. 99814 LIMPEZA DE SUPERFÍCIE COM JATO DE ALTA PRESSÃO. AF_04/2019 (M2)</t>
        </is>
      </c>
      <c r="B1182" s="88" t="n"/>
      <c r="C1182" s="88" t="n"/>
      <c r="D1182" s="88" t="n"/>
      <c r="E1182" s="88" t="n"/>
      <c r="F1182" s="88" t="n"/>
      <c r="G1182" s="89" t="n"/>
    </row>
    <row r="1183" ht="15" customHeight="1">
      <c r="A1183" s="76" t="inlineStr">
        <is>
          <t>Equipamento Custo Horário</t>
        </is>
      </c>
      <c r="B1183" s="89" t="n"/>
      <c r="C1183" s="74" t="inlineStr">
        <is>
          <t>FONTE</t>
        </is>
      </c>
      <c r="D1183" s="74" t="inlineStr">
        <is>
          <t>UNID</t>
        </is>
      </c>
      <c r="E1183" s="74" t="inlineStr">
        <is>
          <t>COEFICIENTE</t>
        </is>
      </c>
      <c r="F1183" s="74" t="inlineStr">
        <is>
          <t>PREÇO UNITÁRIO</t>
        </is>
      </c>
      <c r="G1183" s="74" t="inlineStr">
        <is>
          <t>TOTAL</t>
        </is>
      </c>
    </row>
    <row r="1184" ht="38.1" customHeight="1">
      <c r="A1184" s="18" t="inlineStr">
        <is>
          <t>99833</t>
        </is>
      </c>
      <c r="B1184" s="19" t="inlineStr">
        <is>
          <t>LAVADORA DE ALTA PRESSAO (LAVA-JATO) PARA AGUA FRIA, PRESSAO DE OPERACAO ENTRE 1400 E 1900 LIB/POL2, VAZAO MAXIMA ENTRE 400 E 700 L/H - CHP DIURNO. AF_05/2023</t>
        </is>
      </c>
      <c r="C1184" s="18" t="inlineStr">
        <is>
          <t>SINAPI</t>
        </is>
      </c>
      <c r="D1184" s="18" t="inlineStr">
        <is>
          <t>CHP</t>
        </is>
      </c>
      <c r="E1184" s="20" t="n">
        <v>0.015</v>
      </c>
      <c r="F1184" s="21">
        <f>'COMPOSICOES AUXILIARES'!G2339</f>
        <v/>
      </c>
      <c r="G1184" s="21">
        <f>TRUNC(TRUNC(E1184,8)*F1184,2)</f>
        <v/>
      </c>
      <c r="L1184" t="n">
        <v>0.015</v>
      </c>
      <c r="M1184" t="n">
        <v>1.99</v>
      </c>
      <c r="N1184">
        <f>(M1184-F1184)</f>
        <v/>
      </c>
    </row>
    <row r="1185" ht="18" customHeight="1">
      <c r="A1185" s="1" t="n"/>
      <c r="B1185" s="1" t="n"/>
      <c r="C1185" s="1" t="n"/>
      <c r="D1185" s="1" t="n"/>
      <c r="E1185" s="77" t="inlineStr">
        <is>
          <t>TOTAL Equipamento Custo Horário:</t>
        </is>
      </c>
      <c r="F1185" s="89" t="n"/>
      <c r="G1185" s="22">
        <f>SUM(G1184:G1184)</f>
        <v/>
      </c>
    </row>
    <row r="1186" ht="15" customHeight="1">
      <c r="A1186" s="76" t="inlineStr">
        <is>
          <t>Mão de Obra com Encargos Complementares</t>
        </is>
      </c>
      <c r="B1186" s="89" t="n"/>
      <c r="C1186" s="74" t="inlineStr">
        <is>
          <t>FONTE</t>
        </is>
      </c>
      <c r="D1186" s="74" t="inlineStr">
        <is>
          <t>UNID</t>
        </is>
      </c>
      <c r="E1186" s="74" t="inlineStr">
        <is>
          <t>COEFICIENTE</t>
        </is>
      </c>
      <c r="F1186" s="74" t="inlineStr">
        <is>
          <t>PREÇO UNITÁRIO</t>
        </is>
      </c>
      <c r="G1186" s="74" t="inlineStr">
        <is>
          <t>TOTAL</t>
        </is>
      </c>
    </row>
    <row r="1187" ht="15" customHeight="1">
      <c r="A1187" s="18" t="inlineStr">
        <is>
          <t>88316</t>
        </is>
      </c>
      <c r="B1187" s="19" t="inlineStr">
        <is>
          <t>SERVENTE COM ENCARGOS COMPLEMENTARES</t>
        </is>
      </c>
      <c r="C1187" s="18" t="inlineStr">
        <is>
          <t>SINAPI</t>
        </is>
      </c>
      <c r="D1187" s="18" t="inlineStr">
        <is>
          <t>H</t>
        </is>
      </c>
      <c r="E1187" s="20">
        <f>L1187*FATOR</f>
        <v/>
      </c>
      <c r="F1187" s="21">
        <f>'COMPOSICOES AUXILIARES'!G3382</f>
        <v/>
      </c>
      <c r="G1187" s="21">
        <f>TRUNC(TRUNC(E1187,8)*F1187,2)</f>
        <v/>
      </c>
      <c r="L1187" t="n">
        <v>0.089</v>
      </c>
      <c r="M1187" t="n">
        <v>22.1</v>
      </c>
      <c r="N1187">
        <f>(M1187-F1187)</f>
        <v/>
      </c>
    </row>
    <row r="1188" ht="18" customHeight="1">
      <c r="A1188" s="1" t="n"/>
      <c r="B1188" s="1" t="n"/>
      <c r="C1188" s="1" t="n"/>
      <c r="D1188" s="1" t="n"/>
      <c r="E1188" s="77" t="inlineStr">
        <is>
          <t>TOTAL Mão de Obra com Encargos Complementares:</t>
        </is>
      </c>
      <c r="F1188" s="89" t="n"/>
      <c r="G1188" s="22">
        <f>SUM(G1187:G1187)</f>
        <v/>
      </c>
    </row>
    <row r="1189" ht="15" customHeight="1">
      <c r="A1189" s="1" t="n"/>
      <c r="B1189" s="1" t="n"/>
      <c r="C1189" s="1" t="n"/>
      <c r="D1189" s="1" t="n"/>
      <c r="E1189" s="78" t="inlineStr">
        <is>
          <t>VALOR:</t>
        </is>
      </c>
      <c r="F1189" s="89" t="n"/>
      <c r="G1189" s="4">
        <f>SUM(G1188,G1185)</f>
        <v/>
      </c>
    </row>
    <row r="1190" ht="15" customHeight="1">
      <c r="A1190" s="1" t="n"/>
      <c r="B1190" s="1" t="n"/>
      <c r="C1190" s="1" t="n"/>
      <c r="D1190" s="1" t="n"/>
      <c r="E1190" s="78" t="inlineStr">
        <is>
          <t>VALOR BDI:</t>
        </is>
      </c>
      <c r="F1190" s="89" t="n"/>
      <c r="G1190" s="4">
        <f>ROUNDDOWN(G1189*BDI,2)</f>
        <v/>
      </c>
    </row>
    <row r="1191" ht="15" customHeight="1">
      <c r="A1191" s="1" t="n"/>
      <c r="B1191" s="1" t="n"/>
      <c r="C1191" s="1" t="n"/>
      <c r="D1191" s="1" t="n"/>
      <c r="E1191" s="78" t="inlineStr">
        <is>
          <t>VALOR COM BDI:</t>
        </is>
      </c>
      <c r="F1191" s="89" t="n"/>
      <c r="G1191" s="4">
        <f>G1190 + G1189</f>
        <v/>
      </c>
    </row>
    <row r="1192" ht="9.949999999999999" customHeight="1">
      <c r="A1192" s="1" t="n"/>
      <c r="B1192" s="1" t="n"/>
      <c r="C1192" s="1" t="n"/>
      <c r="D1192" s="1" t="n"/>
      <c r="E1192" s="79" t="n"/>
    </row>
    <row r="1193" ht="20.1" customHeight="1">
      <c r="A1193" s="80" t="inlineStr">
        <is>
          <t>4.4.2. 87630 CONTRAPISO EM ARGAMASSA TRAÇO 1:4 (CIMENTO E AREIA), PREPARO MECÂNICO COM BETONEIRA 400 L, APLICADO EM ÁREAS SECAS SOBRE LAJE, ADERIDO, ACABAMENTO NÃO REFORÇADO, ESPESSURA 3CM. AF_07/2021 (M2)</t>
        </is>
      </c>
      <c r="B1193" s="88" t="n"/>
      <c r="C1193" s="88" t="n"/>
      <c r="D1193" s="88" t="n"/>
      <c r="E1193" s="88" t="n"/>
      <c r="F1193" s="88" t="n"/>
      <c r="G1193" s="89" t="n"/>
    </row>
    <row r="1194" ht="15" customHeight="1">
      <c r="A1194" s="76" t="inlineStr">
        <is>
          <t>Material</t>
        </is>
      </c>
      <c r="B1194" s="89" t="n"/>
      <c r="C1194" s="74" t="inlineStr">
        <is>
          <t>FONTE</t>
        </is>
      </c>
      <c r="D1194" s="74" t="inlineStr">
        <is>
          <t>UNID</t>
        </is>
      </c>
      <c r="E1194" s="74" t="inlineStr">
        <is>
          <t>COEFICIENTE</t>
        </is>
      </c>
      <c r="F1194" s="74" t="inlineStr">
        <is>
          <t>PREÇO UNITÁRIO</t>
        </is>
      </c>
      <c r="G1194" s="74" t="inlineStr">
        <is>
          <t>TOTAL</t>
        </is>
      </c>
    </row>
    <row r="1195" ht="21" customHeight="1">
      <c r="A1195" s="18" t="inlineStr">
        <is>
          <t>00007334</t>
        </is>
      </c>
      <c r="B1195" s="19" t="inlineStr">
        <is>
          <t>ADITIVO ADESIVO LIQUIDO PARA ARGAMASSAS DE REVESTIMENTOS CIMENTICIOS</t>
        </is>
      </c>
      <c r="C1195" s="18" t="inlineStr">
        <is>
          <t>SINAPI</t>
        </is>
      </c>
      <c r="D1195" s="18" t="inlineStr">
        <is>
          <t>L</t>
        </is>
      </c>
      <c r="E1195" s="20" t="n">
        <v>0.21</v>
      </c>
      <c r="F1195" s="21">
        <f>ROUND(M1195*FATOR, 2)</f>
        <v/>
      </c>
      <c r="G1195" s="21">
        <f>TRUNC(TRUNC(E1195,8)*F1195,2)</f>
        <v/>
      </c>
      <c r="L1195" t="n">
        <v>0.21</v>
      </c>
      <c r="M1195" t="n">
        <v>16.59</v>
      </c>
      <c r="N1195">
        <f>(M1195-F1195)</f>
        <v/>
      </c>
    </row>
    <row r="1196" ht="15" customHeight="1">
      <c r="A1196" s="18" t="inlineStr">
        <is>
          <t>00001379</t>
        </is>
      </c>
      <c r="B1196" s="19" t="inlineStr">
        <is>
          <t>CIMENTO PORTLAND COMPOSTO CP II-32</t>
        </is>
      </c>
      <c r="C1196" s="18" t="inlineStr">
        <is>
          <t>SINAPI</t>
        </is>
      </c>
      <c r="D1196" s="18" t="inlineStr">
        <is>
          <t>KG</t>
        </is>
      </c>
      <c r="E1196" s="20" t="n">
        <v>0.5</v>
      </c>
      <c r="F1196" s="21">
        <f>ROUND(M1196*FATOR, 2)</f>
        <v/>
      </c>
      <c r="G1196" s="21">
        <f>TRUNC(TRUNC(E1196,8)*F1196,2)</f>
        <v/>
      </c>
      <c r="L1196" t="n">
        <v>0.5</v>
      </c>
      <c r="M1196" t="n">
        <v>0.72</v>
      </c>
      <c r="N1196">
        <f>(M1196-F1196)</f>
        <v/>
      </c>
    </row>
    <row r="1197" ht="15" customHeight="1">
      <c r="A1197" s="1" t="n"/>
      <c r="B1197" s="1" t="n"/>
      <c r="C1197" s="1" t="n"/>
      <c r="D1197" s="1" t="n"/>
      <c r="E1197" s="77" t="inlineStr">
        <is>
          <t>TOTAL Material:</t>
        </is>
      </c>
      <c r="F1197" s="89" t="n"/>
      <c r="G1197" s="22">
        <f>SUM(G1195:G1196)</f>
        <v/>
      </c>
    </row>
    <row r="1198" ht="15" customHeight="1">
      <c r="A1198" s="76" t="inlineStr">
        <is>
          <t>Mão de Obra com Encargos Complementares</t>
        </is>
      </c>
      <c r="B1198" s="89" t="n"/>
      <c r="C1198" s="74" t="inlineStr">
        <is>
          <t>FONTE</t>
        </is>
      </c>
      <c r="D1198" s="74" t="inlineStr">
        <is>
          <t>UNID</t>
        </is>
      </c>
      <c r="E1198" s="74" t="inlineStr">
        <is>
          <t>COEFICIENTE</t>
        </is>
      </c>
      <c r="F1198" s="74" t="inlineStr">
        <is>
          <t>PREÇO UNITÁRIO</t>
        </is>
      </c>
      <c r="G1198" s="74" t="inlineStr">
        <is>
          <t>TOTAL</t>
        </is>
      </c>
    </row>
    <row r="1199" ht="15" customHeight="1">
      <c r="A1199" s="18" t="inlineStr">
        <is>
          <t>88309</t>
        </is>
      </c>
      <c r="B1199" s="19" t="inlineStr">
        <is>
          <t>PEDREIRO COM ENCARGOS COMPLEMENTARES</t>
        </is>
      </c>
      <c r="C1199" s="18" t="inlineStr">
        <is>
          <t>SINAPI</t>
        </is>
      </c>
      <c r="D1199" s="18" t="inlineStr">
        <is>
          <t>H</t>
        </is>
      </c>
      <c r="E1199" s="20">
        <f>L1199*FATOR</f>
        <v/>
      </c>
      <c r="F1199" s="21">
        <f>'COMPOSICOES AUXILIARES'!G2963</f>
        <v/>
      </c>
      <c r="G1199" s="21">
        <f>TRUNC(TRUNC(E1199,8)*F1199,2)</f>
        <v/>
      </c>
      <c r="L1199" t="n">
        <v>0.245</v>
      </c>
      <c r="M1199" t="n">
        <v>28.88</v>
      </c>
      <c r="N1199">
        <f>(M1199-F1199)</f>
        <v/>
      </c>
    </row>
    <row r="1200" ht="15" customHeight="1">
      <c r="A1200" s="18" t="inlineStr">
        <is>
          <t>88316</t>
        </is>
      </c>
      <c r="B1200" s="19" t="inlineStr">
        <is>
          <t>SERVENTE COM ENCARGOS COMPLEMENTARES</t>
        </is>
      </c>
      <c r="C1200" s="18" t="inlineStr">
        <is>
          <t>SINAPI</t>
        </is>
      </c>
      <c r="D1200" s="18" t="inlineStr">
        <is>
          <t>H</t>
        </is>
      </c>
      <c r="E1200" s="20">
        <f>L1200*FATOR</f>
        <v/>
      </c>
      <c r="F1200" s="21">
        <f>'COMPOSICOES AUXILIARES'!G3382</f>
        <v/>
      </c>
      <c r="G1200" s="21">
        <f>TRUNC(TRUNC(E1200,8)*F1200,2)</f>
        <v/>
      </c>
      <c r="L1200" t="n">
        <v>0.123</v>
      </c>
      <c r="M1200" t="n">
        <v>22.1</v>
      </c>
      <c r="N1200">
        <f>(M1200-F1200)</f>
        <v/>
      </c>
    </row>
    <row r="1201" ht="18" customHeight="1">
      <c r="A1201" s="1" t="n"/>
      <c r="B1201" s="1" t="n"/>
      <c r="C1201" s="1" t="n"/>
      <c r="D1201" s="1" t="n"/>
      <c r="E1201" s="77" t="inlineStr">
        <is>
          <t>TOTAL Mão de Obra com Encargos Complementares:</t>
        </is>
      </c>
      <c r="F1201" s="89" t="n"/>
      <c r="G1201" s="22">
        <f>SUM(G1199:G1200)</f>
        <v/>
      </c>
    </row>
    <row r="1202" ht="15" customHeight="1">
      <c r="A1202" s="76" t="inlineStr">
        <is>
          <t>Serviço</t>
        </is>
      </c>
      <c r="B1202" s="89" t="n"/>
      <c r="C1202" s="74" t="inlineStr">
        <is>
          <t>FONTE</t>
        </is>
      </c>
      <c r="D1202" s="74" t="inlineStr">
        <is>
          <t>UNID</t>
        </is>
      </c>
      <c r="E1202" s="74" t="inlineStr">
        <is>
          <t>COEFICIENTE</t>
        </is>
      </c>
      <c r="F1202" s="74" t="inlineStr">
        <is>
          <t>PREÇO UNITÁRIO</t>
        </is>
      </c>
      <c r="G1202" s="74" t="inlineStr">
        <is>
          <t>TOTAL</t>
        </is>
      </c>
    </row>
    <row r="1203" ht="29.1" customHeight="1">
      <c r="A1203" s="18" t="inlineStr">
        <is>
          <t>87301</t>
        </is>
      </c>
      <c r="B1203" s="19" t="inlineStr">
        <is>
          <t>ARGAMASSA TRAÇO 1:4 (EM VOLUME DE CIMENTO E AREIA MÉDIA ÚMIDA) PARA CONTRAPISO, PREPARO MECÂNICO COM BETONEIRA 400 L. AF_08/2019</t>
        </is>
      </c>
      <c r="C1203" s="18" t="inlineStr">
        <is>
          <t>SINAPI</t>
        </is>
      </c>
      <c r="D1203" s="18" t="inlineStr">
        <is>
          <t>M3</t>
        </is>
      </c>
      <c r="E1203" s="20" t="n">
        <v>0.0431</v>
      </c>
      <c r="F1203" s="21">
        <f>'COMPOSICOES AUXILIARES'!G307</f>
        <v/>
      </c>
      <c r="G1203" s="21">
        <f>TRUNC(TRUNC(E1203,8)*F1203,2)</f>
        <v/>
      </c>
      <c r="L1203" t="n">
        <v>0.0431</v>
      </c>
      <c r="M1203" t="n">
        <v>640.8099999999999</v>
      </c>
      <c r="N1203">
        <f>(M1203-F1203)</f>
        <v/>
      </c>
    </row>
    <row r="1204" ht="15" customHeight="1">
      <c r="A1204" s="1" t="n"/>
      <c r="B1204" s="1" t="n"/>
      <c r="C1204" s="1" t="n"/>
      <c r="D1204" s="1" t="n"/>
      <c r="E1204" s="77" t="inlineStr">
        <is>
          <t>TOTAL Serviço:</t>
        </is>
      </c>
      <c r="F1204" s="89" t="n"/>
      <c r="G1204" s="22">
        <f>SUM(G1203:G1203)</f>
        <v/>
      </c>
    </row>
    <row r="1205" ht="15" customHeight="1">
      <c r="A1205" s="1" t="n"/>
      <c r="B1205" s="1" t="n"/>
      <c r="C1205" s="1" t="n"/>
      <c r="D1205" s="1" t="n"/>
      <c r="E1205" s="78" t="inlineStr">
        <is>
          <t>VALOR:</t>
        </is>
      </c>
      <c r="F1205" s="89" t="n"/>
      <c r="G1205" s="4">
        <f>SUM(G1197,G1201,G1204)</f>
        <v/>
      </c>
    </row>
    <row r="1206" ht="15" customHeight="1">
      <c r="A1206" s="1" t="n"/>
      <c r="B1206" s="1" t="n"/>
      <c r="C1206" s="1" t="n"/>
      <c r="D1206" s="1" t="n"/>
      <c r="E1206" s="78" t="inlineStr">
        <is>
          <t>VALOR BDI:</t>
        </is>
      </c>
      <c r="F1206" s="89" t="n"/>
      <c r="G1206" s="4">
        <f>ROUNDDOWN(G1205*BDI,2)</f>
        <v/>
      </c>
    </row>
    <row r="1207" ht="15" customHeight="1">
      <c r="A1207" s="1" t="n"/>
      <c r="B1207" s="1" t="n"/>
      <c r="C1207" s="1" t="n"/>
      <c r="D1207" s="1" t="n"/>
      <c r="E1207" s="78" t="inlineStr">
        <is>
          <t>VALOR COM BDI:</t>
        </is>
      </c>
      <c r="F1207" s="89" t="n"/>
      <c r="G1207" s="4">
        <f>G1206 + G1205</f>
        <v/>
      </c>
    </row>
    <row r="1208" ht="9.949999999999999" customHeight="1">
      <c r="A1208" s="1" t="n"/>
      <c r="B1208" s="1" t="n"/>
      <c r="C1208" s="1" t="n"/>
      <c r="D1208" s="1" t="n"/>
      <c r="E1208" s="79" t="n"/>
    </row>
    <row r="1209" ht="20.1" customHeight="1">
      <c r="A1209" s="80" t="inlineStr">
        <is>
          <t>4.4.3. CP ADAP. 020 IMPERMEABILIZAÇÃO COM REVESTIMENTO MINERAL MONOCOMPONENTE (ARGAMASSA POLIMÉRICA) (M2)</t>
        </is>
      </c>
      <c r="B1209" s="88" t="n"/>
      <c r="C1209" s="88" t="n"/>
      <c r="D1209" s="88" t="n"/>
      <c r="E1209" s="88" t="n"/>
      <c r="F1209" s="88" t="n"/>
      <c r="G1209" s="89" t="n"/>
    </row>
    <row r="1210" ht="15" customHeight="1">
      <c r="A1210" s="76" t="inlineStr">
        <is>
          <t>Material</t>
        </is>
      </c>
      <c r="B1210" s="89" t="n"/>
      <c r="C1210" s="74" t="inlineStr">
        <is>
          <t>FONTE</t>
        </is>
      </c>
      <c r="D1210" s="74" t="inlineStr">
        <is>
          <t>UNID</t>
        </is>
      </c>
      <c r="E1210" s="74" t="inlineStr">
        <is>
          <t>COEFICIENTE</t>
        </is>
      </c>
      <c r="F1210" s="74" t="inlineStr">
        <is>
          <t>PREÇO UNITÁRIO</t>
        </is>
      </c>
      <c r="G1210" s="74" t="inlineStr">
        <is>
          <t>TOTAL</t>
        </is>
      </c>
    </row>
    <row r="1211" ht="21" customHeight="1">
      <c r="A1211" s="18" t="inlineStr">
        <is>
          <t>00043147</t>
        </is>
      </c>
      <c r="B1211" s="19" t="inlineStr">
        <is>
          <t>MEMBRANA IMPERMEABILIZANTE ACRILICA MONOCOMPONENTE</t>
        </is>
      </c>
      <c r="C1211" s="18" t="inlineStr">
        <is>
          <t>SINAPI</t>
        </is>
      </c>
      <c r="D1211" s="18" t="inlineStr">
        <is>
          <t>KG</t>
        </is>
      </c>
      <c r="E1211" s="20" t="n">
        <v>2.5</v>
      </c>
      <c r="F1211" s="21">
        <f>ROUND(M1211*FATOR, 2)</f>
        <v/>
      </c>
      <c r="G1211" s="21">
        <f>ROUND(ROUND(E1211,8)*F1211,2)</f>
        <v/>
      </c>
      <c r="L1211" t="n">
        <v>2.5</v>
      </c>
      <c r="M1211" t="n">
        <v>25.96</v>
      </c>
      <c r="N1211">
        <f>(M1211-F1211)</f>
        <v/>
      </c>
    </row>
    <row r="1212" ht="15" customHeight="1">
      <c r="A1212" s="1" t="n"/>
      <c r="B1212" s="1" t="n"/>
      <c r="C1212" s="1" t="n"/>
      <c r="D1212" s="1" t="n"/>
      <c r="E1212" s="77" t="inlineStr">
        <is>
          <t>TOTAL Material:</t>
        </is>
      </c>
      <c r="F1212" s="89" t="n"/>
      <c r="G1212" s="22">
        <f>SUM(G1211:G1211)</f>
        <v/>
      </c>
    </row>
    <row r="1213" ht="15" customHeight="1">
      <c r="A1213" s="76" t="inlineStr">
        <is>
          <t>Mão de Obra com Encargos Complementares</t>
        </is>
      </c>
      <c r="B1213" s="89" t="n"/>
      <c r="C1213" s="74" t="inlineStr">
        <is>
          <t>FONTE</t>
        </is>
      </c>
      <c r="D1213" s="74" t="inlineStr">
        <is>
          <t>UNID</t>
        </is>
      </c>
      <c r="E1213" s="74" t="inlineStr">
        <is>
          <t>COEFICIENTE</t>
        </is>
      </c>
      <c r="F1213" s="74" t="inlineStr">
        <is>
          <t>PREÇO UNITÁRIO</t>
        </is>
      </c>
      <c r="G1213" s="74" t="inlineStr">
        <is>
          <t>TOTAL</t>
        </is>
      </c>
    </row>
    <row r="1214" ht="21" customHeight="1">
      <c r="A1214" s="18" t="inlineStr">
        <is>
          <t>88243</t>
        </is>
      </c>
      <c r="B1214" s="19" t="inlineStr">
        <is>
          <t>AJUDANTE ESPECIALIZADO COM ENCARGOS COMPLEMENTARES</t>
        </is>
      </c>
      <c r="C1214" s="18" t="inlineStr">
        <is>
          <t>SINAPI</t>
        </is>
      </c>
      <c r="D1214" s="18" t="inlineStr">
        <is>
          <t>H</t>
        </is>
      </c>
      <c r="E1214" s="20">
        <f>L1214*FATOR</f>
        <v/>
      </c>
      <c r="F1214" s="21">
        <f>'COMPOSICOES AUXILIARES'!G75</f>
        <v/>
      </c>
      <c r="G1214" s="21">
        <f>ROUND(ROUND(E1214,8)*F1214,2)</f>
        <v/>
      </c>
      <c r="L1214" t="n">
        <v>0.096</v>
      </c>
      <c r="M1214" t="n">
        <v>22.26</v>
      </c>
      <c r="N1214">
        <f>(M1214-F1214)</f>
        <v/>
      </c>
    </row>
    <row r="1215" ht="15" customHeight="1">
      <c r="A1215" s="18" t="inlineStr">
        <is>
          <t>88270</t>
        </is>
      </c>
      <c r="B1215" s="19" t="inlineStr">
        <is>
          <t>IMPERMEABILIZADOR COM ENCARGOS COMPLEMENTARES</t>
        </is>
      </c>
      <c r="C1215" s="18" t="inlineStr">
        <is>
          <t>SINAPI</t>
        </is>
      </c>
      <c r="D1215" s="18" t="inlineStr">
        <is>
          <t>H</t>
        </is>
      </c>
      <c r="E1215" s="20">
        <f>L1215*FATOR</f>
        <v/>
      </c>
      <c r="F1215" s="21">
        <f>'COMPOSICOES AUXILIARES'!G2200</f>
        <v/>
      </c>
      <c r="G1215" s="21">
        <f>ROUND(ROUND(E1215,8)*F1215,2)</f>
        <v/>
      </c>
      <c r="L1215" t="n">
        <v>0.476</v>
      </c>
      <c r="M1215" t="n">
        <v>28.88</v>
      </c>
      <c r="N1215">
        <f>(M1215-F1215)</f>
        <v/>
      </c>
    </row>
    <row r="1216" ht="18" customHeight="1">
      <c r="A1216" s="1" t="n"/>
      <c r="B1216" s="1" t="n"/>
      <c r="C1216" s="1" t="n"/>
      <c r="D1216" s="1" t="n"/>
      <c r="E1216" s="77" t="inlineStr">
        <is>
          <t>TOTAL Mão de Obra com Encargos Complementares:</t>
        </is>
      </c>
      <c r="F1216" s="89" t="n"/>
      <c r="G1216" s="22">
        <f>SUM(G1214:G1215)</f>
        <v/>
      </c>
    </row>
    <row r="1217" ht="15" customHeight="1">
      <c r="A1217" s="1" t="n"/>
      <c r="B1217" s="1" t="n"/>
      <c r="C1217" s="1" t="n"/>
      <c r="D1217" s="1" t="n"/>
      <c r="E1217" s="78" t="inlineStr">
        <is>
          <t>VALOR:</t>
        </is>
      </c>
      <c r="F1217" s="89" t="n"/>
      <c r="G1217" s="4">
        <f>SUM(G1212,G1216)</f>
        <v/>
      </c>
    </row>
    <row r="1218" ht="15" customHeight="1">
      <c r="A1218" s="1" t="n"/>
      <c r="B1218" s="1" t="n"/>
      <c r="C1218" s="1" t="n"/>
      <c r="D1218" s="1" t="n"/>
      <c r="E1218" s="78" t="inlineStr">
        <is>
          <t>VALOR BDI:</t>
        </is>
      </c>
      <c r="F1218" s="89" t="n"/>
      <c r="G1218" s="4">
        <f>ROUNDDOWN(G1217*BDI,2)</f>
        <v/>
      </c>
    </row>
    <row r="1219" ht="15" customHeight="1">
      <c r="A1219" s="1" t="n"/>
      <c r="B1219" s="1" t="n"/>
      <c r="C1219" s="1" t="n"/>
      <c r="D1219" s="1" t="n"/>
      <c r="E1219" s="78" t="inlineStr">
        <is>
          <t>VALOR COM BDI:</t>
        </is>
      </c>
      <c r="F1219" s="89" t="n"/>
      <c r="G1219" s="4">
        <f>G1218 + G1217</f>
        <v/>
      </c>
    </row>
    <row r="1220" ht="9.949999999999999" customHeight="1">
      <c r="A1220" s="1" t="n"/>
      <c r="B1220" s="1" t="n"/>
      <c r="C1220" s="1" t="n"/>
      <c r="D1220" s="1" t="n"/>
      <c r="E1220" s="79" t="n"/>
    </row>
    <row r="1221" ht="20.1" customHeight="1">
      <c r="A1221" s="80" t="inlineStr">
        <is>
          <t>4.5.1. CP ADAP. 011 DEMOLIÇÃO DE PISO CIMENTADO SOBRE LASTRO DE CONCRETO (M2)</t>
        </is>
      </c>
      <c r="B1221" s="88" t="n"/>
      <c r="C1221" s="88" t="n"/>
      <c r="D1221" s="88" t="n"/>
      <c r="E1221" s="88" t="n"/>
      <c r="F1221" s="88" t="n"/>
      <c r="G1221" s="89" t="n"/>
    </row>
    <row r="1222" ht="15" customHeight="1">
      <c r="A1222" s="76" t="inlineStr">
        <is>
          <t>Mão de Obra com Encargos Complementares</t>
        </is>
      </c>
      <c r="B1222" s="89" t="n"/>
      <c r="C1222" s="74" t="inlineStr">
        <is>
          <t>FONTE</t>
        </is>
      </c>
      <c r="D1222" s="74" t="inlineStr">
        <is>
          <t>UNID</t>
        </is>
      </c>
      <c r="E1222" s="74" t="inlineStr">
        <is>
          <t>COEFICIENTE</t>
        </is>
      </c>
      <c r="F1222" s="74" t="inlineStr">
        <is>
          <t>PREÇO UNITÁRIO</t>
        </is>
      </c>
      <c r="G1222" s="74" t="inlineStr">
        <is>
          <t>TOTAL</t>
        </is>
      </c>
    </row>
    <row r="1223" ht="15" customHeight="1">
      <c r="A1223" s="18" t="inlineStr">
        <is>
          <t>88309</t>
        </is>
      </c>
      <c r="B1223" s="19" t="inlineStr">
        <is>
          <t>PEDREIRO COM ENCARGOS COMPLEMENTARES</t>
        </is>
      </c>
      <c r="C1223" s="18" t="inlineStr">
        <is>
          <t>SINAPI</t>
        </is>
      </c>
      <c r="D1223" s="18" t="inlineStr">
        <is>
          <t>H</t>
        </is>
      </c>
      <c r="E1223" s="20">
        <f>L1223*FATOR</f>
        <v/>
      </c>
      <c r="F1223" s="21">
        <f>'COMPOSICOES AUXILIARES'!G2963</f>
        <v/>
      </c>
      <c r="G1223" s="21">
        <f>ROUND(ROUND(E1223,8)*F1223,2)</f>
        <v/>
      </c>
      <c r="L1223" t="n">
        <v>0.13</v>
      </c>
      <c r="M1223" t="n">
        <v>28.88</v>
      </c>
      <c r="N1223">
        <f>(M1223-F1223)</f>
        <v/>
      </c>
    </row>
    <row r="1224" ht="15" customHeight="1">
      <c r="A1224" s="18" t="inlineStr">
        <is>
          <t>88316</t>
        </is>
      </c>
      <c r="B1224" s="19" t="inlineStr">
        <is>
          <t>SERVENTE COM ENCARGOS COMPLEMENTARES</t>
        </is>
      </c>
      <c r="C1224" s="18" t="inlineStr">
        <is>
          <t>SINAPI</t>
        </is>
      </c>
      <c r="D1224" s="18" t="inlineStr">
        <is>
          <t>H</t>
        </is>
      </c>
      <c r="E1224" s="20">
        <f>L1224*FATOR</f>
        <v/>
      </c>
      <c r="F1224" s="21">
        <f>'COMPOSICOES AUXILIARES'!G3382</f>
        <v/>
      </c>
      <c r="G1224" s="21">
        <f>ROUND(ROUND(E1224,8)*F1224,2)</f>
        <v/>
      </c>
      <c r="L1224" t="n">
        <v>1.3</v>
      </c>
      <c r="M1224" t="n">
        <v>22.1</v>
      </c>
      <c r="N1224">
        <f>(M1224-F1224)</f>
        <v/>
      </c>
    </row>
    <row r="1225" ht="18" customHeight="1">
      <c r="A1225" s="1" t="n"/>
      <c r="B1225" s="1" t="n"/>
      <c r="C1225" s="1" t="n"/>
      <c r="D1225" s="1" t="n"/>
      <c r="E1225" s="77" t="inlineStr">
        <is>
          <t>TOTAL Mão de Obra com Encargos Complementares:</t>
        </is>
      </c>
      <c r="F1225" s="89" t="n"/>
      <c r="G1225" s="22">
        <f>SUM(G1223:G1224)</f>
        <v/>
      </c>
    </row>
    <row r="1226" ht="15" customHeight="1">
      <c r="A1226" s="1" t="n"/>
      <c r="B1226" s="1" t="n"/>
      <c r="C1226" s="1" t="n"/>
      <c r="D1226" s="1" t="n"/>
      <c r="E1226" s="78" t="inlineStr">
        <is>
          <t>VALOR:</t>
        </is>
      </c>
      <c r="F1226" s="89" t="n"/>
      <c r="G1226" s="4">
        <f>SUM(G1225)</f>
        <v/>
      </c>
    </row>
    <row r="1227" ht="15" customHeight="1">
      <c r="A1227" s="1" t="n"/>
      <c r="B1227" s="1" t="n"/>
      <c r="C1227" s="1" t="n"/>
      <c r="D1227" s="1" t="n"/>
      <c r="E1227" s="78" t="inlineStr">
        <is>
          <t>VALOR BDI:</t>
        </is>
      </c>
      <c r="F1227" s="89" t="n"/>
      <c r="G1227" s="4">
        <f>ROUNDDOWN(G1226*BDI,2)</f>
        <v/>
      </c>
    </row>
    <row r="1228" ht="15" customHeight="1">
      <c r="A1228" s="1" t="n"/>
      <c r="B1228" s="1" t="n"/>
      <c r="C1228" s="1" t="n"/>
      <c r="D1228" s="1" t="n"/>
      <c r="E1228" s="78" t="inlineStr">
        <is>
          <t>VALOR COM BDI:</t>
        </is>
      </c>
      <c r="F1228" s="89" t="n"/>
      <c r="G1228" s="4">
        <f>G1227 + G1226</f>
        <v/>
      </c>
    </row>
    <row r="1229" ht="9.949999999999999" customHeight="1">
      <c r="A1229" s="1" t="n"/>
      <c r="B1229" s="1" t="n"/>
      <c r="C1229" s="1" t="n"/>
      <c r="D1229" s="1" t="n"/>
      <c r="E1229" s="79" t="n"/>
    </row>
    <row r="1230" ht="20.1" customHeight="1">
      <c r="A1230" s="80" t="inlineStr">
        <is>
          <t>4.5.2. 97631 DEMOLIÇÃO DE ARGAMASSAS, DE FORMA MANUAL, SEM REAPROVEITAMENTO. AF_09/2023 (M2)</t>
        </is>
      </c>
      <c r="B1230" s="88" t="n"/>
      <c r="C1230" s="88" t="n"/>
      <c r="D1230" s="88" t="n"/>
      <c r="E1230" s="88" t="n"/>
      <c r="F1230" s="88" t="n"/>
      <c r="G1230" s="89" t="n"/>
    </row>
    <row r="1231" ht="15" customHeight="1">
      <c r="A1231" s="76" t="inlineStr">
        <is>
          <t>Mão de Obra com Encargos Complementares</t>
        </is>
      </c>
      <c r="B1231" s="89" t="n"/>
      <c r="C1231" s="74" t="inlineStr">
        <is>
          <t>FONTE</t>
        </is>
      </c>
      <c r="D1231" s="74" t="inlineStr">
        <is>
          <t>UNID</t>
        </is>
      </c>
      <c r="E1231" s="74" t="inlineStr">
        <is>
          <t>COEFICIENTE</t>
        </is>
      </c>
      <c r="F1231" s="74" t="inlineStr">
        <is>
          <t>PREÇO UNITÁRIO</t>
        </is>
      </c>
      <c r="G1231" s="74" t="inlineStr">
        <is>
          <t>TOTAL</t>
        </is>
      </c>
    </row>
    <row r="1232" ht="15" customHeight="1">
      <c r="A1232" s="18" t="inlineStr">
        <is>
          <t>88309</t>
        </is>
      </c>
      <c r="B1232" s="19" t="inlineStr">
        <is>
          <t>PEDREIRO COM ENCARGOS COMPLEMENTARES</t>
        </is>
      </c>
      <c r="C1232" s="18" t="inlineStr">
        <is>
          <t>SINAPI</t>
        </is>
      </c>
      <c r="D1232" s="18" t="inlineStr">
        <is>
          <t>H</t>
        </is>
      </c>
      <c r="E1232" s="20">
        <f>L1232*FATOR</f>
        <v/>
      </c>
      <c r="F1232" s="21">
        <f>'COMPOSICOES AUXILIARES'!G2963</f>
        <v/>
      </c>
      <c r="G1232" s="21">
        <f>TRUNC(TRUNC(E1232,8)*F1232,2)</f>
        <v/>
      </c>
      <c r="L1232" t="n">
        <v>0.1151</v>
      </c>
      <c r="M1232" t="n">
        <v>28.88</v>
      </c>
      <c r="N1232">
        <f>(M1232-F1232)</f>
        <v/>
      </c>
    </row>
    <row r="1233" ht="15" customHeight="1">
      <c r="A1233" s="18" t="inlineStr">
        <is>
          <t>88316</t>
        </is>
      </c>
      <c r="B1233" s="19" t="inlineStr">
        <is>
          <t>SERVENTE COM ENCARGOS COMPLEMENTARES</t>
        </is>
      </c>
      <c r="C1233" s="18" t="inlineStr">
        <is>
          <t>SINAPI</t>
        </is>
      </c>
      <c r="D1233" s="18" t="inlineStr">
        <is>
          <t>H</t>
        </is>
      </c>
      <c r="E1233" s="20">
        <f>L1233*FATOR</f>
        <v/>
      </c>
      <c r="F1233" s="21">
        <f>'COMPOSICOES AUXILIARES'!G3382</f>
        <v/>
      </c>
      <c r="G1233" s="21">
        <f>TRUNC(TRUNC(E1233,8)*F1233,2)</f>
        <v/>
      </c>
      <c r="L1233" t="n">
        <v>0.3872</v>
      </c>
      <c r="M1233" t="n">
        <v>22.1</v>
      </c>
      <c r="N1233">
        <f>(M1233-F1233)</f>
        <v/>
      </c>
    </row>
    <row r="1234" ht="18" customHeight="1">
      <c r="A1234" s="1" t="n"/>
      <c r="B1234" s="1" t="n"/>
      <c r="C1234" s="1" t="n"/>
      <c r="D1234" s="1" t="n"/>
      <c r="E1234" s="77" t="inlineStr">
        <is>
          <t>TOTAL Mão de Obra com Encargos Complementares:</t>
        </is>
      </c>
      <c r="F1234" s="89" t="n"/>
      <c r="G1234" s="22">
        <f>SUM(G1232:G1233)</f>
        <v/>
      </c>
    </row>
    <row r="1235" ht="15" customHeight="1">
      <c r="A1235" s="1" t="n"/>
      <c r="B1235" s="1" t="n"/>
      <c r="C1235" s="1" t="n"/>
      <c r="D1235" s="1" t="n"/>
      <c r="E1235" s="78" t="inlineStr">
        <is>
          <t>VALOR:</t>
        </is>
      </c>
      <c r="F1235" s="89" t="n"/>
      <c r="G1235" s="4">
        <f>SUM(G1234)</f>
        <v/>
      </c>
    </row>
    <row r="1236" ht="15" customHeight="1">
      <c r="A1236" s="1" t="n"/>
      <c r="B1236" s="1" t="n"/>
      <c r="C1236" s="1" t="n"/>
      <c r="D1236" s="1" t="n"/>
      <c r="E1236" s="78" t="inlineStr">
        <is>
          <t>VALOR BDI:</t>
        </is>
      </c>
      <c r="F1236" s="89" t="n"/>
      <c r="G1236" s="4">
        <f>ROUNDDOWN(G1235*BDI,2)</f>
        <v/>
      </c>
    </row>
    <row r="1237" ht="15" customHeight="1">
      <c r="A1237" s="1" t="n"/>
      <c r="B1237" s="1" t="n"/>
      <c r="C1237" s="1" t="n"/>
      <c r="D1237" s="1" t="n"/>
      <c r="E1237" s="78" t="inlineStr">
        <is>
          <t>VALOR COM BDI:</t>
        </is>
      </c>
      <c r="F1237" s="89" t="n"/>
      <c r="G1237" s="4">
        <f>G1236 + G1235</f>
        <v/>
      </c>
    </row>
    <row r="1238" ht="9.949999999999999" customHeight="1">
      <c r="A1238" s="1" t="n"/>
      <c r="B1238" s="1" t="n"/>
      <c r="C1238" s="1" t="n"/>
      <c r="D1238" s="1" t="n"/>
      <c r="E1238" s="79" t="n"/>
    </row>
    <row r="1239" ht="20.1" customHeight="1">
      <c r="A1239" s="80" t="inlineStr">
        <is>
          <t>4.5.3. 87630 CONTRAPISO EM ARGAMASSA TRAÇO 1:4 (CIMENTO E AREIA), PREPARO MECÂNICO COM BETONEIRA 400 L, APLICADO EM ÁREAS SECAS SOBRE LAJE, ADERIDO, ACABAMENTO NÃO REFORÇADO, ESPESSURA 3CM. AF_07/2021 (M2)</t>
        </is>
      </c>
      <c r="B1239" s="88" t="n"/>
      <c r="C1239" s="88" t="n"/>
      <c r="D1239" s="88" t="n"/>
      <c r="E1239" s="88" t="n"/>
      <c r="F1239" s="88" t="n"/>
      <c r="G1239" s="89" t="n"/>
    </row>
    <row r="1240" ht="15" customHeight="1">
      <c r="A1240" s="76" t="inlineStr">
        <is>
          <t>Material</t>
        </is>
      </c>
      <c r="B1240" s="89" t="n"/>
      <c r="C1240" s="74" t="inlineStr">
        <is>
          <t>FONTE</t>
        </is>
      </c>
      <c r="D1240" s="74" t="inlineStr">
        <is>
          <t>UNID</t>
        </is>
      </c>
      <c r="E1240" s="74" t="inlineStr">
        <is>
          <t>COEFICIENTE</t>
        </is>
      </c>
      <c r="F1240" s="74" t="inlineStr">
        <is>
          <t>PREÇO UNITÁRIO</t>
        </is>
      </c>
      <c r="G1240" s="74" t="inlineStr">
        <is>
          <t>TOTAL</t>
        </is>
      </c>
    </row>
    <row r="1241" ht="21" customHeight="1">
      <c r="A1241" s="18" t="inlineStr">
        <is>
          <t>00007334</t>
        </is>
      </c>
      <c r="B1241" s="19" t="inlineStr">
        <is>
          <t>ADITIVO ADESIVO LIQUIDO PARA ARGAMASSAS DE REVESTIMENTOS CIMENTICIOS</t>
        </is>
      </c>
      <c r="C1241" s="18" t="inlineStr">
        <is>
          <t>SINAPI</t>
        </is>
      </c>
      <c r="D1241" s="18" t="inlineStr">
        <is>
          <t>L</t>
        </is>
      </c>
      <c r="E1241" s="20" t="n">
        <v>0.21</v>
      </c>
      <c r="F1241" s="21">
        <f>ROUND(M1241*FATOR, 2)</f>
        <v/>
      </c>
      <c r="G1241" s="21">
        <f>TRUNC(TRUNC(E1241,8)*F1241,2)</f>
        <v/>
      </c>
      <c r="L1241" t="n">
        <v>0.21</v>
      </c>
      <c r="M1241" t="n">
        <v>16.59</v>
      </c>
      <c r="N1241">
        <f>(M1241-F1241)</f>
        <v/>
      </c>
    </row>
    <row r="1242" ht="15" customHeight="1">
      <c r="A1242" s="18" t="inlineStr">
        <is>
          <t>00001379</t>
        </is>
      </c>
      <c r="B1242" s="19" t="inlineStr">
        <is>
          <t>CIMENTO PORTLAND COMPOSTO CP II-32</t>
        </is>
      </c>
      <c r="C1242" s="18" t="inlineStr">
        <is>
          <t>SINAPI</t>
        </is>
      </c>
      <c r="D1242" s="18" t="inlineStr">
        <is>
          <t>KG</t>
        </is>
      </c>
      <c r="E1242" s="20" t="n">
        <v>0.5</v>
      </c>
      <c r="F1242" s="21">
        <f>ROUND(M1242*FATOR, 2)</f>
        <v/>
      </c>
      <c r="G1242" s="21">
        <f>TRUNC(TRUNC(E1242,8)*F1242,2)</f>
        <v/>
      </c>
      <c r="L1242" t="n">
        <v>0.5</v>
      </c>
      <c r="M1242" t="n">
        <v>0.72</v>
      </c>
      <c r="N1242">
        <f>(M1242-F1242)</f>
        <v/>
      </c>
    </row>
    <row r="1243" ht="15" customHeight="1">
      <c r="A1243" s="1" t="n"/>
      <c r="B1243" s="1" t="n"/>
      <c r="C1243" s="1" t="n"/>
      <c r="D1243" s="1" t="n"/>
      <c r="E1243" s="77" t="inlineStr">
        <is>
          <t>TOTAL Material:</t>
        </is>
      </c>
      <c r="F1243" s="89" t="n"/>
      <c r="G1243" s="22">
        <f>SUM(G1241:G1242)</f>
        <v/>
      </c>
    </row>
    <row r="1244" ht="15" customHeight="1">
      <c r="A1244" s="76" t="inlineStr">
        <is>
          <t>Mão de Obra com Encargos Complementares</t>
        </is>
      </c>
      <c r="B1244" s="89" t="n"/>
      <c r="C1244" s="74" t="inlineStr">
        <is>
          <t>FONTE</t>
        </is>
      </c>
      <c r="D1244" s="74" t="inlineStr">
        <is>
          <t>UNID</t>
        </is>
      </c>
      <c r="E1244" s="74" t="inlineStr">
        <is>
          <t>COEFICIENTE</t>
        </is>
      </c>
      <c r="F1244" s="74" t="inlineStr">
        <is>
          <t>PREÇO UNITÁRIO</t>
        </is>
      </c>
      <c r="G1244" s="74" t="inlineStr">
        <is>
          <t>TOTAL</t>
        </is>
      </c>
    </row>
    <row r="1245" ht="15" customHeight="1">
      <c r="A1245" s="18" t="inlineStr">
        <is>
          <t>88309</t>
        </is>
      </c>
      <c r="B1245" s="19" t="inlineStr">
        <is>
          <t>PEDREIRO COM ENCARGOS COMPLEMENTARES</t>
        </is>
      </c>
      <c r="C1245" s="18" t="inlineStr">
        <is>
          <t>SINAPI</t>
        </is>
      </c>
      <c r="D1245" s="18" t="inlineStr">
        <is>
          <t>H</t>
        </is>
      </c>
      <c r="E1245" s="20">
        <f>L1245*FATOR</f>
        <v/>
      </c>
      <c r="F1245" s="21">
        <f>'COMPOSICOES AUXILIARES'!G2963</f>
        <v/>
      </c>
      <c r="G1245" s="21">
        <f>TRUNC(TRUNC(E1245,8)*F1245,2)</f>
        <v/>
      </c>
      <c r="L1245" t="n">
        <v>0.245</v>
      </c>
      <c r="M1245" t="n">
        <v>28.88</v>
      </c>
      <c r="N1245">
        <f>(M1245-F1245)</f>
        <v/>
      </c>
    </row>
    <row r="1246" ht="15" customHeight="1">
      <c r="A1246" s="18" t="inlineStr">
        <is>
          <t>88316</t>
        </is>
      </c>
      <c r="B1246" s="19" t="inlineStr">
        <is>
          <t>SERVENTE COM ENCARGOS COMPLEMENTARES</t>
        </is>
      </c>
      <c r="C1246" s="18" t="inlineStr">
        <is>
          <t>SINAPI</t>
        </is>
      </c>
      <c r="D1246" s="18" t="inlineStr">
        <is>
          <t>H</t>
        </is>
      </c>
      <c r="E1246" s="20">
        <f>L1246*FATOR</f>
        <v/>
      </c>
      <c r="F1246" s="21">
        <f>'COMPOSICOES AUXILIARES'!G3382</f>
        <v/>
      </c>
      <c r="G1246" s="21">
        <f>TRUNC(TRUNC(E1246,8)*F1246,2)</f>
        <v/>
      </c>
      <c r="L1246" t="n">
        <v>0.123</v>
      </c>
      <c r="M1246" t="n">
        <v>22.1</v>
      </c>
      <c r="N1246">
        <f>(M1246-F1246)</f>
        <v/>
      </c>
    </row>
    <row r="1247" ht="18" customHeight="1">
      <c r="A1247" s="1" t="n"/>
      <c r="B1247" s="1" t="n"/>
      <c r="C1247" s="1" t="n"/>
      <c r="D1247" s="1" t="n"/>
      <c r="E1247" s="77" t="inlineStr">
        <is>
          <t>TOTAL Mão de Obra com Encargos Complementares:</t>
        </is>
      </c>
      <c r="F1247" s="89" t="n"/>
      <c r="G1247" s="22">
        <f>SUM(G1245:G1246)</f>
        <v/>
      </c>
    </row>
    <row r="1248" ht="15" customHeight="1">
      <c r="A1248" s="76" t="inlineStr">
        <is>
          <t>Serviço</t>
        </is>
      </c>
      <c r="B1248" s="89" t="n"/>
      <c r="C1248" s="74" t="inlineStr">
        <is>
          <t>FONTE</t>
        </is>
      </c>
      <c r="D1248" s="74" t="inlineStr">
        <is>
          <t>UNID</t>
        </is>
      </c>
      <c r="E1248" s="74" t="inlineStr">
        <is>
          <t>COEFICIENTE</t>
        </is>
      </c>
      <c r="F1248" s="74" t="inlineStr">
        <is>
          <t>PREÇO UNITÁRIO</t>
        </is>
      </c>
      <c r="G1248" s="74" t="inlineStr">
        <is>
          <t>TOTAL</t>
        </is>
      </c>
    </row>
    <row r="1249" ht="29.1" customHeight="1">
      <c r="A1249" s="18" t="inlineStr">
        <is>
          <t>87301</t>
        </is>
      </c>
      <c r="B1249" s="19" t="inlineStr">
        <is>
          <t>ARGAMASSA TRAÇO 1:4 (EM VOLUME DE CIMENTO E AREIA MÉDIA ÚMIDA) PARA CONTRAPISO, PREPARO MECÂNICO COM BETONEIRA 400 L. AF_08/2019</t>
        </is>
      </c>
      <c r="C1249" s="18" t="inlineStr">
        <is>
          <t>SINAPI</t>
        </is>
      </c>
      <c r="D1249" s="18" t="inlineStr">
        <is>
          <t>M3</t>
        </is>
      </c>
      <c r="E1249" s="20" t="n">
        <v>0.0431</v>
      </c>
      <c r="F1249" s="21">
        <f>'COMPOSICOES AUXILIARES'!G307</f>
        <v/>
      </c>
      <c r="G1249" s="21">
        <f>TRUNC(TRUNC(E1249,8)*F1249,2)</f>
        <v/>
      </c>
      <c r="L1249" t="n">
        <v>0.0431</v>
      </c>
      <c r="M1249" t="n">
        <v>640.8099999999999</v>
      </c>
      <c r="N1249">
        <f>(M1249-F1249)</f>
        <v/>
      </c>
    </row>
    <row r="1250" ht="15" customHeight="1">
      <c r="A1250" s="1" t="n"/>
      <c r="B1250" s="1" t="n"/>
      <c r="C1250" s="1" t="n"/>
      <c r="D1250" s="1" t="n"/>
      <c r="E1250" s="77" t="inlineStr">
        <is>
          <t>TOTAL Serviço:</t>
        </is>
      </c>
      <c r="F1250" s="89" t="n"/>
      <c r="G1250" s="22">
        <f>SUM(G1249:G1249)</f>
        <v/>
      </c>
    </row>
    <row r="1251" ht="15" customHeight="1">
      <c r="A1251" s="1" t="n"/>
      <c r="B1251" s="1" t="n"/>
      <c r="C1251" s="1" t="n"/>
      <c r="D1251" s="1" t="n"/>
      <c r="E1251" s="78" t="inlineStr">
        <is>
          <t>VALOR:</t>
        </is>
      </c>
      <c r="F1251" s="89" t="n"/>
      <c r="G1251" s="4">
        <f>SUM(G1243,G1247,G1250)</f>
        <v/>
      </c>
    </row>
    <row r="1252" ht="15" customHeight="1">
      <c r="A1252" s="1" t="n"/>
      <c r="B1252" s="1" t="n"/>
      <c r="C1252" s="1" t="n"/>
      <c r="D1252" s="1" t="n"/>
      <c r="E1252" s="78" t="inlineStr">
        <is>
          <t>VALOR BDI:</t>
        </is>
      </c>
      <c r="F1252" s="89" t="n"/>
      <c r="G1252" s="4">
        <f>ROUNDDOWN(G1251*BDI,2)</f>
        <v/>
      </c>
    </row>
    <row r="1253" ht="15" customHeight="1">
      <c r="A1253" s="1" t="n"/>
      <c r="B1253" s="1" t="n"/>
      <c r="C1253" s="1" t="n"/>
      <c r="D1253" s="1" t="n"/>
      <c r="E1253" s="78" t="inlineStr">
        <is>
          <t>VALOR COM BDI:</t>
        </is>
      </c>
      <c r="F1253" s="89" t="n"/>
      <c r="G1253" s="4">
        <f>G1252 + G1251</f>
        <v/>
      </c>
    </row>
    <row r="1254" ht="9.949999999999999" customHeight="1">
      <c r="A1254" s="1" t="n"/>
      <c r="B1254" s="1" t="n"/>
      <c r="C1254" s="1" t="n"/>
      <c r="D1254" s="1" t="n"/>
      <c r="E1254" s="79" t="n"/>
    </row>
    <row r="1255" ht="20.1" customHeight="1">
      <c r="A1255" s="80" t="inlineStr">
        <is>
          <t>4.5.4. CP ADAP. 51 IMPERMEABILIZAÇÃO DE SUPERFÍCIE COM MANTA ASFÁLTICA, UMA CAMADA, INCLUSIVE APLICAÇÃO DE PRIMER ASFÁLTICO, E=4MM (M2)</t>
        </is>
      </c>
      <c r="B1255" s="88" t="n"/>
      <c r="C1255" s="88" t="n"/>
      <c r="D1255" s="88" t="n"/>
      <c r="E1255" s="88" t="n"/>
      <c r="F1255" s="88" t="n"/>
      <c r="G1255" s="89" t="n"/>
    </row>
    <row r="1256" ht="15" customHeight="1">
      <c r="A1256" s="76" t="inlineStr">
        <is>
          <t>Material</t>
        </is>
      </c>
      <c r="B1256" s="89" t="n"/>
      <c r="C1256" s="74" t="inlineStr">
        <is>
          <t>FONTE</t>
        </is>
      </c>
      <c r="D1256" s="74" t="inlineStr">
        <is>
          <t>UNID</t>
        </is>
      </c>
      <c r="E1256" s="74" t="inlineStr">
        <is>
          <t>COEFICIENTE</t>
        </is>
      </c>
      <c r="F1256" s="74" t="inlineStr">
        <is>
          <t>PREÇO UNITÁRIO</t>
        </is>
      </c>
      <c r="G1256" s="74" t="inlineStr">
        <is>
          <t>TOTAL</t>
        </is>
      </c>
    </row>
    <row r="1257" ht="15" customHeight="1">
      <c r="A1257" s="18" t="inlineStr">
        <is>
          <t>00004226</t>
        </is>
      </c>
      <c r="B1257" s="19" t="inlineStr">
        <is>
          <t>GAS DE COZINHA - GLP</t>
        </is>
      </c>
      <c r="C1257" s="18" t="inlineStr">
        <is>
          <t>SINAPI</t>
        </is>
      </c>
      <c r="D1257" s="18" t="inlineStr">
        <is>
          <t>KG</t>
        </is>
      </c>
      <c r="E1257" s="20" t="n">
        <v>0.26</v>
      </c>
      <c r="F1257" s="21">
        <f>ROUND(M1257*FATOR, 2)</f>
        <v/>
      </c>
      <c r="G1257" s="21">
        <f>ROUND(ROUND(E1257,8)*F1257,2)</f>
        <v/>
      </c>
      <c r="L1257" t="n">
        <v>0.26</v>
      </c>
      <c r="M1257" t="n">
        <v>8.01</v>
      </c>
      <c r="N1257">
        <f>(M1257-F1257)</f>
        <v/>
      </c>
    </row>
    <row r="1258" ht="21" customHeight="1">
      <c r="A1258" s="18" t="inlineStr">
        <is>
          <t>00004015</t>
        </is>
      </c>
      <c r="B1258" s="19" t="inlineStr">
        <is>
          <t>MANTA ASFALTICA ELASTOMERICA EM POLIESTER 4 MM, TIPO III, CLASSE B, ACABAMENTO PP (NBR 9952)</t>
        </is>
      </c>
      <c r="C1258" s="18" t="inlineStr">
        <is>
          <t>SINAPI</t>
        </is>
      </c>
      <c r="D1258" s="18" t="inlineStr">
        <is>
          <t>M2</t>
        </is>
      </c>
      <c r="E1258" s="20" t="n">
        <v>1.15</v>
      </c>
      <c r="F1258" s="21">
        <f>ROUND(M1258*FATOR, 2)</f>
        <v/>
      </c>
      <c r="G1258" s="21">
        <f>ROUND(ROUND(E1258,8)*F1258,2)</f>
        <v/>
      </c>
      <c r="L1258" t="n">
        <v>1.15</v>
      </c>
      <c r="M1258" t="n">
        <v>86.65000000000001</v>
      </c>
      <c r="N1258">
        <f>(M1258-F1258)</f>
        <v/>
      </c>
    </row>
    <row r="1259" ht="21" customHeight="1">
      <c r="A1259" s="18" t="inlineStr">
        <is>
          <t>00000511</t>
        </is>
      </c>
      <c r="B1259" s="19" t="inlineStr">
        <is>
          <t>PRIMER PARA MANTA ASFALTICA A BASE DE ASFALTO MODIFICADO DILUIDO EM SOLVENTE, APLICACAO A FRIO</t>
        </is>
      </c>
      <c r="C1259" s="18" t="inlineStr">
        <is>
          <t>SINAPI</t>
        </is>
      </c>
      <c r="D1259" s="18" t="inlineStr">
        <is>
          <t>L</t>
        </is>
      </c>
      <c r="E1259" s="20" t="n">
        <v>0.615</v>
      </c>
      <c r="F1259" s="21">
        <f>ROUND(M1259*FATOR, 2)</f>
        <v/>
      </c>
      <c r="G1259" s="21">
        <f>ROUND(ROUND(E1259,8)*F1259,2)</f>
        <v/>
      </c>
      <c r="L1259" t="n">
        <v>0.615</v>
      </c>
      <c r="M1259" t="n">
        <v>21.59</v>
      </c>
      <c r="N1259">
        <f>(M1259-F1259)</f>
        <v/>
      </c>
    </row>
    <row r="1260" ht="15" customHeight="1">
      <c r="A1260" s="1" t="n"/>
      <c r="B1260" s="1" t="n"/>
      <c r="C1260" s="1" t="n"/>
      <c r="D1260" s="1" t="n"/>
      <c r="E1260" s="77" t="inlineStr">
        <is>
          <t>TOTAL Material:</t>
        </is>
      </c>
      <c r="F1260" s="89" t="n"/>
      <c r="G1260" s="22">
        <f>SUM(G1257:G1259)</f>
        <v/>
      </c>
    </row>
    <row r="1261" ht="15" customHeight="1">
      <c r="A1261" s="76" t="inlineStr">
        <is>
          <t>Mão de Obra com Encargos Complementares</t>
        </is>
      </c>
      <c r="B1261" s="89" t="n"/>
      <c r="C1261" s="74" t="inlineStr">
        <is>
          <t>FONTE</t>
        </is>
      </c>
      <c r="D1261" s="74" t="inlineStr">
        <is>
          <t>UNID</t>
        </is>
      </c>
      <c r="E1261" s="74" t="inlineStr">
        <is>
          <t>COEFICIENTE</t>
        </is>
      </c>
      <c r="F1261" s="74" t="inlineStr">
        <is>
          <t>PREÇO UNITÁRIO</t>
        </is>
      </c>
      <c r="G1261" s="74" t="inlineStr">
        <is>
          <t>TOTAL</t>
        </is>
      </c>
    </row>
    <row r="1262" ht="21" customHeight="1">
      <c r="A1262" s="18" t="inlineStr">
        <is>
          <t>88243</t>
        </is>
      </c>
      <c r="B1262" s="19" t="inlineStr">
        <is>
          <t>AJUDANTE ESPECIALIZADO COM ENCARGOS COMPLEMENTARES</t>
        </is>
      </c>
      <c r="C1262" s="18" t="inlineStr">
        <is>
          <t>SINAPI</t>
        </is>
      </c>
      <c r="D1262" s="18" t="inlineStr">
        <is>
          <t>H</t>
        </is>
      </c>
      <c r="E1262" s="20">
        <f>L1262*FATOR</f>
        <v/>
      </c>
      <c r="F1262" s="21">
        <f>'COMPOSICOES AUXILIARES'!G75</f>
        <v/>
      </c>
      <c r="G1262" s="21">
        <f>ROUND(ROUND(E1262,8)*F1262,2)</f>
        <v/>
      </c>
      <c r="L1262" t="n">
        <v>0.192</v>
      </c>
      <c r="M1262" t="n">
        <v>22.26</v>
      </c>
      <c r="N1262">
        <f>(M1262-F1262)</f>
        <v/>
      </c>
    </row>
    <row r="1263" ht="15" customHeight="1">
      <c r="A1263" s="18" t="inlineStr">
        <is>
          <t>88270</t>
        </is>
      </c>
      <c r="B1263" s="19" t="inlineStr">
        <is>
          <t>IMPERMEABILIZADOR COM ENCARGOS COMPLEMENTARES</t>
        </is>
      </c>
      <c r="C1263" s="18" t="inlineStr">
        <is>
          <t>SINAPI</t>
        </is>
      </c>
      <c r="D1263" s="18" t="inlineStr">
        <is>
          <t>H</t>
        </is>
      </c>
      <c r="E1263" s="20">
        <f>L1263*FATOR</f>
        <v/>
      </c>
      <c r="F1263" s="21">
        <f>'COMPOSICOES AUXILIARES'!G2200</f>
        <v/>
      </c>
      <c r="G1263" s="21">
        <f>ROUND(ROUND(E1263,8)*F1263,2)</f>
        <v/>
      </c>
      <c r="L1263" t="n">
        <v>0.948</v>
      </c>
      <c r="M1263" t="n">
        <v>28.88</v>
      </c>
      <c r="N1263">
        <f>(M1263-F1263)</f>
        <v/>
      </c>
    </row>
    <row r="1264" ht="18" customHeight="1">
      <c r="A1264" s="1" t="n"/>
      <c r="B1264" s="1" t="n"/>
      <c r="C1264" s="1" t="n"/>
      <c r="D1264" s="1" t="n"/>
      <c r="E1264" s="77" t="inlineStr">
        <is>
          <t>TOTAL Mão de Obra com Encargos Complementares:</t>
        </is>
      </c>
      <c r="F1264" s="89" t="n"/>
      <c r="G1264" s="22">
        <f>SUM(G1262:G1263)</f>
        <v/>
      </c>
    </row>
    <row r="1265" ht="15" customHeight="1">
      <c r="A1265" s="1" t="n"/>
      <c r="B1265" s="1" t="n"/>
      <c r="C1265" s="1" t="n"/>
      <c r="D1265" s="1" t="n"/>
      <c r="E1265" s="78" t="inlineStr">
        <is>
          <t>VALOR:</t>
        </is>
      </c>
      <c r="F1265" s="89" t="n"/>
      <c r="G1265" s="4">
        <f>SUM(G1260,G1264)</f>
        <v/>
      </c>
    </row>
    <row r="1266" ht="15" customHeight="1">
      <c r="A1266" s="1" t="n"/>
      <c r="B1266" s="1" t="n"/>
      <c r="C1266" s="1" t="n"/>
      <c r="D1266" s="1" t="n"/>
      <c r="E1266" s="78" t="inlineStr">
        <is>
          <t>VALOR BDI:</t>
        </is>
      </c>
      <c r="F1266" s="89" t="n"/>
      <c r="G1266" s="4">
        <f>ROUNDDOWN(G1265*BDI,2)</f>
        <v/>
      </c>
    </row>
    <row r="1267" ht="15" customHeight="1">
      <c r="A1267" s="1" t="n"/>
      <c r="B1267" s="1" t="n"/>
      <c r="C1267" s="1" t="n"/>
      <c r="D1267" s="1" t="n"/>
      <c r="E1267" s="78" t="inlineStr">
        <is>
          <t>VALOR COM BDI:</t>
        </is>
      </c>
      <c r="F1267" s="89" t="n"/>
      <c r="G1267" s="4">
        <f>G1266 + G1265</f>
        <v/>
      </c>
    </row>
    <row r="1268" ht="9.949999999999999" customHeight="1">
      <c r="A1268" s="1" t="n"/>
      <c r="B1268" s="1" t="n"/>
      <c r="C1268" s="1" t="n"/>
      <c r="D1268" s="1" t="n"/>
      <c r="E1268" s="79" t="n"/>
    </row>
    <row r="1269" ht="20.1" customHeight="1">
      <c r="A1269" s="80" t="inlineStr">
        <is>
          <t>4.5.5. 98567 PROTEÇÃO MECÂNICA DE SUPERFICIE HORIZONTAL COM ARGAMASSA DE CIMENTO E AREIA, TRAÇO 1:3, E=4CM. AF_09/2023 (M2)</t>
        </is>
      </c>
      <c r="B1269" s="88" t="n"/>
      <c r="C1269" s="88" t="n"/>
      <c r="D1269" s="88" t="n"/>
      <c r="E1269" s="88" t="n"/>
      <c r="F1269" s="88" t="n"/>
      <c r="G1269" s="89" t="n"/>
    </row>
    <row r="1270" ht="15" customHeight="1">
      <c r="A1270" s="76" t="inlineStr">
        <is>
          <t>Material</t>
        </is>
      </c>
      <c r="B1270" s="89" t="n"/>
      <c r="C1270" s="74" t="inlineStr">
        <is>
          <t>FONTE</t>
        </is>
      </c>
      <c r="D1270" s="74" t="inlineStr">
        <is>
          <t>UNID</t>
        </is>
      </c>
      <c r="E1270" s="74" t="inlineStr">
        <is>
          <t>COEFICIENTE</t>
        </is>
      </c>
      <c r="F1270" s="74" t="inlineStr">
        <is>
          <t>PREÇO UNITÁRIO</t>
        </is>
      </c>
      <c r="G1270" s="74" t="inlineStr">
        <is>
          <t>TOTAL</t>
        </is>
      </c>
    </row>
    <row r="1271" ht="21" customHeight="1">
      <c r="A1271" s="18" t="inlineStr">
        <is>
          <t>00038365</t>
        </is>
      </c>
      <c r="B1271" s="19" t="inlineStr">
        <is>
          <t>CAMADA SEPARADORA DE FILME DE POLIETILENO 20 A 25 MICRA</t>
        </is>
      </c>
      <c r="C1271" s="18" t="inlineStr">
        <is>
          <t>SINAPI</t>
        </is>
      </c>
      <c r="D1271" s="18" t="inlineStr">
        <is>
          <t>M2</t>
        </is>
      </c>
      <c r="E1271" s="20" t="n">
        <v>1.04</v>
      </c>
      <c r="F1271" s="21">
        <f>ROUND(M1271*FATOR, 2)</f>
        <v/>
      </c>
      <c r="G1271" s="21">
        <f>TRUNC(TRUNC(E1271,8)*F1271,2)</f>
        <v/>
      </c>
      <c r="L1271" t="n">
        <v>1.04</v>
      </c>
      <c r="M1271" t="n">
        <v>2.73</v>
      </c>
      <c r="N1271">
        <f>(M1271-F1271)</f>
        <v/>
      </c>
    </row>
    <row r="1272" ht="15" customHeight="1">
      <c r="A1272" s="1" t="n"/>
      <c r="B1272" s="1" t="n"/>
      <c r="C1272" s="1" t="n"/>
      <c r="D1272" s="1" t="n"/>
      <c r="E1272" s="77" t="inlineStr">
        <is>
          <t>TOTAL Material:</t>
        </is>
      </c>
      <c r="F1272" s="89" t="n"/>
      <c r="G1272" s="22">
        <f>SUM(G1271:G1271)</f>
        <v/>
      </c>
    </row>
    <row r="1273" ht="15" customHeight="1">
      <c r="A1273" s="76" t="inlineStr">
        <is>
          <t>Mão de Obra com Encargos Complementares</t>
        </is>
      </c>
      <c r="B1273" s="89" t="n"/>
      <c r="C1273" s="74" t="inlineStr">
        <is>
          <t>FONTE</t>
        </is>
      </c>
      <c r="D1273" s="74" t="inlineStr">
        <is>
          <t>UNID</t>
        </is>
      </c>
      <c r="E1273" s="74" t="inlineStr">
        <is>
          <t>COEFICIENTE</t>
        </is>
      </c>
      <c r="F1273" s="74" t="inlineStr">
        <is>
          <t>PREÇO UNITÁRIO</t>
        </is>
      </c>
      <c r="G1273" s="74" t="inlineStr">
        <is>
          <t>TOTAL</t>
        </is>
      </c>
    </row>
    <row r="1274" ht="15" customHeight="1">
      <c r="A1274" s="18" t="inlineStr">
        <is>
          <t>88309</t>
        </is>
      </c>
      <c r="B1274" s="19" t="inlineStr">
        <is>
          <t>PEDREIRO COM ENCARGOS COMPLEMENTARES</t>
        </is>
      </c>
      <c r="C1274" s="18" t="inlineStr">
        <is>
          <t>SINAPI</t>
        </is>
      </c>
      <c r="D1274" s="18" t="inlineStr">
        <is>
          <t>H</t>
        </is>
      </c>
      <c r="E1274" s="20">
        <f>L1274*FATOR</f>
        <v/>
      </c>
      <c r="F1274" s="21">
        <f>'COMPOSICOES AUXILIARES'!G2963</f>
        <v/>
      </c>
      <c r="G1274" s="21">
        <f>TRUNC(TRUNC(E1274,8)*F1274,2)</f>
        <v/>
      </c>
      <c r="L1274" t="n">
        <v>0.9282</v>
      </c>
      <c r="M1274" t="n">
        <v>28.88</v>
      </c>
      <c r="N1274">
        <f>(M1274-F1274)</f>
        <v/>
      </c>
    </row>
    <row r="1275" ht="15" customHeight="1">
      <c r="A1275" s="18" t="inlineStr">
        <is>
          <t>88316</t>
        </is>
      </c>
      <c r="B1275" s="19" t="inlineStr">
        <is>
          <t>SERVENTE COM ENCARGOS COMPLEMENTARES</t>
        </is>
      </c>
      <c r="C1275" s="18" t="inlineStr">
        <is>
          <t>SINAPI</t>
        </is>
      </c>
      <c r="D1275" s="18" t="inlineStr">
        <is>
          <t>H</t>
        </is>
      </c>
      <c r="E1275" s="20">
        <f>L1275*FATOR</f>
        <v/>
      </c>
      <c r="F1275" s="21">
        <f>'COMPOSICOES AUXILIARES'!G3382</f>
        <v/>
      </c>
      <c r="G1275" s="21">
        <f>TRUNC(TRUNC(E1275,8)*F1275,2)</f>
        <v/>
      </c>
      <c r="L1275" t="n">
        <v>0.2093</v>
      </c>
      <c r="M1275" t="n">
        <v>22.1</v>
      </c>
      <c r="N1275">
        <f>(M1275-F1275)</f>
        <v/>
      </c>
    </row>
    <row r="1276" ht="18" customHeight="1">
      <c r="A1276" s="1" t="n"/>
      <c r="B1276" s="1" t="n"/>
      <c r="C1276" s="1" t="n"/>
      <c r="D1276" s="1" t="n"/>
      <c r="E1276" s="77" t="inlineStr">
        <is>
          <t>TOTAL Mão de Obra com Encargos Complementares:</t>
        </is>
      </c>
      <c r="F1276" s="89" t="n"/>
      <c r="G1276" s="22">
        <f>SUM(G1274:G1275)</f>
        <v/>
      </c>
    </row>
    <row r="1277" ht="15" customHeight="1">
      <c r="A1277" s="76" t="inlineStr">
        <is>
          <t>Serviço</t>
        </is>
      </c>
      <c r="B1277" s="89" t="n"/>
      <c r="C1277" s="74" t="inlineStr">
        <is>
          <t>FONTE</t>
        </is>
      </c>
      <c r="D1277" s="74" t="inlineStr">
        <is>
          <t>UNID</t>
        </is>
      </c>
      <c r="E1277" s="74" t="inlineStr">
        <is>
          <t>COEFICIENTE</t>
        </is>
      </c>
      <c r="F1277" s="74" t="inlineStr">
        <is>
          <t>PREÇO UNITÁRIO</t>
        </is>
      </c>
      <c r="G1277" s="74" t="inlineStr">
        <is>
          <t>TOTAL</t>
        </is>
      </c>
    </row>
    <row r="1278" ht="29.1" customHeight="1">
      <c r="A1278" s="18" t="inlineStr">
        <is>
          <t>87372</t>
        </is>
      </c>
      <c r="B1278" s="19" t="inlineStr">
        <is>
          <t>ARGAMASSA TRAÇO 1:3 (EM VOLUME DE CIMENTO E AREIA MÉDIA ÚMIDA) PARA CONTRAPISO, PREPARO MANUAL. AF_08/2019</t>
        </is>
      </c>
      <c r="C1278" s="18" t="inlineStr">
        <is>
          <t>SINAPI</t>
        </is>
      </c>
      <c r="D1278" s="18" t="inlineStr">
        <is>
          <t>M3</t>
        </is>
      </c>
      <c r="E1278" s="20" t="n">
        <v>0.044</v>
      </c>
      <c r="F1278" s="21">
        <f>'COMPOSICOES AUXILIARES'!G251</f>
        <v/>
      </c>
      <c r="G1278" s="21">
        <f>TRUNC(TRUNC(E1278,8)*F1278,2)</f>
        <v/>
      </c>
      <c r="L1278" t="n">
        <v>0.044</v>
      </c>
      <c r="M1278" t="n">
        <v>825.74</v>
      </c>
      <c r="N1278">
        <f>(M1278-F1278)</f>
        <v/>
      </c>
    </row>
    <row r="1279" ht="15" customHeight="1">
      <c r="A1279" s="1" t="n"/>
      <c r="B1279" s="1" t="n"/>
      <c r="C1279" s="1" t="n"/>
      <c r="D1279" s="1" t="n"/>
      <c r="E1279" s="77" t="inlineStr">
        <is>
          <t>TOTAL Serviço:</t>
        </is>
      </c>
      <c r="F1279" s="89" t="n"/>
      <c r="G1279" s="22">
        <f>SUM(G1278:G1278)</f>
        <v/>
      </c>
    </row>
    <row r="1280" ht="15" customHeight="1">
      <c r="A1280" s="1" t="n"/>
      <c r="B1280" s="1" t="n"/>
      <c r="C1280" s="1" t="n"/>
      <c r="D1280" s="1" t="n"/>
      <c r="E1280" s="78" t="inlineStr">
        <is>
          <t>VALOR:</t>
        </is>
      </c>
      <c r="F1280" s="89" t="n"/>
      <c r="G1280" s="4">
        <f>SUM(G1272,G1276,G1279)</f>
        <v/>
      </c>
    </row>
    <row r="1281" ht="15" customHeight="1">
      <c r="A1281" s="1" t="n"/>
      <c r="B1281" s="1" t="n"/>
      <c r="C1281" s="1" t="n"/>
      <c r="D1281" s="1" t="n"/>
      <c r="E1281" s="78" t="inlineStr">
        <is>
          <t>VALOR BDI:</t>
        </is>
      </c>
      <c r="F1281" s="89" t="n"/>
      <c r="G1281" s="4">
        <f>ROUNDDOWN(G1280*BDI,2)</f>
        <v/>
      </c>
    </row>
    <row r="1282" ht="15" customHeight="1">
      <c r="A1282" s="1" t="n"/>
      <c r="B1282" s="1" t="n"/>
      <c r="C1282" s="1" t="n"/>
      <c r="D1282" s="1" t="n"/>
      <c r="E1282" s="78" t="inlineStr">
        <is>
          <t>VALOR COM BDI:</t>
        </is>
      </c>
      <c r="F1282" s="89" t="n"/>
      <c r="G1282" s="4">
        <f>G1281 + G1280</f>
        <v/>
      </c>
    </row>
    <row r="1283" ht="9.949999999999999" customHeight="1">
      <c r="A1283" s="1" t="n"/>
      <c r="B1283" s="1" t="n"/>
      <c r="C1283" s="1" t="n"/>
      <c r="D1283" s="1" t="n"/>
      <c r="E1283" s="79" t="n"/>
    </row>
    <row r="1284" ht="20.1" customHeight="1">
      <c r="A1284" s="80" t="inlineStr">
        <is>
          <t>4.5.6. 98564 PROTEÇÃO MECÂNICA DE SUPERFÍCIE VERTICAL COM ARGAMASSA DE CIMENTO E AREIA, TRAÇO 1:3, E=2CM. AF_09/2023 (M2)</t>
        </is>
      </c>
      <c r="B1284" s="88" t="n"/>
      <c r="C1284" s="88" t="n"/>
      <c r="D1284" s="88" t="n"/>
      <c r="E1284" s="88" t="n"/>
      <c r="F1284" s="88" t="n"/>
      <c r="G1284" s="89" t="n"/>
    </row>
    <row r="1285" ht="15" customHeight="1">
      <c r="A1285" s="76" t="inlineStr">
        <is>
          <t>Material</t>
        </is>
      </c>
      <c r="B1285" s="89" t="n"/>
      <c r="C1285" s="74" t="inlineStr">
        <is>
          <t>FONTE</t>
        </is>
      </c>
      <c r="D1285" s="74" t="inlineStr">
        <is>
          <t>UNID</t>
        </is>
      </c>
      <c r="E1285" s="74" t="inlineStr">
        <is>
          <t>COEFICIENTE</t>
        </is>
      </c>
      <c r="F1285" s="74" t="inlineStr">
        <is>
          <t>PREÇO UNITÁRIO</t>
        </is>
      </c>
      <c r="G1285" s="74" t="inlineStr">
        <is>
          <t>TOTAL</t>
        </is>
      </c>
    </row>
    <row r="1286" ht="21" customHeight="1">
      <c r="A1286" s="18" t="inlineStr">
        <is>
          <t>00010931</t>
        </is>
      </c>
      <c r="B1286" s="19" t="inlineStr">
        <is>
          <t>TELA DE ARAME GALVANIZADA, HEXAGONAL, FIO 0,56 MM (24 BWG), MALHA 1/2", H = 1 M</t>
        </is>
      </c>
      <c r="C1286" s="18" t="inlineStr">
        <is>
          <t>SINAPI</t>
        </is>
      </c>
      <c r="D1286" s="18" t="inlineStr">
        <is>
          <t>M2</t>
        </is>
      </c>
      <c r="E1286" s="20" t="n">
        <v>1.05</v>
      </c>
      <c r="F1286" s="21">
        <f>ROUND(M1286*FATOR, 2)</f>
        <v/>
      </c>
      <c r="G1286" s="21">
        <f>TRUNC(TRUNC(E1286,8)*F1286,2)</f>
        <v/>
      </c>
      <c r="L1286" t="n">
        <v>1.05</v>
      </c>
      <c r="M1286" t="n">
        <v>12.48</v>
      </c>
      <c r="N1286">
        <f>(M1286-F1286)</f>
        <v/>
      </c>
    </row>
    <row r="1287" ht="15" customHeight="1">
      <c r="A1287" s="1" t="n"/>
      <c r="B1287" s="1" t="n"/>
      <c r="C1287" s="1" t="n"/>
      <c r="D1287" s="1" t="n"/>
      <c r="E1287" s="77" t="inlineStr">
        <is>
          <t>TOTAL Material:</t>
        </is>
      </c>
      <c r="F1287" s="89" t="n"/>
      <c r="G1287" s="22">
        <f>SUM(G1286:G1286)</f>
        <v/>
      </c>
    </row>
    <row r="1288" ht="15" customHeight="1">
      <c r="A1288" s="76" t="inlineStr">
        <is>
          <t>Mão de Obra com Encargos Complementares</t>
        </is>
      </c>
      <c r="B1288" s="89" t="n"/>
      <c r="C1288" s="74" t="inlineStr">
        <is>
          <t>FONTE</t>
        </is>
      </c>
      <c r="D1288" s="74" t="inlineStr">
        <is>
          <t>UNID</t>
        </is>
      </c>
      <c r="E1288" s="74" t="inlineStr">
        <is>
          <t>COEFICIENTE</t>
        </is>
      </c>
      <c r="F1288" s="74" t="inlineStr">
        <is>
          <t>PREÇO UNITÁRIO</t>
        </is>
      </c>
      <c r="G1288" s="74" t="inlineStr">
        <is>
          <t>TOTAL</t>
        </is>
      </c>
    </row>
    <row r="1289" ht="15" customHeight="1">
      <c r="A1289" s="18" t="inlineStr">
        <is>
          <t>88309</t>
        </is>
      </c>
      <c r="B1289" s="19" t="inlineStr">
        <is>
          <t>PEDREIRO COM ENCARGOS COMPLEMENTARES</t>
        </is>
      </c>
      <c r="C1289" s="18" t="inlineStr">
        <is>
          <t>SINAPI</t>
        </is>
      </c>
      <c r="D1289" s="18" t="inlineStr">
        <is>
          <t>H</t>
        </is>
      </c>
      <c r="E1289" s="20">
        <f>L1289*FATOR</f>
        <v/>
      </c>
      <c r="F1289" s="21">
        <f>'COMPOSICOES AUXILIARES'!G2963</f>
        <v/>
      </c>
      <c r="G1289" s="21">
        <f>TRUNC(TRUNC(E1289,8)*F1289,2)</f>
        <v/>
      </c>
      <c r="L1289" t="n">
        <v>0.5154</v>
      </c>
      <c r="M1289" t="n">
        <v>28.88</v>
      </c>
      <c r="N1289">
        <f>(M1289-F1289)</f>
        <v/>
      </c>
    </row>
    <row r="1290" ht="15" customHeight="1">
      <c r="A1290" s="18" t="inlineStr">
        <is>
          <t>88316</t>
        </is>
      </c>
      <c r="B1290" s="19" t="inlineStr">
        <is>
          <t>SERVENTE COM ENCARGOS COMPLEMENTARES</t>
        </is>
      </c>
      <c r="C1290" s="18" t="inlineStr">
        <is>
          <t>SINAPI</t>
        </is>
      </c>
      <c r="D1290" s="18" t="inlineStr">
        <is>
          <t>H</t>
        </is>
      </c>
      <c r="E1290" s="20">
        <f>L1290*FATOR</f>
        <v/>
      </c>
      <c r="F1290" s="21">
        <f>'COMPOSICOES AUXILIARES'!G3382</f>
        <v/>
      </c>
      <c r="G1290" s="21">
        <f>TRUNC(TRUNC(E1290,8)*F1290,2)</f>
        <v/>
      </c>
      <c r="L1290" t="n">
        <v>0.1162</v>
      </c>
      <c r="M1290" t="n">
        <v>22.1</v>
      </c>
      <c r="N1290">
        <f>(M1290-F1290)</f>
        <v/>
      </c>
    </row>
    <row r="1291" ht="18" customHeight="1">
      <c r="A1291" s="1" t="n"/>
      <c r="B1291" s="1" t="n"/>
      <c r="C1291" s="1" t="n"/>
      <c r="D1291" s="1" t="n"/>
      <c r="E1291" s="77" t="inlineStr">
        <is>
          <t>TOTAL Mão de Obra com Encargos Complementares:</t>
        </is>
      </c>
      <c r="F1291" s="89" t="n"/>
      <c r="G1291" s="22">
        <f>SUM(G1289:G1290)</f>
        <v/>
      </c>
    </row>
    <row r="1292" ht="15" customHeight="1">
      <c r="A1292" s="76" t="inlineStr">
        <is>
          <t>Serviço</t>
        </is>
      </c>
      <c r="B1292" s="89" t="n"/>
      <c r="C1292" s="74" t="inlineStr">
        <is>
          <t>FONTE</t>
        </is>
      </c>
      <c r="D1292" s="74" t="inlineStr">
        <is>
          <t>UNID</t>
        </is>
      </c>
      <c r="E1292" s="74" t="inlineStr">
        <is>
          <t>COEFICIENTE</t>
        </is>
      </c>
      <c r="F1292" s="74" t="inlineStr">
        <is>
          <t>PREÇO UNITÁRIO</t>
        </is>
      </c>
      <c r="G1292" s="74" t="inlineStr">
        <is>
          <t>TOTAL</t>
        </is>
      </c>
    </row>
    <row r="1293" ht="29.1" customHeight="1">
      <c r="A1293" s="18" t="inlineStr">
        <is>
          <t>87372</t>
        </is>
      </c>
      <c r="B1293" s="19" t="inlineStr">
        <is>
          <t>ARGAMASSA TRAÇO 1:3 (EM VOLUME DE CIMENTO E AREIA MÉDIA ÚMIDA) PARA CONTRAPISO, PREPARO MANUAL. AF_08/2019</t>
        </is>
      </c>
      <c r="C1293" s="18" t="inlineStr">
        <is>
          <t>SINAPI</t>
        </is>
      </c>
      <c r="D1293" s="18" t="inlineStr">
        <is>
          <t>M3</t>
        </is>
      </c>
      <c r="E1293" s="20" t="n">
        <v>0.025</v>
      </c>
      <c r="F1293" s="21">
        <f>'COMPOSICOES AUXILIARES'!G251</f>
        <v/>
      </c>
      <c r="G1293" s="21">
        <f>TRUNC(TRUNC(E1293,8)*F1293,2)</f>
        <v/>
      </c>
      <c r="L1293" t="n">
        <v>0.025</v>
      </c>
      <c r="M1293" t="n">
        <v>825.74</v>
      </c>
      <c r="N1293">
        <f>(M1293-F1293)</f>
        <v/>
      </c>
    </row>
    <row r="1294" ht="15" customHeight="1">
      <c r="A1294" s="1" t="n"/>
      <c r="B1294" s="1" t="n"/>
      <c r="C1294" s="1" t="n"/>
      <c r="D1294" s="1" t="n"/>
      <c r="E1294" s="77" t="inlineStr">
        <is>
          <t>TOTAL Serviço:</t>
        </is>
      </c>
      <c r="F1294" s="89" t="n"/>
      <c r="G1294" s="22">
        <f>SUM(G1293:G1293)</f>
        <v/>
      </c>
    </row>
    <row r="1295" ht="15" customHeight="1">
      <c r="A1295" s="1" t="n"/>
      <c r="B1295" s="1" t="n"/>
      <c r="C1295" s="1" t="n"/>
      <c r="D1295" s="1" t="n"/>
      <c r="E1295" s="78" t="inlineStr">
        <is>
          <t>VALOR:</t>
        </is>
      </c>
      <c r="F1295" s="89" t="n"/>
      <c r="G1295" s="4">
        <f>SUM(G1287,G1291,G1294)</f>
        <v/>
      </c>
    </row>
    <row r="1296" ht="15" customHeight="1">
      <c r="A1296" s="1" t="n"/>
      <c r="B1296" s="1" t="n"/>
      <c r="C1296" s="1" t="n"/>
      <c r="D1296" s="1" t="n"/>
      <c r="E1296" s="78" t="inlineStr">
        <is>
          <t>VALOR BDI:</t>
        </is>
      </c>
      <c r="F1296" s="89" t="n"/>
      <c r="G1296" s="4">
        <f>ROUNDDOWN(G1295*BDI,2)</f>
        <v/>
      </c>
    </row>
    <row r="1297" ht="15" customHeight="1">
      <c r="A1297" s="1" t="n"/>
      <c r="B1297" s="1" t="n"/>
      <c r="C1297" s="1" t="n"/>
      <c r="D1297" s="1" t="n"/>
      <c r="E1297" s="78" t="inlineStr">
        <is>
          <t>VALOR COM BDI:</t>
        </is>
      </c>
      <c r="F1297" s="89" t="n"/>
      <c r="G1297" s="4">
        <f>G1296 + G1295</f>
        <v/>
      </c>
    </row>
    <row r="1298" ht="9.949999999999999" customHeight="1">
      <c r="A1298" s="1" t="n"/>
      <c r="B1298" s="1" t="n"/>
      <c r="C1298" s="1" t="n"/>
      <c r="D1298" s="1" t="n"/>
      <c r="E1298" s="79" t="n"/>
    </row>
    <row r="1299" ht="20.1" customHeight="1">
      <c r="A1299" s="80" t="inlineStr">
        <is>
          <t>4.6.1. 97625 DEMOLIÇÃO DE ALVENARIA PARA QUALQUER TIPO DE BLOCO, DE FORMA MECANIZADA, SEM REAPROVEITAMENTO. AF_09/2023 (M3)</t>
        </is>
      </c>
      <c r="B1299" s="88" t="n"/>
      <c r="C1299" s="88" t="n"/>
      <c r="D1299" s="88" t="n"/>
      <c r="E1299" s="88" t="n"/>
      <c r="F1299" s="88" t="n"/>
      <c r="G1299" s="89" t="n"/>
    </row>
    <row r="1300" ht="15" customHeight="1">
      <c r="A1300" s="76" t="inlineStr">
        <is>
          <t>Equipamento Custo Horário</t>
        </is>
      </c>
      <c r="B1300" s="89" t="n"/>
      <c r="C1300" s="74" t="inlineStr">
        <is>
          <t>FONTE</t>
        </is>
      </c>
      <c r="D1300" s="74" t="inlineStr">
        <is>
          <t>UNID</t>
        </is>
      </c>
      <c r="E1300" s="74" t="inlineStr">
        <is>
          <t>COEFICIENTE</t>
        </is>
      </c>
      <c r="F1300" s="74" t="inlineStr">
        <is>
          <t>PREÇO UNITÁRIO</t>
        </is>
      </c>
      <c r="G1300" s="74" t="inlineStr">
        <is>
          <t>TOTAL</t>
        </is>
      </c>
    </row>
    <row r="1301" ht="29.1" customHeight="1">
      <c r="A1301" s="18" t="inlineStr">
        <is>
          <t>5942</t>
        </is>
      </c>
      <c r="B1301" s="19" t="inlineStr">
        <is>
          <t>PÁ CARREGADEIRA SOBRE RODAS, POTÊNCIA LÍQUIDA 128 HP, CAPACIDADE DA CAÇAMBA 1,7 A 2,8 M3, PESO OPERACIONAL 11632 KG - CHI DIURNO. AF_06/2014</t>
        </is>
      </c>
      <c r="C1301" s="18" t="inlineStr">
        <is>
          <t>SINAPI</t>
        </is>
      </c>
      <c r="D1301" s="18" t="inlineStr">
        <is>
          <t>CHI</t>
        </is>
      </c>
      <c r="E1301" s="20" t="n">
        <v>0.1394</v>
      </c>
      <c r="F1301" s="21">
        <f>'COMPOSICOES AUXILIARES'!G3164</f>
        <v/>
      </c>
      <c r="G1301" s="21">
        <f>TRUNC(TRUNC(E1301,8)*F1301,2)</f>
        <v/>
      </c>
      <c r="L1301" t="n">
        <v>0.1394</v>
      </c>
      <c r="M1301" t="n">
        <v>80.8</v>
      </c>
      <c r="N1301">
        <f>(M1301-F1301)</f>
        <v/>
      </c>
    </row>
    <row r="1302" ht="29.1" customHeight="1">
      <c r="A1302" s="18" t="inlineStr">
        <is>
          <t>5940</t>
        </is>
      </c>
      <c r="B1302" s="19" t="inlineStr">
        <is>
          <t>PÁ CARREGADEIRA SOBRE RODAS, POTÊNCIA LÍQUIDA 128 HP, CAPACIDADE DA CAÇAMBA 1,7 A 2,8 M3, PESO OPERACIONAL 11632 KG - CHP DIURNO. AF_06/2014</t>
        </is>
      </c>
      <c r="C1302" s="18" t="inlineStr">
        <is>
          <t>SINAPI</t>
        </is>
      </c>
      <c r="D1302" s="18" t="inlineStr">
        <is>
          <t>CHP</t>
        </is>
      </c>
      <c r="E1302" s="20" t="n">
        <v>0.24</v>
      </c>
      <c r="F1302" s="21">
        <f>'COMPOSICOES AUXILIARES'!G3178</f>
        <v/>
      </c>
      <c r="G1302" s="21">
        <f>TRUNC(TRUNC(E1302,8)*F1302,2)</f>
        <v/>
      </c>
      <c r="L1302" t="n">
        <v>0.24</v>
      </c>
      <c r="M1302" t="n">
        <v>200.05</v>
      </c>
      <c r="N1302">
        <f>(M1302-F1302)</f>
        <v/>
      </c>
    </row>
    <row r="1303" ht="18" customHeight="1">
      <c r="A1303" s="1" t="n"/>
      <c r="B1303" s="1" t="n"/>
      <c r="C1303" s="1" t="n"/>
      <c r="D1303" s="1" t="n"/>
      <c r="E1303" s="77" t="inlineStr">
        <is>
          <t>TOTAL Equipamento Custo Horário:</t>
        </is>
      </c>
      <c r="F1303" s="89" t="n"/>
      <c r="G1303" s="22">
        <f>SUM(G1301:G1302)</f>
        <v/>
      </c>
    </row>
    <row r="1304" ht="15" customHeight="1">
      <c r="A1304" s="1" t="n"/>
      <c r="B1304" s="1" t="n"/>
      <c r="C1304" s="1" t="n"/>
      <c r="D1304" s="1" t="n"/>
      <c r="E1304" s="78" t="inlineStr">
        <is>
          <t>VALOR:</t>
        </is>
      </c>
      <c r="F1304" s="89" t="n"/>
      <c r="G1304" s="4">
        <f>SUM(G1303)</f>
        <v/>
      </c>
    </row>
    <row r="1305" ht="15" customHeight="1">
      <c r="A1305" s="1" t="n"/>
      <c r="B1305" s="1" t="n"/>
      <c r="C1305" s="1" t="n"/>
      <c r="D1305" s="1" t="n"/>
      <c r="E1305" s="78" t="inlineStr">
        <is>
          <t>VALOR BDI:</t>
        </is>
      </c>
      <c r="F1305" s="89" t="n"/>
      <c r="G1305" s="4">
        <f>ROUNDDOWN(G1304*BDI,2)</f>
        <v/>
      </c>
    </row>
    <row r="1306" ht="15" customHeight="1">
      <c r="A1306" s="1" t="n"/>
      <c r="B1306" s="1" t="n"/>
      <c r="C1306" s="1" t="n"/>
      <c r="D1306" s="1" t="n"/>
      <c r="E1306" s="78" t="inlineStr">
        <is>
          <t>VALOR COM BDI:</t>
        </is>
      </c>
      <c r="F1306" s="89" t="n"/>
      <c r="G1306" s="4">
        <f>G1305 + G1304</f>
        <v/>
      </c>
    </row>
    <row r="1307" ht="9.949999999999999" customHeight="1">
      <c r="A1307" s="1" t="n"/>
      <c r="B1307" s="1" t="n"/>
      <c r="C1307" s="1" t="n"/>
      <c r="D1307" s="1" t="n"/>
      <c r="E1307" s="79" t="n"/>
    </row>
    <row r="1308" ht="20.1" customHeight="1">
      <c r="A1308" s="80" t="inlineStr">
        <is>
          <t>4.6.2. 97626 DEMOLIÇÃO DE PILARES E VIGAS EM CONCRETO ARMADO, DE FORMA MANUAL, SEM REAPROVEITAMENTO. AF_09/2023 (M3)</t>
        </is>
      </c>
      <c r="B1308" s="88" t="n"/>
      <c r="C1308" s="88" t="n"/>
      <c r="D1308" s="88" t="n"/>
      <c r="E1308" s="88" t="n"/>
      <c r="F1308" s="88" t="n"/>
      <c r="G1308" s="89" t="n"/>
    </row>
    <row r="1309" ht="15" customHeight="1">
      <c r="A1309" s="76" t="inlineStr">
        <is>
          <t>Mão de Obra com Encargos Complementares</t>
        </is>
      </c>
      <c r="B1309" s="89" t="n"/>
      <c r="C1309" s="74" t="inlineStr">
        <is>
          <t>FONTE</t>
        </is>
      </c>
      <c r="D1309" s="74" t="inlineStr">
        <is>
          <t>UNID</t>
        </is>
      </c>
      <c r="E1309" s="74" t="inlineStr">
        <is>
          <t>COEFICIENTE</t>
        </is>
      </c>
      <c r="F1309" s="74" t="inlineStr">
        <is>
          <t>PREÇO UNITÁRIO</t>
        </is>
      </c>
      <c r="G1309" s="74" t="inlineStr">
        <is>
          <t>TOTAL</t>
        </is>
      </c>
    </row>
    <row r="1310" ht="15" customHeight="1">
      <c r="A1310" s="18" t="inlineStr">
        <is>
          <t>88309</t>
        </is>
      </c>
      <c r="B1310" s="19" t="inlineStr">
        <is>
          <t>PEDREIRO COM ENCARGOS COMPLEMENTARES</t>
        </is>
      </c>
      <c r="C1310" s="18" t="inlineStr">
        <is>
          <t>SINAPI</t>
        </is>
      </c>
      <c r="D1310" s="18" t="inlineStr">
        <is>
          <t>H</t>
        </is>
      </c>
      <c r="E1310" s="20">
        <f>L1310*FATOR</f>
        <v/>
      </c>
      <c r="F1310" s="21">
        <f>'COMPOSICOES AUXILIARES'!G2963</f>
        <v/>
      </c>
      <c r="G1310" s="21">
        <f>TRUNC(TRUNC(E1310,8)*F1310,2)</f>
        <v/>
      </c>
      <c r="L1310" t="n">
        <v>3.5586</v>
      </c>
      <c r="M1310" t="n">
        <v>28.88</v>
      </c>
      <c r="N1310">
        <f>(M1310-F1310)</f>
        <v/>
      </c>
    </row>
    <row r="1311" ht="15" customHeight="1">
      <c r="A1311" s="18" t="inlineStr">
        <is>
          <t>88316</t>
        </is>
      </c>
      <c r="B1311" s="19" t="inlineStr">
        <is>
          <t>SERVENTE COM ENCARGOS COMPLEMENTARES</t>
        </is>
      </c>
      <c r="C1311" s="18" t="inlineStr">
        <is>
          <t>SINAPI</t>
        </is>
      </c>
      <c r="D1311" s="18" t="inlineStr">
        <is>
          <t>H</t>
        </is>
      </c>
      <c r="E1311" s="20">
        <f>L1311*FATOR</f>
        <v/>
      </c>
      <c r="F1311" s="21">
        <f>'COMPOSICOES AUXILIARES'!G3382</f>
        <v/>
      </c>
      <c r="G1311" s="21">
        <f>TRUNC(TRUNC(E1311,8)*F1311,2)</f>
        <v/>
      </c>
      <c r="L1311" t="n">
        <v>22.0636</v>
      </c>
      <c r="M1311" t="n">
        <v>22.1</v>
      </c>
      <c r="N1311">
        <f>(M1311-F1311)</f>
        <v/>
      </c>
    </row>
    <row r="1312" ht="18" customHeight="1">
      <c r="A1312" s="1" t="n"/>
      <c r="B1312" s="1" t="n"/>
      <c r="C1312" s="1" t="n"/>
      <c r="D1312" s="1" t="n"/>
      <c r="E1312" s="77" t="inlineStr">
        <is>
          <t>TOTAL Mão de Obra com Encargos Complementares:</t>
        </is>
      </c>
      <c r="F1312" s="89" t="n"/>
      <c r="G1312" s="22">
        <f>SUM(G1310:G1311)</f>
        <v/>
      </c>
    </row>
    <row r="1313" ht="15" customHeight="1">
      <c r="A1313" s="1" t="n"/>
      <c r="B1313" s="1" t="n"/>
      <c r="C1313" s="1" t="n"/>
      <c r="D1313" s="1" t="n"/>
      <c r="E1313" s="78" t="inlineStr">
        <is>
          <t>VALOR:</t>
        </is>
      </c>
      <c r="F1313" s="89" t="n"/>
      <c r="G1313" s="4">
        <f>SUM(G1312)</f>
        <v/>
      </c>
    </row>
    <row r="1314" ht="15" customHeight="1">
      <c r="A1314" s="1" t="n"/>
      <c r="B1314" s="1" t="n"/>
      <c r="C1314" s="1" t="n"/>
      <c r="D1314" s="1" t="n"/>
      <c r="E1314" s="78" t="inlineStr">
        <is>
          <t>VALOR BDI:</t>
        </is>
      </c>
      <c r="F1314" s="89" t="n"/>
      <c r="G1314" s="4">
        <f>ROUNDDOWN(G1313*BDI,2)</f>
        <v/>
      </c>
    </row>
    <row r="1315" ht="15" customHeight="1">
      <c r="A1315" s="1" t="n"/>
      <c r="B1315" s="1" t="n"/>
      <c r="C1315" s="1" t="n"/>
      <c r="D1315" s="1" t="n"/>
      <c r="E1315" s="78" t="inlineStr">
        <is>
          <t>VALOR COM BDI:</t>
        </is>
      </c>
      <c r="F1315" s="89" t="n"/>
      <c r="G1315" s="4">
        <f>G1314 + G1313</f>
        <v/>
      </c>
    </row>
    <row r="1316" ht="9.949999999999999" customHeight="1">
      <c r="A1316" s="1" t="n"/>
      <c r="B1316" s="1" t="n"/>
      <c r="C1316" s="1" t="n"/>
      <c r="D1316" s="1" t="n"/>
      <c r="E1316" s="79" t="n"/>
    </row>
    <row r="1317" ht="20.1" customHeight="1">
      <c r="A1317" s="80" t="inlineStr">
        <is>
          <t>4.6.3. 92762. ARMAÇÃO DE PILAR OU VIGA DE ESTRUTURA CONVENCIONAL DE CONCRETO ARMADO UTILIZANDO AÇO CA-50 DE 10,0 MM - MONTAGEM. AF_06/2022 (KG) (KG)</t>
        </is>
      </c>
      <c r="B1317" s="88" t="n"/>
      <c r="C1317" s="88" t="n"/>
      <c r="D1317" s="88" t="n"/>
      <c r="E1317" s="88" t="n"/>
      <c r="F1317" s="88" t="n"/>
      <c r="G1317" s="89" t="n"/>
    </row>
    <row r="1318" ht="15" customHeight="1">
      <c r="A1318" s="76" t="inlineStr">
        <is>
          <t>Material</t>
        </is>
      </c>
      <c r="B1318" s="89" t="n"/>
      <c r="C1318" s="74" t="inlineStr">
        <is>
          <t>FONTE</t>
        </is>
      </c>
      <c r="D1318" s="74" t="inlineStr">
        <is>
          <t>UNID</t>
        </is>
      </c>
      <c r="E1318" s="74" t="inlineStr">
        <is>
          <t>COEFICIENTE</t>
        </is>
      </c>
      <c r="F1318" s="74" t="inlineStr">
        <is>
          <t>PREÇO UNITÁRIO</t>
        </is>
      </c>
      <c r="G1318" s="74" t="inlineStr">
        <is>
          <t>TOTAL</t>
        </is>
      </c>
    </row>
    <row r="1319" ht="21" customHeight="1">
      <c r="A1319" s="18" t="inlineStr">
        <is>
          <t>00043132</t>
        </is>
      </c>
      <c r="B1319" s="19" t="inlineStr">
        <is>
          <t>ARAME RECOZIDO 16 BWG, D = 1,65 MM (0,016 KG/M) OU 18 BWG, D = 1,25 MM (0,01 KG/M)</t>
        </is>
      </c>
      <c r="C1319" s="18" t="inlineStr">
        <is>
          <t>SINAPI</t>
        </is>
      </c>
      <c r="D1319" s="18" t="inlineStr">
        <is>
          <t>KG</t>
        </is>
      </c>
      <c r="E1319" s="20" t="n">
        <v>0.025</v>
      </c>
      <c r="F1319" s="21">
        <f>ROUND(M1319*FATOR, 2)</f>
        <v/>
      </c>
      <c r="G1319" s="21">
        <f>ROUND(ROUND(E1319,8)*F1319,2)</f>
        <v/>
      </c>
      <c r="L1319" t="n">
        <v>0.025</v>
      </c>
      <c r="M1319" t="n">
        <v>15.73</v>
      </c>
      <c r="N1319">
        <f>(M1319-F1319)</f>
        <v/>
      </c>
    </row>
    <row r="1320" ht="29.1" customHeight="1">
      <c r="A1320" s="18" t="inlineStr">
        <is>
          <t>00039017</t>
        </is>
      </c>
      <c r="B1320" s="19" t="inlineStr">
        <is>
          <t>ESPACADOR / DISTANCIADOR CIRCULAR COM ENTRADA LATERAL, EM PLASTICO, PARA VERGALHAO *4,2 A 12,5* MM, COBRIMENTO 20 MM</t>
        </is>
      </c>
      <c r="C1320" s="18" t="inlineStr">
        <is>
          <t>SINAPI</t>
        </is>
      </c>
      <c r="D1320" s="18" t="inlineStr">
        <is>
          <t>UN</t>
        </is>
      </c>
      <c r="E1320" s="20" t="n">
        <v>0.543</v>
      </c>
      <c r="F1320" s="21">
        <f>ROUND(M1320*FATOR, 2)</f>
        <v/>
      </c>
      <c r="G1320" s="21">
        <f>ROUND(ROUND(E1320,8)*F1320,2)</f>
        <v/>
      </c>
      <c r="L1320" t="n">
        <v>0.543</v>
      </c>
      <c r="M1320" t="n">
        <v>0.22</v>
      </c>
      <c r="N1320">
        <f>(M1320-F1320)</f>
        <v/>
      </c>
    </row>
    <row r="1321" ht="15" customHeight="1">
      <c r="A1321" s="1" t="n"/>
      <c r="B1321" s="1" t="n"/>
      <c r="C1321" s="1" t="n"/>
      <c r="D1321" s="1" t="n"/>
      <c r="E1321" s="77" t="inlineStr">
        <is>
          <t>TOTAL Material:</t>
        </is>
      </c>
      <c r="F1321" s="89" t="n"/>
      <c r="G1321" s="22">
        <f>SUM(G1319:G1320)</f>
        <v/>
      </c>
    </row>
    <row r="1322" ht="15" customHeight="1">
      <c r="A1322" s="76" t="inlineStr">
        <is>
          <t>Mão de Obra com Encargos Complementares</t>
        </is>
      </c>
      <c r="B1322" s="89" t="n"/>
      <c r="C1322" s="74" t="inlineStr">
        <is>
          <t>FONTE</t>
        </is>
      </c>
      <c r="D1322" s="74" t="inlineStr">
        <is>
          <t>UNID</t>
        </is>
      </c>
      <c r="E1322" s="74" t="inlineStr">
        <is>
          <t>COEFICIENTE</t>
        </is>
      </c>
      <c r="F1322" s="74" t="inlineStr">
        <is>
          <t>PREÇO UNITÁRIO</t>
        </is>
      </c>
      <c r="G1322" s="74" t="inlineStr">
        <is>
          <t>TOTAL</t>
        </is>
      </c>
    </row>
    <row r="1323" ht="21" customHeight="1">
      <c r="A1323" s="18" t="inlineStr">
        <is>
          <t>88238</t>
        </is>
      </c>
      <c r="B1323" s="19" t="inlineStr">
        <is>
          <t>AJUDANTE DE ARMADOR COM ENCARGOS COMPLEMENTARES</t>
        </is>
      </c>
      <c r="C1323" s="18" t="inlineStr">
        <is>
          <t>SINAPI</t>
        </is>
      </c>
      <c r="D1323" s="18" t="inlineStr">
        <is>
          <t>H</t>
        </is>
      </c>
      <c r="E1323" s="20">
        <f>L1323*FATOR</f>
        <v/>
      </c>
      <c r="F1323" s="21">
        <f>'COMPOSICOES AUXILIARES'!G18</f>
        <v/>
      </c>
      <c r="G1323" s="21">
        <f>ROUND(ROUND(E1323,8)*F1323,2)</f>
        <v/>
      </c>
      <c r="L1323" t="n">
        <v>0.0064</v>
      </c>
      <c r="M1323" t="n">
        <v>23.22</v>
      </c>
      <c r="N1323">
        <f>(M1323-F1323)</f>
        <v/>
      </c>
    </row>
    <row r="1324" ht="15" customHeight="1">
      <c r="A1324" s="18" t="inlineStr">
        <is>
          <t>88245</t>
        </is>
      </c>
      <c r="B1324" s="19" t="inlineStr">
        <is>
          <t>ARMADOR COM ENCARGOS COMPLEMENTARES</t>
        </is>
      </c>
      <c r="C1324" s="18" t="inlineStr">
        <is>
          <t>SINAPI</t>
        </is>
      </c>
      <c r="D1324" s="18" t="inlineStr">
        <is>
          <t>H</t>
        </is>
      </c>
      <c r="E1324" s="20">
        <f>L1324*FATOR</f>
        <v/>
      </c>
      <c r="F1324" s="21">
        <f>'COMPOSICOES AUXILIARES'!G326</f>
        <v/>
      </c>
      <c r="G1324" s="21">
        <f>ROUND(ROUND(E1324,8)*F1324,2)</f>
        <v/>
      </c>
      <c r="L1324" t="n">
        <v>0.0392</v>
      </c>
      <c r="M1324" t="n">
        <v>28.73</v>
      </c>
      <c r="N1324">
        <f>(M1324-F1324)</f>
        <v/>
      </c>
    </row>
    <row r="1325" ht="18" customHeight="1">
      <c r="A1325" s="1" t="n"/>
      <c r="B1325" s="1" t="n"/>
      <c r="C1325" s="1" t="n"/>
      <c r="D1325" s="1" t="n"/>
      <c r="E1325" s="77" t="inlineStr">
        <is>
          <t>TOTAL Mão de Obra com Encargos Complementares:</t>
        </is>
      </c>
      <c r="F1325" s="89" t="n"/>
      <c r="G1325" s="22">
        <f>SUM(G1323:G1324)</f>
        <v/>
      </c>
    </row>
    <row r="1326" ht="15" customHeight="1">
      <c r="A1326" s="76" t="inlineStr">
        <is>
          <t>Serviço</t>
        </is>
      </c>
      <c r="B1326" s="89" t="n"/>
      <c r="C1326" s="74" t="inlineStr">
        <is>
          <t>FONTE</t>
        </is>
      </c>
      <c r="D1326" s="74" t="inlineStr">
        <is>
          <t>UNID</t>
        </is>
      </c>
      <c r="E1326" s="74" t="inlineStr">
        <is>
          <t>COEFICIENTE</t>
        </is>
      </c>
      <c r="F1326" s="74" t="inlineStr">
        <is>
          <t>PREÇO UNITÁRIO</t>
        </is>
      </c>
      <c r="G1326" s="74" t="inlineStr">
        <is>
          <t>TOTAL</t>
        </is>
      </c>
    </row>
    <row r="1327" ht="21" customHeight="1">
      <c r="A1327" s="18" t="inlineStr">
        <is>
          <t>92803</t>
        </is>
      </c>
      <c r="B1327" s="19" t="inlineStr">
        <is>
          <t>CORTE E DOBRA DE AÇO CA-50, DIÂMETRO DE 10,0 MM. AF_06/2022</t>
        </is>
      </c>
      <c r="C1327" s="18" t="inlineStr">
        <is>
          <t>SINAPI</t>
        </is>
      </c>
      <c r="D1327" s="18" t="inlineStr">
        <is>
          <t>KG</t>
        </is>
      </c>
      <c r="E1327" s="20" t="n">
        <v>1</v>
      </c>
      <c r="F1327" s="21">
        <f>'COMPOSICOES AUXILIARES'!G1044</f>
        <v/>
      </c>
      <c r="G1327" s="21">
        <f>ROUND(ROUND(E1327,8)*F1327,2)</f>
        <v/>
      </c>
      <c r="L1327" t="n">
        <v>1</v>
      </c>
      <c r="M1327" t="n">
        <v>9.19</v>
      </c>
      <c r="N1327">
        <f>(M1327-F1327)</f>
        <v/>
      </c>
    </row>
    <row r="1328" ht="15" customHeight="1">
      <c r="A1328" s="1" t="n"/>
      <c r="B1328" s="1" t="n"/>
      <c r="C1328" s="1" t="n"/>
      <c r="D1328" s="1" t="n"/>
      <c r="E1328" s="77" t="inlineStr">
        <is>
          <t>TOTAL Serviço:</t>
        </is>
      </c>
      <c r="F1328" s="89" t="n"/>
      <c r="G1328" s="22">
        <f>SUM(G1327:G1327)</f>
        <v/>
      </c>
    </row>
    <row r="1329" ht="15" customHeight="1">
      <c r="A1329" s="1" t="n"/>
      <c r="B1329" s="1" t="n"/>
      <c r="C1329" s="1" t="n"/>
      <c r="D1329" s="1" t="n"/>
      <c r="E1329" s="78" t="inlineStr">
        <is>
          <t>VALOR:</t>
        </is>
      </c>
      <c r="F1329" s="89" t="n"/>
      <c r="G1329" s="4">
        <f>SUM(G1321,G1325,G1328)</f>
        <v/>
      </c>
    </row>
    <row r="1330" ht="15" customHeight="1">
      <c r="A1330" s="1" t="n"/>
      <c r="B1330" s="1" t="n"/>
      <c r="C1330" s="1" t="n"/>
      <c r="D1330" s="1" t="n"/>
      <c r="E1330" s="78" t="inlineStr">
        <is>
          <t>VALOR BDI:</t>
        </is>
      </c>
      <c r="F1330" s="89" t="n"/>
      <c r="G1330" s="4">
        <f>ROUNDDOWN(G1329*BDI,2)</f>
        <v/>
      </c>
    </row>
    <row r="1331" ht="15" customHeight="1">
      <c r="A1331" s="1" t="n"/>
      <c r="B1331" s="1" t="n"/>
      <c r="C1331" s="1" t="n"/>
      <c r="D1331" s="1" t="n"/>
      <c r="E1331" s="78" t="inlineStr">
        <is>
          <t>VALOR COM BDI:</t>
        </is>
      </c>
      <c r="F1331" s="89" t="n"/>
      <c r="G1331" s="4">
        <f>G1330 + G1329</f>
        <v/>
      </c>
    </row>
    <row r="1332" ht="9.949999999999999" customHeight="1">
      <c r="A1332" s="1" t="n"/>
      <c r="B1332" s="1" t="n"/>
      <c r="C1332" s="1" t="n"/>
      <c r="D1332" s="1" t="n"/>
      <c r="E1332" s="79" t="n"/>
    </row>
    <row r="1333" ht="20.1" customHeight="1">
      <c r="A1333" s="80" t="inlineStr">
        <is>
          <t>4.6.4. 92762 MONTAGEM E DESMONTAGEM DE FÔRMA DE PILARES RETANGULARES E ESTRUTURAS SIMILARES, PÉ-DIREITO SIMPLES, EM CHAPA DE MADEIRA COMPENSADA PLASTIFICADA, 10 UTILIZAÇÕES. AF_09/2020 (KG)</t>
        </is>
      </c>
      <c r="B1333" s="88" t="n"/>
      <c r="C1333" s="88" t="n"/>
      <c r="D1333" s="88" t="n"/>
      <c r="E1333" s="88" t="n"/>
      <c r="F1333" s="88" t="n"/>
      <c r="G1333" s="89" t="n"/>
    </row>
    <row r="1334" ht="15" customHeight="1">
      <c r="A1334" s="76" t="inlineStr">
        <is>
          <t>Equipamento</t>
        </is>
      </c>
      <c r="B1334" s="89" t="n"/>
      <c r="C1334" s="74" t="inlineStr">
        <is>
          <t>FONTE</t>
        </is>
      </c>
      <c r="D1334" s="74" t="inlineStr">
        <is>
          <t>UNID</t>
        </is>
      </c>
      <c r="E1334" s="74" t="inlineStr">
        <is>
          <t>COEFICIENTE</t>
        </is>
      </c>
      <c r="F1334" s="74" t="inlineStr">
        <is>
          <t>PREÇO UNITÁRIO</t>
        </is>
      </c>
      <c r="G1334" s="74" t="inlineStr">
        <is>
          <t>TOTAL</t>
        </is>
      </c>
    </row>
    <row r="1335" ht="29.1" customHeight="1">
      <c r="A1335" s="18" t="inlineStr">
        <is>
          <t>00040271</t>
        </is>
      </c>
      <c r="B1335" s="19" t="inlineStr">
        <is>
          <t>LOCACAO DE APRUMADOR METALICO DE PILAR, COM ALTURA E ANGULO REGULAVEIS, EXTENSAO DE *1,50* A *2,80* M</t>
        </is>
      </c>
      <c r="C1335" s="18" t="inlineStr">
        <is>
          <t>SINAPI</t>
        </is>
      </c>
      <c r="D1335" s="18" t="inlineStr">
        <is>
          <t>UNXME</t>
        </is>
      </c>
      <c r="E1335" s="20" t="n">
        <v>0.196</v>
      </c>
      <c r="F1335" s="21">
        <f>ROUND(M1335*FATOR, 2)</f>
        <v/>
      </c>
      <c r="G1335" s="21">
        <f>TRUNC(TRUNC(E1335,8)*F1335,2)</f>
        <v/>
      </c>
      <c r="L1335" t="n">
        <v>0.196</v>
      </c>
      <c r="M1335" t="n">
        <v>19.82</v>
      </c>
      <c r="N1335">
        <f>(M1335-F1335)</f>
        <v/>
      </c>
    </row>
    <row r="1336" ht="29.1" customHeight="1">
      <c r="A1336" s="18" t="inlineStr">
        <is>
          <t>00040287</t>
        </is>
      </c>
      <c r="B1336" s="19" t="inlineStr">
        <is>
          <t>LOCACAO DE BARRA DE ANCORAGEM DE 0,80 A 1,20 M DE EXTENSAO, COM ROSCA DE 5/8", INCLUINDO PORCA E FLANGE</t>
        </is>
      </c>
      <c r="C1336" s="18" t="inlineStr">
        <is>
          <t>SINAPI</t>
        </is>
      </c>
      <c r="D1336" s="18" t="inlineStr">
        <is>
          <t>MES</t>
        </is>
      </c>
      <c r="E1336" s="20" t="n">
        <v>0.785</v>
      </c>
      <c r="F1336" s="21">
        <f>ROUND(M1336*FATOR, 2)</f>
        <v/>
      </c>
      <c r="G1336" s="21">
        <f>TRUNC(TRUNC(E1336,8)*F1336,2)</f>
        <v/>
      </c>
      <c r="L1336" t="n">
        <v>0.785</v>
      </c>
      <c r="M1336" t="n">
        <v>7.63</v>
      </c>
      <c r="N1336">
        <f>(M1336-F1336)</f>
        <v/>
      </c>
    </row>
    <row r="1337" ht="29.1" customHeight="1">
      <c r="A1337" s="18" t="inlineStr">
        <is>
          <t>00040275</t>
        </is>
      </c>
      <c r="B1337" s="19" t="inlineStr">
        <is>
          <t>LOCACAO DE VIGA SANDUICHE METALICA VAZADA PARA TRAVAMENTO DE PILARES, ALTURA DE *8* CM, LARGURA DE *6* CM E EXTENSAO DE 2 M</t>
        </is>
      </c>
      <c r="C1337" s="18" t="inlineStr">
        <is>
          <t>SINAPI</t>
        </is>
      </c>
      <c r="D1337" s="18" t="inlineStr">
        <is>
          <t>UNXME</t>
        </is>
      </c>
      <c r="E1337" s="20" t="n">
        <v>0.393</v>
      </c>
      <c r="F1337" s="21">
        <f>ROUND(M1337*FATOR, 2)</f>
        <v/>
      </c>
      <c r="G1337" s="21">
        <f>TRUNC(TRUNC(E1337,8)*F1337,2)</f>
        <v/>
      </c>
      <c r="L1337" t="n">
        <v>0.393</v>
      </c>
      <c r="M1337" t="n">
        <v>20.72</v>
      </c>
      <c r="N1337">
        <f>(M1337-F1337)</f>
        <v/>
      </c>
    </row>
    <row r="1338" ht="15" customHeight="1">
      <c r="A1338" s="1" t="n"/>
      <c r="B1338" s="1" t="n"/>
      <c r="C1338" s="1" t="n"/>
      <c r="D1338" s="1" t="n"/>
      <c r="E1338" s="77" t="inlineStr">
        <is>
          <t>TOTAL Equipamento:</t>
        </is>
      </c>
      <c r="F1338" s="89" t="n"/>
      <c r="G1338" s="22">
        <f>SUM(G1335:G1337)</f>
        <v/>
      </c>
    </row>
    <row r="1339" ht="15" customHeight="1">
      <c r="A1339" s="76" t="inlineStr">
        <is>
          <t>Material</t>
        </is>
      </c>
      <c r="B1339" s="89" t="n"/>
      <c r="C1339" s="74" t="inlineStr">
        <is>
          <t>FONTE</t>
        </is>
      </c>
      <c r="D1339" s="74" t="inlineStr">
        <is>
          <t>UNID</t>
        </is>
      </c>
      <c r="E1339" s="74" t="inlineStr">
        <is>
          <t>COEFICIENTE</t>
        </is>
      </c>
      <c r="F1339" s="74" t="inlineStr">
        <is>
          <t>PREÇO UNITÁRIO</t>
        </is>
      </c>
      <c r="G1339" s="74" t="inlineStr">
        <is>
          <t>TOTAL</t>
        </is>
      </c>
    </row>
    <row r="1340" ht="21" customHeight="1">
      <c r="A1340" s="18" t="inlineStr">
        <is>
          <t>00002692</t>
        </is>
      </c>
      <c r="B1340" s="19" t="inlineStr">
        <is>
          <t>DESMOLDANTE PROTETOR PARA FORMAS DE MADEIRA, DE BASE OLEOSA EMULSIONADA EM AGUA</t>
        </is>
      </c>
      <c r="C1340" s="18" t="inlineStr">
        <is>
          <t>SINAPI</t>
        </is>
      </c>
      <c r="D1340" s="18" t="inlineStr">
        <is>
          <t>L</t>
        </is>
      </c>
      <c r="E1340" s="20" t="n">
        <v>0.004</v>
      </c>
      <c r="F1340" s="21">
        <f>ROUND(M1340*FATOR, 2)</f>
        <v/>
      </c>
      <c r="G1340" s="21">
        <f>TRUNC(TRUNC(E1340,8)*F1340,2)</f>
        <v/>
      </c>
      <c r="L1340" t="n">
        <v>0.004</v>
      </c>
      <c r="M1340" t="n">
        <v>7.74</v>
      </c>
      <c r="N1340">
        <f>(M1340-F1340)</f>
        <v/>
      </c>
    </row>
    <row r="1341" ht="21" customHeight="1">
      <c r="A1341" s="18" t="inlineStr">
        <is>
          <t>00040304</t>
        </is>
      </c>
      <c r="B1341" s="19" t="inlineStr">
        <is>
          <t>PREGO DE ACO POLIDO COM CABECA DUPLA 17 X 27 (2 1/2 X 11)</t>
        </is>
      </c>
      <c r="C1341" s="18" t="inlineStr">
        <is>
          <t>SINAPI</t>
        </is>
      </c>
      <c r="D1341" s="18" t="inlineStr">
        <is>
          <t>KG</t>
        </is>
      </c>
      <c r="E1341" s="20" t="n">
        <v>0.019</v>
      </c>
      <c r="F1341" s="21">
        <f>ROUND(M1341*FATOR, 2)</f>
        <v/>
      </c>
      <c r="G1341" s="21">
        <f>TRUNC(TRUNC(E1341,8)*F1341,2)</f>
        <v/>
      </c>
      <c r="L1341" t="n">
        <v>0.019</v>
      </c>
      <c r="M1341" t="n">
        <v>16.8</v>
      </c>
      <c r="N1341">
        <f>(M1341-F1341)</f>
        <v/>
      </c>
    </row>
    <row r="1342" ht="15" customHeight="1">
      <c r="A1342" s="1" t="n"/>
      <c r="B1342" s="1" t="n"/>
      <c r="C1342" s="1" t="n"/>
      <c r="D1342" s="1" t="n"/>
      <c r="E1342" s="77" t="inlineStr">
        <is>
          <t>TOTAL Material:</t>
        </is>
      </c>
      <c r="F1342" s="89" t="n"/>
      <c r="G1342" s="22">
        <f>SUM(G1340:G1341)</f>
        <v/>
      </c>
    </row>
    <row r="1343" ht="15" customHeight="1">
      <c r="A1343" s="76" t="inlineStr">
        <is>
          <t>Mão de Obra com Encargos Complementares</t>
        </is>
      </c>
      <c r="B1343" s="89" t="n"/>
      <c r="C1343" s="74" t="inlineStr">
        <is>
          <t>FONTE</t>
        </is>
      </c>
      <c r="D1343" s="74" t="inlineStr">
        <is>
          <t>UNID</t>
        </is>
      </c>
      <c r="E1343" s="74" t="inlineStr">
        <is>
          <t>COEFICIENTE</t>
        </is>
      </c>
      <c r="F1343" s="74" t="inlineStr">
        <is>
          <t>PREÇO UNITÁRIO</t>
        </is>
      </c>
      <c r="G1343" s="74" t="inlineStr">
        <is>
          <t>TOTAL</t>
        </is>
      </c>
    </row>
    <row r="1344" ht="21" customHeight="1">
      <c r="A1344" s="18" t="inlineStr">
        <is>
          <t>88239</t>
        </is>
      </c>
      <c r="B1344" s="19" t="inlineStr">
        <is>
          <t>AJUDANTE DE CARPINTEIRO COM ENCARGOS COMPLEMENTARES</t>
        </is>
      </c>
      <c r="C1344" s="18" t="inlineStr">
        <is>
          <t>SINAPI</t>
        </is>
      </c>
      <c r="D1344" s="18" t="inlineStr">
        <is>
          <t>H</t>
        </is>
      </c>
      <c r="E1344" s="20">
        <f>L1344*FATOR</f>
        <v/>
      </c>
      <c r="F1344" s="21">
        <f>'COMPOSICOES AUXILIARES'!G37</f>
        <v/>
      </c>
      <c r="G1344" s="21">
        <f>TRUNC(TRUNC(E1344,8)*F1344,2)</f>
        <v/>
      </c>
      <c r="L1344" t="n">
        <v>0.121</v>
      </c>
      <c r="M1344" t="n">
        <v>23.13</v>
      </c>
      <c r="N1344">
        <f>(M1344-F1344)</f>
        <v/>
      </c>
    </row>
    <row r="1345" ht="21" customHeight="1">
      <c r="A1345" s="18" t="inlineStr">
        <is>
          <t>88262</t>
        </is>
      </c>
      <c r="B1345" s="19" t="inlineStr">
        <is>
          <t>CARPINTEIRO DE FORMAS COM ENCARGOS COMPLEMENTARES</t>
        </is>
      </c>
      <c r="C1345" s="18" t="inlineStr">
        <is>
          <t>SINAPI</t>
        </is>
      </c>
      <c r="D1345" s="18" t="inlineStr">
        <is>
          <t>H</t>
        </is>
      </c>
      <c r="E1345" s="20">
        <f>L1345*FATOR</f>
        <v/>
      </c>
      <c r="F1345" s="21">
        <f>'COMPOSICOES AUXILIARES'!G825</f>
        <v/>
      </c>
      <c r="G1345" s="21">
        <f>TRUNC(TRUNC(E1345,8)*F1345,2)</f>
        <v/>
      </c>
      <c r="L1345" t="n">
        <v>0.661</v>
      </c>
      <c r="M1345" t="n">
        <v>28.52</v>
      </c>
      <c r="N1345">
        <f>(M1345-F1345)</f>
        <v/>
      </c>
    </row>
    <row r="1346" ht="18" customHeight="1">
      <c r="A1346" s="1" t="n"/>
      <c r="B1346" s="1" t="n"/>
      <c r="C1346" s="1" t="n"/>
      <c r="D1346" s="1" t="n"/>
      <c r="E1346" s="77" t="inlineStr">
        <is>
          <t>TOTAL Mão de Obra com Encargos Complementares:</t>
        </is>
      </c>
      <c r="F1346" s="89" t="n"/>
      <c r="G1346" s="22">
        <f>SUM(G1344:G1345)</f>
        <v/>
      </c>
    </row>
    <row r="1347" ht="15" customHeight="1">
      <c r="A1347" s="76" t="inlineStr">
        <is>
          <t>Serviço</t>
        </is>
      </c>
      <c r="B1347" s="89" t="n"/>
      <c r="C1347" s="74" t="inlineStr">
        <is>
          <t>FONTE</t>
        </is>
      </c>
      <c r="D1347" s="74" t="inlineStr">
        <is>
          <t>UNID</t>
        </is>
      </c>
      <c r="E1347" s="74" t="inlineStr">
        <is>
          <t>COEFICIENTE</t>
        </is>
      </c>
      <c r="F1347" s="74" t="inlineStr">
        <is>
          <t>PREÇO UNITÁRIO</t>
        </is>
      </c>
      <c r="G1347" s="74" t="inlineStr">
        <is>
          <t>TOTAL</t>
        </is>
      </c>
    </row>
    <row r="1348" ht="29.1" customHeight="1">
      <c r="A1348" s="18" t="inlineStr">
        <is>
          <t>92264</t>
        </is>
      </c>
      <c r="B1348" s="19" t="inlineStr">
        <is>
          <t>FABRICAÇÃO DE FÔRMA PARA PILARES E ESTRUTURAS SIMILARES, EM CHAPA DE MADEIRA COMPENSADA PLASTIFICADA, E = 18 MM. AF_09/2020</t>
        </is>
      </c>
      <c r="C1348" s="18" t="inlineStr">
        <is>
          <t>SINAPI</t>
        </is>
      </c>
      <c r="D1348" s="18" t="inlineStr">
        <is>
          <t>M2</t>
        </is>
      </c>
      <c r="E1348" s="20" t="n">
        <v>0.105</v>
      </c>
      <c r="F1348" s="21">
        <f>'COMPOSICOES AUXILIARES'!G1864</f>
        <v/>
      </c>
      <c r="G1348" s="21">
        <f>TRUNC(TRUNC(E1348,8)*F1348,2)</f>
        <v/>
      </c>
      <c r="L1348" t="n">
        <v>0.105</v>
      </c>
      <c r="M1348" t="n">
        <v>246.32</v>
      </c>
      <c r="N1348">
        <f>(M1348-F1348)</f>
        <v/>
      </c>
    </row>
    <row r="1349" ht="15" customHeight="1">
      <c r="A1349" s="1" t="n"/>
      <c r="B1349" s="1" t="n"/>
      <c r="C1349" s="1" t="n"/>
      <c r="D1349" s="1" t="n"/>
      <c r="E1349" s="77" t="inlineStr">
        <is>
          <t>TOTAL Serviço:</t>
        </is>
      </c>
      <c r="F1349" s="89" t="n"/>
      <c r="G1349" s="22">
        <f>SUM(G1348:G1348)</f>
        <v/>
      </c>
    </row>
    <row r="1350" ht="15" customHeight="1">
      <c r="A1350" s="1" t="n"/>
      <c r="B1350" s="1" t="n"/>
      <c r="C1350" s="1" t="n"/>
      <c r="D1350" s="1" t="n"/>
      <c r="E1350" s="78" t="inlineStr">
        <is>
          <t>VALOR:</t>
        </is>
      </c>
      <c r="F1350" s="89" t="n"/>
      <c r="G1350" s="4">
        <f>SUM(G1342,G1346,G1338,G1349)</f>
        <v/>
      </c>
    </row>
    <row r="1351" ht="15" customHeight="1">
      <c r="A1351" s="1" t="n"/>
      <c r="B1351" s="1" t="n"/>
      <c r="C1351" s="1" t="n"/>
      <c r="D1351" s="1" t="n"/>
      <c r="E1351" s="78" t="inlineStr">
        <is>
          <t>VALOR BDI:</t>
        </is>
      </c>
      <c r="F1351" s="89" t="n"/>
      <c r="G1351" s="4">
        <f>ROUNDDOWN(G1350*BDI,2)</f>
        <v/>
      </c>
    </row>
    <row r="1352" ht="15" customHeight="1">
      <c r="A1352" s="1" t="n"/>
      <c r="B1352" s="1" t="n"/>
      <c r="C1352" s="1" t="n"/>
      <c r="D1352" s="1" t="n"/>
      <c r="E1352" s="78" t="inlineStr">
        <is>
          <t>VALOR COM BDI:</t>
        </is>
      </c>
      <c r="F1352" s="89" t="n"/>
      <c r="G1352" s="4">
        <f>G1351 + G1350</f>
        <v/>
      </c>
    </row>
    <row r="1353" ht="9.949999999999999" customHeight="1">
      <c r="A1353" s="1" t="n"/>
      <c r="B1353" s="1" t="n"/>
      <c r="C1353" s="1" t="n"/>
      <c r="D1353" s="1" t="n"/>
      <c r="E1353" s="79" t="n"/>
    </row>
    <row r="1354" ht="20.1" customHeight="1">
      <c r="A1354" s="80" t="inlineStr">
        <is>
          <t>4.6.5. 103669 CONCRETAGEM DE PILARES, FCK = 25 MPA, COM USO DE BALDES - LANÇAMENTO, ADENSAMENTO E ACABAMENTO. AF_02/2022 (M3)</t>
        </is>
      </c>
      <c r="B1354" s="88" t="n"/>
      <c r="C1354" s="88" t="n"/>
      <c r="D1354" s="88" t="n"/>
      <c r="E1354" s="88" t="n"/>
      <c r="F1354" s="88" t="n"/>
      <c r="G1354" s="89" t="n"/>
    </row>
    <row r="1355" ht="15" customHeight="1">
      <c r="A1355" s="76" t="inlineStr">
        <is>
          <t>Equipamento Custo Horário</t>
        </is>
      </c>
      <c r="B1355" s="89" t="n"/>
      <c r="C1355" s="74" t="inlineStr">
        <is>
          <t>FONTE</t>
        </is>
      </c>
      <c r="D1355" s="74" t="inlineStr">
        <is>
          <t>UNID</t>
        </is>
      </c>
      <c r="E1355" s="74" t="inlineStr">
        <is>
          <t>COEFICIENTE</t>
        </is>
      </c>
      <c r="F1355" s="74" t="inlineStr">
        <is>
          <t>PREÇO UNITÁRIO</t>
        </is>
      </c>
      <c r="G1355" s="74" t="inlineStr">
        <is>
          <t>TOTAL</t>
        </is>
      </c>
    </row>
    <row r="1356" ht="29.1" customHeight="1">
      <c r="A1356" s="18" t="inlineStr">
        <is>
          <t>90587</t>
        </is>
      </c>
      <c r="B1356" s="19" t="inlineStr">
        <is>
          <t>VIBRADOR DE IMERSÃO, DIÂMETRO DE PONTEIRA 45MM, MOTOR ELÉTRICO TRIFÁSICO POTÊNCIA DE 2 CV - CHI DIURNO. AF_06/2015</t>
        </is>
      </c>
      <c r="C1356" s="18" t="inlineStr">
        <is>
          <t>SINAPI</t>
        </is>
      </c>
      <c r="D1356" s="18" t="inlineStr">
        <is>
          <t>CHI</t>
        </is>
      </c>
      <c r="E1356" s="20" t="n">
        <v>1.417</v>
      </c>
      <c r="F1356" s="21">
        <f>'COMPOSICOES AUXILIARES'!G3639</f>
        <v/>
      </c>
      <c r="G1356" s="21">
        <f>TRUNC(TRUNC(E1356,8)*F1356,2)</f>
        <v/>
      </c>
      <c r="L1356" t="n">
        <v>1.417</v>
      </c>
      <c r="M1356" t="n">
        <v>0.45</v>
      </c>
      <c r="N1356">
        <f>(M1356-F1356)</f>
        <v/>
      </c>
    </row>
    <row r="1357" ht="29.1" customHeight="1">
      <c r="A1357" s="18" t="inlineStr">
        <is>
          <t>90586</t>
        </is>
      </c>
      <c r="B1357" s="19" t="inlineStr">
        <is>
          <t>VIBRADOR DE IMERSÃO, DIÂMETRO DE PONTEIRA 45MM, MOTOR ELÉTRICO TRIFÁSICO POTÊNCIA DE 2 CV - CHP DIURNO. AF_06/2015</t>
        </is>
      </c>
      <c r="C1357" s="18" t="inlineStr">
        <is>
          <t>SINAPI</t>
        </is>
      </c>
      <c r="D1357" s="18" t="inlineStr">
        <is>
          <t>CHP</t>
        </is>
      </c>
      <c r="E1357" s="20" t="n">
        <v>1.042</v>
      </c>
      <c r="F1357" s="21">
        <f>'COMPOSICOES AUXILIARES'!G3650</f>
        <v/>
      </c>
      <c r="G1357" s="21">
        <f>TRUNC(TRUNC(E1357,8)*F1357,2)</f>
        <v/>
      </c>
      <c r="L1357" t="n">
        <v>1.042</v>
      </c>
      <c r="M1357" t="n">
        <v>1.23</v>
      </c>
      <c r="N1357">
        <f>(M1357-F1357)</f>
        <v/>
      </c>
    </row>
    <row r="1358" ht="18" customHeight="1">
      <c r="A1358" s="1" t="n"/>
      <c r="B1358" s="1" t="n"/>
      <c r="C1358" s="1" t="n"/>
      <c r="D1358" s="1" t="n"/>
      <c r="E1358" s="77" t="inlineStr">
        <is>
          <t>TOTAL Equipamento Custo Horário:</t>
        </is>
      </c>
      <c r="F1358" s="89" t="n"/>
      <c r="G1358" s="22">
        <f>SUM(G1356:G1357)</f>
        <v/>
      </c>
    </row>
    <row r="1359" ht="15" customHeight="1">
      <c r="A1359" s="76" t="inlineStr">
        <is>
          <t>Material</t>
        </is>
      </c>
      <c r="B1359" s="89" t="n"/>
      <c r="C1359" s="74" t="inlineStr">
        <is>
          <t>FONTE</t>
        </is>
      </c>
      <c r="D1359" s="74" t="inlineStr">
        <is>
          <t>UNID</t>
        </is>
      </c>
      <c r="E1359" s="74" t="inlineStr">
        <is>
          <t>COEFICIENTE</t>
        </is>
      </c>
      <c r="F1359" s="74" t="inlineStr">
        <is>
          <t>PREÇO UNITÁRIO</t>
        </is>
      </c>
      <c r="G1359" s="74" t="inlineStr">
        <is>
          <t>TOTAL</t>
        </is>
      </c>
    </row>
    <row r="1360" ht="29.1" customHeight="1">
      <c r="A1360" s="18" t="inlineStr">
        <is>
          <t>00038408</t>
        </is>
      </c>
      <c r="B1360" s="19" t="inlineStr">
        <is>
          <t>CONCRETO USINADO BOMBEAVEL, CLASSE DE RESISTENCIA C25, COM BRITA 0 E 1, SLUMP = 190 +/- 20 MM, EXCLUI SERVICO DE BOMBEAMENTO (NBR 8953)</t>
        </is>
      </c>
      <c r="C1360" s="18" t="inlineStr">
        <is>
          <t>SINAPI</t>
        </is>
      </c>
      <c r="D1360" s="18" t="inlineStr">
        <is>
          <t>M3</t>
        </is>
      </c>
      <c r="E1360" s="20" t="n">
        <v>1.103</v>
      </c>
      <c r="F1360" s="21">
        <f>ROUND(M1360*FATOR, 2)</f>
        <v/>
      </c>
      <c r="G1360" s="21">
        <f>TRUNC(TRUNC(E1360,8)*F1360,2)</f>
        <v/>
      </c>
      <c r="L1360" t="n">
        <v>1.103</v>
      </c>
      <c r="M1360" t="n">
        <v>573.22</v>
      </c>
      <c r="N1360">
        <f>(M1360-F1360)</f>
        <v/>
      </c>
    </row>
    <row r="1361" ht="15" customHeight="1">
      <c r="A1361" s="1" t="n"/>
      <c r="B1361" s="1" t="n"/>
      <c r="C1361" s="1" t="n"/>
      <c r="D1361" s="1" t="n"/>
      <c r="E1361" s="77" t="inlineStr">
        <is>
          <t>TOTAL Material:</t>
        </is>
      </c>
      <c r="F1361" s="89" t="n"/>
      <c r="G1361" s="22">
        <f>SUM(G1360:G1360)</f>
        <v/>
      </c>
    </row>
    <row r="1362" ht="15" customHeight="1">
      <c r="A1362" s="76" t="inlineStr">
        <is>
          <t>Mão de Obra com Encargos Complementares</t>
        </is>
      </c>
      <c r="B1362" s="89" t="n"/>
      <c r="C1362" s="74" t="inlineStr">
        <is>
          <t>FONTE</t>
        </is>
      </c>
      <c r="D1362" s="74" t="inlineStr">
        <is>
          <t>UNID</t>
        </is>
      </c>
      <c r="E1362" s="74" t="inlineStr">
        <is>
          <t>COEFICIENTE</t>
        </is>
      </c>
      <c r="F1362" s="74" t="inlineStr">
        <is>
          <t>PREÇO UNITÁRIO</t>
        </is>
      </c>
      <c r="G1362" s="74" t="inlineStr">
        <is>
          <t>TOTAL</t>
        </is>
      </c>
    </row>
    <row r="1363" ht="21" customHeight="1">
      <c r="A1363" s="18" t="inlineStr">
        <is>
          <t>88262</t>
        </is>
      </c>
      <c r="B1363" s="19" t="inlineStr">
        <is>
          <t>CARPINTEIRO DE FORMAS COM ENCARGOS COMPLEMENTARES</t>
        </is>
      </c>
      <c r="C1363" s="18" t="inlineStr">
        <is>
          <t>SINAPI</t>
        </is>
      </c>
      <c r="D1363" s="18" t="inlineStr">
        <is>
          <t>H</t>
        </is>
      </c>
      <c r="E1363" s="20">
        <f>L1363*FATOR</f>
        <v/>
      </c>
      <c r="F1363" s="21">
        <f>'COMPOSICOES AUXILIARES'!G825</f>
        <v/>
      </c>
      <c r="G1363" s="21">
        <f>TRUNC(TRUNC(E1363,8)*F1363,2)</f>
        <v/>
      </c>
      <c r="L1363" t="n">
        <v>2.459</v>
      </c>
      <c r="M1363" t="n">
        <v>28.52</v>
      </c>
      <c r="N1363">
        <f>(M1363-F1363)</f>
        <v/>
      </c>
    </row>
    <row r="1364" ht="15" customHeight="1">
      <c r="A1364" s="18" t="inlineStr">
        <is>
          <t>88309</t>
        </is>
      </c>
      <c r="B1364" s="19" t="inlineStr">
        <is>
          <t>PEDREIRO COM ENCARGOS COMPLEMENTARES</t>
        </is>
      </c>
      <c r="C1364" s="18" t="inlineStr">
        <is>
          <t>SINAPI</t>
        </is>
      </c>
      <c r="D1364" s="18" t="inlineStr">
        <is>
          <t>H</t>
        </is>
      </c>
      <c r="E1364" s="20">
        <f>L1364*FATOR</f>
        <v/>
      </c>
      <c r="F1364" s="21">
        <f>'COMPOSICOES AUXILIARES'!G2963</f>
        <v/>
      </c>
      <c r="G1364" s="21">
        <f>TRUNC(TRUNC(E1364,8)*F1364,2)</f>
        <v/>
      </c>
      <c r="L1364" t="n">
        <v>2.459</v>
      </c>
      <c r="M1364" t="n">
        <v>28.88</v>
      </c>
      <c r="N1364">
        <f>(M1364-F1364)</f>
        <v/>
      </c>
    </row>
    <row r="1365" ht="15" customHeight="1">
      <c r="A1365" s="18" t="inlineStr">
        <is>
          <t>88316</t>
        </is>
      </c>
      <c r="B1365" s="19" t="inlineStr">
        <is>
          <t>SERVENTE COM ENCARGOS COMPLEMENTARES</t>
        </is>
      </c>
      <c r="C1365" s="18" t="inlineStr">
        <is>
          <t>SINAPI</t>
        </is>
      </c>
      <c r="D1365" s="18" t="inlineStr">
        <is>
          <t>H</t>
        </is>
      </c>
      <c r="E1365" s="20">
        <f>L1365*FATOR</f>
        <v/>
      </c>
      <c r="F1365" s="21">
        <f>'COMPOSICOES AUXILIARES'!G3382</f>
        <v/>
      </c>
      <c r="G1365" s="21">
        <f>TRUNC(TRUNC(E1365,8)*F1365,2)</f>
        <v/>
      </c>
      <c r="L1365" t="n">
        <v>7.377</v>
      </c>
      <c r="M1365" t="n">
        <v>22.1</v>
      </c>
      <c r="N1365">
        <f>(M1365-F1365)</f>
        <v/>
      </c>
    </row>
    <row r="1366" ht="18" customHeight="1">
      <c r="A1366" s="1" t="n"/>
      <c r="B1366" s="1" t="n"/>
      <c r="C1366" s="1" t="n"/>
      <c r="D1366" s="1" t="n"/>
      <c r="E1366" s="77" t="inlineStr">
        <is>
          <t>TOTAL Mão de Obra com Encargos Complementares:</t>
        </is>
      </c>
      <c r="F1366" s="89" t="n"/>
      <c r="G1366" s="22">
        <f>SUM(G1363:G1365)</f>
        <v/>
      </c>
    </row>
    <row r="1367" ht="15" customHeight="1">
      <c r="A1367" s="1" t="n"/>
      <c r="B1367" s="1" t="n"/>
      <c r="C1367" s="1" t="n"/>
      <c r="D1367" s="1" t="n"/>
      <c r="E1367" s="78" t="inlineStr">
        <is>
          <t>VALOR:</t>
        </is>
      </c>
      <c r="F1367" s="89" t="n"/>
      <c r="G1367" s="4">
        <f>SUM(G1361,G1366,G1358)</f>
        <v/>
      </c>
    </row>
    <row r="1368" ht="15" customHeight="1">
      <c r="A1368" s="1" t="n"/>
      <c r="B1368" s="1" t="n"/>
      <c r="C1368" s="1" t="n"/>
      <c r="D1368" s="1" t="n"/>
      <c r="E1368" s="78" t="inlineStr">
        <is>
          <t>VALOR BDI:</t>
        </is>
      </c>
      <c r="F1368" s="89" t="n"/>
      <c r="G1368" s="4">
        <f>ROUNDDOWN(G1367*BDI,2)</f>
        <v/>
      </c>
    </row>
    <row r="1369" ht="15" customHeight="1">
      <c r="A1369" s="1" t="n"/>
      <c r="B1369" s="1" t="n"/>
      <c r="C1369" s="1" t="n"/>
      <c r="D1369" s="1" t="n"/>
      <c r="E1369" s="78" t="inlineStr">
        <is>
          <t>VALOR COM BDI:</t>
        </is>
      </c>
      <c r="F1369" s="89" t="n"/>
      <c r="G1369" s="4">
        <f>G1368 + G1367</f>
        <v/>
      </c>
    </row>
    <row r="1370" ht="9.949999999999999" customHeight="1">
      <c r="A1370" s="1" t="n"/>
      <c r="B1370" s="1" t="n"/>
      <c r="C1370" s="1" t="n"/>
      <c r="D1370" s="1" t="n"/>
      <c r="E1370" s="79" t="n"/>
    </row>
    <row r="1371" ht="20.1" customHeight="1">
      <c r="A1371" s="80" t="inlineStr">
        <is>
          <t>4.6.6. 103356 ALVENARIA DE VEDAÇÃO DE BLOCOS CERÂMICOS FURADOS NA HORIZONTAL DE 9X19X29 CM (ESPESSURA 9 CM) E ARGAMASSA DE ASSENTAMENTO COM PREPARO EM BETONEIRA. AF_12/2021 (M2)</t>
        </is>
      </c>
      <c r="B1371" s="88" t="n"/>
      <c r="C1371" s="88" t="n"/>
      <c r="D1371" s="88" t="n"/>
      <c r="E1371" s="88" t="n"/>
      <c r="F1371" s="88" t="n"/>
      <c r="G1371" s="89" t="n"/>
    </row>
    <row r="1372" ht="15" customHeight="1">
      <c r="A1372" s="76" t="inlineStr">
        <is>
          <t>Material</t>
        </is>
      </c>
      <c r="B1372" s="89" t="n"/>
      <c r="C1372" s="74" t="inlineStr">
        <is>
          <t>FONTE</t>
        </is>
      </c>
      <c r="D1372" s="74" t="inlineStr">
        <is>
          <t>UNID</t>
        </is>
      </c>
      <c r="E1372" s="74" t="inlineStr">
        <is>
          <t>COEFICIENTE</t>
        </is>
      </c>
      <c r="F1372" s="74" t="inlineStr">
        <is>
          <t>PREÇO UNITÁRIO</t>
        </is>
      </c>
      <c r="G1372" s="74" t="inlineStr">
        <is>
          <t>TOTAL</t>
        </is>
      </c>
    </row>
    <row r="1373" ht="29.1" customHeight="1">
      <c r="A1373" s="18" t="inlineStr">
        <is>
          <t>00007268</t>
        </is>
      </c>
      <c r="B1373" s="19" t="inlineStr">
        <is>
          <t>BLOCO CERAMICO / TIJOLO VAZADO PARA ALVENARIA DE VEDACAO, 8 FUROS NA HORIZONTAL DE 9 X 19 X 29 CM (L X A X C)</t>
        </is>
      </c>
      <c r="C1373" s="18" t="inlineStr">
        <is>
          <t>SINAPI</t>
        </is>
      </c>
      <c r="D1373" s="18" t="inlineStr">
        <is>
          <t>UN</t>
        </is>
      </c>
      <c r="E1373" s="20" t="n">
        <v>18.87</v>
      </c>
      <c r="F1373" s="21">
        <f>ROUND(M1373*FATOR, 2)</f>
        <v/>
      </c>
      <c r="G1373" s="21">
        <f>TRUNC(TRUNC(E1373,8)*F1373,2)</f>
        <v/>
      </c>
      <c r="L1373" t="n">
        <v>18.87</v>
      </c>
      <c r="M1373" t="n">
        <v>0.83</v>
      </c>
      <c r="N1373">
        <f>(M1373-F1373)</f>
        <v/>
      </c>
    </row>
    <row r="1374" ht="15" customHeight="1">
      <c r="A1374" s="18" t="inlineStr">
        <is>
          <t>00037395</t>
        </is>
      </c>
      <c r="B1374" s="19" t="inlineStr">
        <is>
          <t>PINO DE ACO COM FURO, HASTE = 27 MM (ACAO DIRETA)</t>
        </is>
      </c>
      <c r="C1374" s="18" t="inlineStr">
        <is>
          <t>SINAPI</t>
        </is>
      </c>
      <c r="D1374" s="18" t="inlineStr">
        <is>
          <t>CENTO</t>
        </is>
      </c>
      <c r="E1374" s="20" t="n">
        <v>0.005</v>
      </c>
      <c r="F1374" s="21">
        <f>ROUND(M1374*FATOR, 2)</f>
        <v/>
      </c>
      <c r="G1374" s="21">
        <f>TRUNC(TRUNC(E1374,8)*F1374,2)</f>
        <v/>
      </c>
      <c r="L1374" t="n">
        <v>0.005</v>
      </c>
      <c r="M1374" t="n">
        <v>43.65</v>
      </c>
      <c r="N1374">
        <f>(M1374-F1374)</f>
        <v/>
      </c>
    </row>
    <row r="1375" ht="29.1" customHeight="1">
      <c r="A1375" s="18" t="inlineStr">
        <is>
          <t>00034557</t>
        </is>
      </c>
      <c r="B1375" s="19" t="inlineStr">
        <is>
          <t>TELA DE ACO SOLDADA GALVANIZADA/ZINCADA PARA ALVENARIA, FIO D = *1,20 A 1,70* MM, MALHA 15 X 15 MM, (C X L) *50 X 7,5* CM</t>
        </is>
      </c>
      <c r="C1375" s="18" t="inlineStr">
        <is>
          <t>SINAPI</t>
        </is>
      </c>
      <c r="D1375" s="18" t="inlineStr">
        <is>
          <t>M</t>
        </is>
      </c>
      <c r="E1375" s="20" t="n">
        <v>0.42</v>
      </c>
      <c r="F1375" s="21">
        <f>ROUND(M1375*FATOR, 2)</f>
        <v/>
      </c>
      <c r="G1375" s="21">
        <f>TRUNC(TRUNC(E1375,8)*F1375,2)</f>
        <v/>
      </c>
      <c r="L1375" t="n">
        <v>0.42</v>
      </c>
      <c r="M1375" t="n">
        <v>2.13</v>
      </c>
      <c r="N1375">
        <f>(M1375-F1375)</f>
        <v/>
      </c>
    </row>
    <row r="1376" ht="15" customHeight="1">
      <c r="A1376" s="1" t="n"/>
      <c r="B1376" s="1" t="n"/>
      <c r="C1376" s="1" t="n"/>
      <c r="D1376" s="1" t="n"/>
      <c r="E1376" s="77" t="inlineStr">
        <is>
          <t>TOTAL Material:</t>
        </is>
      </c>
      <c r="F1376" s="89" t="n"/>
      <c r="G1376" s="22">
        <f>SUM(G1373:G1375)</f>
        <v/>
      </c>
    </row>
    <row r="1377" ht="15" customHeight="1">
      <c r="A1377" s="76" t="inlineStr">
        <is>
          <t>Mão de Obra com Encargos Complementares</t>
        </is>
      </c>
      <c r="B1377" s="89" t="n"/>
      <c r="C1377" s="74" t="inlineStr">
        <is>
          <t>FONTE</t>
        </is>
      </c>
      <c r="D1377" s="74" t="inlineStr">
        <is>
          <t>UNID</t>
        </is>
      </c>
      <c r="E1377" s="74" t="inlineStr">
        <is>
          <t>COEFICIENTE</t>
        </is>
      </c>
      <c r="F1377" s="74" t="inlineStr">
        <is>
          <t>PREÇO UNITÁRIO</t>
        </is>
      </c>
      <c r="G1377" s="74" t="inlineStr">
        <is>
          <t>TOTAL</t>
        </is>
      </c>
    </row>
    <row r="1378" ht="15" customHeight="1">
      <c r="A1378" s="18" t="inlineStr">
        <is>
          <t>88309</t>
        </is>
      </c>
      <c r="B1378" s="19" t="inlineStr">
        <is>
          <t>PEDREIRO COM ENCARGOS COMPLEMENTARES</t>
        </is>
      </c>
      <c r="C1378" s="18" t="inlineStr">
        <is>
          <t>SINAPI</t>
        </is>
      </c>
      <c r="D1378" s="18" t="inlineStr">
        <is>
          <t>H</t>
        </is>
      </c>
      <c r="E1378" s="20">
        <f>L1378*FATOR</f>
        <v/>
      </c>
      <c r="F1378" s="21">
        <f>'COMPOSICOES AUXILIARES'!G2963</f>
        <v/>
      </c>
      <c r="G1378" s="21">
        <f>TRUNC(TRUNC(E1378,8)*F1378,2)</f>
        <v/>
      </c>
      <c r="L1378" t="n">
        <v>0.77</v>
      </c>
      <c r="M1378" t="n">
        <v>28.88</v>
      </c>
      <c r="N1378">
        <f>(M1378-F1378)</f>
        <v/>
      </c>
    </row>
    <row r="1379" ht="15" customHeight="1">
      <c r="A1379" s="18" t="inlineStr">
        <is>
          <t>88316</t>
        </is>
      </c>
      <c r="B1379" s="19" t="inlineStr">
        <is>
          <t>SERVENTE COM ENCARGOS COMPLEMENTARES</t>
        </is>
      </c>
      <c r="C1379" s="18" t="inlineStr">
        <is>
          <t>SINAPI</t>
        </is>
      </c>
      <c r="D1379" s="18" t="inlineStr">
        <is>
          <t>H</t>
        </is>
      </c>
      <c r="E1379" s="20">
        <f>L1379*FATOR</f>
        <v/>
      </c>
      <c r="F1379" s="21">
        <f>'COMPOSICOES AUXILIARES'!G3382</f>
        <v/>
      </c>
      <c r="G1379" s="21">
        <f>TRUNC(TRUNC(E1379,8)*F1379,2)</f>
        <v/>
      </c>
      <c r="L1379" t="n">
        <v>0.385</v>
      </c>
      <c r="M1379" t="n">
        <v>22.1</v>
      </c>
      <c r="N1379">
        <f>(M1379-F1379)</f>
        <v/>
      </c>
    </row>
    <row r="1380" ht="18" customHeight="1">
      <c r="A1380" s="1" t="n"/>
      <c r="B1380" s="1" t="n"/>
      <c r="C1380" s="1" t="n"/>
      <c r="D1380" s="1" t="n"/>
      <c r="E1380" s="77" t="inlineStr">
        <is>
          <t>TOTAL Mão de Obra com Encargos Complementares:</t>
        </is>
      </c>
      <c r="F1380" s="89" t="n"/>
      <c r="G1380" s="22">
        <f>SUM(G1378:G1379)</f>
        <v/>
      </c>
    </row>
    <row r="1381" ht="15" customHeight="1">
      <c r="A1381" s="76" t="inlineStr">
        <is>
          <t>Serviço</t>
        </is>
      </c>
      <c r="B1381" s="89" t="n"/>
      <c r="C1381" s="74" t="inlineStr">
        <is>
          <t>FONTE</t>
        </is>
      </c>
      <c r="D1381" s="74" t="inlineStr">
        <is>
          <t>UNID</t>
        </is>
      </c>
      <c r="E1381" s="74" t="inlineStr">
        <is>
          <t>COEFICIENTE</t>
        </is>
      </c>
      <c r="F1381" s="74" t="inlineStr">
        <is>
          <t>PREÇO UNITÁRIO</t>
        </is>
      </c>
      <c r="G1381" s="74" t="inlineStr">
        <is>
          <t>TOTAL</t>
        </is>
      </c>
    </row>
    <row r="1382" ht="38.1" customHeight="1">
      <c r="A1382" s="18" t="inlineStr">
        <is>
          <t>87292</t>
        </is>
      </c>
      <c r="B1382" s="19" t="inlineStr">
        <is>
          <t>ARGAMASSA TRAÇO 1:2:8 (EM VOLUME DE CIMENTO, CAL E AREIA MÉDIA ÚMIDA) PARA EMBOÇO/MASSA ÚNICA/ASSENTAMENTO DE ALVENARIA DE VEDAÇÃO, PREPARO MECÂNICO COM BETONEIRA 400 L. AF_08/2019</t>
        </is>
      </c>
      <c r="C1382" s="18" t="inlineStr">
        <is>
          <t>SINAPI</t>
        </is>
      </c>
      <c r="D1382" s="18" t="inlineStr">
        <is>
          <t>M3</t>
        </is>
      </c>
      <c r="E1382" s="20" t="n">
        <v>0.0077</v>
      </c>
      <c r="F1382" s="21">
        <f>'COMPOSICOES AUXILIARES'!G159</f>
        <v/>
      </c>
      <c r="G1382" s="21">
        <f>TRUNC(TRUNC(E1382,8)*F1382,2)</f>
        <v/>
      </c>
      <c r="L1382" t="n">
        <v>0.0077</v>
      </c>
      <c r="M1382" t="n">
        <v>615.35</v>
      </c>
      <c r="N1382">
        <f>(M1382-F1382)</f>
        <v/>
      </c>
    </row>
    <row r="1383" ht="15" customHeight="1">
      <c r="A1383" s="1" t="n"/>
      <c r="B1383" s="1" t="n"/>
      <c r="C1383" s="1" t="n"/>
      <c r="D1383" s="1" t="n"/>
      <c r="E1383" s="77" t="inlineStr">
        <is>
          <t>TOTAL Serviço:</t>
        </is>
      </c>
      <c r="F1383" s="89" t="n"/>
      <c r="G1383" s="22">
        <f>SUM(G1382:G1382)</f>
        <v/>
      </c>
    </row>
    <row r="1384" ht="15" customHeight="1">
      <c r="A1384" s="1" t="n"/>
      <c r="B1384" s="1" t="n"/>
      <c r="C1384" s="1" t="n"/>
      <c r="D1384" s="1" t="n"/>
      <c r="E1384" s="78" t="inlineStr">
        <is>
          <t>VALOR:</t>
        </is>
      </c>
      <c r="F1384" s="89" t="n"/>
      <c r="G1384" s="4">
        <f>SUM(G1376,G1380,G1383)</f>
        <v/>
      </c>
    </row>
    <row r="1385" ht="15" customHeight="1">
      <c r="A1385" s="1" t="n"/>
      <c r="B1385" s="1" t="n"/>
      <c r="C1385" s="1" t="n"/>
      <c r="D1385" s="1" t="n"/>
      <c r="E1385" s="78" t="inlineStr">
        <is>
          <t>VALOR BDI:</t>
        </is>
      </c>
      <c r="F1385" s="89" t="n"/>
      <c r="G1385" s="4">
        <f>ROUNDDOWN(G1384*BDI,2)</f>
        <v/>
      </c>
    </row>
    <row r="1386" ht="15" customHeight="1">
      <c r="A1386" s="1" t="n"/>
      <c r="B1386" s="1" t="n"/>
      <c r="C1386" s="1" t="n"/>
      <c r="D1386" s="1" t="n"/>
      <c r="E1386" s="78" t="inlineStr">
        <is>
          <t>VALOR COM BDI:</t>
        </is>
      </c>
      <c r="F1386" s="89" t="n"/>
      <c r="G1386" s="4">
        <f>G1385 + G1384</f>
        <v/>
      </c>
    </row>
    <row r="1387" ht="9.949999999999999" customHeight="1">
      <c r="A1387" s="1" t="n"/>
      <c r="B1387" s="1" t="n"/>
      <c r="C1387" s="1" t="n"/>
      <c r="D1387" s="1" t="n"/>
      <c r="E1387" s="79" t="n"/>
    </row>
    <row r="1388" ht="20.1" customHeight="1">
      <c r="A1388" s="80" t="inlineStr">
        <is>
          <t>4.6.7. 92455 MONTAGEM E DESMONTAGEM DE FÔRMA DE VIGA, ESCORAMENTO COM GARFO DE MADEIRA, PÉ-DIREITO SIMPLES, EM CHAPA DE MADEIRA RESINADA, 4 UTILIZAÇÕES. AF_09/2020 (M2)</t>
        </is>
      </c>
      <c r="B1388" s="88" t="n"/>
      <c r="C1388" s="88" t="n"/>
      <c r="D1388" s="88" t="n"/>
      <c r="E1388" s="88" t="n"/>
      <c r="F1388" s="88" t="n"/>
      <c r="G1388" s="89" t="n"/>
    </row>
    <row r="1389" ht="15" customHeight="1">
      <c r="A1389" s="76" t="inlineStr">
        <is>
          <t>Material</t>
        </is>
      </c>
      <c r="B1389" s="89" t="n"/>
      <c r="C1389" s="74" t="inlineStr">
        <is>
          <t>FONTE</t>
        </is>
      </c>
      <c r="D1389" s="74" t="inlineStr">
        <is>
          <t>UNID</t>
        </is>
      </c>
      <c r="E1389" s="74" t="inlineStr">
        <is>
          <t>COEFICIENTE</t>
        </is>
      </c>
      <c r="F1389" s="74" t="inlineStr">
        <is>
          <t>PREÇO UNITÁRIO</t>
        </is>
      </c>
      <c r="G1389" s="74" t="inlineStr">
        <is>
          <t>TOTAL</t>
        </is>
      </c>
    </row>
    <row r="1390" ht="21" customHeight="1">
      <c r="A1390" s="18" t="inlineStr">
        <is>
          <t>00002692</t>
        </is>
      </c>
      <c r="B1390" s="19" t="inlineStr">
        <is>
          <t>DESMOLDANTE PROTETOR PARA FORMAS DE MADEIRA, DE BASE OLEOSA EMULSIONADA EM AGUA</t>
        </is>
      </c>
      <c r="C1390" s="18" t="inlineStr">
        <is>
          <t>SINAPI</t>
        </is>
      </c>
      <c r="D1390" s="18" t="inlineStr">
        <is>
          <t>L</t>
        </is>
      </c>
      <c r="E1390" s="20" t="n">
        <v>0.01</v>
      </c>
      <c r="F1390" s="21">
        <f>ROUND(M1390*FATOR, 2)</f>
        <v/>
      </c>
      <c r="G1390" s="21">
        <f>TRUNC(TRUNC(E1390,8)*F1390,2)</f>
        <v/>
      </c>
      <c r="L1390" t="n">
        <v>0.01</v>
      </c>
      <c r="M1390" t="n">
        <v>7.74</v>
      </c>
      <c r="N1390">
        <f>(M1390-F1390)</f>
        <v/>
      </c>
    </row>
    <row r="1391" ht="21" customHeight="1">
      <c r="A1391" s="18" t="inlineStr">
        <is>
          <t>00040304</t>
        </is>
      </c>
      <c r="B1391" s="19" t="inlineStr">
        <is>
          <t>PREGO DE ACO POLIDO COM CABECA DUPLA 17 X 27 (2 1/2 X 11)</t>
        </is>
      </c>
      <c r="C1391" s="18" t="inlineStr">
        <is>
          <t>SINAPI</t>
        </is>
      </c>
      <c r="D1391" s="18" t="inlineStr">
        <is>
          <t>KG</t>
        </is>
      </c>
      <c r="E1391" s="20" t="n">
        <v>0.049</v>
      </c>
      <c r="F1391" s="21">
        <f>ROUND(M1391*FATOR, 2)</f>
        <v/>
      </c>
      <c r="G1391" s="21">
        <f>TRUNC(TRUNC(E1391,8)*F1391,2)</f>
        <v/>
      </c>
      <c r="L1391" t="n">
        <v>0.049</v>
      </c>
      <c r="M1391" t="n">
        <v>16.8</v>
      </c>
      <c r="N1391">
        <f>(M1391-F1391)</f>
        <v/>
      </c>
    </row>
    <row r="1392" ht="29.1" customHeight="1">
      <c r="A1392" s="18" t="inlineStr">
        <is>
          <t>00006193</t>
        </is>
      </c>
      <c r="B1392" s="19" t="inlineStr">
        <is>
          <t>TABUA NAO APARELHADA *2,5 X 20* CM, EM MACARANDUBA/MASSARANDUBA, ANGELIM OU EQUIVALENTE DA REGIAO - BRUTA</t>
        </is>
      </c>
      <c r="C1392" s="18" t="inlineStr">
        <is>
          <t>SINAPI</t>
        </is>
      </c>
      <c r="D1392" s="18" t="inlineStr">
        <is>
          <t>M</t>
        </is>
      </c>
      <c r="E1392" s="20" t="n">
        <v>0.328</v>
      </c>
      <c r="F1392" s="21">
        <f>ROUND(M1392*FATOR, 2)</f>
        <v/>
      </c>
      <c r="G1392" s="21">
        <f>TRUNC(TRUNC(E1392,8)*F1392,2)</f>
        <v/>
      </c>
      <c r="L1392" t="n">
        <v>0.328</v>
      </c>
      <c r="M1392" t="n">
        <v>17.66</v>
      </c>
      <c r="N1392">
        <f>(M1392-F1392)</f>
        <v/>
      </c>
    </row>
    <row r="1393" ht="15" customHeight="1">
      <c r="A1393" s="1" t="n"/>
      <c r="B1393" s="1" t="n"/>
      <c r="C1393" s="1" t="n"/>
      <c r="D1393" s="1" t="n"/>
      <c r="E1393" s="77" t="inlineStr">
        <is>
          <t>TOTAL Material:</t>
        </is>
      </c>
      <c r="F1393" s="89" t="n"/>
      <c r="G1393" s="22">
        <f>SUM(G1390:G1392)</f>
        <v/>
      </c>
    </row>
    <row r="1394" ht="15" customHeight="1">
      <c r="A1394" s="76" t="inlineStr">
        <is>
          <t>Mão de Obra com Encargos Complementares</t>
        </is>
      </c>
      <c r="B1394" s="89" t="n"/>
      <c r="C1394" s="74" t="inlineStr">
        <is>
          <t>FONTE</t>
        </is>
      </c>
      <c r="D1394" s="74" t="inlineStr">
        <is>
          <t>UNID</t>
        </is>
      </c>
      <c r="E1394" s="74" t="inlineStr">
        <is>
          <t>COEFICIENTE</t>
        </is>
      </c>
      <c r="F1394" s="74" t="inlineStr">
        <is>
          <t>PREÇO UNITÁRIO</t>
        </is>
      </c>
      <c r="G1394" s="74" t="inlineStr">
        <is>
          <t>TOTAL</t>
        </is>
      </c>
    </row>
    <row r="1395" ht="21" customHeight="1">
      <c r="A1395" s="18" t="inlineStr">
        <is>
          <t>88239</t>
        </is>
      </c>
      <c r="B1395" s="19" t="inlineStr">
        <is>
          <t>AJUDANTE DE CARPINTEIRO COM ENCARGOS COMPLEMENTARES</t>
        </is>
      </c>
      <c r="C1395" s="18" t="inlineStr">
        <is>
          <t>SINAPI</t>
        </is>
      </c>
      <c r="D1395" s="18" t="inlineStr">
        <is>
          <t>H</t>
        </is>
      </c>
      <c r="E1395" s="20">
        <f>L1395*FATOR</f>
        <v/>
      </c>
      <c r="F1395" s="21">
        <f>'COMPOSICOES AUXILIARES'!G37</f>
        <v/>
      </c>
      <c r="G1395" s="21">
        <f>TRUNC(TRUNC(E1395,8)*F1395,2)</f>
        <v/>
      </c>
      <c r="L1395" t="n">
        <v>0.19</v>
      </c>
      <c r="M1395" t="n">
        <v>23.13</v>
      </c>
      <c r="N1395">
        <f>(M1395-F1395)</f>
        <v/>
      </c>
    </row>
    <row r="1396" ht="21" customHeight="1">
      <c r="A1396" s="18" t="inlineStr">
        <is>
          <t>88262</t>
        </is>
      </c>
      <c r="B1396" s="19" t="inlineStr">
        <is>
          <t>CARPINTEIRO DE FORMAS COM ENCARGOS COMPLEMENTARES</t>
        </is>
      </c>
      <c r="C1396" s="18" t="inlineStr">
        <is>
          <t>SINAPI</t>
        </is>
      </c>
      <c r="D1396" s="18" t="inlineStr">
        <is>
          <t>H</t>
        </is>
      </c>
      <c r="E1396" s="20">
        <f>L1396*FATOR</f>
        <v/>
      </c>
      <c r="F1396" s="21">
        <f>'COMPOSICOES AUXILIARES'!G825</f>
        <v/>
      </c>
      <c r="G1396" s="21">
        <f>TRUNC(TRUNC(E1396,8)*F1396,2)</f>
        <v/>
      </c>
      <c r="L1396" t="n">
        <v>1.035</v>
      </c>
      <c r="M1396" t="n">
        <v>28.52</v>
      </c>
      <c r="N1396">
        <f>(M1396-F1396)</f>
        <v/>
      </c>
    </row>
    <row r="1397" ht="18" customHeight="1">
      <c r="A1397" s="1" t="n"/>
      <c r="B1397" s="1" t="n"/>
      <c r="C1397" s="1" t="n"/>
      <c r="D1397" s="1" t="n"/>
      <c r="E1397" s="77" t="inlineStr">
        <is>
          <t>TOTAL Mão de Obra com Encargos Complementares:</t>
        </is>
      </c>
      <c r="F1397" s="89" t="n"/>
      <c r="G1397" s="22">
        <f>SUM(G1395:G1396)</f>
        <v/>
      </c>
    </row>
    <row r="1398" ht="15" customHeight="1">
      <c r="A1398" s="76" t="inlineStr">
        <is>
          <t>Serviço</t>
        </is>
      </c>
      <c r="B1398" s="89" t="n"/>
      <c r="C1398" s="74" t="inlineStr">
        <is>
          <t>FONTE</t>
        </is>
      </c>
      <c r="D1398" s="74" t="inlineStr">
        <is>
          <t>UNID</t>
        </is>
      </c>
      <c r="E1398" s="74" t="inlineStr">
        <is>
          <t>COEFICIENTE</t>
        </is>
      </c>
      <c r="F1398" s="74" t="inlineStr">
        <is>
          <t>PREÇO UNITÁRIO</t>
        </is>
      </c>
      <c r="G1398" s="74" t="inlineStr">
        <is>
          <t>TOTAL</t>
        </is>
      </c>
    </row>
    <row r="1399" ht="21" customHeight="1">
      <c r="A1399" s="18" t="inlineStr">
        <is>
          <t>92272</t>
        </is>
      </c>
      <c r="B1399" s="19" t="inlineStr">
        <is>
          <t>FABRICAÇÃO DE ESCORAS DE VIGA DO TIPO GARFO, EM MADEIRA. AF_09/2020</t>
        </is>
      </c>
      <c r="C1399" s="18" t="inlineStr">
        <is>
          <t>SINAPI</t>
        </is>
      </c>
      <c r="D1399" s="18" t="inlineStr">
        <is>
          <t>M</t>
        </is>
      </c>
      <c r="E1399" s="20" t="n">
        <v>1.729</v>
      </c>
      <c r="F1399" s="21">
        <f>'COMPOSICOES AUXILIARES'!G1845</f>
        <v/>
      </c>
      <c r="G1399" s="21">
        <f>TRUNC(TRUNC(E1399,8)*F1399,2)</f>
        <v/>
      </c>
      <c r="L1399" t="n">
        <v>1.729</v>
      </c>
      <c r="M1399" t="n">
        <v>46.57</v>
      </c>
      <c r="N1399">
        <f>(M1399-F1399)</f>
        <v/>
      </c>
    </row>
    <row r="1400" ht="29.1" customHeight="1">
      <c r="A1400" s="18" t="inlineStr">
        <is>
          <t>92265</t>
        </is>
      </c>
      <c r="B1400" s="19" t="inlineStr">
        <is>
          <t>FABRICAÇÃO DE FÔRMA PARA VIGAS, EM CHAPA DE MADEIRA COMPENSADA RESINADA, E = 17 MM. AF_09/2020</t>
        </is>
      </c>
      <c r="C1400" s="18" t="inlineStr">
        <is>
          <t>SINAPI</t>
        </is>
      </c>
      <c r="D1400" s="18" t="inlineStr">
        <is>
          <t>M2</t>
        </is>
      </c>
      <c r="E1400" s="20" t="n">
        <v>0.414</v>
      </c>
      <c r="F1400" s="21">
        <f>'COMPOSICOES AUXILIARES'!G1902</f>
        <v/>
      </c>
      <c r="G1400" s="21">
        <f>TRUNC(TRUNC(E1400,8)*F1400,2)</f>
        <v/>
      </c>
      <c r="L1400" t="n">
        <v>0.414</v>
      </c>
      <c r="M1400" t="n">
        <v>137.91</v>
      </c>
      <c r="N1400">
        <f>(M1400-F1400)</f>
        <v/>
      </c>
    </row>
    <row r="1401" ht="15" customHeight="1">
      <c r="A1401" s="1" t="n"/>
      <c r="B1401" s="1" t="n"/>
      <c r="C1401" s="1" t="n"/>
      <c r="D1401" s="1" t="n"/>
      <c r="E1401" s="77" t="inlineStr">
        <is>
          <t>TOTAL Serviço:</t>
        </is>
      </c>
      <c r="F1401" s="89" t="n"/>
      <c r="G1401" s="22">
        <f>SUM(G1399:G1400)</f>
        <v/>
      </c>
    </row>
    <row r="1402" ht="15" customHeight="1">
      <c r="A1402" s="1" t="n"/>
      <c r="B1402" s="1" t="n"/>
      <c r="C1402" s="1" t="n"/>
      <c r="D1402" s="1" t="n"/>
      <c r="E1402" s="78" t="inlineStr">
        <is>
          <t>VALOR:</t>
        </is>
      </c>
      <c r="F1402" s="89" t="n"/>
      <c r="G1402" s="4">
        <f>SUM(G1393,G1397,G1401)</f>
        <v/>
      </c>
    </row>
    <row r="1403" ht="15" customHeight="1">
      <c r="A1403" s="1" t="n"/>
      <c r="B1403" s="1" t="n"/>
      <c r="C1403" s="1" t="n"/>
      <c r="D1403" s="1" t="n"/>
      <c r="E1403" s="78" t="inlineStr">
        <is>
          <t>VALOR BDI:</t>
        </is>
      </c>
      <c r="F1403" s="89" t="n"/>
      <c r="G1403" s="4">
        <f>ROUNDDOWN(G1402*BDI,2)</f>
        <v/>
      </c>
    </row>
    <row r="1404" ht="15" customHeight="1">
      <c r="A1404" s="1" t="n"/>
      <c r="B1404" s="1" t="n"/>
      <c r="C1404" s="1" t="n"/>
      <c r="D1404" s="1" t="n"/>
      <c r="E1404" s="78" t="inlineStr">
        <is>
          <t>VALOR COM BDI:</t>
        </is>
      </c>
      <c r="F1404" s="89" t="n"/>
      <c r="G1404" s="4">
        <f>G1403 + G1402</f>
        <v/>
      </c>
    </row>
    <row r="1405" ht="9.949999999999999" customHeight="1">
      <c r="A1405" s="1" t="n"/>
      <c r="B1405" s="1" t="n"/>
      <c r="C1405" s="1" t="n"/>
      <c r="D1405" s="1" t="n"/>
      <c r="E1405" s="79" t="n"/>
    </row>
    <row r="1406" ht="20.1" customHeight="1">
      <c r="A1406" s="80" t="inlineStr">
        <is>
          <t>4.6.8. 103683 CONCRETAGEM DE VIGAS E LAJES, FCK=25 MPA, PARA QUALQUER TIPO DE LAJE COM BALDES EM EDIFICAÇÃO DE MULTIPAVIMENTOS ATÉ 04 ANDARES - LANÇAMENTO, ADENSAMENTO E ACABAMENTO. AF_02/2022 (M3)</t>
        </is>
      </c>
      <c r="B1406" s="88" t="n"/>
      <c r="C1406" s="88" t="n"/>
      <c r="D1406" s="88" t="n"/>
      <c r="E1406" s="88" t="n"/>
      <c r="F1406" s="88" t="n"/>
      <c r="G1406" s="89" t="n"/>
    </row>
    <row r="1407" ht="15" customHeight="1">
      <c r="A1407" s="76" t="inlineStr">
        <is>
          <t>Equipamento Custo Horário</t>
        </is>
      </c>
      <c r="B1407" s="89" t="n"/>
      <c r="C1407" s="74" t="inlineStr">
        <is>
          <t>FONTE</t>
        </is>
      </c>
      <c r="D1407" s="74" t="inlineStr">
        <is>
          <t>UNID</t>
        </is>
      </c>
      <c r="E1407" s="74" t="inlineStr">
        <is>
          <t>COEFICIENTE</t>
        </is>
      </c>
      <c r="F1407" s="74" t="inlineStr">
        <is>
          <t>PREÇO UNITÁRIO</t>
        </is>
      </c>
      <c r="G1407" s="74" t="inlineStr">
        <is>
          <t>TOTAL</t>
        </is>
      </c>
    </row>
    <row r="1408" ht="29.1" customHeight="1">
      <c r="A1408" s="18" t="inlineStr">
        <is>
          <t>90587</t>
        </is>
      </c>
      <c r="B1408" s="19" t="inlineStr">
        <is>
          <t>VIBRADOR DE IMERSÃO, DIÂMETRO DE PONTEIRA 45MM, MOTOR ELÉTRICO TRIFÁSICO POTÊNCIA DE 2 CV - CHI DIURNO. AF_06/2015</t>
        </is>
      </c>
      <c r="C1408" s="18" t="inlineStr">
        <is>
          <t>SINAPI</t>
        </is>
      </c>
      <c r="D1408" s="18" t="inlineStr">
        <is>
          <t>CHI</t>
        </is>
      </c>
      <c r="E1408" s="20" t="n">
        <v>0.477</v>
      </c>
      <c r="F1408" s="21">
        <f>'COMPOSICOES AUXILIARES'!G3639</f>
        <v/>
      </c>
      <c r="G1408" s="21">
        <f>TRUNC(TRUNC(E1408,8)*F1408,2)</f>
        <v/>
      </c>
      <c r="L1408" t="n">
        <v>0.477</v>
      </c>
      <c r="M1408" t="n">
        <v>0.45</v>
      </c>
      <c r="N1408">
        <f>(M1408-F1408)</f>
        <v/>
      </c>
    </row>
    <row r="1409" ht="29.1" customHeight="1">
      <c r="A1409" s="18" t="inlineStr">
        <is>
          <t>90586</t>
        </is>
      </c>
      <c r="B1409" s="19" t="inlineStr">
        <is>
          <t>VIBRADOR DE IMERSÃO, DIÂMETRO DE PONTEIRA 45MM, MOTOR ELÉTRICO TRIFÁSICO POTÊNCIA DE 2 CV - CHP DIURNO. AF_06/2015</t>
        </is>
      </c>
      <c r="C1409" s="18" t="inlineStr">
        <is>
          <t>SINAPI</t>
        </is>
      </c>
      <c r="D1409" s="18" t="inlineStr">
        <is>
          <t>CHP</t>
        </is>
      </c>
      <c r="E1409" s="20" t="n">
        <v>1.806</v>
      </c>
      <c r="F1409" s="21">
        <f>'COMPOSICOES AUXILIARES'!G3650</f>
        <v/>
      </c>
      <c r="G1409" s="21">
        <f>TRUNC(TRUNC(E1409,8)*F1409,2)</f>
        <v/>
      </c>
      <c r="L1409" t="n">
        <v>1.806</v>
      </c>
      <c r="M1409" t="n">
        <v>1.23</v>
      </c>
      <c r="N1409">
        <f>(M1409-F1409)</f>
        <v/>
      </c>
    </row>
    <row r="1410" ht="18" customHeight="1">
      <c r="A1410" s="1" t="n"/>
      <c r="B1410" s="1" t="n"/>
      <c r="C1410" s="1" t="n"/>
      <c r="D1410" s="1" t="n"/>
      <c r="E1410" s="77" t="inlineStr">
        <is>
          <t>TOTAL Equipamento Custo Horário:</t>
        </is>
      </c>
      <c r="F1410" s="89" t="n"/>
      <c r="G1410" s="22">
        <f>SUM(G1408:G1409)</f>
        <v/>
      </c>
    </row>
    <row r="1411" ht="15" customHeight="1">
      <c r="A1411" s="76" t="inlineStr">
        <is>
          <t>Material</t>
        </is>
      </c>
      <c r="B1411" s="89" t="n"/>
      <c r="C1411" s="74" t="inlineStr">
        <is>
          <t>FONTE</t>
        </is>
      </c>
      <c r="D1411" s="74" t="inlineStr">
        <is>
          <t>UNID</t>
        </is>
      </c>
      <c r="E1411" s="74" t="inlineStr">
        <is>
          <t>COEFICIENTE</t>
        </is>
      </c>
      <c r="F1411" s="74" t="inlineStr">
        <is>
          <t>PREÇO UNITÁRIO</t>
        </is>
      </c>
      <c r="G1411" s="74" t="inlineStr">
        <is>
          <t>TOTAL</t>
        </is>
      </c>
    </row>
    <row r="1412" ht="29.1" customHeight="1">
      <c r="A1412" s="18" t="inlineStr">
        <is>
          <t>00038408</t>
        </is>
      </c>
      <c r="B1412" s="19" t="inlineStr">
        <is>
          <t>CONCRETO USINADO BOMBEAVEL, CLASSE DE RESISTENCIA C25, COM BRITA 0 E 1, SLUMP = 190 +/- 20 MM, EXCLUI SERVICO DE BOMBEAMENTO (NBR 8953)</t>
        </is>
      </c>
      <c r="C1412" s="18" t="inlineStr">
        <is>
          <t>SINAPI</t>
        </is>
      </c>
      <c r="D1412" s="18" t="inlineStr">
        <is>
          <t>M3</t>
        </is>
      </c>
      <c r="E1412" s="20" t="n">
        <v>1.103</v>
      </c>
      <c r="F1412" s="21">
        <f>ROUND(M1412*FATOR, 2)</f>
        <v/>
      </c>
      <c r="G1412" s="21">
        <f>TRUNC(TRUNC(E1412,8)*F1412,2)</f>
        <v/>
      </c>
      <c r="L1412" t="n">
        <v>1.103</v>
      </c>
      <c r="M1412" t="n">
        <v>573.22</v>
      </c>
      <c r="N1412">
        <f>(M1412-F1412)</f>
        <v/>
      </c>
    </row>
    <row r="1413" ht="15" customHeight="1">
      <c r="A1413" s="1" t="n"/>
      <c r="B1413" s="1" t="n"/>
      <c r="C1413" s="1" t="n"/>
      <c r="D1413" s="1" t="n"/>
      <c r="E1413" s="77" t="inlineStr">
        <is>
          <t>TOTAL Material:</t>
        </is>
      </c>
      <c r="F1413" s="89" t="n"/>
      <c r="G1413" s="22">
        <f>SUM(G1412:G1412)</f>
        <v/>
      </c>
    </row>
    <row r="1414" ht="15" customHeight="1">
      <c r="A1414" s="76" t="inlineStr">
        <is>
          <t>Mão de Obra com Encargos Complementares</t>
        </is>
      </c>
      <c r="B1414" s="89" t="n"/>
      <c r="C1414" s="74" t="inlineStr">
        <is>
          <t>FONTE</t>
        </is>
      </c>
      <c r="D1414" s="74" t="inlineStr">
        <is>
          <t>UNID</t>
        </is>
      </c>
      <c r="E1414" s="74" t="inlineStr">
        <is>
          <t>COEFICIENTE</t>
        </is>
      </c>
      <c r="F1414" s="74" t="inlineStr">
        <is>
          <t>PREÇO UNITÁRIO</t>
        </is>
      </c>
      <c r="G1414" s="74" t="inlineStr">
        <is>
          <t>TOTAL</t>
        </is>
      </c>
    </row>
    <row r="1415" ht="21" customHeight="1">
      <c r="A1415" s="18" t="inlineStr">
        <is>
          <t>88262</t>
        </is>
      </c>
      <c r="B1415" s="19" t="inlineStr">
        <is>
          <t>CARPINTEIRO DE FORMAS COM ENCARGOS COMPLEMENTARES</t>
        </is>
      </c>
      <c r="C1415" s="18" t="inlineStr">
        <is>
          <t>SINAPI</t>
        </is>
      </c>
      <c r="D1415" s="18" t="inlineStr">
        <is>
          <t>H</t>
        </is>
      </c>
      <c r="E1415" s="20">
        <f>L1415*FATOR</f>
        <v/>
      </c>
      <c r="F1415" s="21">
        <f>'COMPOSICOES AUXILIARES'!G825</f>
        <v/>
      </c>
      <c r="G1415" s="21">
        <f>TRUNC(TRUNC(E1415,8)*F1415,2)</f>
        <v/>
      </c>
      <c r="L1415" t="n">
        <v>2.286</v>
      </c>
      <c r="M1415" t="n">
        <v>28.52</v>
      </c>
      <c r="N1415">
        <f>(M1415-F1415)</f>
        <v/>
      </c>
    </row>
    <row r="1416" ht="15" customHeight="1">
      <c r="A1416" s="18" t="inlineStr">
        <is>
          <t>88309</t>
        </is>
      </c>
      <c r="B1416" s="19" t="inlineStr">
        <is>
          <t>PEDREIRO COM ENCARGOS COMPLEMENTARES</t>
        </is>
      </c>
      <c r="C1416" s="18" t="inlineStr">
        <is>
          <t>SINAPI</t>
        </is>
      </c>
      <c r="D1416" s="18" t="inlineStr">
        <is>
          <t>H</t>
        </is>
      </c>
      <c r="E1416" s="20">
        <f>L1416*FATOR</f>
        <v/>
      </c>
      <c r="F1416" s="21">
        <f>'COMPOSICOES AUXILIARES'!G2963</f>
        <v/>
      </c>
      <c r="G1416" s="21">
        <f>TRUNC(TRUNC(E1416,8)*F1416,2)</f>
        <v/>
      </c>
      <c r="L1416" t="n">
        <v>6.857</v>
      </c>
      <c r="M1416" t="n">
        <v>28.88</v>
      </c>
      <c r="N1416">
        <f>(M1416-F1416)</f>
        <v/>
      </c>
    </row>
    <row r="1417" ht="15" customHeight="1">
      <c r="A1417" s="18" t="inlineStr">
        <is>
          <t>88316</t>
        </is>
      </c>
      <c r="B1417" s="19" t="inlineStr">
        <is>
          <t>SERVENTE COM ENCARGOS COMPLEMENTARES</t>
        </is>
      </c>
      <c r="C1417" s="18" t="inlineStr">
        <is>
          <t>SINAPI</t>
        </is>
      </c>
      <c r="D1417" s="18" t="inlineStr">
        <is>
          <t>H</t>
        </is>
      </c>
      <c r="E1417" s="20">
        <f>L1417*FATOR</f>
        <v/>
      </c>
      <c r="F1417" s="21">
        <f>'COMPOSICOES AUXILIARES'!G3382</f>
        <v/>
      </c>
      <c r="G1417" s="21">
        <f>TRUNC(TRUNC(E1417,8)*F1417,2)</f>
        <v/>
      </c>
      <c r="L1417" t="n">
        <v>16.074</v>
      </c>
      <c r="M1417" t="n">
        <v>22.1</v>
      </c>
      <c r="N1417">
        <f>(M1417-F1417)</f>
        <v/>
      </c>
    </row>
    <row r="1418" ht="18" customHeight="1">
      <c r="A1418" s="1" t="n"/>
      <c r="B1418" s="1" t="n"/>
      <c r="C1418" s="1" t="n"/>
      <c r="D1418" s="1" t="n"/>
      <c r="E1418" s="77" t="inlineStr">
        <is>
          <t>TOTAL Mão de Obra com Encargos Complementares:</t>
        </is>
      </c>
      <c r="F1418" s="89" t="n"/>
      <c r="G1418" s="22">
        <f>SUM(G1415:G1417)</f>
        <v/>
      </c>
    </row>
    <row r="1419" ht="15" customHeight="1">
      <c r="A1419" s="1" t="n"/>
      <c r="B1419" s="1" t="n"/>
      <c r="C1419" s="1" t="n"/>
      <c r="D1419" s="1" t="n"/>
      <c r="E1419" s="78" t="inlineStr">
        <is>
          <t>VALOR:</t>
        </is>
      </c>
      <c r="F1419" s="89" t="n"/>
      <c r="G1419" s="4">
        <f>SUM(G1413,G1418,G1410)</f>
        <v/>
      </c>
    </row>
    <row r="1420" ht="15" customHeight="1">
      <c r="A1420" s="1" t="n"/>
      <c r="B1420" s="1" t="n"/>
      <c r="C1420" s="1" t="n"/>
      <c r="D1420" s="1" t="n"/>
      <c r="E1420" s="78" t="inlineStr">
        <is>
          <t>VALOR BDI:</t>
        </is>
      </c>
      <c r="F1420" s="89" t="n"/>
      <c r="G1420" s="4">
        <f>ROUNDDOWN(G1419*BDI,2)</f>
        <v/>
      </c>
    </row>
    <row r="1421" ht="15" customHeight="1">
      <c r="A1421" s="1" t="n"/>
      <c r="B1421" s="1" t="n"/>
      <c r="C1421" s="1" t="n"/>
      <c r="D1421" s="1" t="n"/>
      <c r="E1421" s="78" t="inlineStr">
        <is>
          <t>VALOR COM BDI:</t>
        </is>
      </c>
      <c r="F1421" s="89" t="n"/>
      <c r="G1421" s="4">
        <f>G1420 + G1419</f>
        <v/>
      </c>
    </row>
    <row r="1422" ht="9.949999999999999" customHeight="1">
      <c r="A1422" s="1" t="n"/>
      <c r="B1422" s="1" t="n"/>
      <c r="C1422" s="1" t="n"/>
      <c r="D1422" s="1" t="n"/>
      <c r="E1422" s="79" t="n"/>
    </row>
    <row r="1423" ht="20.1" customHeight="1">
      <c r="A1423" s="80" t="inlineStr">
        <is>
          <t>4.6.9. 87894 CHAPISCO APLICADO EM ALVENARIA (SEM PRESENÇA DE VÃOS) E ESTRUTURAS DE CONCRETO DE FACHADA, COM COLHER DE PEDREIRO. ARGAMASSA TRAÇO 1:3 COM PREPARO EM BETONEIRA 400L. AF_10/2022 (M2)</t>
        </is>
      </c>
      <c r="B1423" s="88" t="n"/>
      <c r="C1423" s="88" t="n"/>
      <c r="D1423" s="88" t="n"/>
      <c r="E1423" s="88" t="n"/>
      <c r="F1423" s="88" t="n"/>
      <c r="G1423" s="89" t="n"/>
    </row>
    <row r="1424" ht="15" customHeight="1">
      <c r="A1424" s="76" t="inlineStr">
        <is>
          <t>Mão de Obra com Encargos Complementares</t>
        </is>
      </c>
      <c r="B1424" s="89" t="n"/>
      <c r="C1424" s="74" t="inlineStr">
        <is>
          <t>FONTE</t>
        </is>
      </c>
      <c r="D1424" s="74" t="inlineStr">
        <is>
          <t>UNID</t>
        </is>
      </c>
      <c r="E1424" s="74" t="inlineStr">
        <is>
          <t>COEFICIENTE</t>
        </is>
      </c>
      <c r="F1424" s="74" t="inlineStr">
        <is>
          <t>PREÇO UNITÁRIO</t>
        </is>
      </c>
      <c r="G1424" s="74" t="inlineStr">
        <is>
          <t>TOTAL</t>
        </is>
      </c>
    </row>
    <row r="1425" ht="15" customHeight="1">
      <c r="A1425" s="18" t="inlineStr">
        <is>
          <t>88309</t>
        </is>
      </c>
      <c r="B1425" s="19" t="inlineStr">
        <is>
          <t>PEDREIRO COM ENCARGOS COMPLEMENTARES</t>
        </is>
      </c>
      <c r="C1425" s="18" t="inlineStr">
        <is>
          <t>SINAPI</t>
        </is>
      </c>
      <c r="D1425" s="18" t="inlineStr">
        <is>
          <t>H</t>
        </is>
      </c>
      <c r="E1425" s="20">
        <f>L1425*FATOR</f>
        <v/>
      </c>
      <c r="F1425" s="21">
        <f>'COMPOSICOES AUXILIARES'!G2963</f>
        <v/>
      </c>
      <c r="G1425" s="21">
        <f>TRUNC(TRUNC(E1425,8)*F1425,2)</f>
        <v/>
      </c>
      <c r="L1425" t="n">
        <v>0.1394</v>
      </c>
      <c r="M1425" t="n">
        <v>28.88</v>
      </c>
      <c r="N1425">
        <f>(M1425-F1425)</f>
        <v/>
      </c>
    </row>
    <row r="1426" ht="15" customHeight="1">
      <c r="A1426" s="18" t="inlineStr">
        <is>
          <t>88316</t>
        </is>
      </c>
      <c r="B1426" s="19" t="inlineStr">
        <is>
          <t>SERVENTE COM ENCARGOS COMPLEMENTARES</t>
        </is>
      </c>
      <c r="C1426" s="18" t="inlineStr">
        <is>
          <t>SINAPI</t>
        </is>
      </c>
      <c r="D1426" s="18" t="inlineStr">
        <is>
          <t>H</t>
        </is>
      </c>
      <c r="E1426" s="20">
        <f>L1426*FATOR</f>
        <v/>
      </c>
      <c r="F1426" s="21">
        <f>'COMPOSICOES AUXILIARES'!G3382</f>
        <v/>
      </c>
      <c r="G1426" s="21">
        <f>TRUNC(TRUNC(E1426,8)*F1426,2)</f>
        <v/>
      </c>
      <c r="L1426" t="n">
        <v>0.0465</v>
      </c>
      <c r="M1426" t="n">
        <v>22.1</v>
      </c>
      <c r="N1426">
        <f>(M1426-F1426)</f>
        <v/>
      </c>
    </row>
    <row r="1427" ht="18" customHeight="1">
      <c r="A1427" s="1" t="n"/>
      <c r="B1427" s="1" t="n"/>
      <c r="C1427" s="1" t="n"/>
      <c r="D1427" s="1" t="n"/>
      <c r="E1427" s="77" t="inlineStr">
        <is>
          <t>TOTAL Mão de Obra com Encargos Complementares:</t>
        </is>
      </c>
      <c r="F1427" s="89" t="n"/>
      <c r="G1427" s="22">
        <f>SUM(G1425:G1426)</f>
        <v/>
      </c>
    </row>
    <row r="1428" ht="15" customHeight="1">
      <c r="A1428" s="76" t="inlineStr">
        <is>
          <t>Serviço</t>
        </is>
      </c>
      <c r="B1428" s="89" t="n"/>
      <c r="C1428" s="74" t="inlineStr">
        <is>
          <t>FONTE</t>
        </is>
      </c>
      <c r="D1428" s="74" t="inlineStr">
        <is>
          <t>UNID</t>
        </is>
      </c>
      <c r="E1428" s="74" t="inlineStr">
        <is>
          <t>COEFICIENTE</t>
        </is>
      </c>
      <c r="F1428" s="74" t="inlineStr">
        <is>
          <t>PREÇO UNITÁRIO</t>
        </is>
      </c>
      <c r="G1428" s="74" t="inlineStr">
        <is>
          <t>TOTAL</t>
        </is>
      </c>
    </row>
    <row r="1429" ht="29.1" customHeight="1">
      <c r="A1429" s="18" t="inlineStr">
        <is>
          <t>87313</t>
        </is>
      </c>
      <c r="B1429" s="19" t="inlineStr">
        <is>
          <t>ARGAMASSA TRAÇO 1:3 (EM VOLUME DE CIMENTO E AREIA GROSSA ÚMIDA) PARA CHAPISCO CONVENCIONAL, PREPARO MECÂNICO COM BETONEIRA 400 L. AF_08/2019</t>
        </is>
      </c>
      <c r="C1429" s="18" t="inlineStr">
        <is>
          <t>SINAPI</t>
        </is>
      </c>
      <c r="D1429" s="18" t="inlineStr">
        <is>
          <t>M3</t>
        </is>
      </c>
      <c r="E1429" s="20" t="n">
        <v>0.0037</v>
      </c>
      <c r="F1429" s="21">
        <f>'COMPOSICOES AUXILIARES'!G222</f>
        <v/>
      </c>
      <c r="G1429" s="21">
        <f>TRUNC(TRUNC(E1429,8)*F1429,2)</f>
        <v/>
      </c>
      <c r="L1429" t="n">
        <v>0.0037</v>
      </c>
      <c r="M1429" t="n">
        <v>550.5599999999999</v>
      </c>
      <c r="N1429">
        <f>(M1429-F1429)</f>
        <v/>
      </c>
    </row>
    <row r="1430" ht="15" customHeight="1">
      <c r="A1430" s="1" t="n"/>
      <c r="B1430" s="1" t="n"/>
      <c r="C1430" s="1" t="n"/>
      <c r="D1430" s="1" t="n"/>
      <c r="E1430" s="77" t="inlineStr">
        <is>
          <t>TOTAL Serviço:</t>
        </is>
      </c>
      <c r="F1430" s="89" t="n"/>
      <c r="G1430" s="22">
        <f>SUM(G1429:G1429)</f>
        <v/>
      </c>
    </row>
    <row r="1431" ht="15" customHeight="1">
      <c r="A1431" s="1" t="n"/>
      <c r="B1431" s="1" t="n"/>
      <c r="C1431" s="1" t="n"/>
      <c r="D1431" s="1" t="n"/>
      <c r="E1431" s="78" t="inlineStr">
        <is>
          <t>VALOR:</t>
        </is>
      </c>
      <c r="F1431" s="89" t="n"/>
      <c r="G1431" s="4">
        <f>SUM(G1427,G1430)</f>
        <v/>
      </c>
    </row>
    <row r="1432" ht="15" customHeight="1">
      <c r="A1432" s="1" t="n"/>
      <c r="B1432" s="1" t="n"/>
      <c r="C1432" s="1" t="n"/>
      <c r="D1432" s="1" t="n"/>
      <c r="E1432" s="78" t="inlineStr">
        <is>
          <t>VALOR BDI:</t>
        </is>
      </c>
      <c r="F1432" s="89" t="n"/>
      <c r="G1432" s="4">
        <f>ROUNDDOWN(G1431*BDI,2)</f>
        <v/>
      </c>
    </row>
    <row r="1433" ht="15" customHeight="1">
      <c r="A1433" s="1" t="n"/>
      <c r="B1433" s="1" t="n"/>
      <c r="C1433" s="1" t="n"/>
      <c r="D1433" s="1" t="n"/>
      <c r="E1433" s="78" t="inlineStr">
        <is>
          <t>VALOR COM BDI:</t>
        </is>
      </c>
      <c r="F1433" s="89" t="n"/>
      <c r="G1433" s="4">
        <f>G1432 + G1431</f>
        <v/>
      </c>
    </row>
    <row r="1434" ht="9.949999999999999" customHeight="1">
      <c r="A1434" s="1" t="n"/>
      <c r="B1434" s="1" t="n"/>
      <c r="C1434" s="1" t="n"/>
      <c r="D1434" s="1" t="n"/>
      <c r="E1434" s="79" t="n"/>
    </row>
    <row r="1435" ht="20.1" customHeight="1">
      <c r="A1435" s="80" t="inlineStr">
        <is>
          <t>4.6.10. 104237 EMBOÇO OU MASSA ÚNICA EM ARGAMASSA TRAÇO 1:2:8, PREPARO MECÂNICA COM BETONEIRA 400 L, APLICADA MANUALMENTE EM PANOS DE FACHADA SEM PRESENÇA DE VÃOS, ESPESSURA DE 35 MM, ACESSO POR ANDAIME. AF_08/2022 (M2)</t>
        </is>
      </c>
      <c r="B1435" s="88" t="n"/>
      <c r="C1435" s="88" t="n"/>
      <c r="D1435" s="88" t="n"/>
      <c r="E1435" s="88" t="n"/>
      <c r="F1435" s="88" t="n"/>
      <c r="G1435" s="89" t="n"/>
    </row>
    <row r="1436" ht="15" customHeight="1">
      <c r="A1436" s="76" t="inlineStr">
        <is>
          <t>Material</t>
        </is>
      </c>
      <c r="B1436" s="89" t="n"/>
      <c r="C1436" s="74" t="inlineStr">
        <is>
          <t>FONTE</t>
        </is>
      </c>
      <c r="D1436" s="74" t="inlineStr">
        <is>
          <t>UNID</t>
        </is>
      </c>
      <c r="E1436" s="74" t="inlineStr">
        <is>
          <t>COEFICIENTE</t>
        </is>
      </c>
      <c r="F1436" s="74" t="inlineStr">
        <is>
          <t>PREÇO UNITÁRIO</t>
        </is>
      </c>
      <c r="G1436" s="74" t="inlineStr">
        <is>
          <t>TOTAL</t>
        </is>
      </c>
    </row>
    <row r="1437" ht="21" customHeight="1">
      <c r="A1437" s="18" t="inlineStr">
        <is>
          <t>00037411</t>
        </is>
      </c>
      <c r="B1437" s="19" t="inlineStr">
        <is>
          <t>TELA DE ACO SOLDADA GALVANIZADA/ZINCADA PARA ALVENARIA, FIO D = *1,24 MM, MALHA 25 X 25 MM</t>
        </is>
      </c>
      <c r="C1437" s="18" t="inlineStr">
        <is>
          <t>SINAPI</t>
        </is>
      </c>
      <c r="D1437" s="18" t="inlineStr">
        <is>
          <t>M2</t>
        </is>
      </c>
      <c r="E1437" s="20" t="n">
        <v>0.1581</v>
      </c>
      <c r="F1437" s="21">
        <f>ROUND(M1437*FATOR, 2)</f>
        <v/>
      </c>
      <c r="G1437" s="21">
        <f>TRUNC(TRUNC(E1437,8)*F1437,2)</f>
        <v/>
      </c>
      <c r="L1437" t="n">
        <v>0.1581</v>
      </c>
      <c r="M1437" t="n">
        <v>15.57</v>
      </c>
      <c r="N1437">
        <f>(M1437-F1437)</f>
        <v/>
      </c>
    </row>
    <row r="1438" ht="15" customHeight="1">
      <c r="A1438" s="1" t="n"/>
      <c r="B1438" s="1" t="n"/>
      <c r="C1438" s="1" t="n"/>
      <c r="D1438" s="1" t="n"/>
      <c r="E1438" s="77" t="inlineStr">
        <is>
          <t>TOTAL Material:</t>
        </is>
      </c>
      <c r="F1438" s="89" t="n"/>
      <c r="G1438" s="22">
        <f>SUM(G1437:G1437)</f>
        <v/>
      </c>
    </row>
    <row r="1439" ht="15" customHeight="1">
      <c r="A1439" s="76" t="inlineStr">
        <is>
          <t>Mão de Obra com Encargos Complementares</t>
        </is>
      </c>
      <c r="B1439" s="89" t="n"/>
      <c r="C1439" s="74" t="inlineStr">
        <is>
          <t>FONTE</t>
        </is>
      </c>
      <c r="D1439" s="74" t="inlineStr">
        <is>
          <t>UNID</t>
        </is>
      </c>
      <c r="E1439" s="74" t="inlineStr">
        <is>
          <t>COEFICIENTE</t>
        </is>
      </c>
      <c r="F1439" s="74" t="inlineStr">
        <is>
          <t>PREÇO UNITÁRIO</t>
        </is>
      </c>
      <c r="G1439" s="74" t="inlineStr">
        <is>
          <t>TOTAL</t>
        </is>
      </c>
    </row>
    <row r="1440" ht="15" customHeight="1">
      <c r="A1440" s="18" t="inlineStr">
        <is>
          <t>88309</t>
        </is>
      </c>
      <c r="B1440" s="19" t="inlineStr">
        <is>
          <t>PEDREIRO COM ENCARGOS COMPLEMENTARES</t>
        </is>
      </c>
      <c r="C1440" s="18" t="inlineStr">
        <is>
          <t>SINAPI</t>
        </is>
      </c>
      <c r="D1440" s="18" t="inlineStr">
        <is>
          <t>H</t>
        </is>
      </c>
      <c r="E1440" s="20">
        <f>L1440*FATOR</f>
        <v/>
      </c>
      <c r="F1440" s="21">
        <f>'COMPOSICOES AUXILIARES'!G2963</f>
        <v/>
      </c>
      <c r="G1440" s="21">
        <f>TRUNC(TRUNC(E1440,8)*F1440,2)</f>
        <v/>
      </c>
      <c r="L1440" t="n">
        <v>0.532</v>
      </c>
      <c r="M1440" t="n">
        <v>28.88</v>
      </c>
      <c r="N1440">
        <f>(M1440-F1440)</f>
        <v/>
      </c>
    </row>
    <row r="1441" ht="15" customHeight="1">
      <c r="A1441" s="18" t="inlineStr">
        <is>
          <t>88316</t>
        </is>
      </c>
      <c r="B1441" s="19" t="inlineStr">
        <is>
          <t>SERVENTE COM ENCARGOS COMPLEMENTARES</t>
        </is>
      </c>
      <c r="C1441" s="18" t="inlineStr">
        <is>
          <t>SINAPI</t>
        </is>
      </c>
      <c r="D1441" s="18" t="inlineStr">
        <is>
          <t>H</t>
        </is>
      </c>
      <c r="E1441" s="20">
        <f>L1441*FATOR</f>
        <v/>
      </c>
      <c r="F1441" s="21">
        <f>'COMPOSICOES AUXILIARES'!G3382</f>
        <v/>
      </c>
      <c r="G1441" s="21">
        <f>TRUNC(TRUNC(E1441,8)*F1441,2)</f>
        <v/>
      </c>
      <c r="L1441" t="n">
        <v>0.532</v>
      </c>
      <c r="M1441" t="n">
        <v>22.1</v>
      </c>
      <c r="N1441">
        <f>(M1441-F1441)</f>
        <v/>
      </c>
    </row>
    <row r="1442" ht="18" customHeight="1">
      <c r="A1442" s="1" t="n"/>
      <c r="B1442" s="1" t="n"/>
      <c r="C1442" s="1" t="n"/>
      <c r="D1442" s="1" t="n"/>
      <c r="E1442" s="77" t="inlineStr">
        <is>
          <t>TOTAL Mão de Obra com Encargos Complementares:</t>
        </is>
      </c>
      <c r="F1442" s="89" t="n"/>
      <c r="G1442" s="22">
        <f>SUM(G1440:G1441)</f>
        <v/>
      </c>
    </row>
    <row r="1443" ht="15" customHeight="1">
      <c r="A1443" s="76" t="inlineStr">
        <is>
          <t>Serviço</t>
        </is>
      </c>
      <c r="B1443" s="89" t="n"/>
      <c r="C1443" s="74" t="inlineStr">
        <is>
          <t>FONTE</t>
        </is>
      </c>
      <c r="D1443" s="74" t="inlineStr">
        <is>
          <t>UNID</t>
        </is>
      </c>
      <c r="E1443" s="74" t="inlineStr">
        <is>
          <t>COEFICIENTE</t>
        </is>
      </c>
      <c r="F1443" s="74" t="inlineStr">
        <is>
          <t>PREÇO UNITÁRIO</t>
        </is>
      </c>
      <c r="G1443" s="74" t="inlineStr">
        <is>
          <t>TOTAL</t>
        </is>
      </c>
    </row>
    <row r="1444" ht="38.1" customHeight="1">
      <c r="A1444" s="18" t="inlineStr">
        <is>
          <t>87292</t>
        </is>
      </c>
      <c r="B1444" s="19" t="inlineStr">
        <is>
          <t>ARGAMASSA TRAÇO 1:2:8 (EM VOLUME DE CIMENTO, CAL E AREIA MÉDIA ÚMIDA) PARA EMBOÇO/MASSA ÚNICA/ASSENTAMENTO DE ALVENARIA DE VEDAÇÃO, PREPARO MECÂNICO COM BETONEIRA 400 L. AF_08/2019</t>
        </is>
      </c>
      <c r="C1444" s="18" t="inlineStr">
        <is>
          <t>SINAPI</t>
        </is>
      </c>
      <c r="D1444" s="18" t="inlineStr">
        <is>
          <t>M3</t>
        </is>
      </c>
      <c r="E1444" s="20" t="n">
        <v>0.0393</v>
      </c>
      <c r="F1444" s="21">
        <f>'COMPOSICOES AUXILIARES'!G159</f>
        <v/>
      </c>
      <c r="G1444" s="21">
        <f>TRUNC(TRUNC(E1444,8)*F1444,2)</f>
        <v/>
      </c>
      <c r="L1444" t="n">
        <v>0.0393</v>
      </c>
      <c r="M1444" t="n">
        <v>615.35</v>
      </c>
      <c r="N1444">
        <f>(M1444-F1444)</f>
        <v/>
      </c>
    </row>
    <row r="1445" ht="15" customHeight="1">
      <c r="A1445" s="1" t="n"/>
      <c r="B1445" s="1" t="n"/>
      <c r="C1445" s="1" t="n"/>
      <c r="D1445" s="1" t="n"/>
      <c r="E1445" s="77" t="inlineStr">
        <is>
          <t>TOTAL Serviço:</t>
        </is>
      </c>
      <c r="F1445" s="89" t="n"/>
      <c r="G1445" s="22">
        <f>SUM(G1444:G1444)</f>
        <v/>
      </c>
    </row>
    <row r="1446" ht="15" customHeight="1">
      <c r="A1446" s="1" t="n"/>
      <c r="B1446" s="1" t="n"/>
      <c r="C1446" s="1" t="n"/>
      <c r="D1446" s="1" t="n"/>
      <c r="E1446" s="78" t="inlineStr">
        <is>
          <t>VALOR:</t>
        </is>
      </c>
      <c r="F1446" s="89" t="n"/>
      <c r="G1446" s="4">
        <f>SUM(G1438,G1442,G1445)</f>
        <v/>
      </c>
    </row>
    <row r="1447" ht="15" customHeight="1">
      <c r="A1447" s="1" t="n"/>
      <c r="B1447" s="1" t="n"/>
      <c r="C1447" s="1" t="n"/>
      <c r="D1447" s="1" t="n"/>
      <c r="E1447" s="78" t="inlineStr">
        <is>
          <t>VALOR BDI:</t>
        </is>
      </c>
      <c r="F1447" s="89" t="n"/>
      <c r="G1447" s="4">
        <f>ROUNDDOWN(G1446*BDI,2)</f>
        <v/>
      </c>
    </row>
    <row r="1448" ht="15" customHeight="1">
      <c r="A1448" s="1" t="n"/>
      <c r="B1448" s="1" t="n"/>
      <c r="C1448" s="1" t="n"/>
      <c r="D1448" s="1" t="n"/>
      <c r="E1448" s="78" t="inlineStr">
        <is>
          <t>VALOR COM BDI:</t>
        </is>
      </c>
      <c r="F1448" s="89" t="n"/>
      <c r="G1448" s="4">
        <f>G1447 + G1446</f>
        <v/>
      </c>
    </row>
    <row r="1449" ht="9.949999999999999" customHeight="1">
      <c r="A1449" s="1" t="n"/>
      <c r="B1449" s="1" t="n"/>
      <c r="C1449" s="1" t="n"/>
      <c r="D1449" s="1" t="n"/>
      <c r="E1449" s="79" t="n"/>
    </row>
    <row r="1450" ht="20.1" customHeight="1">
      <c r="A1450" s="80" t="inlineStr">
        <is>
          <t>4.6.11. 88415 APLICAÇÃO MANUAL DE FUNDO SELADOR ACRÍLICO EM PAREDES EXTERNAS DE CASAS. AF_06/2014 (M2)</t>
        </is>
      </c>
      <c r="B1450" s="88" t="n"/>
      <c r="C1450" s="88" t="n"/>
      <c r="D1450" s="88" t="n"/>
      <c r="E1450" s="88" t="n"/>
      <c r="F1450" s="88" t="n"/>
      <c r="G1450" s="89" t="n"/>
    </row>
    <row r="1451" ht="15" customHeight="1">
      <c r="A1451" s="76" t="inlineStr">
        <is>
          <t>Material</t>
        </is>
      </c>
      <c r="B1451" s="89" t="n"/>
      <c r="C1451" s="74" t="inlineStr">
        <is>
          <t>FONTE</t>
        </is>
      </c>
      <c r="D1451" s="74" t="inlineStr">
        <is>
          <t>UNID</t>
        </is>
      </c>
      <c r="E1451" s="74" t="inlineStr">
        <is>
          <t>COEFICIENTE</t>
        </is>
      </c>
      <c r="F1451" s="74" t="inlineStr">
        <is>
          <t>PREÇO UNITÁRIO</t>
        </is>
      </c>
      <c r="G1451" s="74" t="inlineStr">
        <is>
          <t>TOTAL</t>
        </is>
      </c>
    </row>
    <row r="1452" ht="15" customHeight="1">
      <c r="A1452" s="18" t="inlineStr">
        <is>
          <t>00006085</t>
        </is>
      </c>
      <c r="B1452" s="19" t="inlineStr">
        <is>
          <t>SELADOR ACRILICO OPACO PREMIUM INTERIOR/EXTERIOR</t>
        </is>
      </c>
      <c r="C1452" s="18" t="inlineStr">
        <is>
          <t>SINAPI</t>
        </is>
      </c>
      <c r="D1452" s="18" t="inlineStr">
        <is>
          <t>L</t>
        </is>
      </c>
      <c r="E1452" s="20" t="n">
        <v>0.16</v>
      </c>
      <c r="F1452" s="21">
        <f>ROUND(M1452*FATOR, 2)</f>
        <v/>
      </c>
      <c r="G1452" s="21">
        <f>TRUNC(TRUNC(E1452,8)*F1452,2)</f>
        <v/>
      </c>
      <c r="L1452" t="n">
        <v>0.16</v>
      </c>
      <c r="M1452" t="n">
        <v>11.28</v>
      </c>
      <c r="N1452">
        <f>(M1452-F1452)</f>
        <v/>
      </c>
    </row>
    <row r="1453" ht="15" customHeight="1">
      <c r="A1453" s="1" t="n"/>
      <c r="B1453" s="1" t="n"/>
      <c r="C1453" s="1" t="n"/>
      <c r="D1453" s="1" t="n"/>
      <c r="E1453" s="77" t="inlineStr">
        <is>
          <t>TOTAL Material:</t>
        </is>
      </c>
      <c r="F1453" s="89" t="n"/>
      <c r="G1453" s="22">
        <f>SUM(G1452:G1452)</f>
        <v/>
      </c>
    </row>
    <row r="1454" ht="15" customHeight="1">
      <c r="A1454" s="76" t="inlineStr">
        <is>
          <t>Mão de Obra com Encargos Complementares</t>
        </is>
      </c>
      <c r="B1454" s="89" t="n"/>
      <c r="C1454" s="74" t="inlineStr">
        <is>
          <t>FONTE</t>
        </is>
      </c>
      <c r="D1454" s="74" t="inlineStr">
        <is>
          <t>UNID</t>
        </is>
      </c>
      <c r="E1454" s="74" t="inlineStr">
        <is>
          <t>COEFICIENTE</t>
        </is>
      </c>
      <c r="F1454" s="74" t="inlineStr">
        <is>
          <t>PREÇO UNITÁRIO</t>
        </is>
      </c>
      <c r="G1454" s="74" t="inlineStr">
        <is>
          <t>TOTAL</t>
        </is>
      </c>
    </row>
    <row r="1455" ht="15" customHeight="1">
      <c r="A1455" s="18" t="inlineStr">
        <is>
          <t>88310</t>
        </is>
      </c>
      <c r="B1455" s="19" t="inlineStr">
        <is>
          <t>PINTOR COM ENCARGOS COMPLEMENTARES</t>
        </is>
      </c>
      <c r="C1455" s="18" t="inlineStr">
        <is>
          <t>SINAPI</t>
        </is>
      </c>
      <c r="D1455" s="18" t="inlineStr">
        <is>
          <t>H</t>
        </is>
      </c>
      <c r="E1455" s="20">
        <f>L1455*FATOR</f>
        <v/>
      </c>
      <c r="F1455" s="21">
        <f>'COMPOSICOES AUXILIARES'!G3009</f>
        <v/>
      </c>
      <c r="G1455" s="21">
        <f>TRUNC(TRUNC(E1455,8)*F1455,2)</f>
        <v/>
      </c>
      <c r="L1455" t="n">
        <v>0.054</v>
      </c>
      <c r="M1455" t="n">
        <v>30.37</v>
      </c>
      <c r="N1455">
        <f>(M1455-F1455)</f>
        <v/>
      </c>
    </row>
    <row r="1456" ht="15" customHeight="1">
      <c r="A1456" s="18" t="inlineStr">
        <is>
          <t>88316</t>
        </is>
      </c>
      <c r="B1456" s="19" t="inlineStr">
        <is>
          <t>SERVENTE COM ENCARGOS COMPLEMENTARES</t>
        </is>
      </c>
      <c r="C1456" s="18" t="inlineStr">
        <is>
          <t>SINAPI</t>
        </is>
      </c>
      <c r="D1456" s="18" t="inlineStr">
        <is>
          <t>H</t>
        </is>
      </c>
      <c r="E1456" s="20">
        <f>L1456*FATOR</f>
        <v/>
      </c>
      <c r="F1456" s="21">
        <f>'COMPOSICOES AUXILIARES'!G3382</f>
        <v/>
      </c>
      <c r="G1456" s="21">
        <f>TRUNC(TRUNC(E1456,8)*F1456,2)</f>
        <v/>
      </c>
      <c r="L1456" t="n">
        <v>0.014</v>
      </c>
      <c r="M1456" t="n">
        <v>22.1</v>
      </c>
      <c r="N1456">
        <f>(M1456-F1456)</f>
        <v/>
      </c>
    </row>
    <row r="1457" ht="18" customHeight="1">
      <c r="A1457" s="1" t="n"/>
      <c r="B1457" s="1" t="n"/>
      <c r="C1457" s="1" t="n"/>
      <c r="D1457" s="1" t="n"/>
      <c r="E1457" s="77" t="inlineStr">
        <is>
          <t>TOTAL Mão de Obra com Encargos Complementares:</t>
        </is>
      </c>
      <c r="F1457" s="89" t="n"/>
      <c r="G1457" s="22">
        <f>SUM(G1455:G1456)</f>
        <v/>
      </c>
    </row>
    <row r="1458" ht="15" customHeight="1">
      <c r="A1458" s="1" t="n"/>
      <c r="B1458" s="1" t="n"/>
      <c r="C1458" s="1" t="n"/>
      <c r="D1458" s="1" t="n"/>
      <c r="E1458" s="78" t="inlineStr">
        <is>
          <t>VALOR:</t>
        </is>
      </c>
      <c r="F1458" s="89" t="n"/>
      <c r="G1458" s="4">
        <f>SUM(G1453,G1457)</f>
        <v/>
      </c>
    </row>
    <row r="1459" ht="15" customHeight="1">
      <c r="A1459" s="1" t="n"/>
      <c r="B1459" s="1" t="n"/>
      <c r="C1459" s="1" t="n"/>
      <c r="D1459" s="1" t="n"/>
      <c r="E1459" s="78" t="inlineStr">
        <is>
          <t>VALOR BDI:</t>
        </is>
      </c>
      <c r="F1459" s="89" t="n"/>
      <c r="G1459" s="4">
        <f>ROUNDDOWN(G1458*BDI,2)</f>
        <v/>
      </c>
    </row>
    <row r="1460" ht="15" customHeight="1">
      <c r="A1460" s="1" t="n"/>
      <c r="B1460" s="1" t="n"/>
      <c r="C1460" s="1" t="n"/>
      <c r="D1460" s="1" t="n"/>
      <c r="E1460" s="78" t="inlineStr">
        <is>
          <t>VALOR COM BDI:</t>
        </is>
      </c>
      <c r="F1460" s="89" t="n"/>
      <c r="G1460" s="4">
        <f>G1459 + G1458</f>
        <v/>
      </c>
    </row>
    <row r="1461" ht="9.949999999999999" customHeight="1">
      <c r="A1461" s="1" t="n"/>
      <c r="B1461" s="1" t="n"/>
      <c r="C1461" s="1" t="n"/>
      <c r="D1461" s="1" t="n"/>
      <c r="E1461" s="79" t="n"/>
    </row>
    <row r="1462" ht="20.1" customHeight="1">
      <c r="A1462" s="80" t="inlineStr">
        <is>
          <t>4.6.12. 88423 APLICAÇÃO MANUAL DE PINTURA COM TINTA TEXTURIZADA ACRÍLICA EM PAREDES EXTERNAS DE CASAS, UMA COR. AF_06/2014 (M2)</t>
        </is>
      </c>
      <c r="B1462" s="88" t="n"/>
      <c r="C1462" s="88" t="n"/>
      <c r="D1462" s="88" t="n"/>
      <c r="E1462" s="88" t="n"/>
      <c r="F1462" s="88" t="n"/>
      <c r="G1462" s="89" t="n"/>
    </row>
    <row r="1463" ht="15" customHeight="1">
      <c r="A1463" s="76" t="inlineStr">
        <is>
          <t>Material</t>
        </is>
      </c>
      <c r="B1463" s="89" t="n"/>
      <c r="C1463" s="74" t="inlineStr">
        <is>
          <t>FONTE</t>
        </is>
      </c>
      <c r="D1463" s="74" t="inlineStr">
        <is>
          <t>UNID</t>
        </is>
      </c>
      <c r="E1463" s="74" t="inlineStr">
        <is>
          <t>COEFICIENTE</t>
        </is>
      </c>
      <c r="F1463" s="74" t="inlineStr">
        <is>
          <t>PREÇO UNITÁRIO</t>
        </is>
      </c>
      <c r="G1463" s="74" t="inlineStr">
        <is>
          <t>TOTAL</t>
        </is>
      </c>
    </row>
    <row r="1464" ht="21" customHeight="1">
      <c r="A1464" s="18" t="inlineStr">
        <is>
          <t>00038877</t>
        </is>
      </c>
      <c r="B1464" s="19" t="inlineStr">
        <is>
          <t>MASSA PREMIUM PARA TEXTURA LISA DE BASE ACRILICA, USO INTERNO E EXTERNO</t>
        </is>
      </c>
      <c r="C1464" s="18" t="inlineStr">
        <is>
          <t>SINAPI</t>
        </is>
      </c>
      <c r="D1464" s="18" t="inlineStr">
        <is>
          <t>KG</t>
        </is>
      </c>
      <c r="E1464" s="20" t="n">
        <v>1.938</v>
      </c>
      <c r="F1464" s="21">
        <f>ROUND(M1464*FATOR, 2)</f>
        <v/>
      </c>
      <c r="G1464" s="21">
        <f>TRUNC(TRUNC(E1464,8)*F1464,2)</f>
        <v/>
      </c>
      <c r="L1464" t="n">
        <v>1.938</v>
      </c>
      <c r="M1464" t="n">
        <v>7.65</v>
      </c>
      <c r="N1464">
        <f>(M1464-F1464)</f>
        <v/>
      </c>
    </row>
    <row r="1465" ht="15" customHeight="1">
      <c r="A1465" s="1" t="n"/>
      <c r="B1465" s="1" t="n"/>
      <c r="C1465" s="1" t="n"/>
      <c r="D1465" s="1" t="n"/>
      <c r="E1465" s="77" t="inlineStr">
        <is>
          <t>TOTAL Material:</t>
        </is>
      </c>
      <c r="F1465" s="89" t="n"/>
      <c r="G1465" s="22">
        <f>SUM(G1464:G1464)</f>
        <v/>
      </c>
    </row>
    <row r="1466" ht="15" customHeight="1">
      <c r="A1466" s="76" t="inlineStr">
        <is>
          <t>Mão de Obra com Encargos Complementares</t>
        </is>
      </c>
      <c r="B1466" s="89" t="n"/>
      <c r="C1466" s="74" t="inlineStr">
        <is>
          <t>FONTE</t>
        </is>
      </c>
      <c r="D1466" s="74" t="inlineStr">
        <is>
          <t>UNID</t>
        </is>
      </c>
      <c r="E1466" s="74" t="inlineStr">
        <is>
          <t>COEFICIENTE</t>
        </is>
      </c>
      <c r="F1466" s="74" t="inlineStr">
        <is>
          <t>PREÇO UNITÁRIO</t>
        </is>
      </c>
      <c r="G1466" s="74" t="inlineStr">
        <is>
          <t>TOTAL</t>
        </is>
      </c>
    </row>
    <row r="1467" ht="15" customHeight="1">
      <c r="A1467" s="18" t="inlineStr">
        <is>
          <t>88310</t>
        </is>
      </c>
      <c r="B1467" s="19" t="inlineStr">
        <is>
          <t>PINTOR COM ENCARGOS COMPLEMENTARES</t>
        </is>
      </c>
      <c r="C1467" s="18" t="inlineStr">
        <is>
          <t>SINAPI</t>
        </is>
      </c>
      <c r="D1467" s="18" t="inlineStr">
        <is>
          <t>H</t>
        </is>
      </c>
      <c r="E1467" s="20">
        <f>L1467*FATOR</f>
        <v/>
      </c>
      <c r="F1467" s="21">
        <f>'COMPOSICOES AUXILIARES'!G3009</f>
        <v/>
      </c>
      <c r="G1467" s="21">
        <f>TRUNC(TRUNC(E1467,8)*F1467,2)</f>
        <v/>
      </c>
      <c r="L1467" t="n">
        <v>0.176</v>
      </c>
      <c r="M1467" t="n">
        <v>30.37</v>
      </c>
      <c r="N1467">
        <f>(M1467-F1467)</f>
        <v/>
      </c>
    </row>
    <row r="1468" ht="15" customHeight="1">
      <c r="A1468" s="18" t="inlineStr">
        <is>
          <t>88316</t>
        </is>
      </c>
      <c r="B1468" s="19" t="inlineStr">
        <is>
          <t>SERVENTE COM ENCARGOS COMPLEMENTARES</t>
        </is>
      </c>
      <c r="C1468" s="18" t="inlineStr">
        <is>
          <t>SINAPI</t>
        </is>
      </c>
      <c r="D1468" s="18" t="inlineStr">
        <is>
          <t>H</t>
        </is>
      </c>
      <c r="E1468" s="20">
        <f>L1468*FATOR</f>
        <v/>
      </c>
      <c r="F1468" s="21">
        <f>'COMPOSICOES AUXILIARES'!G3382</f>
        <v/>
      </c>
      <c r="G1468" s="21">
        <f>TRUNC(TRUNC(E1468,8)*F1468,2)</f>
        <v/>
      </c>
      <c r="L1468" t="n">
        <v>0.044</v>
      </c>
      <c r="M1468" t="n">
        <v>22.1</v>
      </c>
      <c r="N1468">
        <f>(M1468-F1468)</f>
        <v/>
      </c>
    </row>
    <row r="1469" ht="18" customHeight="1">
      <c r="A1469" s="1" t="n"/>
      <c r="B1469" s="1" t="n"/>
      <c r="C1469" s="1" t="n"/>
      <c r="D1469" s="1" t="n"/>
      <c r="E1469" s="77" t="inlineStr">
        <is>
          <t>TOTAL Mão de Obra com Encargos Complementares:</t>
        </is>
      </c>
      <c r="F1469" s="89" t="n"/>
      <c r="G1469" s="22">
        <f>SUM(G1467:G1468)</f>
        <v/>
      </c>
    </row>
    <row r="1470" ht="15" customHeight="1">
      <c r="A1470" s="1" t="n"/>
      <c r="B1470" s="1" t="n"/>
      <c r="C1470" s="1" t="n"/>
      <c r="D1470" s="1" t="n"/>
      <c r="E1470" s="78" t="inlineStr">
        <is>
          <t>VALOR:</t>
        </is>
      </c>
      <c r="F1470" s="89" t="n"/>
      <c r="G1470" s="4">
        <f>SUM(G1465,G1469)</f>
        <v/>
      </c>
    </row>
    <row r="1471" ht="15" customHeight="1">
      <c r="A1471" s="1" t="n"/>
      <c r="B1471" s="1" t="n"/>
      <c r="C1471" s="1" t="n"/>
      <c r="D1471" s="1" t="n"/>
      <c r="E1471" s="78" t="inlineStr">
        <is>
          <t>VALOR BDI:</t>
        </is>
      </c>
      <c r="F1471" s="89" t="n"/>
      <c r="G1471" s="4">
        <f>ROUNDDOWN(G1470*BDI,2)</f>
        <v/>
      </c>
    </row>
    <row r="1472" ht="15" customHeight="1">
      <c r="A1472" s="1" t="n"/>
      <c r="B1472" s="1" t="n"/>
      <c r="C1472" s="1" t="n"/>
      <c r="D1472" s="1" t="n"/>
      <c r="E1472" s="78" t="inlineStr">
        <is>
          <t>VALOR COM BDI:</t>
        </is>
      </c>
      <c r="F1472" s="89" t="n"/>
      <c r="G1472" s="4">
        <f>G1471 + G1470</f>
        <v/>
      </c>
    </row>
    <row r="1473" ht="9.949999999999999" customHeight="1">
      <c r="A1473" s="1" t="n"/>
      <c r="B1473" s="1" t="n"/>
      <c r="C1473" s="1" t="n"/>
      <c r="D1473" s="1" t="n"/>
      <c r="E1473" s="79" t="n"/>
    </row>
    <row r="1474" ht="20.1" customHeight="1">
      <c r="A1474" s="80" t="inlineStr">
        <is>
          <t>4.7.1. 97649 REMOÇÃO DE TELHAS DE FIBROCIMENTO, METÁLICA E CERÂMICA, DE FORMA MECANIZADA, COM USO DE GUINDASTE, SEM REAPROVEITAMENTO. AF_09/2023 (M2)</t>
        </is>
      </c>
      <c r="B1474" s="88" t="n"/>
      <c r="C1474" s="88" t="n"/>
      <c r="D1474" s="88" t="n"/>
      <c r="E1474" s="88" t="n"/>
      <c r="F1474" s="88" t="n"/>
      <c r="G1474" s="89" t="n"/>
    </row>
    <row r="1475" ht="15" customHeight="1">
      <c r="A1475" s="76" t="inlineStr">
        <is>
          <t>Equipamento Custo Horário</t>
        </is>
      </c>
      <c r="B1475" s="89" t="n"/>
      <c r="C1475" s="74" t="inlineStr">
        <is>
          <t>FONTE</t>
        </is>
      </c>
      <c r="D1475" s="74" t="inlineStr">
        <is>
          <t>UNID</t>
        </is>
      </c>
      <c r="E1475" s="74" t="inlineStr">
        <is>
          <t>COEFICIENTE</t>
        </is>
      </c>
      <c r="F1475" s="74" t="inlineStr">
        <is>
          <t>PREÇO UNITÁRIO</t>
        </is>
      </c>
      <c r="G1475" s="74" t="inlineStr">
        <is>
          <t>TOTAL</t>
        </is>
      </c>
    </row>
    <row r="1476" ht="29.1" customHeight="1">
      <c r="A1476" s="18" t="inlineStr">
        <is>
          <t>93288</t>
        </is>
      </c>
      <c r="B1476" s="19" t="inlineStr">
        <is>
          <t>GUINDASTE HIDRÁULICO AUTOPROPELIDO, COM LANÇA TELESCÓPICA 40 M, CAPACIDADE MÁXIMA 60 T, POTÊNCIA 260 KW - CHI DIURNO. AF_03/2016</t>
        </is>
      </c>
      <c r="C1476" s="18" t="inlineStr">
        <is>
          <t>SINAPI</t>
        </is>
      </c>
      <c r="D1476" s="18" t="inlineStr">
        <is>
          <t>CHI</t>
        </is>
      </c>
      <c r="E1476" s="20" t="n">
        <v>0.0031</v>
      </c>
      <c r="F1476" s="21">
        <f>'COMPOSICOES AUXILIARES'!G2055</f>
        <v/>
      </c>
      <c r="G1476" s="21">
        <f>TRUNC(TRUNC(E1476,8)*F1476,2)</f>
        <v/>
      </c>
      <c r="L1476" t="n">
        <v>0.0031</v>
      </c>
      <c r="M1476" t="n">
        <v>193.61</v>
      </c>
      <c r="N1476">
        <f>(M1476-F1476)</f>
        <v/>
      </c>
    </row>
    <row r="1477" ht="29.1" customHeight="1">
      <c r="A1477" s="18" t="inlineStr">
        <is>
          <t>93287</t>
        </is>
      </c>
      <c r="B1477" s="19" t="inlineStr">
        <is>
          <t>GUINDASTE HIDRÁULICO AUTOPROPELIDO, COM LANÇA TELESCÓPICA 40 M, CAPACIDADE MÁXIMA 60 T, POTÊNCIA 260 KW - CHP DIURNO. AF_03/2016</t>
        </is>
      </c>
      <c r="C1477" s="18" t="inlineStr">
        <is>
          <t>SINAPI</t>
        </is>
      </c>
      <c r="D1477" s="18" t="inlineStr">
        <is>
          <t>CHP</t>
        </is>
      </c>
      <c r="E1477" s="20" t="n">
        <v>0.0005999999999999999</v>
      </c>
      <c r="F1477" s="21">
        <f>'COMPOSICOES AUXILIARES'!G2070</f>
        <v/>
      </c>
      <c r="G1477" s="21">
        <f>TRUNC(TRUNC(E1477,8)*F1477,2)</f>
        <v/>
      </c>
      <c r="L1477" t="n">
        <v>0.0005999999999999999</v>
      </c>
      <c r="M1477" t="n">
        <v>367.64</v>
      </c>
      <c r="N1477">
        <f>(M1477-F1477)</f>
        <v/>
      </c>
    </row>
    <row r="1478" ht="18" customHeight="1">
      <c r="A1478" s="1" t="n"/>
      <c r="B1478" s="1" t="n"/>
      <c r="C1478" s="1" t="n"/>
      <c r="D1478" s="1" t="n"/>
      <c r="E1478" s="77" t="inlineStr">
        <is>
          <t>TOTAL Equipamento Custo Horário:</t>
        </is>
      </c>
      <c r="F1478" s="89" t="n"/>
      <c r="G1478" s="22">
        <f>SUM(G1476:G1477)</f>
        <v/>
      </c>
    </row>
    <row r="1479" ht="15" customHeight="1">
      <c r="A1479" s="76" t="inlineStr">
        <is>
          <t>Mão de Obra com Encargos Complementares</t>
        </is>
      </c>
      <c r="B1479" s="89" t="n"/>
      <c r="C1479" s="74" t="inlineStr">
        <is>
          <t>FONTE</t>
        </is>
      </c>
      <c r="D1479" s="74" t="inlineStr">
        <is>
          <t>UNID</t>
        </is>
      </c>
      <c r="E1479" s="74" t="inlineStr">
        <is>
          <t>COEFICIENTE</t>
        </is>
      </c>
      <c r="F1479" s="74" t="inlineStr">
        <is>
          <t>PREÇO UNITÁRIO</t>
        </is>
      </c>
      <c r="G1479" s="74" t="inlineStr">
        <is>
          <t>TOTAL</t>
        </is>
      </c>
    </row>
    <row r="1480" ht="15" customHeight="1">
      <c r="A1480" s="18" t="inlineStr">
        <is>
          <t>88316</t>
        </is>
      </c>
      <c r="B1480" s="19" t="inlineStr">
        <is>
          <t>SERVENTE COM ENCARGOS COMPLEMENTARES</t>
        </is>
      </c>
      <c r="C1480" s="18" t="inlineStr">
        <is>
          <t>SINAPI</t>
        </is>
      </c>
      <c r="D1480" s="18" t="inlineStr">
        <is>
          <t>H</t>
        </is>
      </c>
      <c r="E1480" s="20">
        <f>L1480*FATOR</f>
        <v/>
      </c>
      <c r="F1480" s="21">
        <f>'COMPOSICOES AUXILIARES'!G3382</f>
        <v/>
      </c>
      <c r="G1480" s="21">
        <f>TRUNC(TRUNC(E1480,8)*F1480,2)</f>
        <v/>
      </c>
      <c r="L1480" t="n">
        <v>0.1222</v>
      </c>
      <c r="M1480" t="n">
        <v>22.1</v>
      </c>
      <c r="N1480">
        <f>(M1480-F1480)</f>
        <v/>
      </c>
    </row>
    <row r="1481" ht="15" customHeight="1">
      <c r="A1481" s="18" t="inlineStr">
        <is>
          <t>88323</t>
        </is>
      </c>
      <c r="B1481" s="19" t="inlineStr">
        <is>
          <t>TELHADISTA COM ENCARGOS COMPLEMENTARES</t>
        </is>
      </c>
      <c r="C1481" s="18" t="inlineStr">
        <is>
          <t>SINAPI</t>
        </is>
      </c>
      <c r="D1481" s="18" t="inlineStr">
        <is>
          <t>H</t>
        </is>
      </c>
      <c r="E1481" s="20">
        <f>L1481*FATOR</f>
        <v/>
      </c>
      <c r="F1481" s="21">
        <f>'COMPOSICOES AUXILIARES'!G3472</f>
        <v/>
      </c>
      <c r="G1481" s="21">
        <f>TRUNC(TRUNC(E1481,8)*F1481,2)</f>
        <v/>
      </c>
      <c r="L1481" t="n">
        <v>0.0432</v>
      </c>
      <c r="M1481" t="n">
        <v>28.26</v>
      </c>
      <c r="N1481">
        <f>(M1481-F1481)</f>
        <v/>
      </c>
    </row>
    <row r="1482" ht="18" customHeight="1">
      <c r="A1482" s="1" t="n"/>
      <c r="B1482" s="1" t="n"/>
      <c r="C1482" s="1" t="n"/>
      <c r="D1482" s="1" t="n"/>
      <c r="E1482" s="77" t="inlineStr">
        <is>
          <t>TOTAL Mão de Obra com Encargos Complementares:</t>
        </is>
      </c>
      <c r="F1482" s="89" t="n"/>
      <c r="G1482" s="22">
        <f>SUM(G1480:G1481)</f>
        <v/>
      </c>
    </row>
    <row r="1483" ht="15" customHeight="1">
      <c r="A1483" s="1" t="n"/>
      <c r="B1483" s="1" t="n"/>
      <c r="C1483" s="1" t="n"/>
      <c r="D1483" s="1" t="n"/>
      <c r="E1483" s="78" t="inlineStr">
        <is>
          <t>VALOR:</t>
        </is>
      </c>
      <c r="F1483" s="89" t="n"/>
      <c r="G1483" s="4">
        <f>SUM(G1482,G1478)</f>
        <v/>
      </c>
    </row>
    <row r="1484" ht="15" customHeight="1">
      <c r="A1484" s="1" t="n"/>
      <c r="B1484" s="1" t="n"/>
      <c r="C1484" s="1" t="n"/>
      <c r="D1484" s="1" t="n"/>
      <c r="E1484" s="78" t="inlineStr">
        <is>
          <t>VALOR BDI:</t>
        </is>
      </c>
      <c r="F1484" s="89" t="n"/>
      <c r="G1484" s="4">
        <f>ROUNDDOWN(G1483*BDI,2)</f>
        <v/>
      </c>
    </row>
    <row r="1485" ht="15" customHeight="1">
      <c r="A1485" s="1" t="n"/>
      <c r="B1485" s="1" t="n"/>
      <c r="C1485" s="1" t="n"/>
      <c r="D1485" s="1" t="n"/>
      <c r="E1485" s="78" t="inlineStr">
        <is>
          <t>VALOR COM BDI:</t>
        </is>
      </c>
      <c r="F1485" s="89" t="n"/>
      <c r="G1485" s="4">
        <f>G1484 + G1483</f>
        <v/>
      </c>
    </row>
    <row r="1486" ht="9.949999999999999" customHeight="1">
      <c r="A1486" s="1" t="n"/>
      <c r="B1486" s="1" t="n"/>
      <c r="C1486" s="1" t="n"/>
      <c r="D1486" s="1" t="n"/>
      <c r="E1486" s="79" t="n"/>
    </row>
    <row r="1487" ht="20.1" customHeight="1">
      <c r="A1487" s="80" t="inlineStr">
        <is>
          <t>4.7.2. CP ADAP. 064 TELHAMENTO COM TELHA TERMO ACÚSTICA EM ALUMÍNIO ONDULADA COM 30MM DE PREENCHIMENTO / POLIURETANO RÍGIDO (M2)</t>
        </is>
      </c>
      <c r="B1487" s="88" t="n"/>
      <c r="C1487" s="88" t="n"/>
      <c r="D1487" s="88" t="n"/>
      <c r="E1487" s="88" t="n"/>
      <c r="F1487" s="88" t="n"/>
      <c r="G1487" s="89" t="n"/>
    </row>
    <row r="1488" ht="15" customHeight="1">
      <c r="A1488" s="76" t="inlineStr">
        <is>
          <t>Equipamento Custo Horário</t>
        </is>
      </c>
      <c r="B1488" s="89" t="n"/>
      <c r="C1488" s="74" t="inlineStr">
        <is>
          <t>FONTE</t>
        </is>
      </c>
      <c r="D1488" s="74" t="inlineStr">
        <is>
          <t>UNID</t>
        </is>
      </c>
      <c r="E1488" s="74" t="inlineStr">
        <is>
          <t>COEFICIENTE</t>
        </is>
      </c>
      <c r="F1488" s="74" t="inlineStr">
        <is>
          <t>PREÇO UNITÁRIO</t>
        </is>
      </c>
      <c r="G1488" s="74" t="inlineStr">
        <is>
          <t>TOTAL</t>
        </is>
      </c>
    </row>
    <row r="1489" ht="29.1" customHeight="1">
      <c r="A1489" s="18" t="inlineStr">
        <is>
          <t>93282</t>
        </is>
      </c>
      <c r="B1489" s="19" t="inlineStr">
        <is>
          <t>GUINCHO ELÉTRICO DE COLUNA, CAPACIDADE 400 KG, COM MOTO FREIO, MOTOR TRIFÁSICO DE 1,25 CV - CHI DIURNO. AF_03/2016</t>
        </is>
      </c>
      <c r="C1489" s="18" t="inlineStr">
        <is>
          <t>SINAPI</t>
        </is>
      </c>
      <c r="D1489" s="18" t="inlineStr">
        <is>
          <t>CHI</t>
        </is>
      </c>
      <c r="E1489" s="20" t="n">
        <v>0.0012</v>
      </c>
      <c r="F1489" s="21">
        <f>'COMPOSICOES AUXILIARES'!G1996</f>
        <v/>
      </c>
      <c r="G1489" s="21">
        <f>ROUND(ROUND(E1489,8)*F1489,2)</f>
        <v/>
      </c>
      <c r="L1489" t="n">
        <v>0.0012</v>
      </c>
      <c r="M1489" t="n">
        <v>27.49</v>
      </c>
      <c r="N1489">
        <f>(M1489-F1489)</f>
        <v/>
      </c>
    </row>
    <row r="1490" ht="29.1" customHeight="1">
      <c r="A1490" s="18" t="inlineStr">
        <is>
          <t>93281</t>
        </is>
      </c>
      <c r="B1490" s="19" t="inlineStr">
        <is>
          <t>GUINCHO ELÉTRICO DE COLUNA, CAPACIDADE 400 KG, COM MOTO FREIO, MOTOR TRIFÁSICO DE 1,25 CV - CHP DIURNO. AF_03/2016</t>
        </is>
      </c>
      <c r="C1490" s="18" t="inlineStr">
        <is>
          <t>SINAPI</t>
        </is>
      </c>
      <c r="D1490" s="18" t="inlineStr">
        <is>
          <t>CHP</t>
        </is>
      </c>
      <c r="E1490" s="20" t="n">
        <v>0.0009</v>
      </c>
      <c r="F1490" s="21">
        <f>'COMPOSICOES AUXILIARES'!G2010</f>
        <v/>
      </c>
      <c r="G1490" s="21">
        <f>ROUND(ROUND(E1490,8)*F1490,2)</f>
        <v/>
      </c>
      <c r="L1490" t="n">
        <v>0.0009</v>
      </c>
      <c r="M1490" t="n">
        <v>28.7</v>
      </c>
      <c r="N1490">
        <f>(M1490-F1490)</f>
        <v/>
      </c>
    </row>
    <row r="1491" ht="18" customHeight="1">
      <c r="A1491" s="1" t="n"/>
      <c r="B1491" s="1" t="n"/>
      <c r="C1491" s="1" t="n"/>
      <c r="D1491" s="1" t="n"/>
      <c r="E1491" s="77" t="inlineStr">
        <is>
          <t>TOTAL Equipamento Custo Horário:</t>
        </is>
      </c>
      <c r="F1491" s="89" t="n"/>
      <c r="G1491" s="22">
        <f>SUM(G1489:G1490)</f>
        <v/>
      </c>
    </row>
    <row r="1492" ht="15" customHeight="1">
      <c r="A1492" s="76" t="inlineStr">
        <is>
          <t>Material</t>
        </is>
      </c>
      <c r="B1492" s="89" t="n"/>
      <c r="C1492" s="74" t="inlineStr">
        <is>
          <t>FONTE</t>
        </is>
      </c>
      <c r="D1492" s="74" t="inlineStr">
        <is>
          <t>UNID</t>
        </is>
      </c>
      <c r="E1492" s="74" t="inlineStr">
        <is>
          <t>COEFICIENTE</t>
        </is>
      </c>
      <c r="F1492" s="74" t="inlineStr">
        <is>
          <t>PREÇO UNITÁRIO</t>
        </is>
      </c>
      <c r="G1492" s="74" t="inlineStr">
        <is>
          <t>TOTAL</t>
        </is>
      </c>
    </row>
    <row r="1493" ht="29.1" customHeight="1">
      <c r="A1493" s="18" t="inlineStr">
        <is>
          <t>00011029</t>
        </is>
      </c>
      <c r="B1493" s="19" t="inlineStr">
        <is>
          <t>HASTE RETA PARA GANCHO DE FERRO GALVANIZADO, COM ROSCA 1/4" X 30 CM PARA FIXACAO DE TELHA METALICA, INCLUI PORCA E ARRUELAS DE VEDACAO</t>
        </is>
      </c>
      <c r="C1493" s="18" t="inlineStr">
        <is>
          <t>SINAPI</t>
        </is>
      </c>
      <c r="D1493" s="18" t="inlineStr">
        <is>
          <t>CJ</t>
        </is>
      </c>
      <c r="E1493" s="20" t="n">
        <v>4.15</v>
      </c>
      <c r="F1493" s="21">
        <f>ROUND(M1493*FATOR, 2)</f>
        <v/>
      </c>
      <c r="G1493" s="21">
        <f>ROUND(ROUND(E1493,8)*F1493,2)</f>
        <v/>
      </c>
      <c r="L1493" t="n">
        <v>4.15</v>
      </c>
      <c r="M1493" t="n">
        <v>1.52</v>
      </c>
      <c r="N1493">
        <f>(M1493-F1493)</f>
        <v/>
      </c>
    </row>
    <row r="1494" ht="29.1" customHeight="1">
      <c r="A1494" s="18" t="inlineStr">
        <is>
          <t>COT0005</t>
        </is>
      </c>
      <c r="B1494" s="19" t="inlineStr">
        <is>
          <t>TELHAMENTO COM TELHA TERMO ACÚSTICA EM ALUMÍNIO ONDULADA COM 30MM DE PREENCHIMENTO / POLIURETANO RÍGIDO</t>
        </is>
      </c>
      <c r="C1494" s="18" t="inlineStr">
        <is>
          <t xml:space="preserve">Composições </t>
        </is>
      </c>
      <c r="D1494" s="18" t="inlineStr">
        <is>
          <t>M2</t>
        </is>
      </c>
      <c r="E1494" s="20" t="n">
        <v>1.146</v>
      </c>
      <c r="F1494" s="21">
        <f>ROUND(M1494*FATOR, 2)</f>
        <v/>
      </c>
      <c r="G1494" s="21">
        <f>ROUND(ROUND(E1494,8)*F1494,2)</f>
        <v/>
      </c>
      <c r="L1494" t="n">
        <v>1.146</v>
      </c>
      <c r="M1494" t="n">
        <v>249.43</v>
      </c>
      <c r="N1494">
        <f>(M1494-F1494)</f>
        <v/>
      </c>
    </row>
    <row r="1495" ht="15" customHeight="1">
      <c r="A1495" s="1" t="n"/>
      <c r="B1495" s="1" t="n"/>
      <c r="C1495" s="1" t="n"/>
      <c r="D1495" s="1" t="n"/>
      <c r="E1495" s="77" t="inlineStr">
        <is>
          <t>TOTAL Material:</t>
        </is>
      </c>
      <c r="F1495" s="89" t="n"/>
      <c r="G1495" s="22">
        <f>SUM(G1493:G1494)</f>
        <v/>
      </c>
    </row>
    <row r="1496" ht="15" customHeight="1">
      <c r="A1496" s="76" t="inlineStr">
        <is>
          <t>Mão de Obra com Encargos Complementares</t>
        </is>
      </c>
      <c r="B1496" s="89" t="n"/>
      <c r="C1496" s="74" t="inlineStr">
        <is>
          <t>FONTE</t>
        </is>
      </c>
      <c r="D1496" s="74" t="inlineStr">
        <is>
          <t>UNID</t>
        </is>
      </c>
      <c r="E1496" s="74" t="inlineStr">
        <is>
          <t>COEFICIENTE</t>
        </is>
      </c>
      <c r="F1496" s="74" t="inlineStr">
        <is>
          <t>PREÇO UNITÁRIO</t>
        </is>
      </c>
      <c r="G1496" s="74" t="inlineStr">
        <is>
          <t>TOTAL</t>
        </is>
      </c>
    </row>
    <row r="1497" ht="15" customHeight="1">
      <c r="A1497" s="18" t="inlineStr">
        <is>
          <t>88316</t>
        </is>
      </c>
      <c r="B1497" s="19" t="inlineStr">
        <is>
          <t>SERVENTE COM ENCARGOS COMPLEMENTARES</t>
        </is>
      </c>
      <c r="C1497" s="18" t="inlineStr">
        <is>
          <t>SINAPI</t>
        </is>
      </c>
      <c r="D1497" s="18" t="inlineStr">
        <is>
          <t>H</t>
        </is>
      </c>
      <c r="E1497" s="20">
        <f>L1497*FATOR</f>
        <v/>
      </c>
      <c r="F1497" s="21">
        <f>'COMPOSICOES AUXILIARES'!G3382</f>
        <v/>
      </c>
      <c r="G1497" s="21">
        <f>ROUND(ROUND(E1497,8)*F1497,2)</f>
        <v/>
      </c>
      <c r="L1497" t="n">
        <v>0.062</v>
      </c>
      <c r="M1497" t="n">
        <v>22.1</v>
      </c>
      <c r="N1497">
        <f>(M1497-F1497)</f>
        <v/>
      </c>
    </row>
    <row r="1498" ht="15" customHeight="1">
      <c r="A1498" s="18" t="inlineStr">
        <is>
          <t>88323</t>
        </is>
      </c>
      <c r="B1498" s="19" t="inlineStr">
        <is>
          <t>TELHADISTA COM ENCARGOS COMPLEMENTARES</t>
        </is>
      </c>
      <c r="C1498" s="18" t="inlineStr">
        <is>
          <t>SINAPI</t>
        </is>
      </c>
      <c r="D1498" s="18" t="inlineStr">
        <is>
          <t>H</t>
        </is>
      </c>
      <c r="E1498" s="20">
        <f>L1498*FATOR</f>
        <v/>
      </c>
      <c r="F1498" s="21">
        <f>'COMPOSICOES AUXILIARES'!G3472</f>
        <v/>
      </c>
      <c r="G1498" s="21">
        <f>ROUND(ROUND(E1498,8)*F1498,2)</f>
        <v/>
      </c>
      <c r="L1498" t="n">
        <v>0.056</v>
      </c>
      <c r="M1498" t="n">
        <v>28.26</v>
      </c>
      <c r="N1498">
        <f>(M1498-F1498)</f>
        <v/>
      </c>
    </row>
    <row r="1499" ht="18" customHeight="1">
      <c r="A1499" s="1" t="n"/>
      <c r="B1499" s="1" t="n"/>
      <c r="C1499" s="1" t="n"/>
      <c r="D1499" s="1" t="n"/>
      <c r="E1499" s="77" t="inlineStr">
        <is>
          <t>TOTAL Mão de Obra com Encargos Complementares:</t>
        </is>
      </c>
      <c r="F1499" s="89" t="n"/>
      <c r="G1499" s="22">
        <f>SUM(G1497:G1498)</f>
        <v/>
      </c>
    </row>
    <row r="1500" ht="15" customHeight="1">
      <c r="A1500" s="1" t="n"/>
      <c r="B1500" s="1" t="n"/>
      <c r="C1500" s="1" t="n"/>
      <c r="D1500" s="1" t="n"/>
      <c r="E1500" s="78" t="inlineStr">
        <is>
          <t>VALOR:</t>
        </is>
      </c>
      <c r="F1500" s="89" t="n"/>
      <c r="G1500" s="4">
        <f>SUM(G1495,G1499,G1491)</f>
        <v/>
      </c>
    </row>
    <row r="1501" ht="15" customHeight="1">
      <c r="A1501" s="1" t="n"/>
      <c r="B1501" s="1" t="n"/>
      <c r="C1501" s="1" t="n"/>
      <c r="D1501" s="1" t="n"/>
      <c r="E1501" s="78" t="inlineStr">
        <is>
          <t>VALOR BDI:</t>
        </is>
      </c>
      <c r="F1501" s="89" t="n"/>
      <c r="G1501" s="4">
        <f>ROUNDDOWN(G1500*BDI,2)</f>
        <v/>
      </c>
    </row>
    <row r="1502" ht="15" customHeight="1">
      <c r="A1502" s="1" t="n"/>
      <c r="B1502" s="1" t="n"/>
      <c r="C1502" s="1" t="n"/>
      <c r="D1502" s="1" t="n"/>
      <c r="E1502" s="78" t="inlineStr">
        <is>
          <t>VALOR COM BDI:</t>
        </is>
      </c>
      <c r="F1502" s="89" t="n"/>
      <c r="G1502" s="4">
        <f>G1501 + G1500</f>
        <v/>
      </c>
    </row>
    <row r="1503" ht="9.949999999999999" customHeight="1">
      <c r="A1503" s="1" t="n"/>
      <c r="B1503" s="1" t="n"/>
      <c r="C1503" s="1" t="n"/>
      <c r="D1503" s="1" t="n"/>
      <c r="E1503" s="79" t="n"/>
    </row>
    <row r="1504" ht="20.1" customHeight="1">
      <c r="A1504" s="80" t="inlineStr">
        <is>
          <t>4.7.3. CP ADAP. 054 RUFO EM CHAPA DE AÇO GALVANIZADO NÚMERO 24, CORTE DE 50 CM, INCLUSO TRANSPORTE VERTICAL (M)</t>
        </is>
      </c>
      <c r="B1504" s="88" t="n"/>
      <c r="C1504" s="88" t="n"/>
      <c r="D1504" s="88" t="n"/>
      <c r="E1504" s="88" t="n"/>
      <c r="F1504" s="88" t="n"/>
      <c r="G1504" s="89" t="n"/>
    </row>
    <row r="1505" ht="15" customHeight="1">
      <c r="A1505" s="76" t="inlineStr">
        <is>
          <t>Equipamento Custo Horário</t>
        </is>
      </c>
      <c r="B1505" s="89" t="n"/>
      <c r="C1505" s="74" t="inlineStr">
        <is>
          <t>FONTE</t>
        </is>
      </c>
      <c r="D1505" s="74" t="inlineStr">
        <is>
          <t>UNID</t>
        </is>
      </c>
      <c r="E1505" s="74" t="inlineStr">
        <is>
          <t>COEFICIENTE</t>
        </is>
      </c>
      <c r="F1505" s="74" t="inlineStr">
        <is>
          <t>PREÇO UNITÁRIO</t>
        </is>
      </c>
      <c r="G1505" s="74" t="inlineStr">
        <is>
          <t>TOTAL</t>
        </is>
      </c>
    </row>
    <row r="1506" ht="29.1" customHeight="1">
      <c r="A1506" s="18" t="inlineStr">
        <is>
          <t>93282</t>
        </is>
      </c>
      <c r="B1506" s="19" t="inlineStr">
        <is>
          <t>GUINCHO ELÉTRICO DE COLUNA, CAPACIDADE 400 KG, COM MOTO FREIO, MOTOR TRIFÁSICO DE 1,25 CV - CHI DIURNO. AF_03/2016</t>
        </is>
      </c>
      <c r="C1506" s="18" t="inlineStr">
        <is>
          <t>SINAPI</t>
        </is>
      </c>
      <c r="D1506" s="18" t="inlineStr">
        <is>
          <t>CHI</t>
        </is>
      </c>
      <c r="E1506" s="20" t="n">
        <v>0.0183</v>
      </c>
      <c r="F1506" s="21">
        <f>'COMPOSICOES AUXILIARES'!G1996</f>
        <v/>
      </c>
      <c r="G1506" s="21">
        <f>ROUND(ROUND(E1506,8)*F1506,2)</f>
        <v/>
      </c>
      <c r="L1506" t="n">
        <v>0.0183</v>
      </c>
      <c r="M1506" t="n">
        <v>27.49</v>
      </c>
      <c r="N1506">
        <f>(M1506-F1506)</f>
        <v/>
      </c>
    </row>
    <row r="1507" ht="29.1" customHeight="1">
      <c r="A1507" s="18" t="inlineStr">
        <is>
          <t>93281</t>
        </is>
      </c>
      <c r="B1507" s="19" t="inlineStr">
        <is>
          <t>GUINCHO ELÉTRICO DE COLUNA, CAPACIDADE 400 KG, COM MOTO FREIO, MOTOR TRIFÁSICO DE 1,25 CV - CHP DIURNO. AF_03/2016</t>
        </is>
      </c>
      <c r="C1507" s="18" t="inlineStr">
        <is>
          <t>SINAPI</t>
        </is>
      </c>
      <c r="D1507" s="18" t="inlineStr">
        <is>
          <t>CHP</t>
        </is>
      </c>
      <c r="E1507" s="20" t="n">
        <v>0.0132</v>
      </c>
      <c r="F1507" s="21">
        <f>'COMPOSICOES AUXILIARES'!G2010</f>
        <v/>
      </c>
      <c r="G1507" s="21">
        <f>ROUND(ROUND(E1507,8)*F1507,2)</f>
        <v/>
      </c>
      <c r="L1507" t="n">
        <v>0.0132</v>
      </c>
      <c r="M1507" t="n">
        <v>28.7</v>
      </c>
      <c r="N1507">
        <f>(M1507-F1507)</f>
        <v/>
      </c>
    </row>
    <row r="1508" ht="18" customHeight="1">
      <c r="A1508" s="1" t="n"/>
      <c r="B1508" s="1" t="n"/>
      <c r="C1508" s="1" t="n"/>
      <c r="D1508" s="1" t="n"/>
      <c r="E1508" s="77" t="inlineStr">
        <is>
          <t>TOTAL Equipamento Custo Horário:</t>
        </is>
      </c>
      <c r="F1508" s="89" t="n"/>
      <c r="G1508" s="22">
        <f>SUM(G1506:G1507)</f>
        <v/>
      </c>
    </row>
    <row r="1509" ht="15" customHeight="1">
      <c r="A1509" s="76" t="inlineStr">
        <is>
          <t>Material</t>
        </is>
      </c>
      <c r="B1509" s="89" t="n"/>
      <c r="C1509" s="74" t="inlineStr">
        <is>
          <t>FONTE</t>
        </is>
      </c>
      <c r="D1509" s="74" t="inlineStr">
        <is>
          <t>UNID</t>
        </is>
      </c>
      <c r="E1509" s="74" t="inlineStr">
        <is>
          <t>COEFICIENTE</t>
        </is>
      </c>
      <c r="F1509" s="74" t="inlineStr">
        <is>
          <t>PREÇO UNITÁRIO</t>
        </is>
      </c>
      <c r="G1509" s="74" t="inlineStr">
        <is>
          <t>TOTAL</t>
        </is>
      </c>
    </row>
    <row r="1510" ht="21" customHeight="1">
      <c r="A1510" s="18" t="inlineStr">
        <is>
          <t>00043106</t>
        </is>
      </c>
      <c r="B1510" s="19" t="inlineStr">
        <is>
          <t>CHAPA DE ACO GALVANIZADA BITOLA GSG 24, E = 0,64 (5,12 KG/M2)</t>
        </is>
      </c>
      <c r="C1510" s="18" t="inlineStr">
        <is>
          <t>SINAPI</t>
        </is>
      </c>
      <c r="D1510" s="18" t="inlineStr">
        <is>
          <t>KG</t>
        </is>
      </c>
      <c r="E1510" s="20" t="n">
        <v>5.225</v>
      </c>
      <c r="F1510" s="21">
        <f>ROUND(M1510*FATOR, 2)</f>
        <v/>
      </c>
      <c r="G1510" s="21">
        <f>ROUND(ROUND(E1510,8)*F1510,2)</f>
        <v/>
      </c>
      <c r="L1510" t="n">
        <v>5.225</v>
      </c>
      <c r="M1510" t="n">
        <v>11.37</v>
      </c>
      <c r="N1510">
        <f>(M1510-F1510)</f>
        <v/>
      </c>
    </row>
    <row r="1511" ht="21" customHeight="1">
      <c r="A1511" s="18" t="inlineStr">
        <is>
          <t>COT0006</t>
        </is>
      </c>
      <c r="B1511" s="19" t="inlineStr">
        <is>
          <t>PARAFUSO AUTO PERFURANTE PARA ISOTELHA COLONIAL ACABAMENTO NA COR TERRA COTA FIXAÇÃO AÇO</t>
        </is>
      </c>
      <c r="C1511" s="18" t="inlineStr">
        <is>
          <t xml:space="preserve">Composições </t>
        </is>
      </c>
      <c r="D1511" s="18" t="inlineStr">
        <is>
          <t>UN</t>
        </is>
      </c>
      <c r="E1511" s="20" t="n">
        <v>6</v>
      </c>
      <c r="F1511" s="21">
        <f>ROUND(M1511*FATOR, 2)</f>
        <v/>
      </c>
      <c r="G1511" s="21">
        <f>ROUND(ROUND(E1511,8)*F1511,2)</f>
        <v/>
      </c>
      <c r="L1511" t="n">
        <v>6</v>
      </c>
      <c r="M1511" t="n">
        <v>2.2</v>
      </c>
      <c r="N1511">
        <f>(M1511-F1511)</f>
        <v/>
      </c>
    </row>
    <row r="1512" ht="21" customHeight="1">
      <c r="A1512" s="18" t="inlineStr">
        <is>
          <t>00000142</t>
        </is>
      </c>
      <c r="B1512" s="19" t="inlineStr">
        <is>
          <t>SELANTE ELASTICO MONOCOMPONENTE A BASE DE POLIURETANO (PU) PARA JUNTAS DIVERSAS</t>
        </is>
      </c>
      <c r="C1512" s="18" t="inlineStr">
        <is>
          <t>SINAPI</t>
        </is>
      </c>
      <c r="D1512" s="18" t="inlineStr">
        <is>
          <t>310ML</t>
        </is>
      </c>
      <c r="E1512" s="20" t="n">
        <v>0.198</v>
      </c>
      <c r="F1512" s="21">
        <f>ROUND(M1512*FATOR, 2)</f>
        <v/>
      </c>
      <c r="G1512" s="21">
        <f>ROUND(ROUND(E1512,8)*F1512,2)</f>
        <v/>
      </c>
      <c r="L1512" t="n">
        <v>0.198</v>
      </c>
      <c r="M1512" t="n">
        <v>38.65</v>
      </c>
      <c r="N1512">
        <f>(M1512-F1512)</f>
        <v/>
      </c>
    </row>
    <row r="1513" ht="15" customHeight="1">
      <c r="A1513" s="1" t="n"/>
      <c r="B1513" s="1" t="n"/>
      <c r="C1513" s="1" t="n"/>
      <c r="D1513" s="1" t="n"/>
      <c r="E1513" s="77" t="inlineStr">
        <is>
          <t>TOTAL Material:</t>
        </is>
      </c>
      <c r="F1513" s="89" t="n"/>
      <c r="G1513" s="22">
        <f>SUM(G1510:G1512)</f>
        <v/>
      </c>
    </row>
    <row r="1514" ht="15" customHeight="1">
      <c r="A1514" s="76" t="inlineStr">
        <is>
          <t>Mão de Obra com Encargos Complementares</t>
        </is>
      </c>
      <c r="B1514" s="89" t="n"/>
      <c r="C1514" s="74" t="inlineStr">
        <is>
          <t>FONTE</t>
        </is>
      </c>
      <c r="D1514" s="74" t="inlineStr">
        <is>
          <t>UNID</t>
        </is>
      </c>
      <c r="E1514" s="74" t="inlineStr">
        <is>
          <t>COEFICIENTE</t>
        </is>
      </c>
      <c r="F1514" s="74" t="inlineStr">
        <is>
          <t>PREÇO UNITÁRIO</t>
        </is>
      </c>
      <c r="G1514" s="74" t="inlineStr">
        <is>
          <t>TOTAL</t>
        </is>
      </c>
    </row>
    <row r="1515" ht="15" customHeight="1">
      <c r="A1515" s="18" t="inlineStr">
        <is>
          <t>88316</t>
        </is>
      </c>
      <c r="B1515" s="19" t="inlineStr">
        <is>
          <t>SERVENTE COM ENCARGOS COMPLEMENTARES</t>
        </is>
      </c>
      <c r="C1515" s="18" t="inlineStr">
        <is>
          <t>SINAPI</t>
        </is>
      </c>
      <c r="D1515" s="18" t="inlineStr">
        <is>
          <t>H</t>
        </is>
      </c>
      <c r="E1515" s="20">
        <f>L1515*FATOR</f>
        <v/>
      </c>
      <c r="F1515" s="21">
        <f>'COMPOSICOES AUXILIARES'!G3382</f>
        <v/>
      </c>
      <c r="G1515" s="21">
        <f>ROUND(ROUND(E1515,8)*F1515,2)</f>
        <v/>
      </c>
      <c r="L1515" t="n">
        <v>0.207</v>
      </c>
      <c r="M1515" t="n">
        <v>22.1</v>
      </c>
      <c r="N1515">
        <f>(M1515-F1515)</f>
        <v/>
      </c>
    </row>
    <row r="1516" ht="15" customHeight="1">
      <c r="A1516" s="18" t="inlineStr">
        <is>
          <t>88323</t>
        </is>
      </c>
      <c r="B1516" s="19" t="inlineStr">
        <is>
          <t>TELHADISTA COM ENCARGOS COMPLEMENTARES</t>
        </is>
      </c>
      <c r="C1516" s="18" t="inlineStr">
        <is>
          <t>SINAPI</t>
        </is>
      </c>
      <c r="D1516" s="18" t="inlineStr">
        <is>
          <t>H</t>
        </is>
      </c>
      <c r="E1516" s="20">
        <f>L1516*FATOR</f>
        <v/>
      </c>
      <c r="F1516" s="21">
        <f>'COMPOSICOES AUXILIARES'!G3472</f>
        <v/>
      </c>
      <c r="G1516" s="21">
        <f>ROUND(ROUND(E1516,8)*F1516,2)</f>
        <v/>
      </c>
      <c r="L1516" t="n">
        <v>0.112</v>
      </c>
      <c r="M1516" t="n">
        <v>28.26</v>
      </c>
      <c r="N1516">
        <f>(M1516-F1516)</f>
        <v/>
      </c>
    </row>
    <row r="1517" ht="18" customHeight="1">
      <c r="A1517" s="1" t="n"/>
      <c r="B1517" s="1" t="n"/>
      <c r="C1517" s="1" t="n"/>
      <c r="D1517" s="1" t="n"/>
      <c r="E1517" s="77" t="inlineStr">
        <is>
          <t>TOTAL Mão de Obra com Encargos Complementares:</t>
        </is>
      </c>
      <c r="F1517" s="89" t="n"/>
      <c r="G1517" s="22">
        <f>SUM(G1515:G1516)</f>
        <v/>
      </c>
    </row>
    <row r="1518" ht="15" customHeight="1">
      <c r="A1518" s="1" t="n"/>
      <c r="B1518" s="1" t="n"/>
      <c r="C1518" s="1" t="n"/>
      <c r="D1518" s="1" t="n"/>
      <c r="E1518" s="78" t="inlineStr">
        <is>
          <t>VALOR:</t>
        </is>
      </c>
      <c r="F1518" s="89" t="n"/>
      <c r="G1518" s="4">
        <f>SUM(G1513,G1517,G1508)</f>
        <v/>
      </c>
    </row>
    <row r="1519" ht="15" customHeight="1">
      <c r="A1519" s="1" t="n"/>
      <c r="B1519" s="1" t="n"/>
      <c r="C1519" s="1" t="n"/>
      <c r="D1519" s="1" t="n"/>
      <c r="E1519" s="78" t="inlineStr">
        <is>
          <t>VALOR BDI:</t>
        </is>
      </c>
      <c r="F1519" s="89" t="n"/>
      <c r="G1519" s="4">
        <f>ROUNDDOWN(G1518*BDI,2)</f>
        <v/>
      </c>
    </row>
    <row r="1520" ht="15" customHeight="1">
      <c r="A1520" s="1" t="n"/>
      <c r="B1520" s="1" t="n"/>
      <c r="C1520" s="1" t="n"/>
      <c r="D1520" s="1" t="n"/>
      <c r="E1520" s="78" t="inlineStr">
        <is>
          <t>VALOR COM BDI:</t>
        </is>
      </c>
      <c r="F1520" s="89" t="n"/>
      <c r="G1520" s="4">
        <f>G1519 + G1518</f>
        <v/>
      </c>
    </row>
    <row r="1521" ht="9.949999999999999" customHeight="1">
      <c r="A1521" s="1" t="n"/>
      <c r="B1521" s="1" t="n"/>
      <c r="C1521" s="1" t="n"/>
      <c r="D1521" s="1" t="n"/>
      <c r="E1521" s="79" t="n"/>
    </row>
    <row r="1522" ht="20.1" customHeight="1">
      <c r="A1522" s="80" t="inlineStr">
        <is>
          <t>4.7.4. CP ADAP. 055 CUMEEIRA EM CHAPA DE AÇO GALVANIZADO NÚMERO 24, CORTE DE 100 CM, INCLUSO TRANSPORTE VERTICAL (M)</t>
        </is>
      </c>
      <c r="B1522" s="88" t="n"/>
      <c r="C1522" s="88" t="n"/>
      <c r="D1522" s="88" t="n"/>
      <c r="E1522" s="88" t="n"/>
      <c r="F1522" s="88" t="n"/>
      <c r="G1522" s="89" t="n"/>
    </row>
    <row r="1523" ht="15" customHeight="1">
      <c r="A1523" s="76" t="inlineStr">
        <is>
          <t>Equipamento Custo Horário</t>
        </is>
      </c>
      <c r="B1523" s="89" t="n"/>
      <c r="C1523" s="74" t="inlineStr">
        <is>
          <t>FONTE</t>
        </is>
      </c>
      <c r="D1523" s="74" t="inlineStr">
        <is>
          <t>UNID</t>
        </is>
      </c>
      <c r="E1523" s="74" t="inlineStr">
        <is>
          <t>COEFICIENTE</t>
        </is>
      </c>
      <c r="F1523" s="74" t="inlineStr">
        <is>
          <t>PREÇO UNITÁRIO</t>
        </is>
      </c>
      <c r="G1523" s="74" t="inlineStr">
        <is>
          <t>TOTAL</t>
        </is>
      </c>
    </row>
    <row r="1524" ht="29.1" customHeight="1">
      <c r="A1524" s="18" t="inlineStr">
        <is>
          <t>93282</t>
        </is>
      </c>
      <c r="B1524" s="19" t="inlineStr">
        <is>
          <t>GUINCHO ELÉTRICO DE COLUNA, CAPACIDADE 400 KG, COM MOTO FREIO, MOTOR TRIFÁSICO DE 1,25 CV - CHI DIURNO. AF_03/2016</t>
        </is>
      </c>
      <c r="C1524" s="18" t="inlineStr">
        <is>
          <t>SINAPI</t>
        </is>
      </c>
      <c r="D1524" s="18" t="inlineStr">
        <is>
          <t>CHI</t>
        </is>
      </c>
      <c r="E1524" s="20" t="n">
        <v>0.0183</v>
      </c>
      <c r="F1524" s="21">
        <f>'COMPOSICOES AUXILIARES'!G1996</f>
        <v/>
      </c>
      <c r="G1524" s="21">
        <f>ROUND(ROUND(E1524,8)*F1524,2)</f>
        <v/>
      </c>
      <c r="L1524" t="n">
        <v>0.0183</v>
      </c>
      <c r="M1524" t="n">
        <v>27.49</v>
      </c>
      <c r="N1524">
        <f>(M1524-F1524)</f>
        <v/>
      </c>
    </row>
    <row r="1525" ht="29.1" customHeight="1">
      <c r="A1525" s="18" t="inlineStr">
        <is>
          <t>93281</t>
        </is>
      </c>
      <c r="B1525" s="19" t="inlineStr">
        <is>
          <t>GUINCHO ELÉTRICO DE COLUNA, CAPACIDADE 400 KG, COM MOTO FREIO, MOTOR TRIFÁSICO DE 1,25 CV - CHP DIURNO. AF_03/2016</t>
        </is>
      </c>
      <c r="C1525" s="18" t="inlineStr">
        <is>
          <t>SINAPI</t>
        </is>
      </c>
      <c r="D1525" s="18" t="inlineStr">
        <is>
          <t>CHP</t>
        </is>
      </c>
      <c r="E1525" s="20" t="n">
        <v>0.0132</v>
      </c>
      <c r="F1525" s="21">
        <f>'COMPOSICOES AUXILIARES'!G2010</f>
        <v/>
      </c>
      <c r="G1525" s="21">
        <f>ROUND(ROUND(E1525,8)*F1525,2)</f>
        <v/>
      </c>
      <c r="L1525" t="n">
        <v>0.0132</v>
      </c>
      <c r="M1525" t="n">
        <v>28.7</v>
      </c>
      <c r="N1525">
        <f>(M1525-F1525)</f>
        <v/>
      </c>
    </row>
    <row r="1526" ht="18" customHeight="1">
      <c r="A1526" s="1" t="n"/>
      <c r="B1526" s="1" t="n"/>
      <c r="C1526" s="1" t="n"/>
      <c r="D1526" s="1" t="n"/>
      <c r="E1526" s="77" t="inlineStr">
        <is>
          <t>TOTAL Equipamento Custo Horário:</t>
        </is>
      </c>
      <c r="F1526" s="89" t="n"/>
      <c r="G1526" s="22">
        <f>SUM(G1524:G1525)</f>
        <v/>
      </c>
    </row>
    <row r="1527" ht="15" customHeight="1">
      <c r="A1527" s="76" t="inlineStr">
        <is>
          <t>Material</t>
        </is>
      </c>
      <c r="B1527" s="89" t="n"/>
      <c r="C1527" s="74" t="inlineStr">
        <is>
          <t>FONTE</t>
        </is>
      </c>
      <c r="D1527" s="74" t="inlineStr">
        <is>
          <t>UNID</t>
        </is>
      </c>
      <c r="E1527" s="74" t="inlineStr">
        <is>
          <t>COEFICIENTE</t>
        </is>
      </c>
      <c r="F1527" s="74" t="inlineStr">
        <is>
          <t>PREÇO UNITÁRIO</t>
        </is>
      </c>
      <c r="G1527" s="74" t="inlineStr">
        <is>
          <t>TOTAL</t>
        </is>
      </c>
    </row>
    <row r="1528" ht="21" customHeight="1">
      <c r="A1528" s="18" t="inlineStr">
        <is>
          <t>00043106</t>
        </is>
      </c>
      <c r="B1528" s="19" t="inlineStr">
        <is>
          <t>CHAPA DE ACO GALVANIZADA BITOLA GSG 24, E = 0,64 (5,12 KG/M2)</t>
        </is>
      </c>
      <c r="C1528" s="18" t="inlineStr">
        <is>
          <t>SINAPI</t>
        </is>
      </c>
      <c r="D1528" s="18" t="inlineStr">
        <is>
          <t>KG</t>
        </is>
      </c>
      <c r="E1528" s="20" t="n">
        <v>5.225</v>
      </c>
      <c r="F1528" s="21">
        <f>ROUND(M1528*FATOR, 2)</f>
        <v/>
      </c>
      <c r="G1528" s="21">
        <f>ROUND(ROUND(E1528,8)*F1528,2)</f>
        <v/>
      </c>
      <c r="L1528" t="n">
        <v>5.225</v>
      </c>
      <c r="M1528" t="n">
        <v>11.37</v>
      </c>
      <c r="N1528">
        <f>(M1528-F1528)</f>
        <v/>
      </c>
    </row>
    <row r="1529" ht="21" customHeight="1">
      <c r="A1529" s="18" t="inlineStr">
        <is>
          <t>COT0006</t>
        </is>
      </c>
      <c r="B1529" s="19" t="inlineStr">
        <is>
          <t>PARAFUSO AUTO PERFURANTE PARA ISOTELHA COLONIAL ACABAMENTO NA COR TERRA COTA FIXAÇÃO AÇO</t>
        </is>
      </c>
      <c r="C1529" s="18" t="inlineStr">
        <is>
          <t xml:space="preserve">Composições </t>
        </is>
      </c>
      <c r="D1529" s="18" t="inlineStr">
        <is>
          <t>UN</t>
        </is>
      </c>
      <c r="E1529" s="20" t="n">
        <v>6</v>
      </c>
      <c r="F1529" s="21">
        <f>ROUND(M1529*FATOR, 2)</f>
        <v/>
      </c>
      <c r="G1529" s="21">
        <f>ROUND(ROUND(E1529,8)*F1529,2)</f>
        <v/>
      </c>
      <c r="L1529" t="n">
        <v>6</v>
      </c>
      <c r="M1529" t="n">
        <v>2.2</v>
      </c>
      <c r="N1529">
        <f>(M1529-F1529)</f>
        <v/>
      </c>
    </row>
    <row r="1530" ht="21" customHeight="1">
      <c r="A1530" s="18" t="inlineStr">
        <is>
          <t>00000142</t>
        </is>
      </c>
      <c r="B1530" s="19" t="inlineStr">
        <is>
          <t>SELANTE ELASTICO MONOCOMPONENTE A BASE DE POLIURETANO (PU) PARA JUNTAS DIVERSAS</t>
        </is>
      </c>
      <c r="C1530" s="18" t="inlineStr">
        <is>
          <t>SINAPI</t>
        </is>
      </c>
      <c r="D1530" s="18" t="inlineStr">
        <is>
          <t>310ML</t>
        </is>
      </c>
      <c r="E1530" s="20" t="n">
        <v>0.198</v>
      </c>
      <c r="F1530" s="21">
        <f>ROUND(M1530*FATOR, 2)</f>
        <v/>
      </c>
      <c r="G1530" s="21">
        <f>ROUND(ROUND(E1530,8)*F1530,2)</f>
        <v/>
      </c>
      <c r="L1530" t="n">
        <v>0.198</v>
      </c>
      <c r="M1530" t="n">
        <v>38.65</v>
      </c>
      <c r="N1530">
        <f>(M1530-F1530)</f>
        <v/>
      </c>
    </row>
    <row r="1531" ht="15" customHeight="1">
      <c r="A1531" s="1" t="n"/>
      <c r="B1531" s="1" t="n"/>
      <c r="C1531" s="1" t="n"/>
      <c r="D1531" s="1" t="n"/>
      <c r="E1531" s="77" t="inlineStr">
        <is>
          <t>TOTAL Material:</t>
        </is>
      </c>
      <c r="F1531" s="89" t="n"/>
      <c r="G1531" s="22">
        <f>SUM(G1528:G1530)</f>
        <v/>
      </c>
    </row>
    <row r="1532" ht="15" customHeight="1">
      <c r="A1532" s="76" t="inlineStr">
        <is>
          <t>Mão de Obra com Encargos Complementares</t>
        </is>
      </c>
      <c r="B1532" s="89" t="n"/>
      <c r="C1532" s="74" t="inlineStr">
        <is>
          <t>FONTE</t>
        </is>
      </c>
      <c r="D1532" s="74" t="inlineStr">
        <is>
          <t>UNID</t>
        </is>
      </c>
      <c r="E1532" s="74" t="inlineStr">
        <is>
          <t>COEFICIENTE</t>
        </is>
      </c>
      <c r="F1532" s="74" t="inlineStr">
        <is>
          <t>PREÇO UNITÁRIO</t>
        </is>
      </c>
      <c r="G1532" s="74" t="inlineStr">
        <is>
          <t>TOTAL</t>
        </is>
      </c>
    </row>
    <row r="1533" ht="15" customHeight="1">
      <c r="A1533" s="18" t="inlineStr">
        <is>
          <t>88316</t>
        </is>
      </c>
      <c r="B1533" s="19" t="inlineStr">
        <is>
          <t>SERVENTE COM ENCARGOS COMPLEMENTARES</t>
        </is>
      </c>
      <c r="C1533" s="18" t="inlineStr">
        <is>
          <t>SINAPI</t>
        </is>
      </c>
      <c r="D1533" s="18" t="inlineStr">
        <is>
          <t>H</t>
        </is>
      </c>
      <c r="E1533" s="20">
        <f>L1533*FATOR</f>
        <v/>
      </c>
      <c r="F1533" s="21">
        <f>'COMPOSICOES AUXILIARES'!G3382</f>
        <v/>
      </c>
      <c r="G1533" s="21">
        <f>ROUND(ROUND(E1533,8)*F1533,2)</f>
        <v/>
      </c>
      <c r="L1533" t="n">
        <v>0.207</v>
      </c>
      <c r="M1533" t="n">
        <v>22.1</v>
      </c>
      <c r="N1533">
        <f>(M1533-F1533)</f>
        <v/>
      </c>
    </row>
    <row r="1534" ht="15" customHeight="1">
      <c r="A1534" s="18" t="inlineStr">
        <is>
          <t>88323</t>
        </is>
      </c>
      <c r="B1534" s="19" t="inlineStr">
        <is>
          <t>TELHADISTA COM ENCARGOS COMPLEMENTARES</t>
        </is>
      </c>
      <c r="C1534" s="18" t="inlineStr">
        <is>
          <t>SINAPI</t>
        </is>
      </c>
      <c r="D1534" s="18" t="inlineStr">
        <is>
          <t>H</t>
        </is>
      </c>
      <c r="E1534" s="20">
        <f>L1534*FATOR</f>
        <v/>
      </c>
      <c r="F1534" s="21">
        <f>'COMPOSICOES AUXILIARES'!G3472</f>
        <v/>
      </c>
      <c r="G1534" s="21">
        <f>ROUND(ROUND(E1534,8)*F1534,2)</f>
        <v/>
      </c>
      <c r="L1534" t="n">
        <v>0.112</v>
      </c>
      <c r="M1534" t="n">
        <v>28.26</v>
      </c>
      <c r="N1534">
        <f>(M1534-F1534)</f>
        <v/>
      </c>
    </row>
    <row r="1535" ht="18" customHeight="1">
      <c r="A1535" s="1" t="n"/>
      <c r="B1535" s="1" t="n"/>
      <c r="C1535" s="1" t="n"/>
      <c r="D1535" s="1" t="n"/>
      <c r="E1535" s="77" t="inlineStr">
        <is>
          <t>TOTAL Mão de Obra com Encargos Complementares:</t>
        </is>
      </c>
      <c r="F1535" s="89" t="n"/>
      <c r="G1535" s="22">
        <f>SUM(G1533:G1534)</f>
        <v/>
      </c>
    </row>
    <row r="1536" ht="15" customHeight="1">
      <c r="A1536" s="1" t="n"/>
      <c r="B1536" s="1" t="n"/>
      <c r="C1536" s="1" t="n"/>
      <c r="D1536" s="1" t="n"/>
      <c r="E1536" s="78" t="inlineStr">
        <is>
          <t>VALOR:</t>
        </is>
      </c>
      <c r="F1536" s="89" t="n"/>
      <c r="G1536" s="4">
        <f>SUM(G1531,G1535,G1526)</f>
        <v/>
      </c>
    </row>
    <row r="1537" ht="15" customHeight="1">
      <c r="A1537" s="1" t="n"/>
      <c r="B1537" s="1" t="n"/>
      <c r="C1537" s="1" t="n"/>
      <c r="D1537" s="1" t="n"/>
      <c r="E1537" s="78" t="inlineStr">
        <is>
          <t>VALOR BDI:</t>
        </is>
      </c>
      <c r="F1537" s="89" t="n"/>
      <c r="G1537" s="4">
        <f>ROUNDDOWN(G1536*BDI,2)</f>
        <v/>
      </c>
    </row>
    <row r="1538" ht="15" customHeight="1">
      <c r="A1538" s="1" t="n"/>
      <c r="B1538" s="1" t="n"/>
      <c r="C1538" s="1" t="n"/>
      <c r="D1538" s="1" t="n"/>
      <c r="E1538" s="78" t="inlineStr">
        <is>
          <t>VALOR COM BDI:</t>
        </is>
      </c>
      <c r="F1538" s="89" t="n"/>
      <c r="G1538" s="4">
        <f>G1537 + G1536</f>
        <v/>
      </c>
    </row>
    <row r="1539" ht="9.949999999999999" customHeight="1">
      <c r="A1539" s="1" t="n"/>
      <c r="B1539" s="1" t="n"/>
      <c r="C1539" s="1" t="n"/>
      <c r="D1539" s="1" t="n"/>
      <c r="E1539" s="79" t="n"/>
    </row>
    <row r="1540" ht="20.1" customHeight="1">
      <c r="A1540" s="80" t="inlineStr">
        <is>
          <t>4.7.5. CP ADAP. 038 REMOÇÃO, ARMAZENAMENTO E REEINSTALAÇÃO DE SPDA COM EMISSÃO DE LAUDO (UN)</t>
        </is>
      </c>
      <c r="B1540" s="88" t="n"/>
      <c r="C1540" s="88" t="n"/>
      <c r="D1540" s="88" t="n"/>
      <c r="E1540" s="88" t="n"/>
      <c r="F1540" s="88" t="n"/>
      <c r="G1540" s="89" t="n"/>
    </row>
    <row r="1541" ht="15" customHeight="1">
      <c r="A1541" s="76" t="inlineStr">
        <is>
          <t>Material</t>
        </is>
      </c>
      <c r="B1541" s="89" t="n"/>
      <c r="C1541" s="74" t="inlineStr">
        <is>
          <t>FONTE</t>
        </is>
      </c>
      <c r="D1541" s="74" t="inlineStr">
        <is>
          <t>UNID</t>
        </is>
      </c>
      <c r="E1541" s="74" t="inlineStr">
        <is>
          <t>COEFICIENTE</t>
        </is>
      </c>
      <c r="F1541" s="74" t="inlineStr">
        <is>
          <t>PREÇO UNITÁRIO</t>
        </is>
      </c>
      <c r="G1541" s="74" t="inlineStr">
        <is>
          <t>TOTAL</t>
        </is>
      </c>
    </row>
    <row r="1542" ht="21" customHeight="1">
      <c r="A1542" s="18" t="inlineStr">
        <is>
          <t>INS-56422507</t>
        </is>
      </c>
      <c r="B1542" s="19" t="inlineStr">
        <is>
          <t>REMOÇÃO, ARMAZENAMENTO E REINSTALAÇÃO DE SPDA</t>
        </is>
      </c>
      <c r="C1542" s="18" t="inlineStr">
        <is>
          <t xml:space="preserve">Composições </t>
        </is>
      </c>
      <c r="D1542" s="18" t="inlineStr">
        <is>
          <t>UN</t>
        </is>
      </c>
      <c r="E1542" s="20" t="n">
        <v>1</v>
      </c>
      <c r="F1542" s="21">
        <f>ROUND(M1542*FATOR, 2)</f>
        <v/>
      </c>
      <c r="G1542" s="21">
        <f>ROUND(ROUND(E1542,8)*F1542,2)</f>
        <v/>
      </c>
      <c r="L1542" t="n">
        <v>1</v>
      </c>
      <c r="M1542" t="n">
        <v>5950.6</v>
      </c>
      <c r="N1542">
        <f>(M1542-F1542)</f>
        <v/>
      </c>
    </row>
    <row r="1543" ht="15" customHeight="1">
      <c r="A1543" s="1" t="n"/>
      <c r="B1543" s="1" t="n"/>
      <c r="C1543" s="1" t="n"/>
      <c r="D1543" s="1" t="n"/>
      <c r="E1543" s="77" t="inlineStr">
        <is>
          <t>TOTAL Material:</t>
        </is>
      </c>
      <c r="F1543" s="89" t="n"/>
      <c r="G1543" s="22">
        <f>SUM(G1542:G1542)</f>
        <v/>
      </c>
    </row>
    <row r="1544" ht="15" customHeight="1">
      <c r="A1544" s="76" t="inlineStr">
        <is>
          <t>Mão de Obra com Encargos Complementares</t>
        </is>
      </c>
      <c r="B1544" s="89" t="n"/>
      <c r="C1544" s="74" t="inlineStr">
        <is>
          <t>FONTE</t>
        </is>
      </c>
      <c r="D1544" s="74" t="inlineStr">
        <is>
          <t>UNID</t>
        </is>
      </c>
      <c r="E1544" s="74" t="inlineStr">
        <is>
          <t>COEFICIENTE</t>
        </is>
      </c>
      <c r="F1544" s="74" t="inlineStr">
        <is>
          <t>PREÇO UNITÁRIO</t>
        </is>
      </c>
      <c r="G1544" s="74" t="inlineStr">
        <is>
          <t>TOTAL</t>
        </is>
      </c>
    </row>
    <row r="1545" ht="21" customHeight="1">
      <c r="A1545" s="18" t="inlineStr">
        <is>
          <t>88247</t>
        </is>
      </c>
      <c r="B1545" s="19" t="inlineStr">
        <is>
          <t>AUXILIAR DE ELETRICISTA COM ENCARGOS COMPLEMENTARES</t>
        </is>
      </c>
      <c r="C1545" s="18" t="inlineStr">
        <is>
          <t>SINAPI</t>
        </is>
      </c>
      <c r="D1545" s="18" t="inlineStr">
        <is>
          <t>H</t>
        </is>
      </c>
      <c r="E1545" s="20">
        <f>L1545*FATOR</f>
        <v/>
      </c>
      <c r="F1545" s="21">
        <f>'COMPOSICOES AUXILIARES'!G376</f>
        <v/>
      </c>
      <c r="G1545" s="21">
        <f>ROUND(ROUND(E1545,8)*F1545,2)</f>
        <v/>
      </c>
      <c r="L1545" t="n">
        <v>0.2337</v>
      </c>
      <c r="M1545" t="n">
        <v>23.65</v>
      </c>
      <c r="N1545">
        <f>(M1545-F1545)</f>
        <v/>
      </c>
    </row>
    <row r="1546" ht="15" customHeight="1">
      <c r="A1546" s="18" t="inlineStr">
        <is>
          <t>88264</t>
        </is>
      </c>
      <c r="B1546" s="19" t="inlineStr">
        <is>
          <t>ELETRICISTA COM ENCARGOS COMPLEMENTARES</t>
        </is>
      </c>
      <c r="C1546" s="18" t="inlineStr">
        <is>
          <t>SINAPI</t>
        </is>
      </c>
      <c r="D1546" s="18" t="inlineStr">
        <is>
          <t>H</t>
        </is>
      </c>
      <c r="E1546" s="20">
        <f>L1546*FATOR</f>
        <v/>
      </c>
      <c r="F1546" s="21">
        <f>'COMPOSICOES AUXILIARES'!G1514</f>
        <v/>
      </c>
      <c r="G1546" s="21">
        <f>ROUND(ROUND(E1546,8)*F1546,2)</f>
        <v/>
      </c>
      <c r="L1546" t="n">
        <v>0.2529</v>
      </c>
      <c r="M1546" t="n">
        <v>29.25</v>
      </c>
      <c r="N1546">
        <f>(M1546-F1546)</f>
        <v/>
      </c>
    </row>
    <row r="1547" ht="21" customHeight="1">
      <c r="A1547" s="18" t="inlineStr">
        <is>
          <t>91677</t>
        </is>
      </c>
      <c r="B1547" s="19" t="inlineStr">
        <is>
          <t>ENGENHEIRO ELETRICISTA COM ENCARGOS COMPLEMENTARES</t>
        </is>
      </c>
      <c r="C1547" s="18" t="inlineStr">
        <is>
          <t xml:space="preserve">Composições </t>
        </is>
      </c>
      <c r="D1547" s="18" t="inlineStr">
        <is>
          <t>H</t>
        </is>
      </c>
      <c r="E1547" s="20">
        <f>L1547*FATOR</f>
        <v/>
      </c>
      <c r="F1547" s="21">
        <f>'COMPOSICOES AUXILIARES'!G1633</f>
        <v/>
      </c>
      <c r="G1547" s="21">
        <f>ROUND(ROUND(E1547,8)*F1547,2)</f>
        <v/>
      </c>
      <c r="L1547" t="n">
        <v>0.333333</v>
      </c>
      <c r="M1547" t="n">
        <v>97.11</v>
      </c>
      <c r="N1547">
        <f>(M1547-F1547)</f>
        <v/>
      </c>
    </row>
    <row r="1548" ht="15" customHeight="1">
      <c r="A1548" s="18" t="inlineStr">
        <is>
          <t>88316</t>
        </is>
      </c>
      <c r="B1548" s="19" t="inlineStr">
        <is>
          <t>SERVENTE COM ENCARGOS COMPLEMENTARES</t>
        </is>
      </c>
      <c r="C1548" s="18" t="inlineStr">
        <is>
          <t>SINAPI</t>
        </is>
      </c>
      <c r="D1548" s="18" t="inlineStr">
        <is>
          <t>H</t>
        </is>
      </c>
      <c r="E1548" s="20">
        <f>L1548*FATOR</f>
        <v/>
      </c>
      <c r="F1548" s="21">
        <f>'COMPOSICOES AUXILIARES'!G3382</f>
        <v/>
      </c>
      <c r="G1548" s="21">
        <f>ROUND(ROUND(E1548,8)*F1548,2)</f>
        <v/>
      </c>
      <c r="L1548" t="n">
        <v>0.0876</v>
      </c>
      <c r="M1548" t="n">
        <v>22.1</v>
      </c>
      <c r="N1548">
        <f>(M1548-F1548)</f>
        <v/>
      </c>
    </row>
    <row r="1549" ht="18" customHeight="1">
      <c r="A1549" s="1" t="n"/>
      <c r="B1549" s="1" t="n"/>
      <c r="C1549" s="1" t="n"/>
      <c r="D1549" s="1" t="n"/>
      <c r="E1549" s="77" t="inlineStr">
        <is>
          <t>TOTAL Mão de Obra com Encargos Complementares:</t>
        </is>
      </c>
      <c r="F1549" s="89" t="n"/>
      <c r="G1549" s="22">
        <f>SUM(G1545:G1548)</f>
        <v/>
      </c>
    </row>
    <row r="1550" ht="15" customHeight="1">
      <c r="A1550" s="1" t="n"/>
      <c r="B1550" s="1" t="n"/>
      <c r="C1550" s="1" t="n"/>
      <c r="D1550" s="1" t="n"/>
      <c r="E1550" s="78" t="inlineStr">
        <is>
          <t>VALOR:</t>
        </is>
      </c>
      <c r="F1550" s="89" t="n"/>
      <c r="G1550" s="4">
        <f>SUM(G1543,G1549)</f>
        <v/>
      </c>
    </row>
    <row r="1551" ht="15" customHeight="1">
      <c r="A1551" s="1" t="n"/>
      <c r="B1551" s="1" t="n"/>
      <c r="C1551" s="1" t="n"/>
      <c r="D1551" s="1" t="n"/>
      <c r="E1551" s="78" t="inlineStr">
        <is>
          <t>VALOR BDI:</t>
        </is>
      </c>
      <c r="F1551" s="89" t="n"/>
      <c r="G1551" s="4">
        <f>ROUNDDOWN(G1550*BDI,2)</f>
        <v/>
      </c>
    </row>
    <row r="1552" ht="15" customHeight="1">
      <c r="A1552" s="1" t="n"/>
      <c r="B1552" s="1" t="n"/>
      <c r="C1552" s="1" t="n"/>
      <c r="D1552" s="1" t="n"/>
      <c r="E1552" s="78" t="inlineStr">
        <is>
          <t>VALOR COM BDI:</t>
        </is>
      </c>
      <c r="F1552" s="89" t="n"/>
      <c r="G1552" s="4">
        <f>G1551 + G1550</f>
        <v/>
      </c>
    </row>
    <row r="1553" ht="9.949999999999999" customHeight="1">
      <c r="A1553" s="1" t="n"/>
      <c r="B1553" s="1" t="n"/>
      <c r="C1553" s="1" t="n"/>
      <c r="D1553" s="1" t="n"/>
      <c r="E1553" s="79" t="n"/>
    </row>
    <row r="1554" ht="20.1" customHeight="1">
      <c r="A1554" s="80" t="inlineStr">
        <is>
          <t>5.1. 97625 DEMOLIÇÃO DE ALVENARIA PARA QUALQUER TIPO DE BLOCO, DE FORMA MECANIZADA, SEM REAPROVEITAMENTO. AF_09/2023 (M3)</t>
        </is>
      </c>
      <c r="B1554" s="88" t="n"/>
      <c r="C1554" s="88" t="n"/>
      <c r="D1554" s="88" t="n"/>
      <c r="E1554" s="88" t="n"/>
      <c r="F1554" s="88" t="n"/>
      <c r="G1554" s="89" t="n"/>
    </row>
    <row r="1555" ht="15" customHeight="1">
      <c r="A1555" s="76" t="inlineStr">
        <is>
          <t>Equipamento Custo Horário</t>
        </is>
      </c>
      <c r="B1555" s="89" t="n"/>
      <c r="C1555" s="74" t="inlineStr">
        <is>
          <t>FONTE</t>
        </is>
      </c>
      <c r="D1555" s="74" t="inlineStr">
        <is>
          <t>UNID</t>
        </is>
      </c>
      <c r="E1555" s="74" t="inlineStr">
        <is>
          <t>COEFICIENTE</t>
        </is>
      </c>
      <c r="F1555" s="74" t="inlineStr">
        <is>
          <t>PREÇO UNITÁRIO</t>
        </is>
      </c>
      <c r="G1555" s="74" t="inlineStr">
        <is>
          <t>TOTAL</t>
        </is>
      </c>
    </row>
    <row r="1556" ht="29.1" customHeight="1">
      <c r="A1556" s="18" t="inlineStr">
        <is>
          <t>5942</t>
        </is>
      </c>
      <c r="B1556" s="19" t="inlineStr">
        <is>
          <t>PÁ CARREGADEIRA SOBRE RODAS, POTÊNCIA LÍQUIDA 128 HP, CAPACIDADE DA CAÇAMBA 1,7 A 2,8 M3, PESO OPERACIONAL 11632 KG - CHI DIURNO. AF_06/2014</t>
        </is>
      </c>
      <c r="C1556" s="18" t="inlineStr">
        <is>
          <t>SINAPI</t>
        </is>
      </c>
      <c r="D1556" s="18" t="inlineStr">
        <is>
          <t>CHI</t>
        </is>
      </c>
      <c r="E1556" s="20" t="n">
        <v>0.1394</v>
      </c>
      <c r="F1556" s="21">
        <f>'COMPOSICOES AUXILIARES'!G3164</f>
        <v/>
      </c>
      <c r="G1556" s="21">
        <f>TRUNC(TRUNC(E1556,8)*F1556,2)</f>
        <v/>
      </c>
      <c r="L1556" t="n">
        <v>0.1394</v>
      </c>
      <c r="M1556" t="n">
        <v>80.8</v>
      </c>
      <c r="N1556">
        <f>(M1556-F1556)</f>
        <v/>
      </c>
    </row>
    <row r="1557" ht="29.1" customHeight="1">
      <c r="A1557" s="18" t="inlineStr">
        <is>
          <t>5940</t>
        </is>
      </c>
      <c r="B1557" s="19" t="inlineStr">
        <is>
          <t>PÁ CARREGADEIRA SOBRE RODAS, POTÊNCIA LÍQUIDA 128 HP, CAPACIDADE DA CAÇAMBA 1,7 A 2,8 M3, PESO OPERACIONAL 11632 KG - CHP DIURNO. AF_06/2014</t>
        </is>
      </c>
      <c r="C1557" s="18" t="inlineStr">
        <is>
          <t>SINAPI</t>
        </is>
      </c>
      <c r="D1557" s="18" t="inlineStr">
        <is>
          <t>CHP</t>
        </is>
      </c>
      <c r="E1557" s="20" t="n">
        <v>0.24</v>
      </c>
      <c r="F1557" s="21">
        <f>'COMPOSICOES AUXILIARES'!G3178</f>
        <v/>
      </c>
      <c r="G1557" s="21">
        <f>TRUNC(TRUNC(E1557,8)*F1557,2)</f>
        <v/>
      </c>
      <c r="L1557" t="n">
        <v>0.24</v>
      </c>
      <c r="M1557" t="n">
        <v>200.05</v>
      </c>
      <c r="N1557">
        <f>(M1557-F1557)</f>
        <v/>
      </c>
    </row>
    <row r="1558" ht="18" customHeight="1">
      <c r="A1558" s="1" t="n"/>
      <c r="B1558" s="1" t="n"/>
      <c r="C1558" s="1" t="n"/>
      <c r="D1558" s="1" t="n"/>
      <c r="E1558" s="77" t="inlineStr">
        <is>
          <t>TOTAL Equipamento Custo Horário:</t>
        </is>
      </c>
      <c r="F1558" s="89" t="n"/>
      <c r="G1558" s="22">
        <f>SUM(G1556:G1557)</f>
        <v/>
      </c>
    </row>
    <row r="1559" ht="15" customHeight="1">
      <c r="A1559" s="1" t="n"/>
      <c r="B1559" s="1" t="n"/>
      <c r="C1559" s="1" t="n"/>
      <c r="D1559" s="1" t="n"/>
      <c r="E1559" s="78" t="inlineStr">
        <is>
          <t>VALOR:</t>
        </is>
      </c>
      <c r="F1559" s="89" t="n"/>
      <c r="G1559" s="4">
        <f>SUM(G1558)</f>
        <v/>
      </c>
    </row>
    <row r="1560" ht="15" customHeight="1">
      <c r="A1560" s="1" t="n"/>
      <c r="B1560" s="1" t="n"/>
      <c r="C1560" s="1" t="n"/>
      <c r="D1560" s="1" t="n"/>
      <c r="E1560" s="78" t="inlineStr">
        <is>
          <t>VALOR BDI:</t>
        </is>
      </c>
      <c r="F1560" s="89" t="n"/>
      <c r="G1560" s="4">
        <f>ROUNDDOWN(G1559*BDI,2)</f>
        <v/>
      </c>
    </row>
    <row r="1561" ht="15" customHeight="1">
      <c r="A1561" s="1" t="n"/>
      <c r="B1561" s="1" t="n"/>
      <c r="C1561" s="1" t="n"/>
      <c r="D1561" s="1" t="n"/>
      <c r="E1561" s="78" t="inlineStr">
        <is>
          <t>VALOR COM BDI:</t>
        </is>
      </c>
      <c r="F1561" s="89" t="n"/>
      <c r="G1561" s="4">
        <f>G1560 + G1559</f>
        <v/>
      </c>
    </row>
    <row r="1562" ht="9.949999999999999" customHeight="1">
      <c r="A1562" s="1" t="n"/>
      <c r="B1562" s="1" t="n"/>
      <c r="C1562" s="1" t="n"/>
      <c r="D1562" s="1" t="n"/>
      <c r="E1562" s="79" t="n"/>
    </row>
    <row r="1563" ht="20.1" customHeight="1">
      <c r="A1563" s="80" t="inlineStr">
        <is>
          <t>5.2. 97626SINAPI_ HE50%_1 DEMOLIÇÃO DE PILARES E VIGAS CONCRETO ARMADO, DE FORMA MANUAL, SEM REAPROVEITAMENTO_HORÁRIO EXTRAORDINÁRIO 50%. (m³)</t>
        </is>
      </c>
      <c r="B1563" s="88" t="n"/>
      <c r="C1563" s="88" t="n"/>
      <c r="D1563" s="88" t="n"/>
      <c r="E1563" s="88" t="n"/>
      <c r="F1563" s="88" t="n"/>
      <c r="G1563" s="89" t="n"/>
    </row>
    <row r="1564" ht="15" customHeight="1">
      <c r="A1564" s="76" t="inlineStr">
        <is>
          <t>Material</t>
        </is>
      </c>
      <c r="B1564" s="89" t="n"/>
      <c r="C1564" s="74" t="inlineStr">
        <is>
          <t>FONTE</t>
        </is>
      </c>
      <c r="D1564" s="74" t="inlineStr">
        <is>
          <t>UNID</t>
        </is>
      </c>
      <c r="E1564" s="74" t="inlineStr">
        <is>
          <t>COEFICIENTE</t>
        </is>
      </c>
      <c r="F1564" s="74" t="inlineStr">
        <is>
          <t>PREÇO UNITÁRIO</t>
        </is>
      </c>
      <c r="G1564" s="74" t="inlineStr">
        <is>
          <t>TOTAL</t>
        </is>
      </c>
    </row>
    <row r="1565" ht="21" customHeight="1">
      <c r="A1565" s="18" t="inlineStr">
        <is>
          <t>00041954</t>
        </is>
      </c>
      <c r="B1565" s="19" t="inlineStr">
        <is>
          <t>CABO DE ACO GALVANIZADO, DIAMETRO 9,53 MM (3/8"), COM ALMA DE FIBRA 6 X 25 F</t>
        </is>
      </c>
      <c r="C1565" s="18" t="inlineStr">
        <is>
          <t>SINAPI</t>
        </is>
      </c>
      <c r="D1565" s="18" t="inlineStr">
        <is>
          <t>KG</t>
        </is>
      </c>
      <c r="E1565" s="20" t="n">
        <v>0.2835</v>
      </c>
      <c r="F1565" s="21">
        <f>ROUND(M1565*FATOR, 2)</f>
        <v/>
      </c>
      <c r="G1565" s="21">
        <f>ROUND(ROUND(E1565,8)*F1565,2)</f>
        <v/>
      </c>
      <c r="L1565" t="n">
        <v>0.2835</v>
      </c>
      <c r="M1565" t="n">
        <v>49.76</v>
      </c>
      <c r="N1565">
        <f>(M1565-F1565)</f>
        <v/>
      </c>
    </row>
    <row r="1566" ht="15" customHeight="1">
      <c r="A1566" s="1" t="n"/>
      <c r="B1566" s="1" t="n"/>
      <c r="C1566" s="1" t="n"/>
      <c r="D1566" s="1" t="n"/>
      <c r="E1566" s="77" t="inlineStr">
        <is>
          <t>TOTAL Material:</t>
        </is>
      </c>
      <c r="F1566" s="89" t="n"/>
      <c r="G1566" s="22">
        <f>SUM(G1565:G1565)</f>
        <v/>
      </c>
    </row>
    <row r="1567" ht="15" customHeight="1">
      <c r="A1567" s="76" t="inlineStr">
        <is>
          <t>Mão de Obra</t>
        </is>
      </c>
      <c r="B1567" s="89" t="n"/>
      <c r="C1567" s="74" t="inlineStr">
        <is>
          <t>FONTE</t>
        </is>
      </c>
      <c r="D1567" s="74" t="inlineStr">
        <is>
          <t>UNID</t>
        </is>
      </c>
      <c r="E1567" s="74" t="inlineStr">
        <is>
          <t>COEFICIENTE</t>
        </is>
      </c>
      <c r="F1567" s="74" t="inlineStr">
        <is>
          <t>PREÇO UNITÁRIO</t>
        </is>
      </c>
      <c r="G1567" s="74" t="inlineStr">
        <is>
          <t>TOTAL</t>
        </is>
      </c>
    </row>
    <row r="1568" ht="21" customHeight="1">
      <c r="A1568" s="18" t="inlineStr">
        <is>
          <t>PE.88309..HE_1.</t>
        </is>
      </c>
      <c r="B1568" s="19" t="inlineStr">
        <is>
          <t>PEDREIRO COM ENCARGOS COMPLEMENTARES HORÁRIO EXTRAORDINÁRIO 50%</t>
        </is>
      </c>
      <c r="C1568" s="18" t="inlineStr">
        <is>
          <t xml:space="preserve">Composições </t>
        </is>
      </c>
      <c r="D1568" s="18" t="inlineStr">
        <is>
          <t>H</t>
        </is>
      </c>
      <c r="E1568" s="20">
        <f>L1568*FATOR</f>
        <v/>
      </c>
      <c r="F1568" s="21" t="n">
        <v>36.9</v>
      </c>
      <c r="G1568" s="21">
        <f>ROUND(ROUND(E1568,8)*F1568,2)</f>
        <v/>
      </c>
      <c r="L1568" t="n">
        <v>2.3196</v>
      </c>
      <c r="M1568" t="n">
        <v>36.9</v>
      </c>
      <c r="N1568">
        <f>(M1568-F1568)</f>
        <v/>
      </c>
    </row>
    <row r="1569" ht="21" customHeight="1">
      <c r="A1569" s="18" t="inlineStr">
        <is>
          <t>PE.88316..HE</t>
        </is>
      </c>
      <c r="B1569" s="19" t="inlineStr">
        <is>
          <t>SERVENTE COM ENCARGOS COMPLEMENTARES HORÁRIO EXTRAORDINÁRIO 50%</t>
        </is>
      </c>
      <c r="C1569" s="18" t="inlineStr">
        <is>
          <t xml:space="preserve">Composições </t>
        </is>
      </c>
      <c r="D1569" s="18" t="inlineStr">
        <is>
          <t>H</t>
        </is>
      </c>
      <c r="E1569" s="20">
        <f>L1569*FATOR</f>
        <v/>
      </c>
      <c r="F1569" s="21" t="n">
        <v>28.24</v>
      </c>
      <c r="G1569" s="21">
        <f>ROUND(ROUND(E1569,8)*F1569,2)</f>
        <v/>
      </c>
      <c r="L1569" t="n">
        <v>15.9693</v>
      </c>
      <c r="M1569" t="n">
        <v>28.24</v>
      </c>
      <c r="N1569">
        <f>(M1569-F1569)</f>
        <v/>
      </c>
    </row>
    <row r="1570" ht="15" customHeight="1">
      <c r="A1570" s="1" t="n"/>
      <c r="B1570" s="1" t="n"/>
      <c r="C1570" s="1" t="n"/>
      <c r="D1570" s="1" t="n"/>
      <c r="E1570" s="77" t="inlineStr">
        <is>
          <t>TOTAL Mão de Obra:</t>
        </is>
      </c>
      <c r="F1570" s="89" t="n"/>
      <c r="G1570" s="22">
        <f>SUM(G1568:G1569)</f>
        <v/>
      </c>
    </row>
    <row r="1571" ht="15" customHeight="1">
      <c r="A1571" s="1" t="n"/>
      <c r="B1571" s="1" t="n"/>
      <c r="C1571" s="1" t="n"/>
      <c r="D1571" s="1" t="n"/>
      <c r="E1571" s="78" t="inlineStr">
        <is>
          <t>VALOR:</t>
        </is>
      </c>
      <c r="F1571" s="89" t="n"/>
      <c r="G1571" s="4">
        <f>SUM(G1566,G1570)</f>
        <v/>
      </c>
    </row>
    <row r="1572" ht="15" customHeight="1">
      <c r="A1572" s="1" t="n"/>
      <c r="B1572" s="1" t="n"/>
      <c r="C1572" s="1" t="n"/>
      <c r="D1572" s="1" t="n"/>
      <c r="E1572" s="78" t="inlineStr">
        <is>
          <t>VALOR BDI:</t>
        </is>
      </c>
      <c r="F1572" s="89" t="n"/>
      <c r="G1572" s="4">
        <f>ROUNDDOWN(G1571*BDI,2)</f>
        <v/>
      </c>
    </row>
    <row r="1573" ht="15" customHeight="1">
      <c r="A1573" s="1" t="n"/>
      <c r="B1573" s="1" t="n"/>
      <c r="C1573" s="1" t="n"/>
      <c r="D1573" s="1" t="n"/>
      <c r="E1573" s="78" t="inlineStr">
        <is>
          <t>VALOR COM BDI:</t>
        </is>
      </c>
      <c r="F1573" s="89" t="n"/>
      <c r="G1573" s="4">
        <f>G1572 + G1571</f>
        <v/>
      </c>
    </row>
    <row r="1574" ht="9.949999999999999" customHeight="1">
      <c r="A1574" s="1" t="n"/>
      <c r="B1574" s="1" t="n"/>
      <c r="C1574" s="1" t="n"/>
      <c r="D1574" s="1" t="n"/>
      <c r="E1574" s="79" t="n"/>
    </row>
    <row r="1575" ht="20.1" customHeight="1">
      <c r="A1575" s="80" t="inlineStr">
        <is>
          <t>5.3. 96527 ESCAVAÇÃO MANUAL DE VALA PARA VIGA BALDRAME (INCLUINDO ESCAVAÇÃO PARA COLOCAÇÃO DE FÔRMAS). AF_06/2017 (M3)</t>
        </is>
      </c>
      <c r="B1575" s="88" t="n"/>
      <c r="C1575" s="88" t="n"/>
      <c r="D1575" s="88" t="n"/>
      <c r="E1575" s="88" t="n"/>
      <c r="F1575" s="88" t="n"/>
      <c r="G1575" s="89" t="n"/>
    </row>
    <row r="1576" ht="15" customHeight="1">
      <c r="A1576" s="76" t="inlineStr">
        <is>
          <t>Mão de Obra com Encargos Complementares</t>
        </is>
      </c>
      <c r="B1576" s="89" t="n"/>
      <c r="C1576" s="74" t="inlineStr">
        <is>
          <t>FONTE</t>
        </is>
      </c>
      <c r="D1576" s="74" t="inlineStr">
        <is>
          <t>UNID</t>
        </is>
      </c>
      <c r="E1576" s="74" t="inlineStr">
        <is>
          <t>COEFICIENTE</t>
        </is>
      </c>
      <c r="F1576" s="74" t="inlineStr">
        <is>
          <t>PREÇO UNITÁRIO</t>
        </is>
      </c>
      <c r="G1576" s="74" t="inlineStr">
        <is>
          <t>TOTAL</t>
        </is>
      </c>
    </row>
    <row r="1577" ht="15" customHeight="1">
      <c r="A1577" s="18" t="inlineStr">
        <is>
          <t>88309</t>
        </is>
      </c>
      <c r="B1577" s="19" t="inlineStr">
        <is>
          <t>PEDREIRO COM ENCARGOS COMPLEMENTARES</t>
        </is>
      </c>
      <c r="C1577" s="18" t="inlineStr">
        <is>
          <t>SINAPI</t>
        </is>
      </c>
      <c r="D1577" s="18" t="inlineStr">
        <is>
          <t>H</t>
        </is>
      </c>
      <c r="E1577" s="20">
        <f>L1577*FATOR</f>
        <v/>
      </c>
      <c r="F1577" s="21">
        <f>'COMPOSICOES AUXILIARES'!G2963</f>
        <v/>
      </c>
      <c r="G1577" s="21">
        <f>TRUNC(TRUNC(E1577,8)*F1577,2)</f>
        <v/>
      </c>
      <c r="L1577" t="n">
        <v>1.459</v>
      </c>
      <c r="M1577" t="n">
        <v>28.88</v>
      </c>
      <c r="N1577">
        <f>(M1577-F1577)</f>
        <v/>
      </c>
    </row>
    <row r="1578" ht="15" customHeight="1">
      <c r="A1578" s="18" t="inlineStr">
        <is>
          <t>88316</t>
        </is>
      </c>
      <c r="B1578" s="19" t="inlineStr">
        <is>
          <t>SERVENTE COM ENCARGOS COMPLEMENTARES</t>
        </is>
      </c>
      <c r="C1578" s="18" t="inlineStr">
        <is>
          <t>SINAPI</t>
        </is>
      </c>
      <c r="D1578" s="18" t="inlineStr">
        <is>
          <t>H</t>
        </is>
      </c>
      <c r="E1578" s="20">
        <f>L1578*FATOR</f>
        <v/>
      </c>
      <c r="F1578" s="21">
        <f>'COMPOSICOES AUXILIARES'!G3382</f>
        <v/>
      </c>
      <c r="G1578" s="21">
        <f>TRUNC(TRUNC(E1578,8)*F1578,2)</f>
        <v/>
      </c>
      <c r="L1578" t="n">
        <v>4.138</v>
      </c>
      <c r="M1578" t="n">
        <v>22.1</v>
      </c>
      <c r="N1578">
        <f>(M1578-F1578)</f>
        <v/>
      </c>
    </row>
    <row r="1579" ht="18" customHeight="1">
      <c r="A1579" s="1" t="n"/>
      <c r="B1579" s="1" t="n"/>
      <c r="C1579" s="1" t="n"/>
      <c r="D1579" s="1" t="n"/>
      <c r="E1579" s="77" t="inlineStr">
        <is>
          <t>TOTAL Mão de Obra com Encargos Complementares:</t>
        </is>
      </c>
      <c r="F1579" s="89" t="n"/>
      <c r="G1579" s="22">
        <f>SUM(G1577:G1578)</f>
        <v/>
      </c>
    </row>
    <row r="1580" ht="15" customHeight="1">
      <c r="A1580" s="1" t="n"/>
      <c r="B1580" s="1" t="n"/>
      <c r="C1580" s="1" t="n"/>
      <c r="D1580" s="1" t="n"/>
      <c r="E1580" s="78" t="inlineStr">
        <is>
          <t>VALOR:</t>
        </is>
      </c>
      <c r="F1580" s="89" t="n"/>
      <c r="G1580" s="4">
        <f>SUM(G1579)</f>
        <v/>
      </c>
    </row>
    <row r="1581" ht="15" customHeight="1">
      <c r="A1581" s="1" t="n"/>
      <c r="B1581" s="1" t="n"/>
      <c r="C1581" s="1" t="n"/>
      <c r="D1581" s="1" t="n"/>
      <c r="E1581" s="78" t="inlineStr">
        <is>
          <t>VALOR BDI:</t>
        </is>
      </c>
      <c r="F1581" s="89" t="n"/>
      <c r="G1581" s="4">
        <f>ROUNDDOWN(G1580*BDI,2)</f>
        <v/>
      </c>
    </row>
    <row r="1582" ht="15" customHeight="1">
      <c r="A1582" s="1" t="n"/>
      <c r="B1582" s="1" t="n"/>
      <c r="C1582" s="1" t="n"/>
      <c r="D1582" s="1" t="n"/>
      <c r="E1582" s="78" t="inlineStr">
        <is>
          <t>VALOR COM BDI:</t>
        </is>
      </c>
      <c r="F1582" s="89" t="n"/>
      <c r="G1582" s="4">
        <f>G1581 + G1580</f>
        <v/>
      </c>
    </row>
    <row r="1583" ht="9.949999999999999" customHeight="1">
      <c r="A1583" s="1" t="n"/>
      <c r="B1583" s="1" t="n"/>
      <c r="C1583" s="1" t="n"/>
      <c r="D1583" s="1" t="n"/>
      <c r="E1583" s="79" t="n"/>
    </row>
    <row r="1584" ht="20.1" customHeight="1">
      <c r="A1584" s="80" t="inlineStr">
        <is>
          <t>5.4. CP-95467-90315369 EMBASAMENTO C/PEDRA ARGAMASSADA UTILIZANDO ARG.CIM/AREIA 1:6 (M3) (M3)</t>
        </is>
      </c>
      <c r="B1584" s="88" t="n"/>
      <c r="C1584" s="88" t="n"/>
      <c r="D1584" s="88" t="n"/>
      <c r="E1584" s="88" t="n"/>
      <c r="F1584" s="88" t="n"/>
      <c r="G1584" s="89" t="n"/>
    </row>
    <row r="1585" ht="15" customHeight="1">
      <c r="A1585" s="76" t="inlineStr">
        <is>
          <t>Material</t>
        </is>
      </c>
      <c r="B1585" s="89" t="n"/>
      <c r="C1585" s="74" t="inlineStr">
        <is>
          <t>FONTE</t>
        </is>
      </c>
      <c r="D1585" s="74" t="inlineStr">
        <is>
          <t>UNID</t>
        </is>
      </c>
      <c r="E1585" s="74" t="inlineStr">
        <is>
          <t>COEFICIENTE</t>
        </is>
      </c>
      <c r="F1585" s="74" t="inlineStr">
        <is>
          <t>PREÇO UNITÁRIO</t>
        </is>
      </c>
      <c r="G1585" s="74" t="inlineStr">
        <is>
          <t>TOTAL</t>
        </is>
      </c>
    </row>
    <row r="1586" ht="29.1" customHeight="1">
      <c r="A1586" s="18" t="inlineStr">
        <is>
          <t>00004730</t>
        </is>
      </c>
      <c r="B1586" s="19" t="inlineStr">
        <is>
          <t>PEDRA DE MAO OU PEDRA RACHAO PARA ARRIMO/FUNDACAO (POSTO PEDREIRA/FORNECEDOR, SEM FRETE)</t>
        </is>
      </c>
      <c r="C1586" s="18" t="inlineStr">
        <is>
          <t>SINAPI</t>
        </is>
      </c>
      <c r="D1586" s="18" t="inlineStr">
        <is>
          <t>M3</t>
        </is>
      </c>
      <c r="E1586" s="20" t="n">
        <v>1.1</v>
      </c>
      <c r="F1586" s="21">
        <f>ROUND(M1586*FATOR, 2)</f>
        <v/>
      </c>
      <c r="G1586" s="21">
        <f>ROUND(ROUND(E1586,8)*F1586,2)</f>
        <v/>
      </c>
      <c r="L1586" t="n">
        <v>1.1</v>
      </c>
      <c r="M1586" t="n">
        <v>108.69</v>
      </c>
      <c r="N1586">
        <f>(M1586-F1586)</f>
        <v/>
      </c>
    </row>
    <row r="1587" ht="15" customHeight="1">
      <c r="A1587" s="1" t="n"/>
      <c r="B1587" s="1" t="n"/>
      <c r="C1587" s="1" t="n"/>
      <c r="D1587" s="1" t="n"/>
      <c r="E1587" s="77" t="inlineStr">
        <is>
          <t>TOTAL Material:</t>
        </is>
      </c>
      <c r="F1587" s="89" t="n"/>
      <c r="G1587" s="22">
        <f>SUM(G1586:G1586)</f>
        <v/>
      </c>
    </row>
    <row r="1588" ht="15" customHeight="1">
      <c r="A1588" s="76" t="inlineStr">
        <is>
          <t>Mão de Obra com Encargos Complementares</t>
        </is>
      </c>
      <c r="B1588" s="89" t="n"/>
      <c r="C1588" s="74" t="inlineStr">
        <is>
          <t>FONTE</t>
        </is>
      </c>
      <c r="D1588" s="74" t="inlineStr">
        <is>
          <t>UNID</t>
        </is>
      </c>
      <c r="E1588" s="74" t="inlineStr">
        <is>
          <t>COEFICIENTE</t>
        </is>
      </c>
      <c r="F1588" s="74" t="inlineStr">
        <is>
          <t>PREÇO UNITÁRIO</t>
        </is>
      </c>
      <c r="G1588" s="74" t="inlineStr">
        <is>
          <t>TOTAL</t>
        </is>
      </c>
    </row>
    <row r="1589" ht="15" customHeight="1">
      <c r="A1589" s="18" t="inlineStr">
        <is>
          <t>88309</t>
        </is>
      </c>
      <c r="B1589" s="19" t="inlineStr">
        <is>
          <t>PEDREIRO COM ENCARGOS COMPLEMENTARES</t>
        </is>
      </c>
      <c r="C1589" s="18" t="inlineStr">
        <is>
          <t>SINAPI</t>
        </is>
      </c>
      <c r="D1589" s="18" t="inlineStr">
        <is>
          <t>H</t>
        </is>
      </c>
      <c r="E1589" s="20">
        <f>L1589*FATOR</f>
        <v/>
      </c>
      <c r="F1589" s="21">
        <f>'COMPOSICOES AUXILIARES'!G2963</f>
        <v/>
      </c>
      <c r="G1589" s="21">
        <f>ROUND(ROUND(E1589,8)*F1589,2)</f>
        <v/>
      </c>
      <c r="L1589" t="n">
        <v>6</v>
      </c>
      <c r="M1589" t="n">
        <v>28.88</v>
      </c>
      <c r="N1589">
        <f>(M1589-F1589)</f>
        <v/>
      </c>
    </row>
    <row r="1590" ht="15" customHeight="1">
      <c r="A1590" s="18" t="inlineStr">
        <is>
          <t>88316</t>
        </is>
      </c>
      <c r="B1590" s="19" t="inlineStr">
        <is>
          <t>SERVENTE COM ENCARGOS COMPLEMENTARES</t>
        </is>
      </c>
      <c r="C1590" s="18" t="inlineStr">
        <is>
          <t>SINAPI</t>
        </is>
      </c>
      <c r="D1590" s="18" t="inlineStr">
        <is>
          <t>H</t>
        </is>
      </c>
      <c r="E1590" s="20">
        <f>L1590*FATOR</f>
        <v/>
      </c>
      <c r="F1590" s="21">
        <f>'COMPOSICOES AUXILIARES'!G3382</f>
        <v/>
      </c>
      <c r="G1590" s="21">
        <f>ROUND(ROUND(E1590,8)*F1590,2)</f>
        <v/>
      </c>
      <c r="L1590" t="n">
        <v>6</v>
      </c>
      <c r="M1590" t="n">
        <v>22.1</v>
      </c>
      <c r="N1590">
        <f>(M1590-F1590)</f>
        <v/>
      </c>
    </row>
    <row r="1591" ht="18" customHeight="1">
      <c r="A1591" s="1" t="n"/>
      <c r="B1591" s="1" t="n"/>
      <c r="C1591" s="1" t="n"/>
      <c r="D1591" s="1" t="n"/>
      <c r="E1591" s="77" t="inlineStr">
        <is>
          <t>TOTAL Mão de Obra com Encargos Complementares:</t>
        </is>
      </c>
      <c r="F1591" s="89" t="n"/>
      <c r="G1591" s="22">
        <f>SUM(G1589:G1590)</f>
        <v/>
      </c>
    </row>
    <row r="1592" ht="15" customHeight="1">
      <c r="A1592" s="76" t="inlineStr">
        <is>
          <t>Serviço</t>
        </is>
      </c>
      <c r="B1592" s="89" t="n"/>
      <c r="C1592" s="74" t="inlineStr">
        <is>
          <t>FONTE</t>
        </is>
      </c>
      <c r="D1592" s="74" t="inlineStr">
        <is>
          <t>UNID</t>
        </is>
      </c>
      <c r="E1592" s="74" t="inlineStr">
        <is>
          <t>COEFICIENTE</t>
        </is>
      </c>
      <c r="F1592" s="74" t="inlineStr">
        <is>
          <t>PREÇO UNITÁRIO</t>
        </is>
      </c>
      <c r="G1592" s="74" t="inlineStr">
        <is>
          <t>TOTAL</t>
        </is>
      </c>
    </row>
    <row r="1593" ht="29.1" customHeight="1">
      <c r="A1593" s="18" t="inlineStr">
        <is>
          <t>87316</t>
        </is>
      </c>
      <c r="B1593" s="19" t="inlineStr">
        <is>
          <t>ARGAMASSA TRAÇO 1:4 (EM VOLUME DE CIMENTO E AREIA GROSSA ÚMIDA) PARA CHAPISCO CONVENCIONAL, PREPARO MECÂNICO COM BETONEIRA 400 L. AF_08/2019</t>
        </is>
      </c>
      <c r="C1593" s="18" t="inlineStr">
        <is>
          <t>SINAPI</t>
        </is>
      </c>
      <c r="D1593" s="18" t="inlineStr">
        <is>
          <t>M3</t>
        </is>
      </c>
      <c r="E1593" s="20" t="n">
        <v>0.3</v>
      </c>
      <c r="F1593" s="21">
        <f>'COMPOSICOES AUXILIARES'!G279</f>
        <v/>
      </c>
      <c r="G1593" s="21">
        <f>ROUND(ROUND(E1593,8)*F1593,2)</f>
        <v/>
      </c>
      <c r="L1593" t="n">
        <v>0.3</v>
      </c>
      <c r="M1593" t="n">
        <v>508.81</v>
      </c>
      <c r="N1593">
        <f>(M1593-F1593)</f>
        <v/>
      </c>
    </row>
    <row r="1594" ht="15" customHeight="1">
      <c r="A1594" s="1" t="n"/>
      <c r="B1594" s="1" t="n"/>
      <c r="C1594" s="1" t="n"/>
      <c r="D1594" s="1" t="n"/>
      <c r="E1594" s="77" t="inlineStr">
        <is>
          <t>TOTAL Serviço:</t>
        </is>
      </c>
      <c r="F1594" s="89" t="n"/>
      <c r="G1594" s="22">
        <f>SUM(G1593:G1593)</f>
        <v/>
      </c>
    </row>
    <row r="1595" ht="15" customHeight="1">
      <c r="A1595" s="1" t="n"/>
      <c r="B1595" s="1" t="n"/>
      <c r="C1595" s="1" t="n"/>
      <c r="D1595" s="1" t="n"/>
      <c r="E1595" s="78" t="inlineStr">
        <is>
          <t>VALOR:</t>
        </is>
      </c>
      <c r="F1595" s="89" t="n"/>
      <c r="G1595" s="4">
        <f>SUM(G1587,G1591,G1594)</f>
        <v/>
      </c>
    </row>
    <row r="1596" ht="15" customHeight="1">
      <c r="A1596" s="1" t="n"/>
      <c r="B1596" s="1" t="n"/>
      <c r="C1596" s="1" t="n"/>
      <c r="D1596" s="1" t="n"/>
      <c r="E1596" s="78" t="inlineStr">
        <is>
          <t>VALOR BDI:</t>
        </is>
      </c>
      <c r="F1596" s="89" t="n"/>
      <c r="G1596" s="4">
        <f>ROUNDDOWN(G1595*BDI,2)</f>
        <v/>
      </c>
    </row>
    <row r="1597" ht="15" customHeight="1">
      <c r="A1597" s="1" t="n"/>
      <c r="B1597" s="1" t="n"/>
      <c r="C1597" s="1" t="n"/>
      <c r="D1597" s="1" t="n"/>
      <c r="E1597" s="78" t="inlineStr">
        <is>
          <t>VALOR COM BDI:</t>
        </is>
      </c>
      <c r="F1597" s="89" t="n"/>
      <c r="G1597" s="4">
        <f>G1596 + G1595</f>
        <v/>
      </c>
    </row>
    <row r="1598" ht="9.949999999999999" customHeight="1">
      <c r="A1598" s="1" t="n"/>
      <c r="B1598" s="1" t="n"/>
      <c r="C1598" s="1" t="n"/>
      <c r="D1598" s="1" t="n"/>
      <c r="E1598" s="79" t="n"/>
    </row>
    <row r="1599" ht="20.1" customHeight="1">
      <c r="A1599" s="80" t="inlineStr">
        <is>
          <t>5.5. 93358 ESCAVAÇÃO MANUAL DE VALA COM PROFUNDIDADE MENOR OU IGUAL A 1,30 M. AF_02/2021 (M3)</t>
        </is>
      </c>
      <c r="B1599" s="88" t="n"/>
      <c r="C1599" s="88" t="n"/>
      <c r="D1599" s="88" t="n"/>
      <c r="E1599" s="88" t="n"/>
      <c r="F1599" s="88" t="n"/>
      <c r="G1599" s="89" t="n"/>
    </row>
    <row r="1600" ht="15" customHeight="1">
      <c r="A1600" s="76" t="inlineStr">
        <is>
          <t>Mão de Obra com Encargos Complementares</t>
        </is>
      </c>
      <c r="B1600" s="89" t="n"/>
      <c r="C1600" s="74" t="inlineStr">
        <is>
          <t>FONTE</t>
        </is>
      </c>
      <c r="D1600" s="74" t="inlineStr">
        <is>
          <t>UNID</t>
        </is>
      </c>
      <c r="E1600" s="74" t="inlineStr">
        <is>
          <t>COEFICIENTE</t>
        </is>
      </c>
      <c r="F1600" s="74" t="inlineStr">
        <is>
          <t>PREÇO UNITÁRIO</t>
        </is>
      </c>
      <c r="G1600" s="74" t="inlineStr">
        <is>
          <t>TOTAL</t>
        </is>
      </c>
    </row>
    <row r="1601" ht="15" customHeight="1">
      <c r="A1601" s="18" t="inlineStr">
        <is>
          <t>88316</t>
        </is>
      </c>
      <c r="B1601" s="19" t="inlineStr">
        <is>
          <t>SERVENTE COM ENCARGOS COMPLEMENTARES</t>
        </is>
      </c>
      <c r="C1601" s="18" t="inlineStr">
        <is>
          <t>SINAPI</t>
        </is>
      </c>
      <c r="D1601" s="18" t="inlineStr">
        <is>
          <t>H</t>
        </is>
      </c>
      <c r="E1601" s="20">
        <f>L1601*FATOR</f>
        <v/>
      </c>
      <c r="F1601" s="21">
        <f>'COMPOSICOES AUXILIARES'!G3382</f>
        <v/>
      </c>
      <c r="G1601" s="21">
        <f>TRUNC(TRUNC(E1601,8)*F1601,2)</f>
        <v/>
      </c>
      <c r="L1601" t="n">
        <v>3.956</v>
      </c>
      <c r="M1601" t="n">
        <v>22.1</v>
      </c>
      <c r="N1601">
        <f>(M1601-F1601)</f>
        <v/>
      </c>
    </row>
    <row r="1602" ht="18" customHeight="1">
      <c r="A1602" s="1" t="n"/>
      <c r="B1602" s="1" t="n"/>
      <c r="C1602" s="1" t="n"/>
      <c r="D1602" s="1" t="n"/>
      <c r="E1602" s="77" t="inlineStr">
        <is>
          <t>TOTAL Mão de Obra com Encargos Complementares:</t>
        </is>
      </c>
      <c r="F1602" s="89" t="n"/>
      <c r="G1602" s="22">
        <f>SUM(G1601:G1601)</f>
        <v/>
      </c>
    </row>
    <row r="1603" ht="15" customHeight="1">
      <c r="A1603" s="1" t="n"/>
      <c r="B1603" s="1" t="n"/>
      <c r="C1603" s="1" t="n"/>
      <c r="D1603" s="1" t="n"/>
      <c r="E1603" s="78" t="inlineStr">
        <is>
          <t>VALOR:</t>
        </is>
      </c>
      <c r="F1603" s="89" t="n"/>
      <c r="G1603" s="4">
        <f>SUM(G1602)</f>
        <v/>
      </c>
    </row>
    <row r="1604" ht="15" customHeight="1">
      <c r="A1604" s="1" t="n"/>
      <c r="B1604" s="1" t="n"/>
      <c r="C1604" s="1" t="n"/>
      <c r="D1604" s="1" t="n"/>
      <c r="E1604" s="78" t="inlineStr">
        <is>
          <t>VALOR BDI:</t>
        </is>
      </c>
      <c r="F1604" s="89" t="n"/>
      <c r="G1604" s="4">
        <f>ROUNDDOWN(G1603*BDI,2)</f>
        <v/>
      </c>
    </row>
    <row r="1605" ht="15" customHeight="1">
      <c r="A1605" s="1" t="n"/>
      <c r="B1605" s="1" t="n"/>
      <c r="C1605" s="1" t="n"/>
      <c r="D1605" s="1" t="n"/>
      <c r="E1605" s="78" t="inlineStr">
        <is>
          <t>VALOR COM BDI:</t>
        </is>
      </c>
      <c r="F1605" s="89" t="n"/>
      <c r="G1605" s="4">
        <f>G1604 + G1603</f>
        <v/>
      </c>
    </row>
    <row r="1606" ht="9.949999999999999" customHeight="1">
      <c r="A1606" s="1" t="n"/>
      <c r="B1606" s="1" t="n"/>
      <c r="C1606" s="1" t="n"/>
      <c r="D1606" s="1" t="n"/>
      <c r="E1606" s="79" t="n"/>
    </row>
    <row r="1607" ht="20.1" customHeight="1">
      <c r="A1607" s="80" t="inlineStr">
        <is>
          <t>5.6. 92762 ARMAÇÃO DE PILAR OU VIGA DE ESTRUTURA CONVENCIONAL DE CONCRETO ARMADO UTILIZANDO AÇO CA-50 DE 10,0 MM - MONTAGEM. AF_06/2022 (KG)</t>
        </is>
      </c>
      <c r="B1607" s="88" t="n"/>
      <c r="C1607" s="88" t="n"/>
      <c r="D1607" s="88" t="n"/>
      <c r="E1607" s="88" t="n"/>
      <c r="F1607" s="88" t="n"/>
      <c r="G1607" s="89" t="n"/>
    </row>
    <row r="1608" ht="15" customHeight="1">
      <c r="A1608" s="76" t="inlineStr">
        <is>
          <t>Equipamento</t>
        </is>
      </c>
      <c r="B1608" s="89" t="n"/>
      <c r="C1608" s="74" t="inlineStr">
        <is>
          <t>FONTE</t>
        </is>
      </c>
      <c r="D1608" s="74" t="inlineStr">
        <is>
          <t>UNID</t>
        </is>
      </c>
      <c r="E1608" s="74" t="inlineStr">
        <is>
          <t>COEFICIENTE</t>
        </is>
      </c>
      <c r="F1608" s="74" t="inlineStr">
        <is>
          <t>PREÇO UNITÁRIO</t>
        </is>
      </c>
      <c r="G1608" s="74" t="inlineStr">
        <is>
          <t>TOTAL</t>
        </is>
      </c>
    </row>
    <row r="1609" ht="29.1" customHeight="1">
      <c r="A1609" s="18" t="inlineStr">
        <is>
          <t>00040271</t>
        </is>
      </c>
      <c r="B1609" s="19" t="inlineStr">
        <is>
          <t>LOCACAO DE APRUMADOR METALICO DE PILAR, COM ALTURA E ANGULO REGULAVEIS, EXTENSAO DE *1,50* A *2,80* M</t>
        </is>
      </c>
      <c r="C1609" s="18" t="inlineStr">
        <is>
          <t>SINAPI</t>
        </is>
      </c>
      <c r="D1609" s="18" t="inlineStr">
        <is>
          <t>UNXME</t>
        </is>
      </c>
      <c r="E1609" s="20" t="n">
        <v>0.196</v>
      </c>
      <c r="F1609" s="21">
        <f>ROUND(M1609*FATOR, 2)</f>
        <v/>
      </c>
      <c r="G1609" s="21">
        <f>TRUNC(TRUNC(E1609,8)*F1609,2)</f>
        <v/>
      </c>
      <c r="L1609" t="n">
        <v>0.196</v>
      </c>
      <c r="M1609" t="n">
        <v>19.82</v>
      </c>
      <c r="N1609">
        <f>(M1609-F1609)</f>
        <v/>
      </c>
    </row>
    <row r="1610" ht="29.1" customHeight="1">
      <c r="A1610" s="18" t="inlineStr">
        <is>
          <t>00040287</t>
        </is>
      </c>
      <c r="B1610" s="19" t="inlineStr">
        <is>
          <t>LOCACAO DE BARRA DE ANCORAGEM DE 0,80 A 1,20 M DE EXTENSAO, COM ROSCA DE 5/8", INCLUINDO PORCA E FLANGE</t>
        </is>
      </c>
      <c r="C1610" s="18" t="inlineStr">
        <is>
          <t>SINAPI</t>
        </is>
      </c>
      <c r="D1610" s="18" t="inlineStr">
        <is>
          <t>MES</t>
        </is>
      </c>
      <c r="E1610" s="20" t="n">
        <v>0.785</v>
      </c>
      <c r="F1610" s="21">
        <f>ROUND(M1610*FATOR, 2)</f>
        <v/>
      </c>
      <c r="G1610" s="21">
        <f>TRUNC(TRUNC(E1610,8)*F1610,2)</f>
        <v/>
      </c>
      <c r="L1610" t="n">
        <v>0.785</v>
      </c>
      <c r="M1610" t="n">
        <v>7.63</v>
      </c>
      <c r="N1610">
        <f>(M1610-F1610)</f>
        <v/>
      </c>
    </row>
    <row r="1611" ht="29.1" customHeight="1">
      <c r="A1611" s="18" t="inlineStr">
        <is>
          <t>00040275</t>
        </is>
      </c>
      <c r="B1611" s="19" t="inlineStr">
        <is>
          <t>LOCACAO DE VIGA SANDUICHE METALICA VAZADA PARA TRAVAMENTO DE PILARES, ALTURA DE *8* CM, LARGURA DE *6* CM E EXTENSAO DE 2 M</t>
        </is>
      </c>
      <c r="C1611" s="18" t="inlineStr">
        <is>
          <t>SINAPI</t>
        </is>
      </c>
      <c r="D1611" s="18" t="inlineStr">
        <is>
          <t>UNXME</t>
        </is>
      </c>
      <c r="E1611" s="20" t="n">
        <v>0.393</v>
      </c>
      <c r="F1611" s="21">
        <f>ROUND(M1611*FATOR, 2)</f>
        <v/>
      </c>
      <c r="G1611" s="21">
        <f>TRUNC(TRUNC(E1611,8)*F1611,2)</f>
        <v/>
      </c>
      <c r="L1611" t="n">
        <v>0.393</v>
      </c>
      <c r="M1611" t="n">
        <v>20.72</v>
      </c>
      <c r="N1611">
        <f>(M1611-F1611)</f>
        <v/>
      </c>
    </row>
    <row r="1612" ht="15" customHeight="1">
      <c r="A1612" s="1" t="n"/>
      <c r="B1612" s="1" t="n"/>
      <c r="C1612" s="1" t="n"/>
      <c r="D1612" s="1" t="n"/>
      <c r="E1612" s="77" t="inlineStr">
        <is>
          <t>TOTAL Equipamento:</t>
        </is>
      </c>
      <c r="F1612" s="89" t="n"/>
      <c r="G1612" s="22">
        <f>SUM(G1609:G1611)</f>
        <v/>
      </c>
    </row>
    <row r="1613" ht="15" customHeight="1">
      <c r="A1613" s="76" t="inlineStr">
        <is>
          <t>Material</t>
        </is>
      </c>
      <c r="B1613" s="89" t="n"/>
      <c r="C1613" s="74" t="inlineStr">
        <is>
          <t>FONTE</t>
        </is>
      </c>
      <c r="D1613" s="74" t="inlineStr">
        <is>
          <t>UNID</t>
        </is>
      </c>
      <c r="E1613" s="74" t="inlineStr">
        <is>
          <t>COEFICIENTE</t>
        </is>
      </c>
      <c r="F1613" s="74" t="inlineStr">
        <is>
          <t>PREÇO UNITÁRIO</t>
        </is>
      </c>
      <c r="G1613" s="74" t="inlineStr">
        <is>
          <t>TOTAL</t>
        </is>
      </c>
    </row>
    <row r="1614" ht="21" customHeight="1">
      <c r="A1614" s="18" t="inlineStr">
        <is>
          <t>00002692</t>
        </is>
      </c>
      <c r="B1614" s="19" t="inlineStr">
        <is>
          <t>DESMOLDANTE PROTETOR PARA FORMAS DE MADEIRA, DE BASE OLEOSA EMULSIONADA EM AGUA</t>
        </is>
      </c>
      <c r="C1614" s="18" t="inlineStr">
        <is>
          <t>SINAPI</t>
        </is>
      </c>
      <c r="D1614" s="18" t="inlineStr">
        <is>
          <t>L</t>
        </is>
      </c>
      <c r="E1614" s="20" t="n">
        <v>0.004</v>
      </c>
      <c r="F1614" s="21">
        <f>ROUND(M1614*FATOR, 2)</f>
        <v/>
      </c>
      <c r="G1614" s="21">
        <f>TRUNC(TRUNC(E1614,8)*F1614,2)</f>
        <v/>
      </c>
      <c r="L1614" t="n">
        <v>0.004</v>
      </c>
      <c r="M1614" t="n">
        <v>7.74</v>
      </c>
      <c r="N1614">
        <f>(M1614-F1614)</f>
        <v/>
      </c>
    </row>
    <row r="1615" ht="21" customHeight="1">
      <c r="A1615" s="18" t="inlineStr">
        <is>
          <t>00040304</t>
        </is>
      </c>
      <c r="B1615" s="19" t="inlineStr">
        <is>
          <t>PREGO DE ACO POLIDO COM CABECA DUPLA 17 X 27 (2 1/2 X 11)</t>
        </is>
      </c>
      <c r="C1615" s="18" t="inlineStr">
        <is>
          <t>SINAPI</t>
        </is>
      </c>
      <c r="D1615" s="18" t="inlineStr">
        <is>
          <t>KG</t>
        </is>
      </c>
      <c r="E1615" s="20" t="n">
        <v>0.019</v>
      </c>
      <c r="F1615" s="21">
        <f>ROUND(M1615*FATOR, 2)</f>
        <v/>
      </c>
      <c r="G1615" s="21">
        <f>TRUNC(TRUNC(E1615,8)*F1615,2)</f>
        <v/>
      </c>
      <c r="L1615" t="n">
        <v>0.019</v>
      </c>
      <c r="M1615" t="n">
        <v>16.8</v>
      </c>
      <c r="N1615">
        <f>(M1615-F1615)</f>
        <v/>
      </c>
    </row>
    <row r="1616" ht="15" customHeight="1">
      <c r="A1616" s="1" t="n"/>
      <c r="B1616" s="1" t="n"/>
      <c r="C1616" s="1" t="n"/>
      <c r="D1616" s="1" t="n"/>
      <c r="E1616" s="77" t="inlineStr">
        <is>
          <t>TOTAL Material:</t>
        </is>
      </c>
      <c r="F1616" s="89" t="n"/>
      <c r="G1616" s="22">
        <f>SUM(G1614:G1615)</f>
        <v/>
      </c>
    </row>
    <row r="1617" ht="15" customHeight="1">
      <c r="A1617" s="76" t="inlineStr">
        <is>
          <t>Mão de Obra com Encargos Complementares</t>
        </is>
      </c>
      <c r="B1617" s="89" t="n"/>
      <c r="C1617" s="74" t="inlineStr">
        <is>
          <t>FONTE</t>
        </is>
      </c>
      <c r="D1617" s="74" t="inlineStr">
        <is>
          <t>UNID</t>
        </is>
      </c>
      <c r="E1617" s="74" t="inlineStr">
        <is>
          <t>COEFICIENTE</t>
        </is>
      </c>
      <c r="F1617" s="74" t="inlineStr">
        <is>
          <t>PREÇO UNITÁRIO</t>
        </is>
      </c>
      <c r="G1617" s="74" t="inlineStr">
        <is>
          <t>TOTAL</t>
        </is>
      </c>
    </row>
    <row r="1618" ht="21" customHeight="1">
      <c r="A1618" s="18" t="inlineStr">
        <is>
          <t>88239</t>
        </is>
      </c>
      <c r="B1618" s="19" t="inlineStr">
        <is>
          <t>AJUDANTE DE CARPINTEIRO COM ENCARGOS COMPLEMENTARES</t>
        </is>
      </c>
      <c r="C1618" s="18" t="inlineStr">
        <is>
          <t>SINAPI</t>
        </is>
      </c>
      <c r="D1618" s="18" t="inlineStr">
        <is>
          <t>H</t>
        </is>
      </c>
      <c r="E1618" s="20">
        <f>L1618*FATOR</f>
        <v/>
      </c>
      <c r="F1618" s="21">
        <f>'COMPOSICOES AUXILIARES'!G37</f>
        <v/>
      </c>
      <c r="G1618" s="21">
        <f>TRUNC(TRUNC(E1618,8)*F1618,2)</f>
        <v/>
      </c>
      <c r="L1618" t="n">
        <v>0.121</v>
      </c>
      <c r="M1618" t="n">
        <v>23.13</v>
      </c>
      <c r="N1618">
        <f>(M1618-F1618)</f>
        <v/>
      </c>
    </row>
    <row r="1619" ht="21" customHeight="1">
      <c r="A1619" s="18" t="inlineStr">
        <is>
          <t>88262</t>
        </is>
      </c>
      <c r="B1619" s="19" t="inlineStr">
        <is>
          <t>CARPINTEIRO DE FORMAS COM ENCARGOS COMPLEMENTARES</t>
        </is>
      </c>
      <c r="C1619" s="18" t="inlineStr">
        <is>
          <t>SINAPI</t>
        </is>
      </c>
      <c r="D1619" s="18" t="inlineStr">
        <is>
          <t>H</t>
        </is>
      </c>
      <c r="E1619" s="20">
        <f>L1619*FATOR</f>
        <v/>
      </c>
      <c r="F1619" s="21">
        <f>'COMPOSICOES AUXILIARES'!G825</f>
        <v/>
      </c>
      <c r="G1619" s="21">
        <f>TRUNC(TRUNC(E1619,8)*F1619,2)</f>
        <v/>
      </c>
      <c r="L1619" t="n">
        <v>0.661</v>
      </c>
      <c r="M1619" t="n">
        <v>28.52</v>
      </c>
      <c r="N1619">
        <f>(M1619-F1619)</f>
        <v/>
      </c>
    </row>
    <row r="1620" ht="18" customHeight="1">
      <c r="A1620" s="1" t="n"/>
      <c r="B1620" s="1" t="n"/>
      <c r="C1620" s="1" t="n"/>
      <c r="D1620" s="1" t="n"/>
      <c r="E1620" s="77" t="inlineStr">
        <is>
          <t>TOTAL Mão de Obra com Encargos Complementares:</t>
        </is>
      </c>
      <c r="F1620" s="89" t="n"/>
      <c r="G1620" s="22">
        <f>SUM(G1618:G1619)</f>
        <v/>
      </c>
    </row>
    <row r="1621" ht="15" customHeight="1">
      <c r="A1621" s="76" t="inlineStr">
        <is>
          <t>Serviço</t>
        </is>
      </c>
      <c r="B1621" s="89" t="n"/>
      <c r="C1621" s="74" t="inlineStr">
        <is>
          <t>FONTE</t>
        </is>
      </c>
      <c r="D1621" s="74" t="inlineStr">
        <is>
          <t>UNID</t>
        </is>
      </c>
      <c r="E1621" s="74" t="inlineStr">
        <is>
          <t>COEFICIENTE</t>
        </is>
      </c>
      <c r="F1621" s="74" t="inlineStr">
        <is>
          <t>PREÇO UNITÁRIO</t>
        </is>
      </c>
      <c r="G1621" s="74" t="inlineStr">
        <is>
          <t>TOTAL</t>
        </is>
      </c>
    </row>
    <row r="1622" ht="29.1" customHeight="1">
      <c r="A1622" s="18" t="inlineStr">
        <is>
          <t>92264</t>
        </is>
      </c>
      <c r="B1622" s="19" t="inlineStr">
        <is>
          <t>FABRICAÇÃO DE FÔRMA PARA PILARES E ESTRUTURAS SIMILARES, EM CHAPA DE MADEIRA COMPENSADA PLASTIFICADA, E = 18 MM. AF_09/2020</t>
        </is>
      </c>
      <c r="C1622" s="18" t="inlineStr">
        <is>
          <t>SINAPI</t>
        </is>
      </c>
      <c r="D1622" s="18" t="inlineStr">
        <is>
          <t>M2</t>
        </is>
      </c>
      <c r="E1622" s="20" t="n">
        <v>0.105</v>
      </c>
      <c r="F1622" s="21">
        <f>'COMPOSICOES AUXILIARES'!G1864</f>
        <v/>
      </c>
      <c r="G1622" s="21">
        <f>TRUNC(TRUNC(E1622,8)*F1622,2)</f>
        <v/>
      </c>
      <c r="L1622" t="n">
        <v>0.105</v>
      </c>
      <c r="M1622" t="n">
        <v>246.32</v>
      </c>
      <c r="N1622">
        <f>(M1622-F1622)</f>
        <v/>
      </c>
    </row>
    <row r="1623" ht="15" customHeight="1">
      <c r="A1623" s="1" t="n"/>
      <c r="B1623" s="1" t="n"/>
      <c r="C1623" s="1" t="n"/>
      <c r="D1623" s="1" t="n"/>
      <c r="E1623" s="77" t="inlineStr">
        <is>
          <t>TOTAL Serviço:</t>
        </is>
      </c>
      <c r="F1623" s="89" t="n"/>
      <c r="G1623" s="22">
        <f>SUM(G1622:G1622)</f>
        <v/>
      </c>
    </row>
    <row r="1624" ht="15" customHeight="1">
      <c r="A1624" s="1" t="n"/>
      <c r="B1624" s="1" t="n"/>
      <c r="C1624" s="1" t="n"/>
      <c r="D1624" s="1" t="n"/>
      <c r="E1624" s="78" t="inlineStr">
        <is>
          <t>VALOR:</t>
        </is>
      </c>
      <c r="F1624" s="89" t="n"/>
      <c r="G1624" s="4">
        <f>SUM(G1616,G1620,G1612,G1623)</f>
        <v/>
      </c>
    </row>
    <row r="1625" ht="15" customHeight="1">
      <c r="A1625" s="1" t="n"/>
      <c r="B1625" s="1" t="n"/>
      <c r="C1625" s="1" t="n"/>
      <c r="D1625" s="1" t="n"/>
      <c r="E1625" s="78" t="inlineStr">
        <is>
          <t>VALOR BDI:</t>
        </is>
      </c>
      <c r="F1625" s="89" t="n"/>
      <c r="G1625" s="4">
        <f>ROUNDDOWN(G1624*BDI,2)</f>
        <v/>
      </c>
    </row>
    <row r="1626" ht="15" customHeight="1">
      <c r="A1626" s="1" t="n"/>
      <c r="B1626" s="1" t="n"/>
      <c r="C1626" s="1" t="n"/>
      <c r="D1626" s="1" t="n"/>
      <c r="E1626" s="78" t="inlineStr">
        <is>
          <t>VALOR COM BDI:</t>
        </is>
      </c>
      <c r="F1626" s="89" t="n"/>
      <c r="G1626" s="4">
        <f>G1625 + G1624</f>
        <v/>
      </c>
    </row>
    <row r="1627" ht="9.949999999999999" customHeight="1">
      <c r="A1627" s="1" t="n"/>
      <c r="B1627" s="1" t="n"/>
      <c r="C1627" s="1" t="n"/>
      <c r="D1627" s="1" t="n"/>
      <c r="E1627" s="79" t="n"/>
    </row>
    <row r="1628" ht="20.1" customHeight="1">
      <c r="A1628" s="80" t="inlineStr">
        <is>
          <t>5.7. 92767 ARMAÇÃO DE PILAR DE ESTRUTURA CONVENCIONAL DE CONCRETO ARMADO UTILIZANDO AÇO CA-60 DE 4,2 MM - MONTAGEM. AF_06/2022 (KG)</t>
        </is>
      </c>
      <c r="B1628" s="88" t="n"/>
      <c r="C1628" s="88" t="n"/>
      <c r="D1628" s="88" t="n"/>
      <c r="E1628" s="88" t="n"/>
      <c r="F1628" s="88" t="n"/>
      <c r="G1628" s="89" t="n"/>
    </row>
    <row r="1629" ht="15" customHeight="1">
      <c r="A1629" s="76" t="inlineStr">
        <is>
          <t>Material</t>
        </is>
      </c>
      <c r="B1629" s="89" t="n"/>
      <c r="C1629" s="74" t="inlineStr">
        <is>
          <t>FONTE</t>
        </is>
      </c>
      <c r="D1629" s="74" t="inlineStr">
        <is>
          <t>UNID</t>
        </is>
      </c>
      <c r="E1629" s="74" t="inlineStr">
        <is>
          <t>COEFICIENTE</t>
        </is>
      </c>
      <c r="F1629" s="74" t="inlineStr">
        <is>
          <t>PREÇO UNITÁRIO</t>
        </is>
      </c>
      <c r="G1629" s="74" t="inlineStr">
        <is>
          <t>TOTAL</t>
        </is>
      </c>
    </row>
    <row r="1630" ht="21" customHeight="1">
      <c r="A1630" s="18" t="inlineStr">
        <is>
          <t>00043132</t>
        </is>
      </c>
      <c r="B1630" s="19" t="inlineStr">
        <is>
          <t>ARAME RECOZIDO 16 BWG, D = 1,65 MM (0,016 KG/M) OU 18 BWG, D = 1,25 MM (0,01 KG/M)</t>
        </is>
      </c>
      <c r="C1630" s="18" t="inlineStr">
        <is>
          <t>SINAPI</t>
        </is>
      </c>
      <c r="D1630" s="18" t="inlineStr">
        <is>
          <t>KG</t>
        </is>
      </c>
      <c r="E1630" s="20" t="n">
        <v>0.025</v>
      </c>
      <c r="F1630" s="21">
        <f>ROUND(M1630*FATOR, 2)</f>
        <v/>
      </c>
      <c r="G1630" s="21">
        <f>TRUNC(TRUNC(E1630,8)*F1630,2)</f>
        <v/>
      </c>
      <c r="L1630" t="n">
        <v>0.025</v>
      </c>
      <c r="M1630" t="n">
        <v>15.73</v>
      </c>
      <c r="N1630">
        <f>(M1630-F1630)</f>
        <v/>
      </c>
    </row>
    <row r="1631" ht="29.1" customHeight="1">
      <c r="A1631" s="18" t="inlineStr">
        <is>
          <t>00039017</t>
        </is>
      </c>
      <c r="B1631" s="19" t="inlineStr">
        <is>
          <t>ESPACADOR / DISTANCIADOR CIRCULAR COM ENTRADA LATERAL, EM PLASTICO, PARA VERGALHAO *4,2 A 12,5* MM, COBRIMENTO 20 MM</t>
        </is>
      </c>
      <c r="C1631" s="18" t="inlineStr">
        <is>
          <t>SINAPI</t>
        </is>
      </c>
      <c r="D1631" s="18" t="inlineStr">
        <is>
          <t>UN</t>
        </is>
      </c>
      <c r="E1631" s="20" t="n">
        <v>2.816</v>
      </c>
      <c r="F1631" s="21">
        <f>ROUND(M1631*FATOR, 2)</f>
        <v/>
      </c>
      <c r="G1631" s="21">
        <f>TRUNC(TRUNC(E1631,8)*F1631,2)</f>
        <v/>
      </c>
      <c r="L1631" t="n">
        <v>2.816</v>
      </c>
      <c r="M1631" t="n">
        <v>0.22</v>
      </c>
      <c r="N1631">
        <f>(M1631-F1631)</f>
        <v/>
      </c>
    </row>
    <row r="1632" ht="15" customHeight="1">
      <c r="A1632" s="1" t="n"/>
      <c r="B1632" s="1" t="n"/>
      <c r="C1632" s="1" t="n"/>
      <c r="D1632" s="1" t="n"/>
      <c r="E1632" s="77" t="inlineStr">
        <is>
          <t>TOTAL Material:</t>
        </is>
      </c>
      <c r="F1632" s="89" t="n"/>
      <c r="G1632" s="22">
        <f>SUM(G1630:G1631)</f>
        <v/>
      </c>
    </row>
    <row r="1633" ht="15" customHeight="1">
      <c r="A1633" s="76" t="inlineStr">
        <is>
          <t>Mão de Obra com Encargos Complementares</t>
        </is>
      </c>
      <c r="B1633" s="89" t="n"/>
      <c r="C1633" s="74" t="inlineStr">
        <is>
          <t>FONTE</t>
        </is>
      </c>
      <c r="D1633" s="74" t="inlineStr">
        <is>
          <t>UNID</t>
        </is>
      </c>
      <c r="E1633" s="74" t="inlineStr">
        <is>
          <t>COEFICIENTE</t>
        </is>
      </c>
      <c r="F1633" s="74" t="inlineStr">
        <is>
          <t>PREÇO UNITÁRIO</t>
        </is>
      </c>
      <c r="G1633" s="74" t="inlineStr">
        <is>
          <t>TOTAL</t>
        </is>
      </c>
    </row>
    <row r="1634" ht="21" customHeight="1">
      <c r="A1634" s="18" t="inlineStr">
        <is>
          <t>88238</t>
        </is>
      </c>
      <c r="B1634" s="19" t="inlineStr">
        <is>
          <t>AJUDANTE DE ARMADOR COM ENCARGOS COMPLEMENTARES</t>
        </is>
      </c>
      <c r="C1634" s="18" t="inlineStr">
        <is>
          <t>SINAPI</t>
        </is>
      </c>
      <c r="D1634" s="18" t="inlineStr">
        <is>
          <t>H</t>
        </is>
      </c>
      <c r="E1634" s="20">
        <f>L1634*FATOR</f>
        <v/>
      </c>
      <c r="F1634" s="21">
        <f>'COMPOSICOES AUXILIARES'!G18</f>
        <v/>
      </c>
      <c r="G1634" s="21">
        <f>TRUNC(TRUNC(E1634,8)*F1634,2)</f>
        <v/>
      </c>
      <c r="L1634" t="n">
        <v>0.0172</v>
      </c>
      <c r="M1634" t="n">
        <v>23.22</v>
      </c>
      <c r="N1634">
        <f>(M1634-F1634)</f>
        <v/>
      </c>
    </row>
    <row r="1635" ht="15" customHeight="1">
      <c r="A1635" s="18" t="inlineStr">
        <is>
          <t>88245</t>
        </is>
      </c>
      <c r="B1635" s="19" t="inlineStr">
        <is>
          <t>ARMADOR COM ENCARGOS COMPLEMENTARES</t>
        </is>
      </c>
      <c r="C1635" s="18" t="inlineStr">
        <is>
          <t>SINAPI</t>
        </is>
      </c>
      <c r="D1635" s="18" t="inlineStr">
        <is>
          <t>H</t>
        </is>
      </c>
      <c r="E1635" s="20">
        <f>L1635*FATOR</f>
        <v/>
      </c>
      <c r="F1635" s="21">
        <f>'COMPOSICOES AUXILIARES'!G326</f>
        <v/>
      </c>
      <c r="G1635" s="21">
        <f>TRUNC(TRUNC(E1635,8)*F1635,2)</f>
        <v/>
      </c>
      <c r="L1635" t="n">
        <v>0.1055</v>
      </c>
      <c r="M1635" t="n">
        <v>28.73</v>
      </c>
      <c r="N1635">
        <f>(M1635-F1635)</f>
        <v/>
      </c>
    </row>
    <row r="1636" ht="18" customHeight="1">
      <c r="A1636" s="1" t="n"/>
      <c r="B1636" s="1" t="n"/>
      <c r="C1636" s="1" t="n"/>
      <c r="D1636" s="1" t="n"/>
      <c r="E1636" s="77" t="inlineStr">
        <is>
          <t>TOTAL Mão de Obra com Encargos Complementares:</t>
        </is>
      </c>
      <c r="F1636" s="89" t="n"/>
      <c r="G1636" s="22">
        <f>SUM(G1634:G1635)</f>
        <v/>
      </c>
    </row>
    <row r="1637" ht="15" customHeight="1">
      <c r="A1637" s="76" t="inlineStr">
        <is>
          <t>Serviço</t>
        </is>
      </c>
      <c r="B1637" s="89" t="n"/>
      <c r="C1637" s="74" t="inlineStr">
        <is>
          <t>FONTE</t>
        </is>
      </c>
      <c r="D1637" s="74" t="inlineStr">
        <is>
          <t>UNID</t>
        </is>
      </c>
      <c r="E1637" s="74" t="inlineStr">
        <is>
          <t>COEFICIENTE</t>
        </is>
      </c>
      <c r="F1637" s="74" t="inlineStr">
        <is>
          <t>PREÇO UNITÁRIO</t>
        </is>
      </c>
      <c r="G1637" s="74" t="inlineStr">
        <is>
          <t>TOTAL</t>
        </is>
      </c>
    </row>
    <row r="1638" ht="21" customHeight="1">
      <c r="A1638" s="18" t="inlineStr">
        <is>
          <t>92799</t>
        </is>
      </c>
      <c r="B1638" s="19" t="inlineStr">
        <is>
          <t>CORTE E DOBRA DE AÇO CA-60, DIÂMETRO DE 4,2 MM. AF_06/2022</t>
        </is>
      </c>
      <c r="C1638" s="18" t="inlineStr">
        <is>
          <t>SINAPI</t>
        </is>
      </c>
      <c r="D1638" s="18" t="inlineStr">
        <is>
          <t>KG</t>
        </is>
      </c>
      <c r="E1638" s="20" t="n">
        <v>1</v>
      </c>
      <c r="F1638" s="21">
        <f>'COMPOSICOES AUXILIARES'!G1080</f>
        <v/>
      </c>
      <c r="G1638" s="21">
        <f>TRUNC(TRUNC(E1638,8)*F1638,2)</f>
        <v/>
      </c>
      <c r="L1638" t="n">
        <v>1</v>
      </c>
      <c r="M1638" t="n">
        <v>11.16</v>
      </c>
      <c r="N1638">
        <f>(M1638-F1638)</f>
        <v/>
      </c>
    </row>
    <row r="1639" ht="15" customHeight="1">
      <c r="A1639" s="1" t="n"/>
      <c r="B1639" s="1" t="n"/>
      <c r="C1639" s="1" t="n"/>
      <c r="D1639" s="1" t="n"/>
      <c r="E1639" s="77" t="inlineStr">
        <is>
          <t>TOTAL Serviço:</t>
        </is>
      </c>
      <c r="F1639" s="89" t="n"/>
      <c r="G1639" s="22">
        <f>SUM(G1638:G1638)</f>
        <v/>
      </c>
    </row>
    <row r="1640" ht="15" customHeight="1">
      <c r="A1640" s="1" t="n"/>
      <c r="B1640" s="1" t="n"/>
      <c r="C1640" s="1" t="n"/>
      <c r="D1640" s="1" t="n"/>
      <c r="E1640" s="78" t="inlineStr">
        <is>
          <t>VALOR:</t>
        </is>
      </c>
      <c r="F1640" s="89" t="n"/>
      <c r="G1640" s="4">
        <f>SUM(G1632,G1636,G1639)</f>
        <v/>
      </c>
    </row>
    <row r="1641" ht="15" customHeight="1">
      <c r="A1641" s="1" t="n"/>
      <c r="B1641" s="1" t="n"/>
      <c r="C1641" s="1" t="n"/>
      <c r="D1641" s="1" t="n"/>
      <c r="E1641" s="78" t="inlineStr">
        <is>
          <t>VALOR BDI:</t>
        </is>
      </c>
      <c r="F1641" s="89" t="n"/>
      <c r="G1641" s="4">
        <f>ROUNDDOWN(G1640*BDI,2)</f>
        <v/>
      </c>
    </row>
    <row r="1642" ht="15" customHeight="1">
      <c r="A1642" s="1" t="n"/>
      <c r="B1642" s="1" t="n"/>
      <c r="C1642" s="1" t="n"/>
      <c r="D1642" s="1" t="n"/>
      <c r="E1642" s="78" t="inlineStr">
        <is>
          <t>VALOR COM BDI:</t>
        </is>
      </c>
      <c r="F1642" s="89" t="n"/>
      <c r="G1642" s="4">
        <f>G1641 + G1640</f>
        <v/>
      </c>
    </row>
    <row r="1643" ht="9.949999999999999" customHeight="1">
      <c r="A1643" s="1" t="n"/>
      <c r="B1643" s="1" t="n"/>
      <c r="C1643" s="1" t="n"/>
      <c r="D1643" s="1" t="n"/>
      <c r="E1643" s="79" t="n"/>
    </row>
    <row r="1644" ht="20.1" customHeight="1">
      <c r="A1644" s="80" t="inlineStr">
        <is>
          <t>5.8. 92423 MONTAGEM E DESMONTAGEM DE FÔRMA DE PILARES RETANGULARES E ESTRUTURAS SIMILARES, PÉ-DIREITO SIMPLES, EM CHAPA DE MADEIRA COMPENSADA RESINADA, 6 UTILIZAÇÕES. AF_09/2020 (M2)</t>
        </is>
      </c>
      <c r="B1644" s="88" t="n"/>
      <c r="C1644" s="88" t="n"/>
      <c r="D1644" s="88" t="n"/>
      <c r="E1644" s="88" t="n"/>
      <c r="F1644" s="88" t="n"/>
      <c r="G1644" s="89" t="n"/>
    </row>
    <row r="1645" ht="15" customHeight="1">
      <c r="A1645" s="76" t="inlineStr">
        <is>
          <t>Equipamento</t>
        </is>
      </c>
      <c r="B1645" s="89" t="n"/>
      <c r="C1645" s="74" t="inlineStr">
        <is>
          <t>FONTE</t>
        </is>
      </c>
      <c r="D1645" s="74" t="inlineStr">
        <is>
          <t>UNID</t>
        </is>
      </c>
      <c r="E1645" s="74" t="inlineStr">
        <is>
          <t>COEFICIENTE</t>
        </is>
      </c>
      <c r="F1645" s="74" t="inlineStr">
        <is>
          <t>PREÇO UNITÁRIO</t>
        </is>
      </c>
      <c r="G1645" s="74" t="inlineStr">
        <is>
          <t>TOTAL</t>
        </is>
      </c>
    </row>
    <row r="1646" ht="29.1" customHeight="1">
      <c r="A1646" s="18" t="inlineStr">
        <is>
          <t>00040271</t>
        </is>
      </c>
      <c r="B1646" s="19" t="inlineStr">
        <is>
          <t>LOCACAO DE APRUMADOR METALICO DE PILAR, COM ALTURA E ANGULO REGULAVEIS, EXTENSAO DE *1,50* A *2,80* M</t>
        </is>
      </c>
      <c r="C1646" s="18" t="inlineStr">
        <is>
          <t>SINAPI</t>
        </is>
      </c>
      <c r="D1646" s="18" t="inlineStr">
        <is>
          <t>UNXME</t>
        </is>
      </c>
      <c r="E1646" s="20" t="n">
        <v>0.196</v>
      </c>
      <c r="F1646" s="21">
        <f>ROUND(M1646*FATOR, 2)</f>
        <v/>
      </c>
      <c r="G1646" s="21">
        <f>TRUNC(TRUNC(E1646,8)*F1646,2)</f>
        <v/>
      </c>
      <c r="L1646" t="n">
        <v>0.196</v>
      </c>
      <c r="M1646" t="n">
        <v>19.82</v>
      </c>
      <c r="N1646">
        <f>(M1646-F1646)</f>
        <v/>
      </c>
    </row>
    <row r="1647" ht="29.1" customHeight="1">
      <c r="A1647" s="18" t="inlineStr">
        <is>
          <t>00040287</t>
        </is>
      </c>
      <c r="B1647" s="19" t="inlineStr">
        <is>
          <t>LOCACAO DE BARRA DE ANCORAGEM DE 0,80 A 1,20 M DE EXTENSAO, COM ROSCA DE 5/8", INCLUINDO PORCA E FLANGE</t>
        </is>
      </c>
      <c r="C1647" s="18" t="inlineStr">
        <is>
          <t>SINAPI</t>
        </is>
      </c>
      <c r="D1647" s="18" t="inlineStr">
        <is>
          <t>MES</t>
        </is>
      </c>
      <c r="E1647" s="20" t="n">
        <v>0.785</v>
      </c>
      <c r="F1647" s="21">
        <f>ROUND(M1647*FATOR, 2)</f>
        <v/>
      </c>
      <c r="G1647" s="21">
        <f>TRUNC(TRUNC(E1647,8)*F1647,2)</f>
        <v/>
      </c>
      <c r="L1647" t="n">
        <v>0.785</v>
      </c>
      <c r="M1647" t="n">
        <v>7.63</v>
      </c>
      <c r="N1647">
        <f>(M1647-F1647)</f>
        <v/>
      </c>
    </row>
    <row r="1648" ht="29.1" customHeight="1">
      <c r="A1648" s="18" t="inlineStr">
        <is>
          <t>00040275</t>
        </is>
      </c>
      <c r="B1648" s="19" t="inlineStr">
        <is>
          <t>LOCACAO DE VIGA SANDUICHE METALICA VAZADA PARA TRAVAMENTO DE PILARES, ALTURA DE *8* CM, LARGURA DE *6* CM E EXTENSAO DE 2 M</t>
        </is>
      </c>
      <c r="C1648" s="18" t="inlineStr">
        <is>
          <t>SINAPI</t>
        </is>
      </c>
      <c r="D1648" s="18" t="inlineStr">
        <is>
          <t>UNXME</t>
        </is>
      </c>
      <c r="E1648" s="20" t="n">
        <v>0.393</v>
      </c>
      <c r="F1648" s="21">
        <f>ROUND(M1648*FATOR, 2)</f>
        <v/>
      </c>
      <c r="G1648" s="21">
        <f>TRUNC(TRUNC(E1648,8)*F1648,2)</f>
        <v/>
      </c>
      <c r="L1648" t="n">
        <v>0.393</v>
      </c>
      <c r="M1648" t="n">
        <v>20.72</v>
      </c>
      <c r="N1648">
        <f>(M1648-F1648)</f>
        <v/>
      </c>
    </row>
    <row r="1649" ht="15" customHeight="1">
      <c r="A1649" s="1" t="n"/>
      <c r="B1649" s="1" t="n"/>
      <c r="C1649" s="1" t="n"/>
      <c r="D1649" s="1" t="n"/>
      <c r="E1649" s="77" t="inlineStr">
        <is>
          <t>TOTAL Equipamento:</t>
        </is>
      </c>
      <c r="F1649" s="89" t="n"/>
      <c r="G1649" s="22">
        <f>SUM(G1646:G1648)</f>
        <v/>
      </c>
    </row>
    <row r="1650" ht="15" customHeight="1">
      <c r="A1650" s="76" t="inlineStr">
        <is>
          <t>Material</t>
        </is>
      </c>
      <c r="B1650" s="89" t="n"/>
      <c r="C1650" s="74" t="inlineStr">
        <is>
          <t>FONTE</t>
        </is>
      </c>
      <c r="D1650" s="74" t="inlineStr">
        <is>
          <t>UNID</t>
        </is>
      </c>
      <c r="E1650" s="74" t="inlineStr">
        <is>
          <t>COEFICIENTE</t>
        </is>
      </c>
      <c r="F1650" s="74" t="inlineStr">
        <is>
          <t>PREÇO UNITÁRIO</t>
        </is>
      </c>
      <c r="G1650" s="74" t="inlineStr">
        <is>
          <t>TOTAL</t>
        </is>
      </c>
    </row>
    <row r="1651" ht="21" customHeight="1">
      <c r="A1651" s="18" t="inlineStr">
        <is>
          <t>00002692</t>
        </is>
      </c>
      <c r="B1651" s="19" t="inlineStr">
        <is>
          <t>DESMOLDANTE PROTETOR PARA FORMAS DE MADEIRA, DE BASE OLEOSA EMULSIONADA EM AGUA</t>
        </is>
      </c>
      <c r="C1651" s="18" t="inlineStr">
        <is>
          <t>SINAPI</t>
        </is>
      </c>
      <c r="D1651" s="18" t="inlineStr">
        <is>
          <t>L</t>
        </is>
      </c>
      <c r="E1651" s="20" t="n">
        <v>0.01</v>
      </c>
      <c r="F1651" s="21">
        <f>ROUND(M1651*FATOR, 2)</f>
        <v/>
      </c>
      <c r="G1651" s="21">
        <f>TRUNC(TRUNC(E1651,8)*F1651,2)</f>
        <v/>
      </c>
      <c r="L1651" t="n">
        <v>0.01</v>
      </c>
      <c r="M1651" t="n">
        <v>7.74</v>
      </c>
      <c r="N1651">
        <f>(M1651-F1651)</f>
        <v/>
      </c>
    </row>
    <row r="1652" ht="21" customHeight="1">
      <c r="A1652" s="18" t="inlineStr">
        <is>
          <t>00040304</t>
        </is>
      </c>
      <c r="B1652" s="19" t="inlineStr">
        <is>
          <t>PREGO DE ACO POLIDO COM CABECA DUPLA 17 X 27 (2 1/2 X 11)</t>
        </is>
      </c>
      <c r="C1652" s="18" t="inlineStr">
        <is>
          <t>SINAPI</t>
        </is>
      </c>
      <c r="D1652" s="18" t="inlineStr">
        <is>
          <t>KG</t>
        </is>
      </c>
      <c r="E1652" s="20" t="n">
        <v>0.019</v>
      </c>
      <c r="F1652" s="21">
        <f>ROUND(M1652*FATOR, 2)</f>
        <v/>
      </c>
      <c r="G1652" s="21">
        <f>TRUNC(TRUNC(E1652,8)*F1652,2)</f>
        <v/>
      </c>
      <c r="L1652" t="n">
        <v>0.019</v>
      </c>
      <c r="M1652" t="n">
        <v>16.8</v>
      </c>
      <c r="N1652">
        <f>(M1652-F1652)</f>
        <v/>
      </c>
    </row>
    <row r="1653" ht="15" customHeight="1">
      <c r="A1653" s="1" t="n"/>
      <c r="B1653" s="1" t="n"/>
      <c r="C1653" s="1" t="n"/>
      <c r="D1653" s="1" t="n"/>
      <c r="E1653" s="77" t="inlineStr">
        <is>
          <t>TOTAL Material:</t>
        </is>
      </c>
      <c r="F1653" s="89" t="n"/>
      <c r="G1653" s="22">
        <f>SUM(G1651:G1652)</f>
        <v/>
      </c>
    </row>
    <row r="1654" ht="15" customHeight="1">
      <c r="A1654" s="76" t="inlineStr">
        <is>
          <t>Mão de Obra com Encargos Complementares</t>
        </is>
      </c>
      <c r="B1654" s="89" t="n"/>
      <c r="C1654" s="74" t="inlineStr">
        <is>
          <t>FONTE</t>
        </is>
      </c>
      <c r="D1654" s="74" t="inlineStr">
        <is>
          <t>UNID</t>
        </is>
      </c>
      <c r="E1654" s="74" t="inlineStr">
        <is>
          <t>COEFICIENTE</t>
        </is>
      </c>
      <c r="F1654" s="74" t="inlineStr">
        <is>
          <t>PREÇO UNITÁRIO</t>
        </is>
      </c>
      <c r="G1654" s="74" t="inlineStr">
        <is>
          <t>TOTAL</t>
        </is>
      </c>
    </row>
    <row r="1655" ht="21" customHeight="1">
      <c r="A1655" s="18" t="inlineStr">
        <is>
          <t>88239</t>
        </is>
      </c>
      <c r="B1655" s="19" t="inlineStr">
        <is>
          <t>AJUDANTE DE CARPINTEIRO COM ENCARGOS COMPLEMENTARES</t>
        </is>
      </c>
      <c r="C1655" s="18" t="inlineStr">
        <is>
          <t>SINAPI</t>
        </is>
      </c>
      <c r="D1655" s="18" t="inlineStr">
        <is>
          <t>H</t>
        </is>
      </c>
      <c r="E1655" s="20">
        <f>L1655*FATOR</f>
        <v/>
      </c>
      <c r="F1655" s="21">
        <f>'COMPOSICOES AUXILIARES'!G37</f>
        <v/>
      </c>
      <c r="G1655" s="21">
        <f>TRUNC(TRUNC(E1655,8)*F1655,2)</f>
        <v/>
      </c>
      <c r="L1655" t="n">
        <v>0.138</v>
      </c>
      <c r="M1655" t="n">
        <v>23.13</v>
      </c>
      <c r="N1655">
        <f>(M1655-F1655)</f>
        <v/>
      </c>
    </row>
    <row r="1656" ht="21" customHeight="1">
      <c r="A1656" s="18" t="inlineStr">
        <is>
          <t>88262</t>
        </is>
      </c>
      <c r="B1656" s="19" t="inlineStr">
        <is>
          <t>CARPINTEIRO DE FORMAS COM ENCARGOS COMPLEMENTARES</t>
        </is>
      </c>
      <c r="C1656" s="18" t="inlineStr">
        <is>
          <t>SINAPI</t>
        </is>
      </c>
      <c r="D1656" s="18" t="inlineStr">
        <is>
          <t>H</t>
        </is>
      </c>
      <c r="E1656" s="20">
        <f>L1656*FATOR</f>
        <v/>
      </c>
      <c r="F1656" s="21">
        <f>'COMPOSICOES AUXILIARES'!G825</f>
        <v/>
      </c>
      <c r="G1656" s="21">
        <f>TRUNC(TRUNC(E1656,8)*F1656,2)</f>
        <v/>
      </c>
      <c r="L1656" t="n">
        <v>0.752</v>
      </c>
      <c r="M1656" t="n">
        <v>28.52</v>
      </c>
      <c r="N1656">
        <f>(M1656-F1656)</f>
        <v/>
      </c>
    </row>
    <row r="1657" ht="18" customHeight="1">
      <c r="A1657" s="1" t="n"/>
      <c r="B1657" s="1" t="n"/>
      <c r="C1657" s="1" t="n"/>
      <c r="D1657" s="1" t="n"/>
      <c r="E1657" s="77" t="inlineStr">
        <is>
          <t>TOTAL Mão de Obra com Encargos Complementares:</t>
        </is>
      </c>
      <c r="F1657" s="89" t="n"/>
      <c r="G1657" s="22">
        <f>SUM(G1655:G1656)</f>
        <v/>
      </c>
    </row>
    <row r="1658" ht="15" customHeight="1">
      <c r="A1658" s="76" t="inlineStr">
        <is>
          <t>Serviço</t>
        </is>
      </c>
      <c r="B1658" s="89" t="n"/>
      <c r="C1658" s="74" t="inlineStr">
        <is>
          <t>FONTE</t>
        </is>
      </c>
      <c r="D1658" s="74" t="inlineStr">
        <is>
          <t>UNID</t>
        </is>
      </c>
      <c r="E1658" s="74" t="inlineStr">
        <is>
          <t>COEFICIENTE</t>
        </is>
      </c>
      <c r="F1658" s="74" t="inlineStr">
        <is>
          <t>PREÇO UNITÁRIO</t>
        </is>
      </c>
      <c r="G1658" s="74" t="inlineStr">
        <is>
          <t>TOTAL</t>
        </is>
      </c>
    </row>
    <row r="1659" ht="29.1" customHeight="1">
      <c r="A1659" s="18" t="inlineStr">
        <is>
          <t>92263</t>
        </is>
      </c>
      <c r="B1659" s="19" t="inlineStr">
        <is>
          <t>FABRICAÇÃO DE FÔRMA PARA PILARES E ESTRUTURAS SIMILARES, EM CHAPA DE MADEIRA COMPENSADA RESINADA, E = 17 MM. AF_09/2020</t>
        </is>
      </c>
      <c r="C1659" s="18" t="inlineStr">
        <is>
          <t>SINAPI</t>
        </is>
      </c>
      <c r="D1659" s="18" t="inlineStr">
        <is>
          <t>M2</t>
        </is>
      </c>
      <c r="E1659" s="20" t="n">
        <v>0.188</v>
      </c>
      <c r="F1659" s="21">
        <f>'COMPOSICOES AUXILIARES'!G1883</f>
        <v/>
      </c>
      <c r="G1659" s="21">
        <f>TRUNC(TRUNC(E1659,8)*F1659,2)</f>
        <v/>
      </c>
      <c r="L1659" t="n">
        <v>0.188</v>
      </c>
      <c r="M1659" t="n">
        <v>192.54</v>
      </c>
      <c r="N1659">
        <f>(M1659-F1659)</f>
        <v/>
      </c>
    </row>
    <row r="1660" ht="15" customHeight="1">
      <c r="A1660" s="1" t="n"/>
      <c r="B1660" s="1" t="n"/>
      <c r="C1660" s="1" t="n"/>
      <c r="D1660" s="1" t="n"/>
      <c r="E1660" s="77" t="inlineStr">
        <is>
          <t>TOTAL Serviço:</t>
        </is>
      </c>
      <c r="F1660" s="89" t="n"/>
      <c r="G1660" s="22">
        <f>SUM(G1659:G1659)</f>
        <v/>
      </c>
    </row>
    <row r="1661" ht="15" customHeight="1">
      <c r="A1661" s="1" t="n"/>
      <c r="B1661" s="1" t="n"/>
      <c r="C1661" s="1" t="n"/>
      <c r="D1661" s="1" t="n"/>
      <c r="E1661" s="78" t="inlineStr">
        <is>
          <t>VALOR:</t>
        </is>
      </c>
      <c r="F1661" s="89" t="n"/>
      <c r="G1661" s="4">
        <f>SUM(G1653,G1657,G1649,G1660)</f>
        <v/>
      </c>
    </row>
    <row r="1662" ht="15" customHeight="1">
      <c r="A1662" s="1" t="n"/>
      <c r="B1662" s="1" t="n"/>
      <c r="C1662" s="1" t="n"/>
      <c r="D1662" s="1" t="n"/>
      <c r="E1662" s="78" t="inlineStr">
        <is>
          <t>VALOR BDI:</t>
        </is>
      </c>
      <c r="F1662" s="89" t="n"/>
      <c r="G1662" s="4">
        <f>ROUNDDOWN(G1661*BDI,2)</f>
        <v/>
      </c>
    </row>
    <row r="1663" ht="15" customHeight="1">
      <c r="A1663" s="1" t="n"/>
      <c r="B1663" s="1" t="n"/>
      <c r="C1663" s="1" t="n"/>
      <c r="D1663" s="1" t="n"/>
      <c r="E1663" s="78" t="inlineStr">
        <is>
          <t>VALOR COM BDI:</t>
        </is>
      </c>
      <c r="F1663" s="89" t="n"/>
      <c r="G1663" s="4">
        <f>G1662 + G1661</f>
        <v/>
      </c>
    </row>
    <row r="1664" ht="9.949999999999999" customHeight="1">
      <c r="A1664" s="1" t="n"/>
      <c r="B1664" s="1" t="n"/>
      <c r="C1664" s="1" t="n"/>
      <c r="D1664" s="1" t="n"/>
      <c r="E1664" s="79" t="n"/>
    </row>
    <row r="1665" ht="20.1" customHeight="1">
      <c r="A1665" s="80" t="inlineStr">
        <is>
          <t>5.9. 00042407 TRELICA NERVURADA (ESPACADOR), ALTURA = 120,0 MM, DIAMETRO DOS BANZOS INFERIORES E SUPERIOR = 6,0 MM, DIAMETRO DA DIAGONAL = 4,2 MM (M)</t>
        </is>
      </c>
      <c r="B1665" s="88" t="n"/>
      <c r="C1665" s="88" t="n"/>
      <c r="D1665" s="88" t="n"/>
      <c r="E1665" s="88" t="n"/>
      <c r="F1665" s="88" t="n"/>
      <c r="G1665" s="89" t="n"/>
    </row>
    <row r="1666" ht="15" customHeight="1">
      <c r="A1666" s="76" t="inlineStr">
        <is>
          <t>Material</t>
        </is>
      </c>
      <c r="B1666" s="89" t="n"/>
      <c r="C1666" s="74" t="inlineStr">
        <is>
          <t>FONTE</t>
        </is>
      </c>
      <c r="D1666" s="74" t="inlineStr">
        <is>
          <t>UNID</t>
        </is>
      </c>
      <c r="E1666" s="74" t="inlineStr">
        <is>
          <t>COEFICIENTE</t>
        </is>
      </c>
      <c r="F1666" s="74" t="inlineStr">
        <is>
          <t>PREÇO UNITÁRIO</t>
        </is>
      </c>
      <c r="G1666" s="74" t="inlineStr">
        <is>
          <t>TOTAL</t>
        </is>
      </c>
    </row>
    <row r="1667" ht="29.1" customHeight="1">
      <c r="A1667" s="18" t="inlineStr">
        <is>
          <t>00042407</t>
        </is>
      </c>
      <c r="B1667" s="19" t="inlineStr">
        <is>
          <t>TRELICA NERVURADA (ESPACADOR), ALTURA = 120,0 MM, DIAMETRO DOS BANZOS INFERIORES E SUPERIOR = 6,0 MM, DIAMETRO DA DIAGONAL = 4,2 MM</t>
        </is>
      </c>
      <c r="C1667" s="18" t="inlineStr">
        <is>
          <t>SINAPI</t>
        </is>
      </c>
      <c r="D1667" s="18" t="inlineStr">
        <is>
          <t>M</t>
        </is>
      </c>
      <c r="E1667" s="20" t="n">
        <v>1</v>
      </c>
      <c r="F1667" s="21">
        <f>ROUND(M1667*FATOR, 2)</f>
        <v/>
      </c>
      <c r="G1667" s="21">
        <f>TRUNC(TRUNC(E1667,8)*F1667,2)</f>
        <v/>
      </c>
      <c r="L1667" t="n">
        <v>1</v>
      </c>
      <c r="M1667" t="n">
        <v>5.48</v>
      </c>
      <c r="N1667">
        <f>(M1667-F1667)</f>
        <v/>
      </c>
    </row>
    <row r="1668" ht="15" customHeight="1">
      <c r="A1668" s="1" t="n"/>
      <c r="B1668" s="1" t="n"/>
      <c r="C1668" s="1" t="n"/>
      <c r="D1668" s="1" t="n"/>
      <c r="E1668" s="77" t="inlineStr">
        <is>
          <t>TOTAL Material:</t>
        </is>
      </c>
      <c r="F1668" s="89" t="n"/>
      <c r="G1668" s="22">
        <f>SUM(G1667:G1667)</f>
        <v/>
      </c>
    </row>
    <row r="1669" ht="15" customHeight="1">
      <c r="A1669" s="1" t="n"/>
      <c r="B1669" s="1" t="n"/>
      <c r="C1669" s="1" t="n"/>
      <c r="D1669" s="1" t="n"/>
      <c r="E1669" s="78" t="inlineStr">
        <is>
          <t>VALOR:</t>
        </is>
      </c>
      <c r="F1669" s="89" t="n"/>
      <c r="G1669" s="4">
        <f>SUM(G1668)</f>
        <v/>
      </c>
    </row>
    <row r="1670" ht="15" customHeight="1">
      <c r="A1670" s="1" t="n"/>
      <c r="B1670" s="1" t="n"/>
      <c r="C1670" s="1" t="n"/>
      <c r="D1670" s="1" t="n"/>
      <c r="E1670" s="78" t="inlineStr">
        <is>
          <t>VALOR BDI:</t>
        </is>
      </c>
      <c r="F1670" s="89" t="n"/>
      <c r="G1670" s="4">
        <f>ROUNDDOWN(G1669*BDI,2)</f>
        <v/>
      </c>
    </row>
    <row r="1671" ht="15" customHeight="1">
      <c r="A1671" s="1" t="n"/>
      <c r="B1671" s="1" t="n"/>
      <c r="C1671" s="1" t="n"/>
      <c r="D1671" s="1" t="n"/>
      <c r="E1671" s="78" t="inlineStr">
        <is>
          <t>VALOR COM BDI:</t>
        </is>
      </c>
      <c r="F1671" s="89" t="n"/>
      <c r="G1671" s="4">
        <f>G1670 + G1669</f>
        <v/>
      </c>
    </row>
    <row r="1672" ht="9.949999999999999" customHeight="1">
      <c r="A1672" s="1" t="n"/>
      <c r="B1672" s="1" t="n"/>
      <c r="C1672" s="1" t="n"/>
      <c r="D1672" s="1" t="n"/>
      <c r="E1672" s="79" t="n"/>
    </row>
    <row r="1673" ht="20.1" customHeight="1">
      <c r="A1673" s="80" t="inlineStr">
        <is>
          <t>5.10. 103669 CONCRETAGEM DE PILARES, FCK = 25 MPA, COM USO DE BALDES - LANÇAMENTO, ADENSAMENTO E ACABAMENTO. AF_02/2022 (M3)</t>
        </is>
      </c>
      <c r="B1673" s="88" t="n"/>
      <c r="C1673" s="88" t="n"/>
      <c r="D1673" s="88" t="n"/>
      <c r="E1673" s="88" t="n"/>
      <c r="F1673" s="88" t="n"/>
      <c r="G1673" s="89" t="n"/>
    </row>
    <row r="1674" ht="15" customHeight="1">
      <c r="A1674" s="76" t="inlineStr">
        <is>
          <t>Equipamento Custo Horário</t>
        </is>
      </c>
      <c r="B1674" s="89" t="n"/>
      <c r="C1674" s="74" t="inlineStr">
        <is>
          <t>FONTE</t>
        </is>
      </c>
      <c r="D1674" s="74" t="inlineStr">
        <is>
          <t>UNID</t>
        </is>
      </c>
      <c r="E1674" s="74" t="inlineStr">
        <is>
          <t>COEFICIENTE</t>
        </is>
      </c>
      <c r="F1674" s="74" t="inlineStr">
        <is>
          <t>PREÇO UNITÁRIO</t>
        </is>
      </c>
      <c r="G1674" s="74" t="inlineStr">
        <is>
          <t>TOTAL</t>
        </is>
      </c>
    </row>
    <row r="1675" ht="29.1" customHeight="1">
      <c r="A1675" s="18" t="inlineStr">
        <is>
          <t>90587</t>
        </is>
      </c>
      <c r="B1675" s="19" t="inlineStr">
        <is>
          <t>VIBRADOR DE IMERSÃO, DIÂMETRO DE PONTEIRA 45MM, MOTOR ELÉTRICO TRIFÁSICO POTÊNCIA DE 2 CV - CHI DIURNO. AF_06/2015</t>
        </is>
      </c>
      <c r="C1675" s="18" t="inlineStr">
        <is>
          <t>SINAPI</t>
        </is>
      </c>
      <c r="D1675" s="18" t="inlineStr">
        <is>
          <t>CHI</t>
        </is>
      </c>
      <c r="E1675" s="20" t="n">
        <v>1.417</v>
      </c>
      <c r="F1675" s="21">
        <f>'COMPOSICOES AUXILIARES'!G3639</f>
        <v/>
      </c>
      <c r="G1675" s="21">
        <f>TRUNC(TRUNC(E1675,8)*F1675,2)</f>
        <v/>
      </c>
      <c r="L1675" t="n">
        <v>1.417</v>
      </c>
      <c r="M1675" t="n">
        <v>0.45</v>
      </c>
      <c r="N1675">
        <f>(M1675-F1675)</f>
        <v/>
      </c>
    </row>
    <row r="1676" ht="29.1" customHeight="1">
      <c r="A1676" s="18" t="inlineStr">
        <is>
          <t>90586</t>
        </is>
      </c>
      <c r="B1676" s="19" t="inlineStr">
        <is>
          <t>VIBRADOR DE IMERSÃO, DIÂMETRO DE PONTEIRA 45MM, MOTOR ELÉTRICO TRIFÁSICO POTÊNCIA DE 2 CV - CHP DIURNO. AF_06/2015</t>
        </is>
      </c>
      <c r="C1676" s="18" t="inlineStr">
        <is>
          <t>SINAPI</t>
        </is>
      </c>
      <c r="D1676" s="18" t="inlineStr">
        <is>
          <t>CHP</t>
        </is>
      </c>
      <c r="E1676" s="20" t="n">
        <v>1.042</v>
      </c>
      <c r="F1676" s="21">
        <f>'COMPOSICOES AUXILIARES'!G3650</f>
        <v/>
      </c>
      <c r="G1676" s="21">
        <f>TRUNC(TRUNC(E1676,8)*F1676,2)</f>
        <v/>
      </c>
      <c r="L1676" t="n">
        <v>1.042</v>
      </c>
      <c r="M1676" t="n">
        <v>1.23</v>
      </c>
      <c r="N1676">
        <f>(M1676-F1676)</f>
        <v/>
      </c>
    </row>
    <row r="1677" ht="18" customHeight="1">
      <c r="A1677" s="1" t="n"/>
      <c r="B1677" s="1" t="n"/>
      <c r="C1677" s="1" t="n"/>
      <c r="D1677" s="1" t="n"/>
      <c r="E1677" s="77" t="inlineStr">
        <is>
          <t>TOTAL Equipamento Custo Horário:</t>
        </is>
      </c>
      <c r="F1677" s="89" t="n"/>
      <c r="G1677" s="22">
        <f>SUM(G1675:G1676)</f>
        <v/>
      </c>
    </row>
    <row r="1678" ht="15" customHeight="1">
      <c r="A1678" s="76" t="inlineStr">
        <is>
          <t>Material</t>
        </is>
      </c>
      <c r="B1678" s="89" t="n"/>
      <c r="C1678" s="74" t="inlineStr">
        <is>
          <t>FONTE</t>
        </is>
      </c>
      <c r="D1678" s="74" t="inlineStr">
        <is>
          <t>UNID</t>
        </is>
      </c>
      <c r="E1678" s="74" t="inlineStr">
        <is>
          <t>COEFICIENTE</t>
        </is>
      </c>
      <c r="F1678" s="74" t="inlineStr">
        <is>
          <t>PREÇO UNITÁRIO</t>
        </is>
      </c>
      <c r="G1678" s="74" t="inlineStr">
        <is>
          <t>TOTAL</t>
        </is>
      </c>
    </row>
    <row r="1679" ht="29.1" customHeight="1">
      <c r="A1679" s="18" t="inlineStr">
        <is>
          <t>00038408</t>
        </is>
      </c>
      <c r="B1679" s="19" t="inlineStr">
        <is>
          <t>CONCRETO USINADO BOMBEAVEL, CLASSE DE RESISTENCIA C25, COM BRITA 0 E 1, SLUMP = 190 +/- 20 MM, EXCLUI SERVICO DE BOMBEAMENTO (NBR 8953)</t>
        </is>
      </c>
      <c r="C1679" s="18" t="inlineStr">
        <is>
          <t>SINAPI</t>
        </is>
      </c>
      <c r="D1679" s="18" t="inlineStr">
        <is>
          <t>M3</t>
        </is>
      </c>
      <c r="E1679" s="20" t="n">
        <v>1.103</v>
      </c>
      <c r="F1679" s="21">
        <f>ROUND(M1679*FATOR, 2)</f>
        <v/>
      </c>
      <c r="G1679" s="21">
        <f>TRUNC(TRUNC(E1679,8)*F1679,2)</f>
        <v/>
      </c>
      <c r="L1679" t="n">
        <v>1.103</v>
      </c>
      <c r="M1679" t="n">
        <v>573.22</v>
      </c>
      <c r="N1679">
        <f>(M1679-F1679)</f>
        <v/>
      </c>
    </row>
    <row r="1680" ht="15" customHeight="1">
      <c r="A1680" s="1" t="n"/>
      <c r="B1680" s="1" t="n"/>
      <c r="C1680" s="1" t="n"/>
      <c r="D1680" s="1" t="n"/>
      <c r="E1680" s="77" t="inlineStr">
        <is>
          <t>TOTAL Material:</t>
        </is>
      </c>
      <c r="F1680" s="89" t="n"/>
      <c r="G1680" s="22">
        <f>SUM(G1679:G1679)</f>
        <v/>
      </c>
    </row>
    <row r="1681" ht="15" customHeight="1">
      <c r="A1681" s="76" t="inlineStr">
        <is>
          <t>Mão de Obra com Encargos Complementares</t>
        </is>
      </c>
      <c r="B1681" s="89" t="n"/>
      <c r="C1681" s="74" t="inlineStr">
        <is>
          <t>FONTE</t>
        </is>
      </c>
      <c r="D1681" s="74" t="inlineStr">
        <is>
          <t>UNID</t>
        </is>
      </c>
      <c r="E1681" s="74" t="inlineStr">
        <is>
          <t>COEFICIENTE</t>
        </is>
      </c>
      <c r="F1681" s="74" t="inlineStr">
        <is>
          <t>PREÇO UNITÁRIO</t>
        </is>
      </c>
      <c r="G1681" s="74" t="inlineStr">
        <is>
          <t>TOTAL</t>
        </is>
      </c>
    </row>
    <row r="1682" ht="21" customHeight="1">
      <c r="A1682" s="18" t="inlineStr">
        <is>
          <t>88262</t>
        </is>
      </c>
      <c r="B1682" s="19" t="inlineStr">
        <is>
          <t>CARPINTEIRO DE FORMAS COM ENCARGOS COMPLEMENTARES</t>
        </is>
      </c>
      <c r="C1682" s="18" t="inlineStr">
        <is>
          <t>SINAPI</t>
        </is>
      </c>
      <c r="D1682" s="18" t="inlineStr">
        <is>
          <t>H</t>
        </is>
      </c>
      <c r="E1682" s="20">
        <f>L1682*FATOR</f>
        <v/>
      </c>
      <c r="F1682" s="21">
        <f>'COMPOSICOES AUXILIARES'!G825</f>
        <v/>
      </c>
      <c r="G1682" s="21">
        <f>TRUNC(TRUNC(E1682,8)*F1682,2)</f>
        <v/>
      </c>
      <c r="L1682" t="n">
        <v>2.459</v>
      </c>
      <c r="M1682" t="n">
        <v>28.52</v>
      </c>
      <c r="N1682">
        <f>(M1682-F1682)</f>
        <v/>
      </c>
    </row>
    <row r="1683" ht="15" customHeight="1">
      <c r="A1683" s="18" t="inlineStr">
        <is>
          <t>88309</t>
        </is>
      </c>
      <c r="B1683" s="19" t="inlineStr">
        <is>
          <t>PEDREIRO COM ENCARGOS COMPLEMENTARES</t>
        </is>
      </c>
      <c r="C1683" s="18" t="inlineStr">
        <is>
          <t>SINAPI</t>
        </is>
      </c>
      <c r="D1683" s="18" t="inlineStr">
        <is>
          <t>H</t>
        </is>
      </c>
      <c r="E1683" s="20">
        <f>L1683*FATOR</f>
        <v/>
      </c>
      <c r="F1683" s="21">
        <f>'COMPOSICOES AUXILIARES'!G2963</f>
        <v/>
      </c>
      <c r="G1683" s="21">
        <f>TRUNC(TRUNC(E1683,8)*F1683,2)</f>
        <v/>
      </c>
      <c r="L1683" t="n">
        <v>2.459</v>
      </c>
      <c r="M1683" t="n">
        <v>28.88</v>
      </c>
      <c r="N1683">
        <f>(M1683-F1683)</f>
        <v/>
      </c>
    </row>
    <row r="1684" ht="15" customHeight="1">
      <c r="A1684" s="18" t="inlineStr">
        <is>
          <t>88316</t>
        </is>
      </c>
      <c r="B1684" s="19" t="inlineStr">
        <is>
          <t>SERVENTE COM ENCARGOS COMPLEMENTARES</t>
        </is>
      </c>
      <c r="C1684" s="18" t="inlineStr">
        <is>
          <t>SINAPI</t>
        </is>
      </c>
      <c r="D1684" s="18" t="inlineStr">
        <is>
          <t>H</t>
        </is>
      </c>
      <c r="E1684" s="20">
        <f>L1684*FATOR</f>
        <v/>
      </c>
      <c r="F1684" s="21">
        <f>'COMPOSICOES AUXILIARES'!G3382</f>
        <v/>
      </c>
      <c r="G1684" s="21">
        <f>TRUNC(TRUNC(E1684,8)*F1684,2)</f>
        <v/>
      </c>
      <c r="L1684" t="n">
        <v>7.377</v>
      </c>
      <c r="M1684" t="n">
        <v>22.1</v>
      </c>
      <c r="N1684">
        <f>(M1684-F1684)</f>
        <v/>
      </c>
    </row>
    <row r="1685" ht="18" customHeight="1">
      <c r="A1685" s="1" t="n"/>
      <c r="B1685" s="1" t="n"/>
      <c r="C1685" s="1" t="n"/>
      <c r="D1685" s="1" t="n"/>
      <c r="E1685" s="77" t="inlineStr">
        <is>
          <t>TOTAL Mão de Obra com Encargos Complementares:</t>
        </is>
      </c>
      <c r="F1685" s="89" t="n"/>
      <c r="G1685" s="22">
        <f>SUM(G1682:G1684)</f>
        <v/>
      </c>
    </row>
    <row r="1686" ht="15" customHeight="1">
      <c r="A1686" s="1" t="n"/>
      <c r="B1686" s="1" t="n"/>
      <c r="C1686" s="1" t="n"/>
      <c r="D1686" s="1" t="n"/>
      <c r="E1686" s="78" t="inlineStr">
        <is>
          <t>VALOR:</t>
        </is>
      </c>
      <c r="F1686" s="89" t="n"/>
      <c r="G1686" s="4">
        <f>SUM(G1680,G1685,G1677)</f>
        <v/>
      </c>
    </row>
    <row r="1687" ht="15" customHeight="1">
      <c r="A1687" s="1" t="n"/>
      <c r="B1687" s="1" t="n"/>
      <c r="C1687" s="1" t="n"/>
      <c r="D1687" s="1" t="n"/>
      <c r="E1687" s="78" t="inlineStr">
        <is>
          <t>VALOR BDI:</t>
        </is>
      </c>
      <c r="F1687" s="89" t="n"/>
      <c r="G1687" s="4">
        <f>ROUNDDOWN(G1686*BDI,2)</f>
        <v/>
      </c>
    </row>
    <row r="1688" ht="15" customHeight="1">
      <c r="A1688" s="1" t="n"/>
      <c r="B1688" s="1" t="n"/>
      <c r="C1688" s="1" t="n"/>
      <c r="D1688" s="1" t="n"/>
      <c r="E1688" s="78" t="inlineStr">
        <is>
          <t>VALOR COM BDI:</t>
        </is>
      </c>
      <c r="F1688" s="89" t="n"/>
      <c r="G1688" s="4">
        <f>G1687 + G1686</f>
        <v/>
      </c>
    </row>
    <row r="1689" ht="9.949999999999999" customHeight="1">
      <c r="A1689" s="1" t="n"/>
      <c r="B1689" s="1" t="n"/>
      <c r="C1689" s="1" t="n"/>
      <c r="D1689" s="1" t="n"/>
      <c r="E1689" s="79" t="n"/>
    </row>
    <row r="1690" ht="20.1" customHeight="1">
      <c r="A1690" s="80" t="inlineStr">
        <is>
          <t>5.11. 96556 CONCRETAGEM DE SAPATAS, FCK 30 MPA, COM USO DE JERICA ? LANÇAMENTO, ADENSAMENTO E ACABAMENTO. AF_06/2017 (M3)</t>
        </is>
      </c>
      <c r="B1690" s="88" t="n"/>
      <c r="C1690" s="88" t="n"/>
      <c r="D1690" s="88" t="n"/>
      <c r="E1690" s="88" t="n"/>
      <c r="F1690" s="88" t="n"/>
      <c r="G1690" s="89" t="n"/>
    </row>
    <row r="1691" ht="15" customHeight="1">
      <c r="A1691" s="76" t="inlineStr">
        <is>
          <t>Equipamento Custo Horário</t>
        </is>
      </c>
      <c r="B1691" s="89" t="n"/>
      <c r="C1691" s="74" t="inlineStr">
        <is>
          <t>FONTE</t>
        </is>
      </c>
      <c r="D1691" s="74" t="inlineStr">
        <is>
          <t>UNID</t>
        </is>
      </c>
      <c r="E1691" s="74" t="inlineStr">
        <is>
          <t>COEFICIENTE</t>
        </is>
      </c>
      <c r="F1691" s="74" t="inlineStr">
        <is>
          <t>PREÇO UNITÁRIO</t>
        </is>
      </c>
      <c r="G1691" s="74" t="inlineStr">
        <is>
          <t>TOTAL</t>
        </is>
      </c>
    </row>
    <row r="1692" ht="29.1" customHeight="1">
      <c r="A1692" s="18" t="inlineStr">
        <is>
          <t>90587</t>
        </is>
      </c>
      <c r="B1692" s="19" t="inlineStr">
        <is>
          <t>VIBRADOR DE IMERSÃO, DIÂMETRO DE PONTEIRA 45MM, MOTOR ELÉTRICO TRIFÁSICO POTÊNCIA DE 2 CV - CHI DIURNO. AF_06/2015</t>
        </is>
      </c>
      <c r="C1692" s="18" t="inlineStr">
        <is>
          <t>SINAPI</t>
        </is>
      </c>
      <c r="D1692" s="18" t="inlineStr">
        <is>
          <t>CHI</t>
        </is>
      </c>
      <c r="E1692" s="20" t="n">
        <v>1.225</v>
      </c>
      <c r="F1692" s="21">
        <f>'COMPOSICOES AUXILIARES'!G3639</f>
        <v/>
      </c>
      <c r="G1692" s="21">
        <f>TRUNC(TRUNC(E1692,8)*F1692,2)</f>
        <v/>
      </c>
      <c r="L1692" t="n">
        <v>1.225</v>
      </c>
      <c r="M1692" t="n">
        <v>0.45</v>
      </c>
      <c r="N1692">
        <f>(M1692-F1692)</f>
        <v/>
      </c>
    </row>
    <row r="1693" ht="29.1" customHeight="1">
      <c r="A1693" s="18" t="inlineStr">
        <is>
          <t>90586</t>
        </is>
      </c>
      <c r="B1693" s="19" t="inlineStr">
        <is>
          <t>VIBRADOR DE IMERSÃO, DIÂMETRO DE PONTEIRA 45MM, MOTOR ELÉTRICO TRIFÁSICO POTÊNCIA DE 2 CV - CHP DIURNO. AF_06/2015</t>
        </is>
      </c>
      <c r="C1693" s="18" t="inlineStr">
        <is>
          <t>SINAPI</t>
        </is>
      </c>
      <c r="D1693" s="18" t="inlineStr">
        <is>
          <t>CHP</t>
        </is>
      </c>
      <c r="E1693" s="20" t="n">
        <v>0.423</v>
      </c>
      <c r="F1693" s="21">
        <f>'COMPOSICOES AUXILIARES'!G3650</f>
        <v/>
      </c>
      <c r="G1693" s="21">
        <f>TRUNC(TRUNC(E1693,8)*F1693,2)</f>
        <v/>
      </c>
      <c r="L1693" t="n">
        <v>0.423</v>
      </c>
      <c r="M1693" t="n">
        <v>1.23</v>
      </c>
      <c r="N1693">
        <f>(M1693-F1693)</f>
        <v/>
      </c>
    </row>
    <row r="1694" ht="18" customHeight="1">
      <c r="A1694" s="1" t="n"/>
      <c r="B1694" s="1" t="n"/>
      <c r="C1694" s="1" t="n"/>
      <c r="D1694" s="1" t="n"/>
      <c r="E1694" s="77" t="inlineStr">
        <is>
          <t>TOTAL Equipamento Custo Horário:</t>
        </is>
      </c>
      <c r="F1694" s="89" t="n"/>
      <c r="G1694" s="22">
        <f>SUM(G1692:G1693)</f>
        <v/>
      </c>
    </row>
    <row r="1695" ht="15" customHeight="1">
      <c r="A1695" s="76" t="inlineStr">
        <is>
          <t>Mão de Obra com Encargos Complementares</t>
        </is>
      </c>
      <c r="B1695" s="89" t="n"/>
      <c r="C1695" s="74" t="inlineStr">
        <is>
          <t>FONTE</t>
        </is>
      </c>
      <c r="D1695" s="74" t="inlineStr">
        <is>
          <t>UNID</t>
        </is>
      </c>
      <c r="E1695" s="74" t="inlineStr">
        <is>
          <t>COEFICIENTE</t>
        </is>
      </c>
      <c r="F1695" s="74" t="inlineStr">
        <is>
          <t>PREÇO UNITÁRIO</t>
        </is>
      </c>
      <c r="G1695" s="74" t="inlineStr">
        <is>
          <t>TOTAL</t>
        </is>
      </c>
    </row>
    <row r="1696" ht="15" customHeight="1">
      <c r="A1696" s="18" t="inlineStr">
        <is>
          <t>88309</t>
        </is>
      </c>
      <c r="B1696" s="19" t="inlineStr">
        <is>
          <t>PEDREIRO COM ENCARGOS COMPLEMENTARES</t>
        </is>
      </c>
      <c r="C1696" s="18" t="inlineStr">
        <is>
          <t>SINAPI</t>
        </is>
      </c>
      <c r="D1696" s="18" t="inlineStr">
        <is>
          <t>H</t>
        </is>
      </c>
      <c r="E1696" s="20">
        <f>L1696*FATOR</f>
        <v/>
      </c>
      <c r="F1696" s="21">
        <f>'COMPOSICOES AUXILIARES'!G2963</f>
        <v/>
      </c>
      <c r="G1696" s="21">
        <f>TRUNC(TRUNC(E1696,8)*F1696,2)</f>
        <v/>
      </c>
      <c r="L1696" t="n">
        <v>4.906</v>
      </c>
      <c r="M1696" t="n">
        <v>28.88</v>
      </c>
      <c r="N1696">
        <f>(M1696-F1696)</f>
        <v/>
      </c>
    </row>
    <row r="1697" ht="15" customHeight="1">
      <c r="A1697" s="18" t="inlineStr">
        <is>
          <t>88316</t>
        </is>
      </c>
      <c r="B1697" s="19" t="inlineStr">
        <is>
          <t>SERVENTE COM ENCARGOS COMPLEMENTARES</t>
        </is>
      </c>
      <c r="C1697" s="18" t="inlineStr">
        <is>
          <t>SINAPI</t>
        </is>
      </c>
      <c r="D1697" s="18" t="inlineStr">
        <is>
          <t>H</t>
        </is>
      </c>
      <c r="E1697" s="20">
        <f>L1697*FATOR</f>
        <v/>
      </c>
      <c r="F1697" s="21">
        <f>'COMPOSICOES AUXILIARES'!G3382</f>
        <v/>
      </c>
      <c r="G1697" s="21">
        <f>TRUNC(TRUNC(E1697,8)*F1697,2)</f>
        <v/>
      </c>
      <c r="L1697" t="n">
        <v>3.296</v>
      </c>
      <c r="M1697" t="n">
        <v>22.1</v>
      </c>
      <c r="N1697">
        <f>(M1697-F1697)</f>
        <v/>
      </c>
    </row>
    <row r="1698" ht="18" customHeight="1">
      <c r="A1698" s="1" t="n"/>
      <c r="B1698" s="1" t="n"/>
      <c r="C1698" s="1" t="n"/>
      <c r="D1698" s="1" t="n"/>
      <c r="E1698" s="77" t="inlineStr">
        <is>
          <t>TOTAL Mão de Obra com Encargos Complementares:</t>
        </is>
      </c>
      <c r="F1698" s="89" t="n"/>
      <c r="G1698" s="22">
        <f>SUM(G1696:G1697)</f>
        <v/>
      </c>
    </row>
    <row r="1699" ht="15" customHeight="1">
      <c r="A1699" s="76" t="inlineStr">
        <is>
          <t>Serviço</t>
        </is>
      </c>
      <c r="B1699" s="89" t="n"/>
      <c r="C1699" s="74" t="inlineStr">
        <is>
          <t>FONTE</t>
        </is>
      </c>
      <c r="D1699" s="74" t="inlineStr">
        <is>
          <t>UNID</t>
        </is>
      </c>
      <c r="E1699" s="74" t="inlineStr">
        <is>
          <t>COEFICIENTE</t>
        </is>
      </c>
      <c r="F1699" s="74" t="inlineStr">
        <is>
          <t>PREÇO UNITÁRIO</t>
        </is>
      </c>
      <c r="G1699" s="74" t="inlineStr">
        <is>
          <t>TOTAL</t>
        </is>
      </c>
    </row>
    <row r="1700" ht="29.1" customHeight="1">
      <c r="A1700" s="18" t="inlineStr">
        <is>
          <t>94972</t>
        </is>
      </c>
      <c r="B1700" s="19" t="inlineStr">
        <is>
          <t>CONCRETO FCK = 30MPA, TRAÇO 1:2,1:2,5 (EM MASSA SECA DE CIMENTO/ AREIA MÉDIA/ BRITA 1) - PREPARO MECÂNICO COM BETONEIRA 600 L. AF_05/2021</t>
        </is>
      </c>
      <c r="C1700" s="18" t="inlineStr">
        <is>
          <t>SINAPI</t>
        </is>
      </c>
      <c r="D1700" s="18" t="inlineStr">
        <is>
          <t>M3</t>
        </is>
      </c>
      <c r="E1700" s="20" t="n">
        <v>1.15</v>
      </c>
      <c r="F1700" s="21">
        <f>'COMPOSICOES AUXILIARES'!G931</f>
        <v/>
      </c>
      <c r="G1700" s="21">
        <f>TRUNC(TRUNC(E1700,8)*F1700,2)</f>
        <v/>
      </c>
      <c r="L1700" t="n">
        <v>1.15</v>
      </c>
      <c r="M1700" t="n">
        <v>523.38</v>
      </c>
      <c r="N1700">
        <f>(M1700-F1700)</f>
        <v/>
      </c>
    </row>
    <row r="1701" ht="15" customHeight="1">
      <c r="A1701" s="1" t="n"/>
      <c r="B1701" s="1" t="n"/>
      <c r="C1701" s="1" t="n"/>
      <c r="D1701" s="1" t="n"/>
      <c r="E1701" s="77" t="inlineStr">
        <is>
          <t>TOTAL Serviço:</t>
        </is>
      </c>
      <c r="F1701" s="89" t="n"/>
      <c r="G1701" s="22">
        <f>SUM(G1700:G1700)</f>
        <v/>
      </c>
    </row>
    <row r="1702" ht="15" customHeight="1">
      <c r="A1702" s="1" t="n"/>
      <c r="B1702" s="1" t="n"/>
      <c r="C1702" s="1" t="n"/>
      <c r="D1702" s="1" t="n"/>
      <c r="E1702" s="78" t="inlineStr">
        <is>
          <t>VALOR:</t>
        </is>
      </c>
      <c r="F1702" s="89" t="n"/>
      <c r="G1702" s="4">
        <f>SUM(G1698,G1694,G1701)</f>
        <v/>
      </c>
    </row>
    <row r="1703" ht="15" customHeight="1">
      <c r="A1703" s="1" t="n"/>
      <c r="B1703" s="1" t="n"/>
      <c r="C1703" s="1" t="n"/>
      <c r="D1703" s="1" t="n"/>
      <c r="E1703" s="78" t="inlineStr">
        <is>
          <t>VALOR BDI:</t>
        </is>
      </c>
      <c r="F1703" s="89" t="n"/>
      <c r="G1703" s="4">
        <f>ROUNDDOWN(G1702*BDI,2)</f>
        <v/>
      </c>
    </row>
    <row r="1704" ht="15" customHeight="1">
      <c r="A1704" s="1" t="n"/>
      <c r="B1704" s="1" t="n"/>
      <c r="C1704" s="1" t="n"/>
      <c r="D1704" s="1" t="n"/>
      <c r="E1704" s="78" t="inlineStr">
        <is>
          <t>VALOR COM BDI:</t>
        </is>
      </c>
      <c r="F1704" s="89" t="n"/>
      <c r="G1704" s="4">
        <f>G1703 + G1702</f>
        <v/>
      </c>
    </row>
    <row r="1705" ht="9.949999999999999" customHeight="1">
      <c r="A1705" s="1" t="n"/>
      <c r="B1705" s="1" t="n"/>
      <c r="C1705" s="1" t="n"/>
      <c r="D1705" s="1" t="n"/>
      <c r="E1705" s="79" t="n"/>
    </row>
    <row r="1706" ht="20.1" customHeight="1">
      <c r="A1706" s="80" t="inlineStr">
        <is>
          <t>5.12. 93205 CINTA DE AMARRAÇÃO DE ALVENARIA MOLDADA IN LOCO COM UTILIZAÇÃO DE BLOCOS CANALETA. AF_03/2016 (M)</t>
        </is>
      </c>
      <c r="B1706" s="88" t="n"/>
      <c r="C1706" s="88" t="n"/>
      <c r="D1706" s="88" t="n"/>
      <c r="E1706" s="88" t="n"/>
      <c r="F1706" s="88" t="n"/>
      <c r="G1706" s="89" t="n"/>
    </row>
    <row r="1707" ht="15" customHeight="1">
      <c r="A1707" s="76" t="inlineStr">
        <is>
          <t>Material</t>
        </is>
      </c>
      <c r="B1707" s="89" t="n"/>
      <c r="C1707" s="74" t="inlineStr">
        <is>
          <t>FONTE</t>
        </is>
      </c>
      <c r="D1707" s="74" t="inlineStr">
        <is>
          <t>UNID</t>
        </is>
      </c>
      <c r="E1707" s="74" t="inlineStr">
        <is>
          <t>COEFICIENTE</t>
        </is>
      </c>
      <c r="F1707" s="74" t="inlineStr">
        <is>
          <t>PREÇO UNITÁRIO</t>
        </is>
      </c>
      <c r="G1707" s="74" t="inlineStr">
        <is>
          <t>TOTAL</t>
        </is>
      </c>
    </row>
    <row r="1708" ht="21" customHeight="1">
      <c r="A1708" s="18" t="inlineStr">
        <is>
          <t>00000659</t>
        </is>
      </c>
      <c r="B1708" s="19" t="inlineStr">
        <is>
          <t>CANALETA DE CONCRETO 14 X 19 X 19 CM (CLASSE C - NBR 6136)</t>
        </is>
      </c>
      <c r="C1708" s="18" t="inlineStr">
        <is>
          <t>SINAPI</t>
        </is>
      </c>
      <c r="D1708" s="18" t="inlineStr">
        <is>
          <t>UN</t>
        </is>
      </c>
      <c r="E1708" s="20" t="n">
        <v>5.34</v>
      </c>
      <c r="F1708" s="21">
        <f>ROUND(M1708*FATOR, 2)</f>
        <v/>
      </c>
      <c r="G1708" s="21">
        <f>TRUNC(TRUNC(E1708,8)*F1708,2)</f>
        <v/>
      </c>
      <c r="L1708" t="n">
        <v>5.34</v>
      </c>
      <c r="M1708" t="n">
        <v>3.14</v>
      </c>
      <c r="N1708">
        <f>(M1708-F1708)</f>
        <v/>
      </c>
    </row>
    <row r="1709" ht="15" customHeight="1">
      <c r="A1709" s="1" t="n"/>
      <c r="B1709" s="1" t="n"/>
      <c r="C1709" s="1" t="n"/>
      <c r="D1709" s="1" t="n"/>
      <c r="E1709" s="77" t="inlineStr">
        <is>
          <t>TOTAL Material:</t>
        </is>
      </c>
      <c r="F1709" s="89" t="n"/>
      <c r="G1709" s="22">
        <f>SUM(G1708:G1708)</f>
        <v/>
      </c>
    </row>
    <row r="1710" ht="15" customHeight="1">
      <c r="A1710" s="76" t="inlineStr">
        <is>
          <t>Mão de Obra com Encargos Complementares</t>
        </is>
      </c>
      <c r="B1710" s="89" t="n"/>
      <c r="C1710" s="74" t="inlineStr">
        <is>
          <t>FONTE</t>
        </is>
      </c>
      <c r="D1710" s="74" t="inlineStr">
        <is>
          <t>UNID</t>
        </is>
      </c>
      <c r="E1710" s="74" t="inlineStr">
        <is>
          <t>COEFICIENTE</t>
        </is>
      </c>
      <c r="F1710" s="74" t="inlineStr">
        <is>
          <t>PREÇO UNITÁRIO</t>
        </is>
      </c>
      <c r="G1710" s="74" t="inlineStr">
        <is>
          <t>TOTAL</t>
        </is>
      </c>
    </row>
    <row r="1711" ht="15" customHeight="1">
      <c r="A1711" s="18" t="inlineStr">
        <is>
          <t>88309</t>
        </is>
      </c>
      <c r="B1711" s="19" t="inlineStr">
        <is>
          <t>PEDREIRO COM ENCARGOS COMPLEMENTARES</t>
        </is>
      </c>
      <c r="C1711" s="18" t="inlineStr">
        <is>
          <t>SINAPI</t>
        </is>
      </c>
      <c r="D1711" s="18" t="inlineStr">
        <is>
          <t>H</t>
        </is>
      </c>
      <c r="E1711" s="20">
        <f>L1711*FATOR</f>
        <v/>
      </c>
      <c r="F1711" s="21">
        <f>'COMPOSICOES AUXILIARES'!G2963</f>
        <v/>
      </c>
      <c r="G1711" s="21">
        <f>TRUNC(TRUNC(E1711,8)*F1711,2)</f>
        <v/>
      </c>
      <c r="L1711" t="n">
        <v>0.253</v>
      </c>
      <c r="M1711" t="n">
        <v>28.88</v>
      </c>
      <c r="N1711">
        <f>(M1711-F1711)</f>
        <v/>
      </c>
    </row>
    <row r="1712" ht="15" customHeight="1">
      <c r="A1712" s="18" t="inlineStr">
        <is>
          <t>88316</t>
        </is>
      </c>
      <c r="B1712" s="19" t="inlineStr">
        <is>
          <t>SERVENTE COM ENCARGOS COMPLEMENTARES</t>
        </is>
      </c>
      <c r="C1712" s="18" t="inlineStr">
        <is>
          <t>SINAPI</t>
        </is>
      </c>
      <c r="D1712" s="18" t="inlineStr">
        <is>
          <t>H</t>
        </is>
      </c>
      <c r="E1712" s="20">
        <f>L1712*FATOR</f>
        <v/>
      </c>
      <c r="F1712" s="21">
        <f>'COMPOSICOES AUXILIARES'!G3382</f>
        <v/>
      </c>
      <c r="G1712" s="21">
        <f>TRUNC(TRUNC(E1712,8)*F1712,2)</f>
        <v/>
      </c>
      <c r="L1712" t="n">
        <v>0.126</v>
      </c>
      <c r="M1712" t="n">
        <v>22.1</v>
      </c>
      <c r="N1712">
        <f>(M1712-F1712)</f>
        <v/>
      </c>
    </row>
    <row r="1713" ht="18" customHeight="1">
      <c r="A1713" s="1" t="n"/>
      <c r="B1713" s="1" t="n"/>
      <c r="C1713" s="1" t="n"/>
      <c r="D1713" s="1" t="n"/>
      <c r="E1713" s="77" t="inlineStr">
        <is>
          <t>TOTAL Mão de Obra com Encargos Complementares:</t>
        </is>
      </c>
      <c r="F1713" s="89" t="n"/>
      <c r="G1713" s="22">
        <f>SUM(G1711:G1712)</f>
        <v/>
      </c>
    </row>
    <row r="1714" ht="15" customHeight="1">
      <c r="A1714" s="76" t="inlineStr">
        <is>
          <t>Serviço</t>
        </is>
      </c>
      <c r="B1714" s="89" t="n"/>
      <c r="C1714" s="74" t="inlineStr">
        <is>
          <t>FONTE</t>
        </is>
      </c>
      <c r="D1714" s="74" t="inlineStr">
        <is>
          <t>UNID</t>
        </is>
      </c>
      <c r="E1714" s="74" t="inlineStr">
        <is>
          <t>COEFICIENTE</t>
        </is>
      </c>
      <c r="F1714" s="74" t="inlineStr">
        <is>
          <t>PREÇO UNITÁRIO</t>
        </is>
      </c>
      <c r="G1714" s="74" t="inlineStr">
        <is>
          <t>TOTAL</t>
        </is>
      </c>
    </row>
    <row r="1715" ht="38.1" customHeight="1">
      <c r="A1715" s="18" t="inlineStr">
        <is>
          <t>87294</t>
        </is>
      </c>
      <c r="B1715" s="19" t="inlineStr">
        <is>
          <t>ARGAMASSA TRAÇO 1:2:9 (EM VOLUME DE CIMENTO, CAL E AREIA MÉDIA ÚMIDA) PARA EMBOÇO/MASSA ÚNICA/ASSENTAMENTO DE ALVENARIA DE VEDAÇÃO, PREPARO MECÂNICO COM BETONEIRA 600 L. AF_08/2019</t>
        </is>
      </c>
      <c r="C1715" s="18" t="inlineStr">
        <is>
          <t>SINAPI</t>
        </is>
      </c>
      <c r="D1715" s="18" t="inlineStr">
        <is>
          <t>M3</t>
        </is>
      </c>
      <c r="E1715" s="20" t="n">
        <v>0.0014</v>
      </c>
      <c r="F1715" s="21">
        <f>'COMPOSICOES AUXILIARES'!G194</f>
        <v/>
      </c>
      <c r="G1715" s="21">
        <f>TRUNC(TRUNC(E1715,8)*F1715,2)</f>
        <v/>
      </c>
      <c r="L1715" t="n">
        <v>0.0014</v>
      </c>
      <c r="M1715" t="n">
        <v>585.37</v>
      </c>
      <c r="N1715">
        <f>(M1715-F1715)</f>
        <v/>
      </c>
    </row>
    <row r="1716" ht="21" customHeight="1">
      <c r="A1716" s="18" t="inlineStr">
        <is>
          <t>92802</t>
        </is>
      </c>
      <c r="B1716" s="19" t="inlineStr">
        <is>
          <t>CORTE E DOBRA DE AÇO CA-50, DIÂMETRO DE 8,0 MM. AF_06/2022</t>
        </is>
      </c>
      <c r="C1716" s="18" t="inlineStr">
        <is>
          <t>SINAPI</t>
        </is>
      </c>
      <c r="D1716" s="18" t="inlineStr">
        <is>
          <t>KG</t>
        </is>
      </c>
      <c r="E1716" s="20" t="n">
        <v>0.79</v>
      </c>
      <c r="F1716" s="21">
        <f>'COMPOSICOES AUXILIARES'!G1068</f>
        <v/>
      </c>
      <c r="G1716" s="21">
        <f>TRUNC(TRUNC(E1716,8)*F1716,2)</f>
        <v/>
      </c>
      <c r="L1716" t="n">
        <v>0.79</v>
      </c>
      <c r="M1716" t="n">
        <v>9.970000000000001</v>
      </c>
      <c r="N1716">
        <f>(M1716-F1716)</f>
        <v/>
      </c>
    </row>
    <row r="1717" ht="29.1" customHeight="1">
      <c r="A1717" s="18" t="inlineStr">
        <is>
          <t>90279</t>
        </is>
      </c>
      <c r="B1717" s="19" t="inlineStr">
        <is>
          <t>GRAUTE FGK=20 MPA; TRAÇO 1:0,04:1,8:2,1 (EM MASSA SECA DE CIMENTO/ CAL/ AREIA GROSSA/ BRITA 0) - PREPARO MECÂNICO COM BETONEIRA 400 L. AF_09/2021</t>
        </is>
      </c>
      <c r="C1717" s="18" t="inlineStr">
        <is>
          <t>SINAPI</t>
        </is>
      </c>
      <c r="D1717" s="18" t="inlineStr">
        <is>
          <t>M3</t>
        </is>
      </c>
      <c r="E1717" s="20" t="n">
        <v>0.0114</v>
      </c>
      <c r="F1717" s="21">
        <f>'COMPOSICOES AUXILIARES'!G1984</f>
        <v/>
      </c>
      <c r="G1717" s="21">
        <f>TRUNC(TRUNC(E1717,8)*F1717,2)</f>
        <v/>
      </c>
      <c r="L1717" t="n">
        <v>0.0114</v>
      </c>
      <c r="M1717" t="n">
        <v>582.91</v>
      </c>
      <c r="N1717">
        <f>(M1717-F1717)</f>
        <v/>
      </c>
    </row>
    <row r="1718" ht="15" customHeight="1">
      <c r="A1718" s="1" t="n"/>
      <c r="B1718" s="1" t="n"/>
      <c r="C1718" s="1" t="n"/>
      <c r="D1718" s="1" t="n"/>
      <c r="E1718" s="77" t="inlineStr">
        <is>
          <t>TOTAL Serviço:</t>
        </is>
      </c>
      <c r="F1718" s="89" t="n"/>
      <c r="G1718" s="22">
        <f>SUM(G1715:G1717)</f>
        <v/>
      </c>
    </row>
    <row r="1719" ht="15" customHeight="1">
      <c r="A1719" s="1" t="n"/>
      <c r="B1719" s="1" t="n"/>
      <c r="C1719" s="1" t="n"/>
      <c r="D1719" s="1" t="n"/>
      <c r="E1719" s="78" t="inlineStr">
        <is>
          <t>VALOR:</t>
        </is>
      </c>
      <c r="F1719" s="89" t="n"/>
      <c r="G1719" s="4">
        <f>SUM(G1709,G1713,G1718)</f>
        <v/>
      </c>
    </row>
    <row r="1720" ht="15" customHeight="1">
      <c r="A1720" s="1" t="n"/>
      <c r="B1720" s="1" t="n"/>
      <c r="C1720" s="1" t="n"/>
      <c r="D1720" s="1" t="n"/>
      <c r="E1720" s="78" t="inlineStr">
        <is>
          <t>VALOR BDI:</t>
        </is>
      </c>
      <c r="F1720" s="89" t="n"/>
      <c r="G1720" s="4">
        <f>ROUNDDOWN(G1719*BDI,2)</f>
        <v/>
      </c>
    </row>
    <row r="1721" ht="15" customHeight="1">
      <c r="A1721" s="1" t="n"/>
      <c r="B1721" s="1" t="n"/>
      <c r="C1721" s="1" t="n"/>
      <c r="D1721" s="1" t="n"/>
      <c r="E1721" s="78" t="inlineStr">
        <is>
          <t>VALOR COM BDI:</t>
        </is>
      </c>
      <c r="F1721" s="89" t="n"/>
      <c r="G1721" s="4">
        <f>G1720 + G1719</f>
        <v/>
      </c>
    </row>
    <row r="1722" ht="9.949999999999999" customHeight="1">
      <c r="A1722" s="1" t="n"/>
      <c r="B1722" s="1" t="n"/>
      <c r="C1722" s="1" t="n"/>
      <c r="D1722" s="1" t="n"/>
      <c r="E1722" s="79" t="n"/>
    </row>
    <row r="1723" ht="20.1" customHeight="1">
      <c r="A1723" s="80" t="inlineStr">
        <is>
          <t>5.13. 89470 ALVENARIA DE BLOCOS DE CONCRETO ESTRUTURAL 14X19X39 CM (ESPESSURA 14 CM), FBK = 4,5 MPA, UTILIZANDO COLHER DE PEDREIRO. AF_10/2022 (M2)</t>
        </is>
      </c>
      <c r="B1723" s="88" t="n"/>
      <c r="C1723" s="88" t="n"/>
      <c r="D1723" s="88" t="n"/>
      <c r="E1723" s="88" t="n"/>
      <c r="F1723" s="88" t="n"/>
      <c r="G1723" s="89" t="n"/>
    </row>
    <row r="1724" ht="15" customHeight="1">
      <c r="A1724" s="76" t="inlineStr">
        <is>
          <t>Material</t>
        </is>
      </c>
      <c r="B1724" s="89" t="n"/>
      <c r="C1724" s="74" t="inlineStr">
        <is>
          <t>FONTE</t>
        </is>
      </c>
      <c r="D1724" s="74" t="inlineStr">
        <is>
          <t>UNID</t>
        </is>
      </c>
      <c r="E1724" s="74" t="inlineStr">
        <is>
          <t>COEFICIENTE</t>
        </is>
      </c>
      <c r="F1724" s="74" t="inlineStr">
        <is>
          <t>PREÇO UNITÁRIO</t>
        </is>
      </c>
      <c r="G1724" s="74" t="inlineStr">
        <is>
          <t>TOTAL</t>
        </is>
      </c>
    </row>
    <row r="1725" ht="21" customHeight="1">
      <c r="A1725" s="18" t="inlineStr">
        <is>
          <t>00038591</t>
        </is>
      </c>
      <c r="B1725" s="19" t="inlineStr">
        <is>
          <t>BLOCO DE CONCRETO ESTRUTURAL 14 X 19 X 34 CM, FBK 4,5 MPA (NBR 6136)</t>
        </is>
      </c>
      <c r="C1725" s="18" t="inlineStr">
        <is>
          <t>SINAPI</t>
        </is>
      </c>
      <c r="D1725" s="18" t="inlineStr">
        <is>
          <t>UN</t>
        </is>
      </c>
      <c r="E1725" s="20" t="n">
        <v>1.46</v>
      </c>
      <c r="F1725" s="21">
        <f>ROUND(M1725*FATOR, 2)</f>
        <v/>
      </c>
      <c r="G1725" s="21">
        <f>TRUNC(TRUNC(E1725,8)*F1725,2)</f>
        <v/>
      </c>
      <c r="L1725" t="n">
        <v>1.46</v>
      </c>
      <c r="M1725" t="n">
        <v>4.44</v>
      </c>
      <c r="N1725">
        <f>(M1725-F1725)</f>
        <v/>
      </c>
    </row>
    <row r="1726" ht="21" customHeight="1">
      <c r="A1726" s="18" t="inlineStr">
        <is>
          <t>00025070</t>
        </is>
      </c>
      <c r="B1726" s="19" t="inlineStr">
        <is>
          <t>BLOCO DE CONCRETO ESTRUTURAL 14 X 19 X 39 CM, FBK 4,5 MPA (NBR 6136)</t>
        </is>
      </c>
      <c r="C1726" s="18" t="inlineStr">
        <is>
          <t>SINAPI</t>
        </is>
      </c>
      <c r="D1726" s="18" t="inlineStr">
        <is>
          <t>UN</t>
        </is>
      </c>
      <c r="E1726" s="20" t="n">
        <v>10.204</v>
      </c>
      <c r="F1726" s="21">
        <f>ROUND(M1726*FATOR, 2)</f>
        <v/>
      </c>
      <c r="G1726" s="21">
        <f>TRUNC(TRUNC(E1726,8)*F1726,2)</f>
        <v/>
      </c>
      <c r="L1726" t="n">
        <v>10.204</v>
      </c>
      <c r="M1726" t="n">
        <v>4.85</v>
      </c>
      <c r="N1726">
        <f>(M1726-F1726)</f>
        <v/>
      </c>
    </row>
    <row r="1727" ht="21" customHeight="1">
      <c r="A1727" s="18" t="inlineStr">
        <is>
          <t>00038597</t>
        </is>
      </c>
      <c r="B1727" s="19" t="inlineStr">
        <is>
          <t>CANALETA DE CONCRETO ESTRUTURAL 14 X 19 X 39 CM, FBK 4,5 MPA (NBR 6136)</t>
        </is>
      </c>
      <c r="C1727" s="18" t="inlineStr">
        <is>
          <t>SINAPI</t>
        </is>
      </c>
      <c r="D1727" s="18" t="inlineStr">
        <is>
          <t>UN</t>
        </is>
      </c>
      <c r="E1727" s="20" t="n">
        <v>0.97</v>
      </c>
      <c r="F1727" s="21">
        <f>ROUND(M1727*FATOR, 2)</f>
        <v/>
      </c>
      <c r="G1727" s="21">
        <f>TRUNC(TRUNC(E1727,8)*F1727,2)</f>
        <v/>
      </c>
      <c r="L1727" t="n">
        <v>0.97</v>
      </c>
      <c r="M1727" t="n">
        <v>5.47</v>
      </c>
      <c r="N1727">
        <f>(M1727-F1727)</f>
        <v/>
      </c>
    </row>
    <row r="1728" ht="21" customHeight="1">
      <c r="A1728" s="18" t="inlineStr">
        <is>
          <t>00038589</t>
        </is>
      </c>
      <c r="B1728" s="19" t="inlineStr">
        <is>
          <t>MEIO BLOCO DE CONCRETO ESTRUTURAL 14 X 19 X 19 CM, FBK 4,5 MPA (NBR 6136)</t>
        </is>
      </c>
      <c r="C1728" s="18" t="inlineStr">
        <is>
          <t>SINAPI</t>
        </is>
      </c>
      <c r="D1728" s="18" t="inlineStr">
        <is>
          <t>UN</t>
        </is>
      </c>
      <c r="E1728" s="20" t="n">
        <v>1.46</v>
      </c>
      <c r="F1728" s="21">
        <f>ROUND(M1728*FATOR, 2)</f>
        <v/>
      </c>
      <c r="G1728" s="21">
        <f>TRUNC(TRUNC(E1728,8)*F1728,2)</f>
        <v/>
      </c>
      <c r="L1728" t="n">
        <v>1.46</v>
      </c>
      <c r="M1728" t="n">
        <v>2.77</v>
      </c>
      <c r="N1728">
        <f>(M1728-F1728)</f>
        <v/>
      </c>
    </row>
    <row r="1729" ht="15" customHeight="1">
      <c r="A1729" s="1" t="n"/>
      <c r="B1729" s="1" t="n"/>
      <c r="C1729" s="1" t="n"/>
      <c r="D1729" s="1" t="n"/>
      <c r="E1729" s="77" t="inlineStr">
        <is>
          <t>TOTAL Material:</t>
        </is>
      </c>
      <c r="F1729" s="89" t="n"/>
      <c r="G1729" s="22">
        <f>SUM(G1725:G1728)</f>
        <v/>
      </c>
    </row>
    <row r="1730" ht="15" customHeight="1">
      <c r="A1730" s="76" t="inlineStr">
        <is>
          <t>Mão de Obra com Encargos Complementares</t>
        </is>
      </c>
      <c r="B1730" s="89" t="n"/>
      <c r="C1730" s="74" t="inlineStr">
        <is>
          <t>FONTE</t>
        </is>
      </c>
      <c r="D1730" s="74" t="inlineStr">
        <is>
          <t>UNID</t>
        </is>
      </c>
      <c r="E1730" s="74" t="inlineStr">
        <is>
          <t>COEFICIENTE</t>
        </is>
      </c>
      <c r="F1730" s="74" t="inlineStr">
        <is>
          <t>PREÇO UNITÁRIO</t>
        </is>
      </c>
      <c r="G1730" s="74" t="inlineStr">
        <is>
          <t>TOTAL</t>
        </is>
      </c>
    </row>
    <row r="1731" ht="15" customHeight="1">
      <c r="A1731" s="18" t="inlineStr">
        <is>
          <t>88309</t>
        </is>
      </c>
      <c r="B1731" s="19" t="inlineStr">
        <is>
          <t>PEDREIRO COM ENCARGOS COMPLEMENTARES</t>
        </is>
      </c>
      <c r="C1731" s="18" t="inlineStr">
        <is>
          <t>SINAPI</t>
        </is>
      </c>
      <c r="D1731" s="18" t="inlineStr">
        <is>
          <t>H</t>
        </is>
      </c>
      <c r="E1731" s="20">
        <f>L1731*FATOR</f>
        <v/>
      </c>
      <c r="F1731" s="21">
        <f>'COMPOSICOES AUXILIARES'!G2963</f>
        <v/>
      </c>
      <c r="G1731" s="21">
        <f>TRUNC(TRUNC(E1731,8)*F1731,2)</f>
        <v/>
      </c>
      <c r="L1731" t="n">
        <v>0.62</v>
      </c>
      <c r="M1731" t="n">
        <v>28.88</v>
      </c>
      <c r="N1731">
        <f>(M1731-F1731)</f>
        <v/>
      </c>
    </row>
    <row r="1732" ht="15" customHeight="1">
      <c r="A1732" s="18" t="inlineStr">
        <is>
          <t>88316</t>
        </is>
      </c>
      <c r="B1732" s="19" t="inlineStr">
        <is>
          <t>SERVENTE COM ENCARGOS COMPLEMENTARES</t>
        </is>
      </c>
      <c r="C1732" s="18" t="inlineStr">
        <is>
          <t>SINAPI</t>
        </is>
      </c>
      <c r="D1732" s="18" t="inlineStr">
        <is>
          <t>H</t>
        </is>
      </c>
      <c r="E1732" s="20">
        <f>L1732*FATOR</f>
        <v/>
      </c>
      <c r="F1732" s="21">
        <f>'COMPOSICOES AUXILIARES'!G3382</f>
        <v/>
      </c>
      <c r="G1732" s="21">
        <f>TRUNC(TRUNC(E1732,8)*F1732,2)</f>
        <v/>
      </c>
      <c r="L1732" t="n">
        <v>0.62</v>
      </c>
      <c r="M1732" t="n">
        <v>22.1</v>
      </c>
      <c r="N1732">
        <f>(M1732-F1732)</f>
        <v/>
      </c>
    </row>
    <row r="1733" ht="18" customHeight="1">
      <c r="A1733" s="1" t="n"/>
      <c r="B1733" s="1" t="n"/>
      <c r="C1733" s="1" t="n"/>
      <c r="D1733" s="1" t="n"/>
      <c r="E1733" s="77" t="inlineStr">
        <is>
          <t>TOTAL Mão de Obra com Encargos Complementares:</t>
        </is>
      </c>
      <c r="F1733" s="89" t="n"/>
      <c r="G1733" s="22">
        <f>SUM(G1731:G1732)</f>
        <v/>
      </c>
    </row>
    <row r="1734" ht="15" customHeight="1">
      <c r="A1734" s="76" t="inlineStr">
        <is>
          <t>Serviço</t>
        </is>
      </c>
      <c r="B1734" s="89" t="n"/>
      <c r="C1734" s="74" t="inlineStr">
        <is>
          <t>FONTE</t>
        </is>
      </c>
      <c r="D1734" s="74" t="inlineStr">
        <is>
          <t>UNID</t>
        </is>
      </c>
      <c r="E1734" s="74" t="inlineStr">
        <is>
          <t>COEFICIENTE</t>
        </is>
      </c>
      <c r="F1734" s="74" t="inlineStr">
        <is>
          <t>PREÇO UNITÁRIO</t>
        </is>
      </c>
      <c r="G1734" s="74" t="inlineStr">
        <is>
          <t>TOTAL</t>
        </is>
      </c>
    </row>
    <row r="1735" ht="38.1" customHeight="1">
      <c r="A1735" s="18" t="inlineStr">
        <is>
          <t>88715</t>
        </is>
      </c>
      <c r="B1735" s="19" t="inlineStr">
        <is>
          <t>ARGAMASSA TRAÇO 1:2:9 (EM VOLUME DE CIMENTO, CAL E AREIA MÉDIA ÚMIDA) PARA EMBOÇO/MASSA ÚNICA/ASSENTAMENTO DE ALVENARIA DE VEDAÇÃO, PREPARO MECÂNICO COM BETONEIRA 400 L. AF_08/2019</t>
        </is>
      </c>
      <c r="C1735" s="18" t="inlineStr">
        <is>
          <t>SINAPI</t>
        </is>
      </c>
      <c r="D1735" s="18" t="inlineStr">
        <is>
          <t>M3</t>
        </is>
      </c>
      <c r="E1735" s="20" t="n">
        <v>0.0168</v>
      </c>
      <c r="F1735" s="21">
        <f>'COMPOSICOES AUXILIARES'!G176</f>
        <v/>
      </c>
      <c r="G1735" s="21">
        <f>TRUNC(TRUNC(E1735,8)*F1735,2)</f>
        <v/>
      </c>
      <c r="L1735" t="n">
        <v>0.0168</v>
      </c>
      <c r="M1735" t="n">
        <v>582.99</v>
      </c>
      <c r="N1735">
        <f>(M1735-F1735)</f>
        <v/>
      </c>
    </row>
    <row r="1736" ht="15" customHeight="1">
      <c r="A1736" s="1" t="n"/>
      <c r="B1736" s="1" t="n"/>
      <c r="C1736" s="1" t="n"/>
      <c r="D1736" s="1" t="n"/>
      <c r="E1736" s="77" t="inlineStr">
        <is>
          <t>TOTAL Serviço:</t>
        </is>
      </c>
      <c r="F1736" s="89" t="n"/>
      <c r="G1736" s="22">
        <f>SUM(G1735:G1735)</f>
        <v/>
      </c>
    </row>
    <row r="1737" ht="15" customHeight="1">
      <c r="A1737" s="1" t="n"/>
      <c r="B1737" s="1" t="n"/>
      <c r="C1737" s="1" t="n"/>
      <c r="D1737" s="1" t="n"/>
      <c r="E1737" s="78" t="inlineStr">
        <is>
          <t>VALOR:</t>
        </is>
      </c>
      <c r="F1737" s="89" t="n"/>
      <c r="G1737" s="4">
        <f>SUM(G1729,G1733,G1736)</f>
        <v/>
      </c>
    </row>
    <row r="1738" ht="15" customHeight="1">
      <c r="A1738" s="1" t="n"/>
      <c r="B1738" s="1" t="n"/>
      <c r="C1738" s="1" t="n"/>
      <c r="D1738" s="1" t="n"/>
      <c r="E1738" s="78" t="inlineStr">
        <is>
          <t>VALOR BDI:</t>
        </is>
      </c>
      <c r="F1738" s="89" t="n"/>
      <c r="G1738" s="4">
        <f>ROUNDDOWN(G1737*BDI,2)</f>
        <v/>
      </c>
    </row>
    <row r="1739" ht="15" customHeight="1">
      <c r="A1739" s="1" t="n"/>
      <c r="B1739" s="1" t="n"/>
      <c r="C1739" s="1" t="n"/>
      <c r="D1739" s="1" t="n"/>
      <c r="E1739" s="78" t="inlineStr">
        <is>
          <t>VALOR COM BDI:</t>
        </is>
      </c>
      <c r="F1739" s="89" t="n"/>
      <c r="G1739" s="4">
        <f>G1738 + G1737</f>
        <v/>
      </c>
    </row>
    <row r="1740" ht="9.949999999999999" customHeight="1">
      <c r="A1740" s="1" t="n"/>
      <c r="B1740" s="1" t="n"/>
      <c r="C1740" s="1" t="n"/>
      <c r="D1740" s="1" t="n"/>
      <c r="E1740" s="79" t="n"/>
    </row>
    <row r="1741" ht="20.1" customHeight="1">
      <c r="A1741" s="80" t="inlineStr">
        <is>
          <t>5.14. S08637 Chapim de concreto pré-moldado (m)</t>
        </is>
      </c>
      <c r="B1741" s="88" t="n"/>
      <c r="C1741" s="88" t="n"/>
      <c r="D1741" s="88" t="n"/>
      <c r="E1741" s="88" t="n"/>
      <c r="F1741" s="88" t="n"/>
      <c r="G1741" s="89" t="n"/>
    </row>
    <row r="1742" ht="15" customHeight="1">
      <c r="A1742" s="76" t="inlineStr">
        <is>
          <t>Material</t>
        </is>
      </c>
      <c r="B1742" s="89" t="n"/>
      <c r="C1742" s="74" t="inlineStr">
        <is>
          <t>FONTE</t>
        </is>
      </c>
      <c r="D1742" s="74" t="inlineStr">
        <is>
          <t>UNID</t>
        </is>
      </c>
      <c r="E1742" s="74" t="inlineStr">
        <is>
          <t>COEFICIENTE</t>
        </is>
      </c>
      <c r="F1742" s="74" t="inlineStr">
        <is>
          <t>PREÇO UNITÁRIO</t>
        </is>
      </c>
      <c r="G1742" s="74" t="inlineStr">
        <is>
          <t>TOTAL</t>
        </is>
      </c>
    </row>
    <row r="1743" ht="15" customHeight="1">
      <c r="A1743" s="18" t="inlineStr">
        <is>
          <t>I00081</t>
        </is>
      </c>
      <c r="B1743" s="19" t="inlineStr">
        <is>
          <t>Aço ca-50 6,3 a 12,5 mm</t>
        </is>
      </c>
      <c r="C1743" s="18" t="inlineStr">
        <is>
          <t>ORSE</t>
        </is>
      </c>
      <c r="D1743" s="18" t="inlineStr">
        <is>
          <t>kg</t>
        </is>
      </c>
      <c r="E1743" s="20" t="n">
        <v>0.8</v>
      </c>
      <c r="F1743" s="21">
        <f>ROUND(M1743*FATOR, 2)</f>
        <v/>
      </c>
      <c r="G1743" s="21">
        <f>ROUND(ROUND(E1743,8)*F1743,2)</f>
        <v/>
      </c>
      <c r="L1743" t="n">
        <v>0.8</v>
      </c>
      <c r="M1743" t="n">
        <v>9.300000000000001</v>
      </c>
      <c r="N1743">
        <f>(M1743-F1743)</f>
        <v/>
      </c>
    </row>
    <row r="1744" ht="15" customHeight="1">
      <c r="A1744" s="1" t="n"/>
      <c r="B1744" s="1" t="n"/>
      <c r="C1744" s="1" t="n"/>
      <c r="D1744" s="1" t="n"/>
      <c r="E1744" s="77" t="inlineStr">
        <is>
          <t>TOTAL Material:</t>
        </is>
      </c>
      <c r="F1744" s="89" t="n"/>
      <c r="G1744" s="22">
        <f>SUM(G1743:G1743)</f>
        <v/>
      </c>
    </row>
    <row r="1745" ht="15" customHeight="1">
      <c r="A1745" s="76" t="inlineStr">
        <is>
          <t>Serviço</t>
        </is>
      </c>
      <c r="B1745" s="89" t="n"/>
      <c r="C1745" s="74" t="inlineStr">
        <is>
          <t>FONTE</t>
        </is>
      </c>
      <c r="D1745" s="74" t="inlineStr">
        <is>
          <t>UNID</t>
        </is>
      </c>
      <c r="E1745" s="74" t="inlineStr">
        <is>
          <t>COEFICIENTE</t>
        </is>
      </c>
      <c r="F1745" s="74" t="inlineStr">
        <is>
          <t>PREÇO UNITÁRIO</t>
        </is>
      </c>
      <c r="G1745" s="74" t="inlineStr">
        <is>
          <t>TOTAL</t>
        </is>
      </c>
    </row>
    <row r="1746" ht="21" customHeight="1">
      <c r="A1746" s="18" t="inlineStr">
        <is>
          <t>S00127</t>
        </is>
      </c>
      <c r="B1746" s="19" t="inlineStr">
        <is>
          <t>Concreto simples usinado fck=21mpa, bombeado, lançado e adensado em superestrutura</t>
        </is>
      </c>
      <c r="C1746" s="18" t="inlineStr">
        <is>
          <t>ORSE</t>
        </is>
      </c>
      <c r="D1746" s="18" t="inlineStr">
        <is>
          <t>m3</t>
        </is>
      </c>
      <c r="E1746" s="20" t="n">
        <v>0.01</v>
      </c>
      <c r="F1746" s="21">
        <f>'COMPOSICOES AUXILIARES'!G1452</f>
        <v/>
      </c>
      <c r="G1746" s="21">
        <f>ROUND(ROUND(E1746,8)*F1746,2)</f>
        <v/>
      </c>
      <c r="L1746" t="n">
        <v>0.01</v>
      </c>
      <c r="M1746" t="n">
        <v>658.14</v>
      </c>
      <c r="N1746">
        <f>(M1746-F1746)</f>
        <v/>
      </c>
    </row>
    <row r="1747" ht="29.1" customHeight="1">
      <c r="A1747" s="18" t="inlineStr">
        <is>
          <t>S11640</t>
        </is>
      </c>
      <c r="B1747" s="19" t="inlineStr">
        <is>
          <t>Forma plana para estruturas, em compensado plastificado de 10mm, 02 usos, inclusive escoramento - Revisada 07.2015</t>
        </is>
      </c>
      <c r="C1747" s="18" t="inlineStr">
        <is>
          <t>ORSE</t>
        </is>
      </c>
      <c r="D1747" s="18" t="inlineStr">
        <is>
          <t>m2</t>
        </is>
      </c>
      <c r="E1747" s="20" t="n">
        <v>0.35</v>
      </c>
      <c r="F1747" s="21">
        <f>'COMPOSICOES AUXILIARES'!G1945</f>
        <v/>
      </c>
      <c r="G1747" s="21">
        <f>ROUND(ROUND(E1747,8)*F1747,2)</f>
        <v/>
      </c>
      <c r="L1747" t="n">
        <v>0.35</v>
      </c>
      <c r="M1747" t="n">
        <v>124.65</v>
      </c>
      <c r="N1747">
        <f>(M1747-F1747)</f>
        <v/>
      </c>
    </row>
    <row r="1748" ht="15" customHeight="1">
      <c r="A1748" s="1" t="n"/>
      <c r="B1748" s="1" t="n"/>
      <c r="C1748" s="1" t="n"/>
      <c r="D1748" s="1" t="n"/>
      <c r="E1748" s="77" t="inlineStr">
        <is>
          <t>TOTAL Serviço:</t>
        </is>
      </c>
      <c r="F1748" s="89" t="n"/>
      <c r="G1748" s="22">
        <f>SUM(G1746:G1747)</f>
        <v/>
      </c>
    </row>
    <row r="1749" ht="15" customHeight="1">
      <c r="A1749" s="1" t="n"/>
      <c r="B1749" s="1" t="n"/>
      <c r="C1749" s="1" t="n"/>
      <c r="D1749" s="1" t="n"/>
      <c r="E1749" s="78" t="inlineStr">
        <is>
          <t>VALOR:</t>
        </is>
      </c>
      <c r="F1749" s="89" t="n"/>
      <c r="G1749" s="4">
        <f>SUM(G1744,G1748)</f>
        <v/>
      </c>
    </row>
    <row r="1750" ht="15" customHeight="1">
      <c r="A1750" s="1" t="n"/>
      <c r="B1750" s="1" t="n"/>
      <c r="C1750" s="1" t="n"/>
      <c r="D1750" s="1" t="n"/>
      <c r="E1750" s="78" t="inlineStr">
        <is>
          <t>VALOR BDI:</t>
        </is>
      </c>
      <c r="F1750" s="89" t="n"/>
      <c r="G1750" s="4">
        <f>ROUNDDOWN(G1749*BDI,2)</f>
        <v/>
      </c>
    </row>
    <row r="1751" ht="15" customHeight="1">
      <c r="A1751" s="1" t="n"/>
      <c r="B1751" s="1" t="n"/>
      <c r="C1751" s="1" t="n"/>
      <c r="D1751" s="1" t="n"/>
      <c r="E1751" s="78" t="inlineStr">
        <is>
          <t>VALOR COM BDI:</t>
        </is>
      </c>
      <c r="F1751" s="89" t="n"/>
      <c r="G1751" s="4">
        <f>G1750 + G1749</f>
        <v/>
      </c>
    </row>
    <row r="1752" ht="9.949999999999999" customHeight="1">
      <c r="A1752" s="1" t="n"/>
      <c r="B1752" s="1" t="n"/>
      <c r="C1752" s="1" t="n"/>
      <c r="D1752" s="1" t="n"/>
      <c r="E1752" s="79" t="n"/>
    </row>
    <row r="1753" ht="20.1" customHeight="1">
      <c r="A1753" s="80" t="inlineStr">
        <is>
          <t>5.15. CP ADAP. 024 REMOÇÃO / RECOMPOSIÇÃO DE CERCA ELÉTRICA (M)</t>
        </is>
      </c>
      <c r="B1753" s="88" t="n"/>
      <c r="C1753" s="88" t="n"/>
      <c r="D1753" s="88" t="n"/>
      <c r="E1753" s="88" t="n"/>
      <c r="F1753" s="88" t="n"/>
      <c r="G1753" s="89" t="n"/>
    </row>
    <row r="1754" ht="15" customHeight="1">
      <c r="A1754" s="76" t="inlineStr">
        <is>
          <t>Mão de Obra com Encargos Complementares</t>
        </is>
      </c>
      <c r="B1754" s="89" t="n"/>
      <c r="C1754" s="74" t="inlineStr">
        <is>
          <t>FONTE</t>
        </is>
      </c>
      <c r="D1754" s="74" t="inlineStr">
        <is>
          <t>UNID</t>
        </is>
      </c>
      <c r="E1754" s="74" t="inlineStr">
        <is>
          <t>COEFICIENTE</t>
        </is>
      </c>
      <c r="F1754" s="74" t="inlineStr">
        <is>
          <t>PREÇO UNITÁRIO</t>
        </is>
      </c>
      <c r="G1754" s="74" t="inlineStr">
        <is>
          <t>TOTAL</t>
        </is>
      </c>
    </row>
    <row r="1755" ht="15" customHeight="1">
      <c r="A1755" s="18" t="inlineStr">
        <is>
          <t>88264</t>
        </is>
      </c>
      <c r="B1755" s="19" t="inlineStr">
        <is>
          <t>ELETRICISTA COM ENCARGOS COMPLEMENTARES</t>
        </is>
      </c>
      <c r="C1755" s="18" t="inlineStr">
        <is>
          <t>SINAPI</t>
        </is>
      </c>
      <c r="D1755" s="18" t="inlineStr">
        <is>
          <t>H</t>
        </is>
      </c>
      <c r="E1755" s="20">
        <f>L1755*FATOR</f>
        <v/>
      </c>
      <c r="F1755" s="21">
        <f>'COMPOSICOES AUXILIARES'!G1514</f>
        <v/>
      </c>
      <c r="G1755" s="21">
        <f>ROUND(ROUND(E1755,8)*F1755,2)</f>
        <v/>
      </c>
      <c r="L1755" t="n">
        <v>0.5600000000000001</v>
      </c>
      <c r="M1755" t="n">
        <v>29.25</v>
      </c>
      <c r="N1755">
        <f>(M1755-F1755)</f>
        <v/>
      </c>
    </row>
    <row r="1756" ht="15" customHeight="1">
      <c r="A1756" s="18" t="inlineStr">
        <is>
          <t>88309</t>
        </is>
      </c>
      <c r="B1756" s="19" t="inlineStr">
        <is>
          <t>PEDREIRO COM ENCARGOS COMPLEMENTARES</t>
        </is>
      </c>
      <c r="C1756" s="18" t="inlineStr">
        <is>
          <t>SINAPI</t>
        </is>
      </c>
      <c r="D1756" s="18" t="inlineStr">
        <is>
          <t>H</t>
        </is>
      </c>
      <c r="E1756" s="20">
        <f>L1756*FATOR</f>
        <v/>
      </c>
      <c r="F1756" s="21">
        <f>'COMPOSICOES AUXILIARES'!G2963</f>
        <v/>
      </c>
      <c r="G1756" s="21">
        <f>ROUND(ROUND(E1756,8)*F1756,2)</f>
        <v/>
      </c>
      <c r="L1756" t="n">
        <v>0.45</v>
      </c>
      <c r="M1756" t="n">
        <v>28.88</v>
      </c>
      <c r="N1756">
        <f>(M1756-F1756)</f>
        <v/>
      </c>
    </row>
    <row r="1757" ht="15" customHeight="1">
      <c r="A1757" s="18" t="inlineStr">
        <is>
          <t>88316</t>
        </is>
      </c>
      <c r="B1757" s="19" t="inlineStr">
        <is>
          <t>SERVENTE COM ENCARGOS COMPLEMENTARES</t>
        </is>
      </c>
      <c r="C1757" s="18" t="inlineStr">
        <is>
          <t>SINAPI</t>
        </is>
      </c>
      <c r="D1757" s="18" t="inlineStr">
        <is>
          <t>H</t>
        </is>
      </c>
      <c r="E1757" s="20">
        <f>L1757*FATOR</f>
        <v/>
      </c>
      <c r="F1757" s="21">
        <f>'COMPOSICOES AUXILIARES'!G3382</f>
        <v/>
      </c>
      <c r="G1757" s="21">
        <f>ROUND(ROUND(E1757,8)*F1757,2)</f>
        <v/>
      </c>
      <c r="L1757" t="n">
        <v>0.8</v>
      </c>
      <c r="M1757" t="n">
        <v>22.1</v>
      </c>
      <c r="N1757">
        <f>(M1757-F1757)</f>
        <v/>
      </c>
    </row>
    <row r="1758" ht="18" customHeight="1">
      <c r="A1758" s="1" t="n"/>
      <c r="B1758" s="1" t="n"/>
      <c r="C1758" s="1" t="n"/>
      <c r="D1758" s="1" t="n"/>
      <c r="E1758" s="77" t="inlineStr">
        <is>
          <t>TOTAL Mão de Obra com Encargos Complementares:</t>
        </is>
      </c>
      <c r="F1758" s="89" t="n"/>
      <c r="G1758" s="22">
        <f>SUM(G1755:G1757)</f>
        <v/>
      </c>
    </row>
    <row r="1759" ht="15" customHeight="1">
      <c r="A1759" s="76" t="inlineStr">
        <is>
          <t>Serviço</t>
        </is>
      </c>
      <c r="B1759" s="89" t="n"/>
      <c r="C1759" s="74" t="inlineStr">
        <is>
          <t>FONTE</t>
        </is>
      </c>
      <c r="D1759" s="74" t="inlineStr">
        <is>
          <t>UNID</t>
        </is>
      </c>
      <c r="E1759" s="74" t="inlineStr">
        <is>
          <t>COEFICIENTE</t>
        </is>
      </c>
      <c r="F1759" s="74" t="inlineStr">
        <is>
          <t>PREÇO UNITÁRIO</t>
        </is>
      </c>
      <c r="G1759" s="74" t="inlineStr">
        <is>
          <t>TOTAL</t>
        </is>
      </c>
    </row>
    <row r="1760" ht="21" customHeight="1">
      <c r="A1760" s="18" t="inlineStr">
        <is>
          <t>C2536</t>
        </is>
      </c>
      <c r="B1760" s="19" t="inlineStr">
        <is>
          <t>TRANSPORTE HORIZONTAL ATÉ 30M DE MATERIAIS À GRANEL</t>
        </is>
      </c>
      <c r="C1760" s="18" t="inlineStr">
        <is>
          <t>SEINFRA</t>
        </is>
      </c>
      <c r="D1760" s="18" t="inlineStr">
        <is>
          <t>M3</t>
        </is>
      </c>
      <c r="E1760" s="20" t="n">
        <v>0.05</v>
      </c>
      <c r="F1760" s="21">
        <f>'COMPOSICOES AUXILIARES'!G3583</f>
        <v/>
      </c>
      <c r="G1760" s="21">
        <f>ROUND(ROUND(E1760,8)*F1760,2)</f>
        <v/>
      </c>
      <c r="L1760" t="n">
        <v>0.05</v>
      </c>
      <c r="M1760" t="n">
        <v>55.25</v>
      </c>
      <c r="N1760">
        <f>(M1760-F1760)</f>
        <v/>
      </c>
    </row>
    <row r="1761" ht="15" customHeight="1">
      <c r="A1761" s="1" t="n"/>
      <c r="B1761" s="1" t="n"/>
      <c r="C1761" s="1" t="n"/>
      <c r="D1761" s="1" t="n"/>
      <c r="E1761" s="77" t="inlineStr">
        <is>
          <t>TOTAL Serviço:</t>
        </is>
      </c>
      <c r="F1761" s="89" t="n"/>
      <c r="G1761" s="22">
        <f>SUM(G1760:G1760)</f>
        <v/>
      </c>
    </row>
    <row r="1762" ht="15" customHeight="1">
      <c r="A1762" s="1" t="n"/>
      <c r="B1762" s="1" t="n"/>
      <c r="C1762" s="1" t="n"/>
      <c r="D1762" s="1" t="n"/>
      <c r="E1762" s="78" t="inlineStr">
        <is>
          <t>VALOR:</t>
        </is>
      </c>
      <c r="F1762" s="89" t="n"/>
      <c r="G1762" s="4">
        <f>SUM(G1758,G1761)</f>
        <v/>
      </c>
    </row>
    <row r="1763" ht="15" customHeight="1">
      <c r="A1763" s="1" t="n"/>
      <c r="B1763" s="1" t="n"/>
      <c r="C1763" s="1" t="n"/>
      <c r="D1763" s="1" t="n"/>
      <c r="E1763" s="78" t="inlineStr">
        <is>
          <t>VALOR BDI:</t>
        </is>
      </c>
      <c r="F1763" s="89" t="n"/>
      <c r="G1763" s="4">
        <f>ROUNDDOWN(G1762*BDI,2)</f>
        <v/>
      </c>
    </row>
    <row r="1764" ht="15" customHeight="1">
      <c r="A1764" s="1" t="n"/>
      <c r="B1764" s="1" t="n"/>
      <c r="C1764" s="1" t="n"/>
      <c r="D1764" s="1" t="n"/>
      <c r="E1764" s="78" t="inlineStr">
        <is>
          <t>VALOR COM BDI:</t>
        </is>
      </c>
      <c r="F1764" s="89" t="n"/>
      <c r="G1764" s="4">
        <f>G1763 + G1762</f>
        <v/>
      </c>
    </row>
    <row r="1765" ht="9.949999999999999" customHeight="1">
      <c r="A1765" s="1" t="n"/>
      <c r="B1765" s="1" t="n"/>
      <c r="C1765" s="1" t="n"/>
      <c r="D1765" s="1" t="n"/>
      <c r="E1765" s="79" t="n"/>
    </row>
    <row r="1766" ht="20.1" customHeight="1">
      <c r="A1766" s="80" t="inlineStr">
        <is>
          <t>6.1. 97633 DEMOLIÇÃO DE REVESTIMENTO CERÂMICO, DE FORMA MANUAL, SEM REAPROVEITAMENTO. AF_09/2023 (M2)</t>
        </is>
      </c>
      <c r="B1766" s="88" t="n"/>
      <c r="C1766" s="88" t="n"/>
      <c r="D1766" s="88" t="n"/>
      <c r="E1766" s="88" t="n"/>
      <c r="F1766" s="88" t="n"/>
      <c r="G1766" s="89" t="n"/>
    </row>
    <row r="1767" ht="15" customHeight="1">
      <c r="A1767" s="76" t="inlineStr">
        <is>
          <t>Mão de Obra com Encargos Complementares</t>
        </is>
      </c>
      <c r="B1767" s="89" t="n"/>
      <c r="C1767" s="74" t="inlineStr">
        <is>
          <t>FONTE</t>
        </is>
      </c>
      <c r="D1767" s="74" t="inlineStr">
        <is>
          <t>UNID</t>
        </is>
      </c>
      <c r="E1767" s="74" t="inlineStr">
        <is>
          <t>COEFICIENTE</t>
        </is>
      </c>
      <c r="F1767" s="74" t="inlineStr">
        <is>
          <t>PREÇO UNITÁRIO</t>
        </is>
      </c>
      <c r="G1767" s="74" t="inlineStr">
        <is>
          <t>TOTAL</t>
        </is>
      </c>
    </row>
    <row r="1768" ht="21" customHeight="1">
      <c r="A1768" s="18" t="inlineStr">
        <is>
          <t>88256</t>
        </is>
      </c>
      <c r="B1768" s="19" t="inlineStr">
        <is>
          <t>AZULEJISTA OU LADRILHISTA COM ENCARGOS COMPLEMENTARES</t>
        </is>
      </c>
      <c r="C1768" s="18" t="inlineStr">
        <is>
          <t>SINAPI</t>
        </is>
      </c>
      <c r="D1768" s="18" t="inlineStr">
        <is>
          <t>H</t>
        </is>
      </c>
      <c r="E1768" s="20">
        <f>L1768*FATOR</f>
        <v/>
      </c>
      <c r="F1768" s="21">
        <f>'COMPOSICOES AUXILIARES'!G414</f>
        <v/>
      </c>
      <c r="G1768" s="21">
        <f>TRUNC(TRUNC(E1768,8)*F1768,2)</f>
        <v/>
      </c>
      <c r="L1768" t="n">
        <v>0.2301</v>
      </c>
      <c r="M1768" t="n">
        <v>28.73</v>
      </c>
      <c r="N1768">
        <f>(M1768-F1768)</f>
        <v/>
      </c>
    </row>
    <row r="1769" ht="15" customHeight="1">
      <c r="A1769" s="18" t="inlineStr">
        <is>
          <t>88316</t>
        </is>
      </c>
      <c r="B1769" s="19" t="inlineStr">
        <is>
          <t>SERVENTE COM ENCARGOS COMPLEMENTARES</t>
        </is>
      </c>
      <c r="C1769" s="18" t="inlineStr">
        <is>
          <t>SINAPI</t>
        </is>
      </c>
      <c r="D1769" s="18" t="inlineStr">
        <is>
          <t>H</t>
        </is>
      </c>
      <c r="E1769" s="20">
        <f>L1769*FATOR</f>
        <v/>
      </c>
      <c r="F1769" s="21">
        <f>'COMPOSICOES AUXILIARES'!G3382</f>
        <v/>
      </c>
      <c r="G1769" s="21">
        <f>TRUNC(TRUNC(E1769,8)*F1769,2)</f>
        <v/>
      </c>
      <c r="L1769" t="n">
        <v>0.774</v>
      </c>
      <c r="M1769" t="n">
        <v>22.1</v>
      </c>
      <c r="N1769">
        <f>(M1769-F1769)</f>
        <v/>
      </c>
    </row>
    <row r="1770" ht="18" customHeight="1">
      <c r="A1770" s="1" t="n"/>
      <c r="B1770" s="1" t="n"/>
      <c r="C1770" s="1" t="n"/>
      <c r="D1770" s="1" t="n"/>
      <c r="E1770" s="77" t="inlineStr">
        <is>
          <t>TOTAL Mão de Obra com Encargos Complementares:</t>
        </is>
      </c>
      <c r="F1770" s="89" t="n"/>
      <c r="G1770" s="22">
        <f>SUM(G1768:G1769)</f>
        <v/>
      </c>
    </row>
    <row r="1771" ht="15" customHeight="1">
      <c r="A1771" s="1" t="n"/>
      <c r="B1771" s="1" t="n"/>
      <c r="C1771" s="1" t="n"/>
      <c r="D1771" s="1" t="n"/>
      <c r="E1771" s="78" t="inlineStr">
        <is>
          <t>VALOR:</t>
        </is>
      </c>
      <c r="F1771" s="89" t="n"/>
      <c r="G1771" s="4">
        <f>SUM(G1770)</f>
        <v/>
      </c>
    </row>
    <row r="1772" ht="15" customHeight="1">
      <c r="A1772" s="1" t="n"/>
      <c r="B1772" s="1" t="n"/>
      <c r="C1772" s="1" t="n"/>
      <c r="D1772" s="1" t="n"/>
      <c r="E1772" s="78" t="inlineStr">
        <is>
          <t>VALOR BDI:</t>
        </is>
      </c>
      <c r="F1772" s="89" t="n"/>
      <c r="G1772" s="4">
        <f>ROUNDDOWN(G1771*BDI,2)</f>
        <v/>
      </c>
    </row>
    <row r="1773" ht="15" customHeight="1">
      <c r="A1773" s="1" t="n"/>
      <c r="B1773" s="1" t="n"/>
      <c r="C1773" s="1" t="n"/>
      <c r="D1773" s="1" t="n"/>
      <c r="E1773" s="78" t="inlineStr">
        <is>
          <t>VALOR COM BDI:</t>
        </is>
      </c>
      <c r="F1773" s="89" t="n"/>
      <c r="G1773" s="4">
        <f>G1772 + G1771</f>
        <v/>
      </c>
    </row>
    <row r="1774" ht="9.949999999999999" customHeight="1">
      <c r="A1774" s="1" t="n"/>
      <c r="B1774" s="1" t="n"/>
      <c r="C1774" s="1" t="n"/>
      <c r="D1774" s="1" t="n"/>
      <c r="E1774" s="79" t="n"/>
    </row>
    <row r="1775" ht="20.1" customHeight="1">
      <c r="A1775" s="80" t="inlineStr">
        <is>
          <t>6.2. CP ADAP. 025 REMOÇÃO DE DIVISÓRIA DE GRANITO (M2)</t>
        </is>
      </c>
      <c r="B1775" s="88" t="n"/>
      <c r="C1775" s="88" t="n"/>
      <c r="D1775" s="88" t="n"/>
      <c r="E1775" s="88" t="n"/>
      <c r="F1775" s="88" t="n"/>
      <c r="G1775" s="89" t="n"/>
    </row>
    <row r="1776" ht="15" customHeight="1">
      <c r="A1776" s="76" t="inlineStr">
        <is>
          <t>Mão de Obra com Encargos Complementares</t>
        </is>
      </c>
      <c r="B1776" s="89" t="n"/>
      <c r="C1776" s="74" t="inlineStr">
        <is>
          <t>FONTE</t>
        </is>
      </c>
      <c r="D1776" s="74" t="inlineStr">
        <is>
          <t>UNID</t>
        </is>
      </c>
      <c r="E1776" s="74" t="inlineStr">
        <is>
          <t>COEFICIENTE</t>
        </is>
      </c>
      <c r="F1776" s="74" t="inlineStr">
        <is>
          <t>PREÇO UNITÁRIO</t>
        </is>
      </c>
      <c r="G1776" s="74" t="inlineStr">
        <is>
          <t>TOTAL</t>
        </is>
      </c>
    </row>
    <row r="1777" ht="15" customHeight="1">
      <c r="A1777" s="18" t="inlineStr">
        <is>
          <t>88309</t>
        </is>
      </c>
      <c r="B1777" s="19" t="inlineStr">
        <is>
          <t>PEDREIRO COM ENCARGOS COMPLEMENTARES</t>
        </is>
      </c>
      <c r="C1777" s="18" t="inlineStr">
        <is>
          <t>SINAPI</t>
        </is>
      </c>
      <c r="D1777" s="18" t="inlineStr">
        <is>
          <t>H</t>
        </is>
      </c>
      <c r="E1777" s="20">
        <f>L1777*FATOR</f>
        <v/>
      </c>
      <c r="F1777" s="21">
        <f>'COMPOSICOES AUXILIARES'!G2963</f>
        <v/>
      </c>
      <c r="G1777" s="21">
        <f>ROUND(ROUND(E1777,8)*F1777,2)</f>
        <v/>
      </c>
      <c r="L1777" t="n">
        <v>0.07000000000000001</v>
      </c>
      <c r="M1777" t="n">
        <v>28.88</v>
      </c>
      <c r="N1777">
        <f>(M1777-F1777)</f>
        <v/>
      </c>
    </row>
    <row r="1778" ht="15" customHeight="1">
      <c r="A1778" s="18" t="inlineStr">
        <is>
          <t>88316</t>
        </is>
      </c>
      <c r="B1778" s="19" t="inlineStr">
        <is>
          <t>SERVENTE COM ENCARGOS COMPLEMENTARES</t>
        </is>
      </c>
      <c r="C1778" s="18" t="inlineStr">
        <is>
          <t>SINAPI</t>
        </is>
      </c>
      <c r="D1778" s="18" t="inlineStr">
        <is>
          <t>H</t>
        </is>
      </c>
      <c r="E1778" s="20">
        <f>L1778*FATOR</f>
        <v/>
      </c>
      <c r="F1778" s="21">
        <f>'COMPOSICOES AUXILIARES'!G3382</f>
        <v/>
      </c>
      <c r="G1778" s="21">
        <f>ROUND(ROUND(E1778,8)*F1778,2)</f>
        <v/>
      </c>
      <c r="L1778" t="n">
        <v>0.7</v>
      </c>
      <c r="M1778" t="n">
        <v>22.1</v>
      </c>
      <c r="N1778">
        <f>(M1778-F1778)</f>
        <v/>
      </c>
    </row>
    <row r="1779" ht="18" customHeight="1">
      <c r="A1779" s="1" t="n"/>
      <c r="B1779" s="1" t="n"/>
      <c r="C1779" s="1" t="n"/>
      <c r="D1779" s="1" t="n"/>
      <c r="E1779" s="77" t="inlineStr">
        <is>
          <t>TOTAL Mão de Obra com Encargos Complementares:</t>
        </is>
      </c>
      <c r="F1779" s="89" t="n"/>
      <c r="G1779" s="22">
        <f>SUM(G1777:G1778)</f>
        <v/>
      </c>
    </row>
    <row r="1780" ht="15" customHeight="1">
      <c r="A1780" s="1" t="n"/>
      <c r="B1780" s="1" t="n"/>
      <c r="C1780" s="1" t="n"/>
      <c r="D1780" s="1" t="n"/>
      <c r="E1780" s="78" t="inlineStr">
        <is>
          <t>VALOR:</t>
        </is>
      </c>
      <c r="F1780" s="89" t="n"/>
      <c r="G1780" s="4">
        <f>SUM(G1779)</f>
        <v/>
      </c>
    </row>
    <row r="1781" ht="15" customHeight="1">
      <c r="A1781" s="1" t="n"/>
      <c r="B1781" s="1" t="n"/>
      <c r="C1781" s="1" t="n"/>
      <c r="D1781" s="1" t="n"/>
      <c r="E1781" s="78" t="inlineStr">
        <is>
          <t>VALOR BDI:</t>
        </is>
      </c>
      <c r="F1781" s="89" t="n"/>
      <c r="G1781" s="4">
        <f>ROUNDDOWN(G1780*BDI,2)</f>
        <v/>
      </c>
    </row>
    <row r="1782" ht="15" customHeight="1">
      <c r="A1782" s="1" t="n"/>
      <c r="B1782" s="1" t="n"/>
      <c r="C1782" s="1" t="n"/>
      <c r="D1782" s="1" t="n"/>
      <c r="E1782" s="78" t="inlineStr">
        <is>
          <t>VALOR COM BDI:</t>
        </is>
      </c>
      <c r="F1782" s="89" t="n"/>
      <c r="G1782" s="4">
        <f>G1781 + G1780</f>
        <v/>
      </c>
    </row>
    <row r="1783" ht="9.949999999999999" customHeight="1">
      <c r="A1783" s="1" t="n"/>
      <c r="B1783" s="1" t="n"/>
      <c r="C1783" s="1" t="n"/>
      <c r="D1783" s="1" t="n"/>
      <c r="E1783" s="79" t="n"/>
    </row>
    <row r="1784" ht="20.1" customHeight="1">
      <c r="A1784" s="80" t="inlineStr">
        <is>
          <t>6.3. CP ADAP. 011 DEMOLIÇÃO DE PISO CIMENTADO SOBRE LASTRO DE CONCRETO (M2)</t>
        </is>
      </c>
      <c r="B1784" s="88" t="n"/>
      <c r="C1784" s="88" t="n"/>
      <c r="D1784" s="88" t="n"/>
      <c r="E1784" s="88" t="n"/>
      <c r="F1784" s="88" t="n"/>
      <c r="G1784" s="89" t="n"/>
    </row>
    <row r="1785" ht="15" customHeight="1">
      <c r="A1785" s="76" t="inlineStr">
        <is>
          <t>Mão de Obra com Encargos Complementares</t>
        </is>
      </c>
      <c r="B1785" s="89" t="n"/>
      <c r="C1785" s="74" t="inlineStr">
        <is>
          <t>FONTE</t>
        </is>
      </c>
      <c r="D1785" s="74" t="inlineStr">
        <is>
          <t>UNID</t>
        </is>
      </c>
      <c r="E1785" s="74" t="inlineStr">
        <is>
          <t>COEFICIENTE</t>
        </is>
      </c>
      <c r="F1785" s="74" t="inlineStr">
        <is>
          <t>PREÇO UNITÁRIO</t>
        </is>
      </c>
      <c r="G1785" s="74" t="inlineStr">
        <is>
          <t>TOTAL</t>
        </is>
      </c>
    </row>
    <row r="1786" ht="15" customHeight="1">
      <c r="A1786" s="18" t="inlineStr">
        <is>
          <t>88309</t>
        </is>
      </c>
      <c r="B1786" s="19" t="inlineStr">
        <is>
          <t>PEDREIRO COM ENCARGOS COMPLEMENTARES</t>
        </is>
      </c>
      <c r="C1786" s="18" t="inlineStr">
        <is>
          <t>SINAPI</t>
        </is>
      </c>
      <c r="D1786" s="18" t="inlineStr">
        <is>
          <t>H</t>
        </is>
      </c>
      <c r="E1786" s="20">
        <f>L1786*FATOR</f>
        <v/>
      </c>
      <c r="F1786" s="21">
        <f>'COMPOSICOES AUXILIARES'!G2963</f>
        <v/>
      </c>
      <c r="G1786" s="21">
        <f>ROUND(ROUND(E1786,8)*F1786,2)</f>
        <v/>
      </c>
      <c r="L1786" t="n">
        <v>0.13</v>
      </c>
      <c r="M1786" t="n">
        <v>28.88</v>
      </c>
      <c r="N1786">
        <f>(M1786-F1786)</f>
        <v/>
      </c>
    </row>
    <row r="1787" ht="15" customHeight="1">
      <c r="A1787" s="18" t="inlineStr">
        <is>
          <t>88316</t>
        </is>
      </c>
      <c r="B1787" s="19" t="inlineStr">
        <is>
          <t>SERVENTE COM ENCARGOS COMPLEMENTARES</t>
        </is>
      </c>
      <c r="C1787" s="18" t="inlineStr">
        <is>
          <t>SINAPI</t>
        </is>
      </c>
      <c r="D1787" s="18" t="inlineStr">
        <is>
          <t>H</t>
        </is>
      </c>
      <c r="E1787" s="20">
        <f>L1787*FATOR</f>
        <v/>
      </c>
      <c r="F1787" s="21">
        <f>'COMPOSICOES AUXILIARES'!G3382</f>
        <v/>
      </c>
      <c r="G1787" s="21">
        <f>ROUND(ROUND(E1787,8)*F1787,2)</f>
        <v/>
      </c>
      <c r="L1787" t="n">
        <v>1.3</v>
      </c>
      <c r="M1787" t="n">
        <v>22.1</v>
      </c>
      <c r="N1787">
        <f>(M1787-F1787)</f>
        <v/>
      </c>
    </row>
    <row r="1788" ht="18" customHeight="1">
      <c r="A1788" s="1" t="n"/>
      <c r="B1788" s="1" t="n"/>
      <c r="C1788" s="1" t="n"/>
      <c r="D1788" s="1" t="n"/>
      <c r="E1788" s="77" t="inlineStr">
        <is>
          <t>TOTAL Mão de Obra com Encargos Complementares:</t>
        </is>
      </c>
      <c r="F1788" s="89" t="n"/>
      <c r="G1788" s="22">
        <f>SUM(G1786:G1787)</f>
        <v/>
      </c>
    </row>
    <row r="1789" ht="15" customHeight="1">
      <c r="A1789" s="1" t="n"/>
      <c r="B1789" s="1" t="n"/>
      <c r="C1789" s="1" t="n"/>
      <c r="D1789" s="1" t="n"/>
      <c r="E1789" s="78" t="inlineStr">
        <is>
          <t>VALOR:</t>
        </is>
      </c>
      <c r="F1789" s="89" t="n"/>
      <c r="G1789" s="4">
        <f>SUM(G1788)</f>
        <v/>
      </c>
    </row>
    <row r="1790" ht="15" customHeight="1">
      <c r="A1790" s="1" t="n"/>
      <c r="B1790" s="1" t="n"/>
      <c r="C1790" s="1" t="n"/>
      <c r="D1790" s="1" t="n"/>
      <c r="E1790" s="78" t="inlineStr">
        <is>
          <t>VALOR BDI:</t>
        </is>
      </c>
      <c r="F1790" s="89" t="n"/>
      <c r="G1790" s="4">
        <f>ROUNDDOWN(G1789*BDI,2)</f>
        <v/>
      </c>
    </row>
    <row r="1791" ht="15" customHeight="1">
      <c r="A1791" s="1" t="n"/>
      <c r="B1791" s="1" t="n"/>
      <c r="C1791" s="1" t="n"/>
      <c r="D1791" s="1" t="n"/>
      <c r="E1791" s="78" t="inlineStr">
        <is>
          <t>VALOR COM BDI:</t>
        </is>
      </c>
      <c r="F1791" s="89" t="n"/>
      <c r="G1791" s="4">
        <f>G1790 + G1789</f>
        <v/>
      </c>
    </row>
    <row r="1792" ht="9.949999999999999" customHeight="1">
      <c r="A1792" s="1" t="n"/>
      <c r="B1792" s="1" t="n"/>
      <c r="C1792" s="1" t="n"/>
      <c r="D1792" s="1" t="n"/>
      <c r="E1792" s="79" t="n"/>
    </row>
    <row r="1793" ht="20.1" customHeight="1">
      <c r="A1793" s="80" t="inlineStr">
        <is>
          <t>6.4. 87630 CONTRAPISO EM ARGAMASSA TRAÇO 1:4 (CIMENTO E AREIA), PREPARO MECÂNICO COM BETONEIRA 400 L, APLICADO EM ÁREAS SECAS SOBRE LAJE, ADERIDO, ACABAMENTO NÃO REFORÇADO, ESPESSURA 3CM. AF_07/2021 (M2)</t>
        </is>
      </c>
      <c r="B1793" s="88" t="n"/>
      <c r="C1793" s="88" t="n"/>
      <c r="D1793" s="88" t="n"/>
      <c r="E1793" s="88" t="n"/>
      <c r="F1793" s="88" t="n"/>
      <c r="G1793" s="89" t="n"/>
    </row>
    <row r="1794" ht="15" customHeight="1">
      <c r="A1794" s="76" t="inlineStr">
        <is>
          <t>Material</t>
        </is>
      </c>
      <c r="B1794" s="89" t="n"/>
      <c r="C1794" s="74" t="inlineStr">
        <is>
          <t>FONTE</t>
        </is>
      </c>
      <c r="D1794" s="74" t="inlineStr">
        <is>
          <t>UNID</t>
        </is>
      </c>
      <c r="E1794" s="74" t="inlineStr">
        <is>
          <t>COEFICIENTE</t>
        </is>
      </c>
      <c r="F1794" s="74" t="inlineStr">
        <is>
          <t>PREÇO UNITÁRIO</t>
        </is>
      </c>
      <c r="G1794" s="74" t="inlineStr">
        <is>
          <t>TOTAL</t>
        </is>
      </c>
    </row>
    <row r="1795" ht="21" customHeight="1">
      <c r="A1795" s="18" t="inlineStr">
        <is>
          <t>00007334</t>
        </is>
      </c>
      <c r="B1795" s="19" t="inlineStr">
        <is>
          <t>ADITIVO ADESIVO LIQUIDO PARA ARGAMASSAS DE REVESTIMENTOS CIMENTICIOS</t>
        </is>
      </c>
      <c r="C1795" s="18" t="inlineStr">
        <is>
          <t>SINAPI</t>
        </is>
      </c>
      <c r="D1795" s="18" t="inlineStr">
        <is>
          <t>L</t>
        </is>
      </c>
      <c r="E1795" s="20" t="n">
        <v>0.21</v>
      </c>
      <c r="F1795" s="21">
        <f>ROUND(M1795*FATOR, 2)</f>
        <v/>
      </c>
      <c r="G1795" s="21">
        <f>TRUNC(TRUNC(E1795,8)*F1795,2)</f>
        <v/>
      </c>
      <c r="L1795" t="n">
        <v>0.21</v>
      </c>
      <c r="M1795" t="n">
        <v>16.59</v>
      </c>
      <c r="N1795">
        <f>(M1795-F1795)</f>
        <v/>
      </c>
    </row>
    <row r="1796" ht="15" customHeight="1">
      <c r="A1796" s="18" t="inlineStr">
        <is>
          <t>00001379</t>
        </is>
      </c>
      <c r="B1796" s="19" t="inlineStr">
        <is>
          <t>CIMENTO PORTLAND COMPOSTO CP II-32</t>
        </is>
      </c>
      <c r="C1796" s="18" t="inlineStr">
        <is>
          <t>SINAPI</t>
        </is>
      </c>
      <c r="D1796" s="18" t="inlineStr">
        <is>
          <t>KG</t>
        </is>
      </c>
      <c r="E1796" s="20" t="n">
        <v>0.5</v>
      </c>
      <c r="F1796" s="21">
        <f>ROUND(M1796*FATOR, 2)</f>
        <v/>
      </c>
      <c r="G1796" s="21">
        <f>TRUNC(TRUNC(E1796,8)*F1796,2)</f>
        <v/>
      </c>
      <c r="L1796" t="n">
        <v>0.5</v>
      </c>
      <c r="M1796" t="n">
        <v>0.72</v>
      </c>
      <c r="N1796">
        <f>(M1796-F1796)</f>
        <v/>
      </c>
    </row>
    <row r="1797" ht="15" customHeight="1">
      <c r="A1797" s="1" t="n"/>
      <c r="B1797" s="1" t="n"/>
      <c r="C1797" s="1" t="n"/>
      <c r="D1797" s="1" t="n"/>
      <c r="E1797" s="77" t="inlineStr">
        <is>
          <t>TOTAL Material:</t>
        </is>
      </c>
      <c r="F1797" s="89" t="n"/>
      <c r="G1797" s="22">
        <f>SUM(G1795:G1796)</f>
        <v/>
      </c>
    </row>
    <row r="1798" ht="15" customHeight="1">
      <c r="A1798" s="76" t="inlineStr">
        <is>
          <t>Mão de Obra com Encargos Complementares</t>
        </is>
      </c>
      <c r="B1798" s="89" t="n"/>
      <c r="C1798" s="74" t="inlineStr">
        <is>
          <t>FONTE</t>
        </is>
      </c>
      <c r="D1798" s="74" t="inlineStr">
        <is>
          <t>UNID</t>
        </is>
      </c>
      <c r="E1798" s="74" t="inlineStr">
        <is>
          <t>COEFICIENTE</t>
        </is>
      </c>
      <c r="F1798" s="74" t="inlineStr">
        <is>
          <t>PREÇO UNITÁRIO</t>
        </is>
      </c>
      <c r="G1798" s="74" t="inlineStr">
        <is>
          <t>TOTAL</t>
        </is>
      </c>
    </row>
    <row r="1799" ht="15" customHeight="1">
      <c r="A1799" s="18" t="inlineStr">
        <is>
          <t>88309</t>
        </is>
      </c>
      <c r="B1799" s="19" t="inlineStr">
        <is>
          <t>PEDREIRO COM ENCARGOS COMPLEMENTARES</t>
        </is>
      </c>
      <c r="C1799" s="18" t="inlineStr">
        <is>
          <t>SINAPI</t>
        </is>
      </c>
      <c r="D1799" s="18" t="inlineStr">
        <is>
          <t>H</t>
        </is>
      </c>
      <c r="E1799" s="20">
        <f>L1799*FATOR</f>
        <v/>
      </c>
      <c r="F1799" s="21">
        <f>'COMPOSICOES AUXILIARES'!G2963</f>
        <v/>
      </c>
      <c r="G1799" s="21">
        <f>TRUNC(TRUNC(E1799,8)*F1799,2)</f>
        <v/>
      </c>
      <c r="L1799" t="n">
        <v>0.245</v>
      </c>
      <c r="M1799" t="n">
        <v>28.88</v>
      </c>
      <c r="N1799">
        <f>(M1799-F1799)</f>
        <v/>
      </c>
    </row>
    <row r="1800" ht="15" customHeight="1">
      <c r="A1800" s="18" t="inlineStr">
        <is>
          <t>88316</t>
        </is>
      </c>
      <c r="B1800" s="19" t="inlineStr">
        <is>
          <t>SERVENTE COM ENCARGOS COMPLEMENTARES</t>
        </is>
      </c>
      <c r="C1800" s="18" t="inlineStr">
        <is>
          <t>SINAPI</t>
        </is>
      </c>
      <c r="D1800" s="18" t="inlineStr">
        <is>
          <t>H</t>
        </is>
      </c>
      <c r="E1800" s="20">
        <f>L1800*FATOR</f>
        <v/>
      </c>
      <c r="F1800" s="21">
        <f>'COMPOSICOES AUXILIARES'!G3382</f>
        <v/>
      </c>
      <c r="G1800" s="21">
        <f>TRUNC(TRUNC(E1800,8)*F1800,2)</f>
        <v/>
      </c>
      <c r="L1800" t="n">
        <v>0.123</v>
      </c>
      <c r="M1800" t="n">
        <v>22.1</v>
      </c>
      <c r="N1800">
        <f>(M1800-F1800)</f>
        <v/>
      </c>
    </row>
    <row r="1801" ht="18" customHeight="1">
      <c r="A1801" s="1" t="n"/>
      <c r="B1801" s="1" t="n"/>
      <c r="C1801" s="1" t="n"/>
      <c r="D1801" s="1" t="n"/>
      <c r="E1801" s="77" t="inlineStr">
        <is>
          <t>TOTAL Mão de Obra com Encargos Complementares:</t>
        </is>
      </c>
      <c r="F1801" s="89" t="n"/>
      <c r="G1801" s="22">
        <f>SUM(G1799:G1800)</f>
        <v/>
      </c>
    </row>
    <row r="1802" ht="15" customHeight="1">
      <c r="A1802" s="76" t="inlineStr">
        <is>
          <t>Serviço</t>
        </is>
      </c>
      <c r="B1802" s="89" t="n"/>
      <c r="C1802" s="74" t="inlineStr">
        <is>
          <t>FONTE</t>
        </is>
      </c>
      <c r="D1802" s="74" t="inlineStr">
        <is>
          <t>UNID</t>
        </is>
      </c>
      <c r="E1802" s="74" t="inlineStr">
        <is>
          <t>COEFICIENTE</t>
        </is>
      </c>
      <c r="F1802" s="74" t="inlineStr">
        <is>
          <t>PREÇO UNITÁRIO</t>
        </is>
      </c>
      <c r="G1802" s="74" t="inlineStr">
        <is>
          <t>TOTAL</t>
        </is>
      </c>
    </row>
    <row r="1803" ht="29.1" customHeight="1">
      <c r="A1803" s="18" t="inlineStr">
        <is>
          <t>87301</t>
        </is>
      </c>
      <c r="B1803" s="19" t="inlineStr">
        <is>
          <t>ARGAMASSA TRAÇO 1:4 (EM VOLUME DE CIMENTO E AREIA MÉDIA ÚMIDA) PARA CONTRAPISO, PREPARO MECÂNICO COM BETONEIRA 400 L. AF_08/2019</t>
        </is>
      </c>
      <c r="C1803" s="18" t="inlineStr">
        <is>
          <t>SINAPI</t>
        </is>
      </c>
      <c r="D1803" s="18" t="inlineStr">
        <is>
          <t>M3</t>
        </is>
      </c>
      <c r="E1803" s="20" t="n">
        <v>0.0431</v>
      </c>
      <c r="F1803" s="21">
        <f>'COMPOSICOES AUXILIARES'!G307</f>
        <v/>
      </c>
      <c r="G1803" s="21">
        <f>TRUNC(TRUNC(E1803,8)*F1803,2)</f>
        <v/>
      </c>
      <c r="L1803" t="n">
        <v>0.0431</v>
      </c>
      <c r="M1803" t="n">
        <v>640.8099999999999</v>
      </c>
      <c r="N1803">
        <f>(M1803-F1803)</f>
        <v/>
      </c>
    </row>
    <row r="1804" ht="15" customHeight="1">
      <c r="A1804" s="1" t="n"/>
      <c r="B1804" s="1" t="n"/>
      <c r="C1804" s="1" t="n"/>
      <c r="D1804" s="1" t="n"/>
      <c r="E1804" s="77" t="inlineStr">
        <is>
          <t>TOTAL Serviço:</t>
        </is>
      </c>
      <c r="F1804" s="89" t="n"/>
      <c r="G1804" s="22">
        <f>SUM(G1803:G1803)</f>
        <v/>
      </c>
    </row>
    <row r="1805" ht="15" customHeight="1">
      <c r="A1805" s="1" t="n"/>
      <c r="B1805" s="1" t="n"/>
      <c r="C1805" s="1" t="n"/>
      <c r="D1805" s="1" t="n"/>
      <c r="E1805" s="78" t="inlineStr">
        <is>
          <t>VALOR:</t>
        </is>
      </c>
      <c r="F1805" s="89" t="n"/>
      <c r="G1805" s="4">
        <f>SUM(G1797,G1801,G1804)</f>
        <v/>
      </c>
    </row>
    <row r="1806" ht="15" customHeight="1">
      <c r="A1806" s="1" t="n"/>
      <c r="B1806" s="1" t="n"/>
      <c r="C1806" s="1" t="n"/>
      <c r="D1806" s="1" t="n"/>
      <c r="E1806" s="78" t="inlineStr">
        <is>
          <t>VALOR BDI:</t>
        </is>
      </c>
      <c r="F1806" s="89" t="n"/>
      <c r="G1806" s="4">
        <f>ROUNDDOWN(G1805*BDI,2)</f>
        <v/>
      </c>
    </row>
    <row r="1807" ht="15" customHeight="1">
      <c r="A1807" s="1" t="n"/>
      <c r="B1807" s="1" t="n"/>
      <c r="C1807" s="1" t="n"/>
      <c r="D1807" s="1" t="n"/>
      <c r="E1807" s="78" t="inlineStr">
        <is>
          <t>VALOR COM BDI:</t>
        </is>
      </c>
      <c r="F1807" s="89" t="n"/>
      <c r="G1807" s="4">
        <f>G1806 + G1805</f>
        <v/>
      </c>
    </row>
    <row r="1808" ht="9.949999999999999" customHeight="1">
      <c r="A1808" s="1" t="n"/>
      <c r="B1808" s="1" t="n"/>
      <c r="C1808" s="1" t="n"/>
      <c r="D1808" s="1" t="n"/>
      <c r="E1808" s="79" t="n"/>
    </row>
    <row r="1809" ht="20.1" customHeight="1">
      <c r="A1809" s="80" t="inlineStr">
        <is>
          <t>6.5. CP ADAP. 51 IMPERMEABILIZAÇÃO DE SUPERFÍCIE COM MANTA ASFÁLTICA, UMA CAMADA, INCLUSIVE APLICAÇÃO DE PRIMER ASFÁLTICO, E=4MM (M2)</t>
        </is>
      </c>
      <c r="B1809" s="88" t="n"/>
      <c r="C1809" s="88" t="n"/>
      <c r="D1809" s="88" t="n"/>
      <c r="E1809" s="88" t="n"/>
      <c r="F1809" s="88" t="n"/>
      <c r="G1809" s="89" t="n"/>
    </row>
    <row r="1810" ht="15" customHeight="1">
      <c r="A1810" s="76" t="inlineStr">
        <is>
          <t>Material</t>
        </is>
      </c>
      <c r="B1810" s="89" t="n"/>
      <c r="C1810" s="74" t="inlineStr">
        <is>
          <t>FONTE</t>
        </is>
      </c>
      <c r="D1810" s="74" t="inlineStr">
        <is>
          <t>UNID</t>
        </is>
      </c>
      <c r="E1810" s="74" t="inlineStr">
        <is>
          <t>COEFICIENTE</t>
        </is>
      </c>
      <c r="F1810" s="74" t="inlineStr">
        <is>
          <t>PREÇO UNITÁRIO</t>
        </is>
      </c>
      <c r="G1810" s="74" t="inlineStr">
        <is>
          <t>TOTAL</t>
        </is>
      </c>
    </row>
    <row r="1811" ht="15" customHeight="1">
      <c r="A1811" s="18" t="inlineStr">
        <is>
          <t>00004226</t>
        </is>
      </c>
      <c r="B1811" s="19" t="inlineStr">
        <is>
          <t>GAS DE COZINHA - GLP</t>
        </is>
      </c>
      <c r="C1811" s="18" t="inlineStr">
        <is>
          <t>SINAPI</t>
        </is>
      </c>
      <c r="D1811" s="18" t="inlineStr">
        <is>
          <t>KG</t>
        </is>
      </c>
      <c r="E1811" s="20" t="n">
        <v>0.26</v>
      </c>
      <c r="F1811" s="21">
        <f>ROUND(M1811*FATOR, 2)</f>
        <v/>
      </c>
      <c r="G1811" s="21">
        <f>ROUND(ROUND(E1811,8)*F1811,2)</f>
        <v/>
      </c>
      <c r="L1811" t="n">
        <v>0.26</v>
      </c>
      <c r="M1811" t="n">
        <v>8.01</v>
      </c>
      <c r="N1811">
        <f>(M1811-F1811)</f>
        <v/>
      </c>
    </row>
    <row r="1812" ht="21" customHeight="1">
      <c r="A1812" s="18" t="inlineStr">
        <is>
          <t>00004015</t>
        </is>
      </c>
      <c r="B1812" s="19" t="inlineStr">
        <is>
          <t>MANTA ASFALTICA ELASTOMERICA EM POLIESTER 4 MM, TIPO III, CLASSE B, ACABAMENTO PP (NBR 9952)</t>
        </is>
      </c>
      <c r="C1812" s="18" t="inlineStr">
        <is>
          <t>SINAPI</t>
        </is>
      </c>
      <c r="D1812" s="18" t="inlineStr">
        <is>
          <t>M2</t>
        </is>
      </c>
      <c r="E1812" s="20" t="n">
        <v>1.15</v>
      </c>
      <c r="F1812" s="21">
        <f>ROUND(M1812*FATOR, 2)</f>
        <v/>
      </c>
      <c r="G1812" s="21">
        <f>ROUND(ROUND(E1812,8)*F1812,2)</f>
        <v/>
      </c>
      <c r="L1812" t="n">
        <v>1.15</v>
      </c>
      <c r="M1812" t="n">
        <v>86.65000000000001</v>
      </c>
      <c r="N1812">
        <f>(M1812-F1812)</f>
        <v/>
      </c>
    </row>
    <row r="1813" ht="21" customHeight="1">
      <c r="A1813" s="18" t="inlineStr">
        <is>
          <t>00000511</t>
        </is>
      </c>
      <c r="B1813" s="19" t="inlineStr">
        <is>
          <t>PRIMER PARA MANTA ASFALTICA A BASE DE ASFALTO MODIFICADO DILUIDO EM SOLVENTE, APLICACAO A FRIO</t>
        </is>
      </c>
      <c r="C1813" s="18" t="inlineStr">
        <is>
          <t>SINAPI</t>
        </is>
      </c>
      <c r="D1813" s="18" t="inlineStr">
        <is>
          <t>L</t>
        </is>
      </c>
      <c r="E1813" s="20" t="n">
        <v>0.615</v>
      </c>
      <c r="F1813" s="21">
        <f>ROUND(M1813*FATOR, 2)</f>
        <v/>
      </c>
      <c r="G1813" s="21">
        <f>ROUND(ROUND(E1813,8)*F1813,2)</f>
        <v/>
      </c>
      <c r="L1813" t="n">
        <v>0.615</v>
      </c>
      <c r="M1813" t="n">
        <v>21.59</v>
      </c>
      <c r="N1813">
        <f>(M1813-F1813)</f>
        <v/>
      </c>
    </row>
    <row r="1814" ht="15" customHeight="1">
      <c r="A1814" s="1" t="n"/>
      <c r="B1814" s="1" t="n"/>
      <c r="C1814" s="1" t="n"/>
      <c r="D1814" s="1" t="n"/>
      <c r="E1814" s="77" t="inlineStr">
        <is>
          <t>TOTAL Material:</t>
        </is>
      </c>
      <c r="F1814" s="89" t="n"/>
      <c r="G1814" s="22">
        <f>SUM(G1811:G1813)</f>
        <v/>
      </c>
    </row>
    <row r="1815" ht="15" customHeight="1">
      <c r="A1815" s="76" t="inlineStr">
        <is>
          <t>Mão de Obra com Encargos Complementares</t>
        </is>
      </c>
      <c r="B1815" s="89" t="n"/>
      <c r="C1815" s="74" t="inlineStr">
        <is>
          <t>FONTE</t>
        </is>
      </c>
      <c r="D1815" s="74" t="inlineStr">
        <is>
          <t>UNID</t>
        </is>
      </c>
      <c r="E1815" s="74" t="inlineStr">
        <is>
          <t>COEFICIENTE</t>
        </is>
      </c>
      <c r="F1815" s="74" t="inlineStr">
        <is>
          <t>PREÇO UNITÁRIO</t>
        </is>
      </c>
      <c r="G1815" s="74" t="inlineStr">
        <is>
          <t>TOTAL</t>
        </is>
      </c>
    </row>
    <row r="1816" ht="21" customHeight="1">
      <c r="A1816" s="18" t="inlineStr">
        <is>
          <t>88243</t>
        </is>
      </c>
      <c r="B1816" s="19" t="inlineStr">
        <is>
          <t>AJUDANTE ESPECIALIZADO COM ENCARGOS COMPLEMENTARES</t>
        </is>
      </c>
      <c r="C1816" s="18" t="inlineStr">
        <is>
          <t>SINAPI</t>
        </is>
      </c>
      <c r="D1816" s="18" t="inlineStr">
        <is>
          <t>H</t>
        </is>
      </c>
      <c r="E1816" s="20">
        <f>L1816*FATOR</f>
        <v/>
      </c>
      <c r="F1816" s="21">
        <f>'COMPOSICOES AUXILIARES'!G75</f>
        <v/>
      </c>
      <c r="G1816" s="21">
        <f>ROUND(ROUND(E1816,8)*F1816,2)</f>
        <v/>
      </c>
      <c r="L1816" t="n">
        <v>0.192</v>
      </c>
      <c r="M1816" t="n">
        <v>22.26</v>
      </c>
      <c r="N1816">
        <f>(M1816-F1816)</f>
        <v/>
      </c>
    </row>
    <row r="1817" ht="15" customHeight="1">
      <c r="A1817" s="18" t="inlineStr">
        <is>
          <t>88270</t>
        </is>
      </c>
      <c r="B1817" s="19" t="inlineStr">
        <is>
          <t>IMPERMEABILIZADOR COM ENCARGOS COMPLEMENTARES</t>
        </is>
      </c>
      <c r="C1817" s="18" t="inlineStr">
        <is>
          <t>SINAPI</t>
        </is>
      </c>
      <c r="D1817" s="18" t="inlineStr">
        <is>
          <t>H</t>
        </is>
      </c>
      <c r="E1817" s="20">
        <f>L1817*FATOR</f>
        <v/>
      </c>
      <c r="F1817" s="21">
        <f>'COMPOSICOES AUXILIARES'!G2200</f>
        <v/>
      </c>
      <c r="G1817" s="21">
        <f>ROUND(ROUND(E1817,8)*F1817,2)</f>
        <v/>
      </c>
      <c r="L1817" t="n">
        <v>0.948</v>
      </c>
      <c r="M1817" t="n">
        <v>28.88</v>
      </c>
      <c r="N1817">
        <f>(M1817-F1817)</f>
        <v/>
      </c>
    </row>
    <row r="1818" ht="18" customHeight="1">
      <c r="A1818" s="1" t="n"/>
      <c r="B1818" s="1" t="n"/>
      <c r="C1818" s="1" t="n"/>
      <c r="D1818" s="1" t="n"/>
      <c r="E1818" s="77" t="inlineStr">
        <is>
          <t>TOTAL Mão de Obra com Encargos Complementares:</t>
        </is>
      </c>
      <c r="F1818" s="89" t="n"/>
      <c r="G1818" s="22">
        <f>SUM(G1816:G1817)</f>
        <v/>
      </c>
    </row>
    <row r="1819" ht="15" customHeight="1">
      <c r="A1819" s="1" t="n"/>
      <c r="B1819" s="1" t="n"/>
      <c r="C1819" s="1" t="n"/>
      <c r="D1819" s="1" t="n"/>
      <c r="E1819" s="78" t="inlineStr">
        <is>
          <t>VALOR:</t>
        </is>
      </c>
      <c r="F1819" s="89" t="n"/>
      <c r="G1819" s="4">
        <f>SUM(G1814,G1818)</f>
        <v/>
      </c>
    </row>
    <row r="1820" ht="15" customHeight="1">
      <c r="A1820" s="1" t="n"/>
      <c r="B1820" s="1" t="n"/>
      <c r="C1820" s="1" t="n"/>
      <c r="D1820" s="1" t="n"/>
      <c r="E1820" s="78" t="inlineStr">
        <is>
          <t>VALOR BDI:</t>
        </is>
      </c>
      <c r="F1820" s="89" t="n"/>
      <c r="G1820" s="4">
        <f>ROUNDDOWN(G1819*BDI,2)</f>
        <v/>
      </c>
    </row>
    <row r="1821" ht="15" customHeight="1">
      <c r="A1821" s="1" t="n"/>
      <c r="B1821" s="1" t="n"/>
      <c r="C1821" s="1" t="n"/>
      <c r="D1821" s="1" t="n"/>
      <c r="E1821" s="78" t="inlineStr">
        <is>
          <t>VALOR COM BDI:</t>
        </is>
      </c>
      <c r="F1821" s="89" t="n"/>
      <c r="G1821" s="4">
        <f>G1820 + G1819</f>
        <v/>
      </c>
    </row>
    <row r="1822" ht="9.949999999999999" customHeight="1">
      <c r="A1822" s="1" t="n"/>
      <c r="B1822" s="1" t="n"/>
      <c r="C1822" s="1" t="n"/>
      <c r="D1822" s="1" t="n"/>
      <c r="E1822" s="79" t="n"/>
    </row>
    <row r="1823" ht="20.1" customHeight="1">
      <c r="A1823" s="80" t="inlineStr">
        <is>
          <t>6.6. 98565 PROTEÇÃO MECÂNICA DE SUPERFICIE HORIZONTAL COM ARGAMASSA DE CIMENTO E AREIA, TRAÇO 1:3, E=3CM. AF_09/2023 (M2)</t>
        </is>
      </c>
      <c r="B1823" s="88" t="n"/>
      <c r="C1823" s="88" t="n"/>
      <c r="D1823" s="88" t="n"/>
      <c r="E1823" s="88" t="n"/>
      <c r="F1823" s="88" t="n"/>
      <c r="G1823" s="89" t="n"/>
    </row>
    <row r="1824" ht="15" customHeight="1">
      <c r="A1824" s="76" t="inlineStr">
        <is>
          <t>Material</t>
        </is>
      </c>
      <c r="B1824" s="89" t="n"/>
      <c r="C1824" s="74" t="inlineStr">
        <is>
          <t>FONTE</t>
        </is>
      </c>
      <c r="D1824" s="74" t="inlineStr">
        <is>
          <t>UNID</t>
        </is>
      </c>
      <c r="E1824" s="74" t="inlineStr">
        <is>
          <t>COEFICIENTE</t>
        </is>
      </c>
      <c r="F1824" s="74" t="inlineStr">
        <is>
          <t>PREÇO UNITÁRIO</t>
        </is>
      </c>
      <c r="G1824" s="74" t="inlineStr">
        <is>
          <t>TOTAL</t>
        </is>
      </c>
    </row>
    <row r="1825" ht="21" customHeight="1">
      <c r="A1825" s="18" t="inlineStr">
        <is>
          <t>00038365</t>
        </is>
      </c>
      <c r="B1825" s="19" t="inlineStr">
        <is>
          <t>CAMADA SEPARADORA DE FILME DE POLIETILENO 20 A 25 MICRA</t>
        </is>
      </c>
      <c r="C1825" s="18" t="inlineStr">
        <is>
          <t>SINAPI</t>
        </is>
      </c>
      <c r="D1825" s="18" t="inlineStr">
        <is>
          <t>M2</t>
        </is>
      </c>
      <c r="E1825" s="20" t="n">
        <v>1.04</v>
      </c>
      <c r="F1825" s="21">
        <f>ROUND(M1825*FATOR, 2)</f>
        <v/>
      </c>
      <c r="G1825" s="21">
        <f>TRUNC(TRUNC(E1825,8)*F1825,2)</f>
        <v/>
      </c>
      <c r="L1825" t="n">
        <v>1.04</v>
      </c>
      <c r="M1825" t="n">
        <v>2.73</v>
      </c>
      <c r="N1825">
        <f>(M1825-F1825)</f>
        <v/>
      </c>
    </row>
    <row r="1826" ht="15" customHeight="1">
      <c r="A1826" s="1" t="n"/>
      <c r="B1826" s="1" t="n"/>
      <c r="C1826" s="1" t="n"/>
      <c r="D1826" s="1" t="n"/>
      <c r="E1826" s="77" t="inlineStr">
        <is>
          <t>TOTAL Material:</t>
        </is>
      </c>
      <c r="F1826" s="89" t="n"/>
      <c r="G1826" s="22">
        <f>SUM(G1825:G1825)</f>
        <v/>
      </c>
    </row>
    <row r="1827" ht="15" customHeight="1">
      <c r="A1827" s="76" t="inlineStr">
        <is>
          <t>Mão de Obra com Encargos Complementares</t>
        </is>
      </c>
      <c r="B1827" s="89" t="n"/>
      <c r="C1827" s="74" t="inlineStr">
        <is>
          <t>FONTE</t>
        </is>
      </c>
      <c r="D1827" s="74" t="inlineStr">
        <is>
          <t>UNID</t>
        </is>
      </c>
      <c r="E1827" s="74" t="inlineStr">
        <is>
          <t>COEFICIENTE</t>
        </is>
      </c>
      <c r="F1827" s="74" t="inlineStr">
        <is>
          <t>PREÇO UNITÁRIO</t>
        </is>
      </c>
      <c r="G1827" s="74" t="inlineStr">
        <is>
          <t>TOTAL</t>
        </is>
      </c>
    </row>
    <row r="1828" ht="15" customHeight="1">
      <c r="A1828" s="18" t="inlineStr">
        <is>
          <t>88309</t>
        </is>
      </c>
      <c r="B1828" s="19" t="inlineStr">
        <is>
          <t>PEDREIRO COM ENCARGOS COMPLEMENTARES</t>
        </is>
      </c>
      <c r="C1828" s="18" t="inlineStr">
        <is>
          <t>SINAPI</t>
        </is>
      </c>
      <c r="D1828" s="18" t="inlineStr">
        <is>
          <t>H</t>
        </is>
      </c>
      <c r="E1828" s="20">
        <f>L1828*FATOR</f>
        <v/>
      </c>
      <c r="F1828" s="21">
        <f>'COMPOSICOES AUXILIARES'!G2963</f>
        <v/>
      </c>
      <c r="G1828" s="21">
        <f>TRUNC(TRUNC(E1828,8)*F1828,2)</f>
        <v/>
      </c>
      <c r="L1828" t="n">
        <v>0.6912</v>
      </c>
      <c r="M1828" t="n">
        <v>28.88</v>
      </c>
      <c r="N1828">
        <f>(M1828-F1828)</f>
        <v/>
      </c>
    </row>
    <row r="1829" ht="15" customHeight="1">
      <c r="A1829" s="18" t="inlineStr">
        <is>
          <t>88316</t>
        </is>
      </c>
      <c r="B1829" s="19" t="inlineStr">
        <is>
          <t>SERVENTE COM ENCARGOS COMPLEMENTARES</t>
        </is>
      </c>
      <c r="C1829" s="18" t="inlineStr">
        <is>
          <t>SINAPI</t>
        </is>
      </c>
      <c r="D1829" s="18" t="inlineStr">
        <is>
          <t>H</t>
        </is>
      </c>
      <c r="E1829" s="20">
        <f>L1829*FATOR</f>
        <v/>
      </c>
      <c r="F1829" s="21">
        <f>'COMPOSICOES AUXILIARES'!G3382</f>
        <v/>
      </c>
      <c r="G1829" s="21">
        <f>TRUNC(TRUNC(E1829,8)*F1829,2)</f>
        <v/>
      </c>
      <c r="L1829" t="n">
        <v>0.1558</v>
      </c>
      <c r="M1829" t="n">
        <v>22.1</v>
      </c>
      <c r="N1829">
        <f>(M1829-F1829)</f>
        <v/>
      </c>
    </row>
    <row r="1830" ht="18" customHeight="1">
      <c r="A1830" s="1" t="n"/>
      <c r="B1830" s="1" t="n"/>
      <c r="C1830" s="1" t="n"/>
      <c r="D1830" s="1" t="n"/>
      <c r="E1830" s="77" t="inlineStr">
        <is>
          <t>TOTAL Mão de Obra com Encargos Complementares:</t>
        </is>
      </c>
      <c r="F1830" s="89" t="n"/>
      <c r="G1830" s="22">
        <f>SUM(G1828:G1829)</f>
        <v/>
      </c>
    </row>
    <row r="1831" ht="15" customHeight="1">
      <c r="A1831" s="76" t="inlineStr">
        <is>
          <t>Serviço</t>
        </is>
      </c>
      <c r="B1831" s="89" t="n"/>
      <c r="C1831" s="74" t="inlineStr">
        <is>
          <t>FONTE</t>
        </is>
      </c>
      <c r="D1831" s="74" t="inlineStr">
        <is>
          <t>UNID</t>
        </is>
      </c>
      <c r="E1831" s="74" t="inlineStr">
        <is>
          <t>COEFICIENTE</t>
        </is>
      </c>
      <c r="F1831" s="74" t="inlineStr">
        <is>
          <t>PREÇO UNITÁRIO</t>
        </is>
      </c>
      <c r="G1831" s="74" t="inlineStr">
        <is>
          <t>TOTAL</t>
        </is>
      </c>
    </row>
    <row r="1832" ht="29.1" customHeight="1">
      <c r="A1832" s="18" t="inlineStr">
        <is>
          <t>87372</t>
        </is>
      </c>
      <c r="B1832" s="19" t="inlineStr">
        <is>
          <t>ARGAMASSA TRAÇO 1:3 (EM VOLUME DE CIMENTO E AREIA MÉDIA ÚMIDA) PARA CONTRAPISO, PREPARO MANUAL. AF_08/2019</t>
        </is>
      </c>
      <c r="C1832" s="18" t="inlineStr">
        <is>
          <t>SINAPI</t>
        </is>
      </c>
      <c r="D1832" s="18" t="inlineStr">
        <is>
          <t>M3</t>
        </is>
      </c>
      <c r="E1832" s="20" t="n">
        <v>0.035</v>
      </c>
      <c r="F1832" s="21">
        <f>'COMPOSICOES AUXILIARES'!G251</f>
        <v/>
      </c>
      <c r="G1832" s="21">
        <f>TRUNC(TRUNC(E1832,8)*F1832,2)</f>
        <v/>
      </c>
      <c r="L1832" t="n">
        <v>0.035</v>
      </c>
      <c r="M1832" t="n">
        <v>825.74</v>
      </c>
      <c r="N1832">
        <f>(M1832-F1832)</f>
        <v/>
      </c>
    </row>
    <row r="1833" ht="15" customHeight="1">
      <c r="A1833" s="1" t="n"/>
      <c r="B1833" s="1" t="n"/>
      <c r="C1833" s="1" t="n"/>
      <c r="D1833" s="1" t="n"/>
      <c r="E1833" s="77" t="inlineStr">
        <is>
          <t>TOTAL Serviço:</t>
        </is>
      </c>
      <c r="F1833" s="89" t="n"/>
      <c r="G1833" s="22">
        <f>SUM(G1832:G1832)</f>
        <v/>
      </c>
    </row>
    <row r="1834" ht="15" customHeight="1">
      <c r="A1834" s="1" t="n"/>
      <c r="B1834" s="1" t="n"/>
      <c r="C1834" s="1" t="n"/>
      <c r="D1834" s="1" t="n"/>
      <c r="E1834" s="78" t="inlineStr">
        <is>
          <t>VALOR:</t>
        </is>
      </c>
      <c r="F1834" s="89" t="n"/>
      <c r="G1834" s="4">
        <f>SUM(G1826,G1830,G1833)</f>
        <v/>
      </c>
    </row>
    <row r="1835" ht="15" customHeight="1">
      <c r="A1835" s="1" t="n"/>
      <c r="B1835" s="1" t="n"/>
      <c r="C1835" s="1" t="n"/>
      <c r="D1835" s="1" t="n"/>
      <c r="E1835" s="78" t="inlineStr">
        <is>
          <t>VALOR BDI:</t>
        </is>
      </c>
      <c r="F1835" s="89" t="n"/>
      <c r="G1835" s="4">
        <f>ROUNDDOWN(G1834*BDI,2)</f>
        <v/>
      </c>
    </row>
    <row r="1836" ht="15" customHeight="1">
      <c r="A1836" s="1" t="n"/>
      <c r="B1836" s="1" t="n"/>
      <c r="C1836" s="1" t="n"/>
      <c r="D1836" s="1" t="n"/>
      <c r="E1836" s="78" t="inlineStr">
        <is>
          <t>VALOR COM BDI:</t>
        </is>
      </c>
      <c r="F1836" s="89" t="n"/>
      <c r="G1836" s="4">
        <f>G1835 + G1834</f>
        <v/>
      </c>
    </row>
    <row r="1837" ht="9.949999999999999" customHeight="1">
      <c r="A1837" s="1" t="n"/>
      <c r="B1837" s="1" t="n"/>
      <c r="C1837" s="1" t="n"/>
      <c r="D1837" s="1" t="n"/>
      <c r="E1837" s="79" t="n"/>
    </row>
    <row r="1838" ht="20.1" customHeight="1">
      <c r="A1838" s="80" t="inlineStr">
        <is>
          <t>6.7. 98564 PROTEÇÃO MECÂNICA DE SUPERFÍCIE VERTICAL COM ARGAMASSA DE CIMENTO E AREIA, TRAÇO 1:3, E=2CM. AF_09/2023 (M2)</t>
        </is>
      </c>
      <c r="B1838" s="88" t="n"/>
      <c r="C1838" s="88" t="n"/>
      <c r="D1838" s="88" t="n"/>
      <c r="E1838" s="88" t="n"/>
      <c r="F1838" s="88" t="n"/>
      <c r="G1838" s="89" t="n"/>
    </row>
    <row r="1839" ht="15" customHeight="1">
      <c r="A1839" s="76" t="inlineStr">
        <is>
          <t>Material</t>
        </is>
      </c>
      <c r="B1839" s="89" t="n"/>
      <c r="C1839" s="74" t="inlineStr">
        <is>
          <t>FONTE</t>
        </is>
      </c>
      <c r="D1839" s="74" t="inlineStr">
        <is>
          <t>UNID</t>
        </is>
      </c>
      <c r="E1839" s="74" t="inlineStr">
        <is>
          <t>COEFICIENTE</t>
        </is>
      </c>
      <c r="F1839" s="74" t="inlineStr">
        <is>
          <t>PREÇO UNITÁRIO</t>
        </is>
      </c>
      <c r="G1839" s="74" t="inlineStr">
        <is>
          <t>TOTAL</t>
        </is>
      </c>
    </row>
    <row r="1840" ht="21" customHeight="1">
      <c r="A1840" s="18" t="inlineStr">
        <is>
          <t>00010931</t>
        </is>
      </c>
      <c r="B1840" s="19" t="inlineStr">
        <is>
          <t>TELA DE ARAME GALVANIZADA, HEXAGONAL, FIO 0,56 MM (24 BWG), MALHA 1/2", H = 1 M</t>
        </is>
      </c>
      <c r="C1840" s="18" t="inlineStr">
        <is>
          <t>SINAPI</t>
        </is>
      </c>
      <c r="D1840" s="18" t="inlineStr">
        <is>
          <t>M2</t>
        </is>
      </c>
      <c r="E1840" s="20" t="n">
        <v>1.05</v>
      </c>
      <c r="F1840" s="21">
        <f>ROUND(M1840*FATOR, 2)</f>
        <v/>
      </c>
      <c r="G1840" s="21">
        <f>TRUNC(TRUNC(E1840,8)*F1840,2)</f>
        <v/>
      </c>
      <c r="L1840" t="n">
        <v>1.05</v>
      </c>
      <c r="M1840" t="n">
        <v>12.48</v>
      </c>
      <c r="N1840">
        <f>(M1840-F1840)</f>
        <v/>
      </c>
    </row>
    <row r="1841" ht="15" customHeight="1">
      <c r="A1841" s="1" t="n"/>
      <c r="B1841" s="1" t="n"/>
      <c r="C1841" s="1" t="n"/>
      <c r="D1841" s="1" t="n"/>
      <c r="E1841" s="77" t="inlineStr">
        <is>
          <t>TOTAL Material:</t>
        </is>
      </c>
      <c r="F1841" s="89" t="n"/>
      <c r="G1841" s="22">
        <f>SUM(G1840:G1840)</f>
        <v/>
      </c>
    </row>
    <row r="1842" ht="15" customHeight="1">
      <c r="A1842" s="76" t="inlineStr">
        <is>
          <t>Mão de Obra com Encargos Complementares</t>
        </is>
      </c>
      <c r="B1842" s="89" t="n"/>
      <c r="C1842" s="74" t="inlineStr">
        <is>
          <t>FONTE</t>
        </is>
      </c>
      <c r="D1842" s="74" t="inlineStr">
        <is>
          <t>UNID</t>
        </is>
      </c>
      <c r="E1842" s="74" t="inlineStr">
        <is>
          <t>COEFICIENTE</t>
        </is>
      </c>
      <c r="F1842" s="74" t="inlineStr">
        <is>
          <t>PREÇO UNITÁRIO</t>
        </is>
      </c>
      <c r="G1842" s="74" t="inlineStr">
        <is>
          <t>TOTAL</t>
        </is>
      </c>
    </row>
    <row r="1843" ht="15" customHeight="1">
      <c r="A1843" s="18" t="inlineStr">
        <is>
          <t>88309</t>
        </is>
      </c>
      <c r="B1843" s="19" t="inlineStr">
        <is>
          <t>PEDREIRO COM ENCARGOS COMPLEMENTARES</t>
        </is>
      </c>
      <c r="C1843" s="18" t="inlineStr">
        <is>
          <t>SINAPI</t>
        </is>
      </c>
      <c r="D1843" s="18" t="inlineStr">
        <is>
          <t>H</t>
        </is>
      </c>
      <c r="E1843" s="20">
        <f>L1843*FATOR</f>
        <v/>
      </c>
      <c r="F1843" s="21">
        <f>'COMPOSICOES AUXILIARES'!G2963</f>
        <v/>
      </c>
      <c r="G1843" s="21">
        <f>TRUNC(TRUNC(E1843,8)*F1843,2)</f>
        <v/>
      </c>
      <c r="L1843" t="n">
        <v>0.5154</v>
      </c>
      <c r="M1843" t="n">
        <v>28.88</v>
      </c>
      <c r="N1843">
        <f>(M1843-F1843)</f>
        <v/>
      </c>
    </row>
    <row r="1844" ht="15" customHeight="1">
      <c r="A1844" s="18" t="inlineStr">
        <is>
          <t>88316</t>
        </is>
      </c>
      <c r="B1844" s="19" t="inlineStr">
        <is>
          <t>SERVENTE COM ENCARGOS COMPLEMENTARES</t>
        </is>
      </c>
      <c r="C1844" s="18" t="inlineStr">
        <is>
          <t>SINAPI</t>
        </is>
      </c>
      <c r="D1844" s="18" t="inlineStr">
        <is>
          <t>H</t>
        </is>
      </c>
      <c r="E1844" s="20">
        <f>L1844*FATOR</f>
        <v/>
      </c>
      <c r="F1844" s="21">
        <f>'COMPOSICOES AUXILIARES'!G3382</f>
        <v/>
      </c>
      <c r="G1844" s="21">
        <f>TRUNC(TRUNC(E1844,8)*F1844,2)</f>
        <v/>
      </c>
      <c r="L1844" t="n">
        <v>0.1162</v>
      </c>
      <c r="M1844" t="n">
        <v>22.1</v>
      </c>
      <c r="N1844">
        <f>(M1844-F1844)</f>
        <v/>
      </c>
    </row>
    <row r="1845" ht="18" customHeight="1">
      <c r="A1845" s="1" t="n"/>
      <c r="B1845" s="1" t="n"/>
      <c r="C1845" s="1" t="n"/>
      <c r="D1845" s="1" t="n"/>
      <c r="E1845" s="77" t="inlineStr">
        <is>
          <t>TOTAL Mão de Obra com Encargos Complementares:</t>
        </is>
      </c>
      <c r="F1845" s="89" t="n"/>
      <c r="G1845" s="22">
        <f>SUM(G1843:G1844)</f>
        <v/>
      </c>
    </row>
    <row r="1846" ht="15" customHeight="1">
      <c r="A1846" s="76" t="inlineStr">
        <is>
          <t>Serviço</t>
        </is>
      </c>
      <c r="B1846" s="89" t="n"/>
      <c r="C1846" s="74" t="inlineStr">
        <is>
          <t>FONTE</t>
        </is>
      </c>
      <c r="D1846" s="74" t="inlineStr">
        <is>
          <t>UNID</t>
        </is>
      </c>
      <c r="E1846" s="74" t="inlineStr">
        <is>
          <t>COEFICIENTE</t>
        </is>
      </c>
      <c r="F1846" s="74" t="inlineStr">
        <is>
          <t>PREÇO UNITÁRIO</t>
        </is>
      </c>
      <c r="G1846" s="74" t="inlineStr">
        <is>
          <t>TOTAL</t>
        </is>
      </c>
    </row>
    <row r="1847" ht="29.1" customHeight="1">
      <c r="A1847" s="18" t="inlineStr">
        <is>
          <t>87372</t>
        </is>
      </c>
      <c r="B1847" s="19" t="inlineStr">
        <is>
          <t>ARGAMASSA TRAÇO 1:3 (EM VOLUME DE CIMENTO E AREIA MÉDIA ÚMIDA) PARA CONTRAPISO, PREPARO MANUAL. AF_08/2019</t>
        </is>
      </c>
      <c r="C1847" s="18" t="inlineStr">
        <is>
          <t>SINAPI</t>
        </is>
      </c>
      <c r="D1847" s="18" t="inlineStr">
        <is>
          <t>M3</t>
        </is>
      </c>
      <c r="E1847" s="20" t="n">
        <v>0.025</v>
      </c>
      <c r="F1847" s="21">
        <f>'COMPOSICOES AUXILIARES'!G251</f>
        <v/>
      </c>
      <c r="G1847" s="21">
        <f>TRUNC(TRUNC(E1847,8)*F1847,2)</f>
        <v/>
      </c>
      <c r="L1847" t="n">
        <v>0.025</v>
      </c>
      <c r="M1847" t="n">
        <v>825.74</v>
      </c>
      <c r="N1847">
        <f>(M1847-F1847)</f>
        <v/>
      </c>
    </row>
    <row r="1848" ht="15" customHeight="1">
      <c r="A1848" s="1" t="n"/>
      <c r="B1848" s="1" t="n"/>
      <c r="C1848" s="1" t="n"/>
      <c r="D1848" s="1" t="n"/>
      <c r="E1848" s="77" t="inlineStr">
        <is>
          <t>TOTAL Serviço:</t>
        </is>
      </c>
      <c r="F1848" s="89" t="n"/>
      <c r="G1848" s="22">
        <f>SUM(G1847:G1847)</f>
        <v/>
      </c>
    </row>
    <row r="1849" ht="15" customHeight="1">
      <c r="A1849" s="1" t="n"/>
      <c r="B1849" s="1" t="n"/>
      <c r="C1849" s="1" t="n"/>
      <c r="D1849" s="1" t="n"/>
      <c r="E1849" s="78" t="inlineStr">
        <is>
          <t>VALOR:</t>
        </is>
      </c>
      <c r="F1849" s="89" t="n"/>
      <c r="G1849" s="4">
        <f>SUM(G1841,G1845,G1848)</f>
        <v/>
      </c>
    </row>
    <row r="1850" ht="15" customHeight="1">
      <c r="A1850" s="1" t="n"/>
      <c r="B1850" s="1" t="n"/>
      <c r="C1850" s="1" t="n"/>
      <c r="D1850" s="1" t="n"/>
      <c r="E1850" s="78" t="inlineStr">
        <is>
          <t>VALOR BDI:</t>
        </is>
      </c>
      <c r="F1850" s="89" t="n"/>
      <c r="G1850" s="4">
        <f>ROUNDDOWN(G1849*BDI,2)</f>
        <v/>
      </c>
    </row>
    <row r="1851" ht="15" customHeight="1">
      <c r="A1851" s="1" t="n"/>
      <c r="B1851" s="1" t="n"/>
      <c r="C1851" s="1" t="n"/>
      <c r="D1851" s="1" t="n"/>
      <c r="E1851" s="78" t="inlineStr">
        <is>
          <t>VALOR COM BDI:</t>
        </is>
      </c>
      <c r="F1851" s="89" t="n"/>
      <c r="G1851" s="4">
        <f>G1850 + G1849</f>
        <v/>
      </c>
    </row>
    <row r="1852" ht="9.949999999999999" customHeight="1">
      <c r="A1852" s="1" t="n"/>
      <c r="B1852" s="1" t="n"/>
      <c r="C1852" s="1" t="n"/>
      <c r="D1852" s="1" t="n"/>
      <c r="E1852" s="79" t="n"/>
    </row>
    <row r="1853" ht="20.1" customHeight="1">
      <c r="A1853" s="80" t="inlineStr">
        <is>
          <t>6.8. 87263 REVESTIMENTO CERÂMICO PARA PISO COM PLACAS TIPO PORCELANATO DE DIMENSÕES 60X60 CM APLICADA EM AMBIENTES DE ÁREA MAIOR QUE 10 M². AF_02/2023_PE (M2)</t>
        </is>
      </c>
      <c r="B1853" s="88" t="n"/>
      <c r="C1853" s="88" t="n"/>
      <c r="D1853" s="88" t="n"/>
      <c r="E1853" s="88" t="n"/>
      <c r="F1853" s="88" t="n"/>
      <c r="G1853" s="89" t="n"/>
    </row>
    <row r="1854" ht="15" customHeight="1">
      <c r="A1854" s="76" t="inlineStr">
        <is>
          <t>Material</t>
        </is>
      </c>
      <c r="B1854" s="89" t="n"/>
      <c r="C1854" s="74" t="inlineStr">
        <is>
          <t>FONTE</t>
        </is>
      </c>
      <c r="D1854" s="74" t="inlineStr">
        <is>
          <t>UNID</t>
        </is>
      </c>
      <c r="E1854" s="74" t="inlineStr">
        <is>
          <t>COEFICIENTE</t>
        </is>
      </c>
      <c r="F1854" s="74" t="inlineStr">
        <is>
          <t>PREÇO UNITÁRIO</t>
        </is>
      </c>
      <c r="G1854" s="74" t="inlineStr">
        <is>
          <t>TOTAL</t>
        </is>
      </c>
    </row>
    <row r="1855" ht="15" customHeight="1">
      <c r="A1855" s="18" t="inlineStr">
        <is>
          <t>00037595</t>
        </is>
      </c>
      <c r="B1855" s="19" t="inlineStr">
        <is>
          <t>ARGAMASSA COLANTE TIPO AC III</t>
        </is>
      </c>
      <c r="C1855" s="18" t="inlineStr">
        <is>
          <t>SINAPI</t>
        </is>
      </c>
      <c r="D1855" s="18" t="inlineStr">
        <is>
          <t>KG</t>
        </is>
      </c>
      <c r="E1855" s="20" t="n">
        <v>9.130000000000001</v>
      </c>
      <c r="F1855" s="21">
        <f>ROUND(M1855*FATOR, 2)</f>
        <v/>
      </c>
      <c r="G1855" s="21">
        <f>TRUNC(TRUNC(E1855,8)*F1855,2)</f>
        <v/>
      </c>
      <c r="L1855" t="n">
        <v>9.130000000000001</v>
      </c>
      <c r="M1855" t="n">
        <v>3.44</v>
      </c>
      <c r="N1855">
        <f>(M1855-F1855)</f>
        <v/>
      </c>
    </row>
    <row r="1856" ht="29.1" customHeight="1">
      <c r="A1856" s="18" t="inlineStr">
        <is>
          <t>00038195</t>
        </is>
      </c>
      <c r="B1856" s="19" t="inlineStr">
        <is>
          <t>PISO EM PORCELANATO, BORDA RETA, EXTRA, LISO, MONOCOLOR, ACETINADO OU POLIDO, FORMATO MAIOR QUE 2025 CM2</t>
        </is>
      </c>
      <c r="C1856" s="18" t="inlineStr">
        <is>
          <t>SINAPI</t>
        </is>
      </c>
      <c r="D1856" s="18" t="inlineStr">
        <is>
          <t>M2</t>
        </is>
      </c>
      <c r="E1856" s="20" t="n">
        <v>1.069</v>
      </c>
      <c r="F1856" s="21">
        <f>ROUND(M1856*FATOR, 2)</f>
        <v/>
      </c>
      <c r="G1856" s="21">
        <f>TRUNC(TRUNC(E1856,8)*F1856,2)</f>
        <v/>
      </c>
      <c r="L1856" t="n">
        <v>1.069</v>
      </c>
      <c r="M1856" t="n">
        <v>81.5</v>
      </c>
      <c r="N1856">
        <f>(M1856-F1856)</f>
        <v/>
      </c>
    </row>
    <row r="1857" ht="15" customHeight="1">
      <c r="A1857" s="18" t="inlineStr">
        <is>
          <t>00034357</t>
        </is>
      </c>
      <c r="B1857" s="19" t="inlineStr">
        <is>
          <t>REJUNTE CIMENTICIO, QUALQUER COR</t>
        </is>
      </c>
      <c r="C1857" s="18" t="inlineStr">
        <is>
          <t>SINAPI</t>
        </is>
      </c>
      <c r="D1857" s="18" t="inlineStr">
        <is>
          <t>KG</t>
        </is>
      </c>
      <c r="E1857" s="20" t="n">
        <v>0.141</v>
      </c>
      <c r="F1857" s="21">
        <f>ROUND(M1857*FATOR, 2)</f>
        <v/>
      </c>
      <c r="G1857" s="21">
        <f>TRUNC(TRUNC(E1857,8)*F1857,2)</f>
        <v/>
      </c>
      <c r="L1857" t="n">
        <v>0.141</v>
      </c>
      <c r="M1857" t="n">
        <v>6.57</v>
      </c>
      <c r="N1857">
        <f>(M1857-F1857)</f>
        <v/>
      </c>
    </row>
    <row r="1858" ht="15" customHeight="1">
      <c r="A1858" s="1" t="n"/>
      <c r="B1858" s="1" t="n"/>
      <c r="C1858" s="1" t="n"/>
      <c r="D1858" s="1" t="n"/>
      <c r="E1858" s="77" t="inlineStr">
        <is>
          <t>TOTAL Material:</t>
        </is>
      </c>
      <c r="F1858" s="89" t="n"/>
      <c r="G1858" s="22">
        <f>SUM(G1855:G1857)</f>
        <v/>
      </c>
    </row>
    <row r="1859" ht="15" customHeight="1">
      <c r="A1859" s="76" t="inlineStr">
        <is>
          <t>Mão de Obra com Encargos Complementares</t>
        </is>
      </c>
      <c r="B1859" s="89" t="n"/>
      <c r="C1859" s="74" t="inlineStr">
        <is>
          <t>FONTE</t>
        </is>
      </c>
      <c r="D1859" s="74" t="inlineStr">
        <is>
          <t>UNID</t>
        </is>
      </c>
      <c r="E1859" s="74" t="inlineStr">
        <is>
          <t>COEFICIENTE</t>
        </is>
      </c>
      <c r="F1859" s="74" t="inlineStr">
        <is>
          <t>PREÇO UNITÁRIO</t>
        </is>
      </c>
      <c r="G1859" s="74" t="inlineStr">
        <is>
          <t>TOTAL</t>
        </is>
      </c>
    </row>
    <row r="1860" ht="21" customHeight="1">
      <c r="A1860" s="18" t="inlineStr">
        <is>
          <t>88256</t>
        </is>
      </c>
      <c r="B1860" s="19" t="inlineStr">
        <is>
          <t>AZULEJISTA OU LADRILHISTA COM ENCARGOS COMPLEMENTARES</t>
        </is>
      </c>
      <c r="C1860" s="18" t="inlineStr">
        <is>
          <t>SINAPI</t>
        </is>
      </c>
      <c r="D1860" s="18" t="inlineStr">
        <is>
          <t>H</t>
        </is>
      </c>
      <c r="E1860" s="20">
        <f>L1860*FATOR</f>
        <v/>
      </c>
      <c r="F1860" s="21">
        <f>'COMPOSICOES AUXILIARES'!G414</f>
        <v/>
      </c>
      <c r="G1860" s="21">
        <f>TRUNC(TRUNC(E1860,8)*F1860,2)</f>
        <v/>
      </c>
      <c r="L1860" t="n">
        <v>0.5203</v>
      </c>
      <c r="M1860" t="n">
        <v>28.73</v>
      </c>
      <c r="N1860">
        <f>(M1860-F1860)</f>
        <v/>
      </c>
    </row>
    <row r="1861" ht="15" customHeight="1">
      <c r="A1861" s="18" t="inlineStr">
        <is>
          <t>88316</t>
        </is>
      </c>
      <c r="B1861" s="19" t="inlineStr">
        <is>
          <t>SERVENTE COM ENCARGOS COMPLEMENTARES</t>
        </is>
      </c>
      <c r="C1861" s="18" t="inlineStr">
        <is>
          <t>SINAPI</t>
        </is>
      </c>
      <c r="D1861" s="18" t="inlineStr">
        <is>
          <t>H</t>
        </is>
      </c>
      <c r="E1861" s="20">
        <f>L1861*FATOR</f>
        <v/>
      </c>
      <c r="F1861" s="21">
        <f>'COMPOSICOES AUXILIARES'!G3382</f>
        <v/>
      </c>
      <c r="G1861" s="21">
        <f>TRUNC(TRUNC(E1861,8)*F1861,2)</f>
        <v/>
      </c>
      <c r="L1861" t="n">
        <v>0.1674</v>
      </c>
      <c r="M1861" t="n">
        <v>22.1</v>
      </c>
      <c r="N1861">
        <f>(M1861-F1861)</f>
        <v/>
      </c>
    </row>
    <row r="1862" ht="18" customHeight="1">
      <c r="A1862" s="1" t="n"/>
      <c r="B1862" s="1" t="n"/>
      <c r="C1862" s="1" t="n"/>
      <c r="D1862" s="1" t="n"/>
      <c r="E1862" s="77" t="inlineStr">
        <is>
          <t>TOTAL Mão de Obra com Encargos Complementares:</t>
        </is>
      </c>
      <c r="F1862" s="89" t="n"/>
      <c r="G1862" s="22">
        <f>SUM(G1860:G1861)</f>
        <v/>
      </c>
    </row>
    <row r="1863" ht="15" customHeight="1">
      <c r="A1863" s="1" t="n"/>
      <c r="B1863" s="1" t="n"/>
      <c r="C1863" s="1" t="n"/>
      <c r="D1863" s="1" t="n"/>
      <c r="E1863" s="78" t="inlineStr">
        <is>
          <t>VALOR:</t>
        </is>
      </c>
      <c r="F1863" s="89" t="n"/>
      <c r="G1863" s="4">
        <f>SUM(G1858,G1862)</f>
        <v/>
      </c>
    </row>
    <row r="1864" ht="15" customHeight="1">
      <c r="A1864" s="1" t="n"/>
      <c r="B1864" s="1" t="n"/>
      <c r="C1864" s="1" t="n"/>
      <c r="D1864" s="1" t="n"/>
      <c r="E1864" s="78" t="inlineStr">
        <is>
          <t>VALOR BDI:</t>
        </is>
      </c>
      <c r="F1864" s="89" t="n"/>
      <c r="G1864" s="4">
        <f>ROUNDDOWN(G1863*BDI,2)</f>
        <v/>
      </c>
    </row>
    <row r="1865" ht="15" customHeight="1">
      <c r="A1865" s="1" t="n"/>
      <c r="B1865" s="1" t="n"/>
      <c r="C1865" s="1" t="n"/>
      <c r="D1865" s="1" t="n"/>
      <c r="E1865" s="78" t="inlineStr">
        <is>
          <t>VALOR COM BDI:</t>
        </is>
      </c>
      <c r="F1865" s="89" t="n"/>
      <c r="G1865" s="4">
        <f>G1864 + G1863</f>
        <v/>
      </c>
    </row>
    <row r="1866" ht="9.949999999999999" customHeight="1">
      <c r="A1866" s="1" t="n"/>
      <c r="B1866" s="1" t="n"/>
      <c r="C1866" s="1" t="n"/>
      <c r="D1866" s="1" t="n"/>
      <c r="E1866" s="79" t="n"/>
    </row>
    <row r="1867" ht="20.1" customHeight="1">
      <c r="A1867" s="80" t="inlineStr">
        <is>
          <t>6.9. 99806 LIMPEZA DE REVESTIMENTO CERÂMICO EM PAREDE COM PANO ÚMIDO AF_04/2019 (M2)</t>
        </is>
      </c>
      <c r="B1867" s="88" t="n"/>
      <c r="C1867" s="88" t="n"/>
      <c r="D1867" s="88" t="n"/>
      <c r="E1867" s="88" t="n"/>
      <c r="F1867" s="88" t="n"/>
      <c r="G1867" s="89" t="n"/>
    </row>
    <row r="1868" ht="15" customHeight="1">
      <c r="A1868" s="76" t="inlineStr">
        <is>
          <t>Mão de Obra com Encargos Complementares</t>
        </is>
      </c>
      <c r="B1868" s="89" t="n"/>
      <c r="C1868" s="74" t="inlineStr">
        <is>
          <t>FONTE</t>
        </is>
      </c>
      <c r="D1868" s="74" t="inlineStr">
        <is>
          <t>UNID</t>
        </is>
      </c>
      <c r="E1868" s="74" t="inlineStr">
        <is>
          <t>COEFICIENTE</t>
        </is>
      </c>
      <c r="F1868" s="74" t="inlineStr">
        <is>
          <t>PREÇO UNITÁRIO</t>
        </is>
      </c>
      <c r="G1868" s="74" t="inlineStr">
        <is>
          <t>TOTAL</t>
        </is>
      </c>
    </row>
    <row r="1869" ht="15" customHeight="1">
      <c r="A1869" s="18" t="inlineStr">
        <is>
          <t>88316</t>
        </is>
      </c>
      <c r="B1869" s="19" t="inlineStr">
        <is>
          <t>SERVENTE COM ENCARGOS COMPLEMENTARES</t>
        </is>
      </c>
      <c r="C1869" s="18" t="inlineStr">
        <is>
          <t>SINAPI</t>
        </is>
      </c>
      <c r="D1869" s="18" t="inlineStr">
        <is>
          <t>H</t>
        </is>
      </c>
      <c r="E1869" s="20">
        <f>L1869*FATOR</f>
        <v/>
      </c>
      <c r="F1869" s="21">
        <f>'COMPOSICOES AUXILIARES'!G3382</f>
        <v/>
      </c>
      <c r="G1869" s="21">
        <f>TRUNC(TRUNC(E1869,8)*F1869,2)</f>
        <v/>
      </c>
      <c r="L1869" t="n">
        <v>0.04</v>
      </c>
      <c r="M1869" t="n">
        <v>22.1</v>
      </c>
      <c r="N1869">
        <f>(M1869-F1869)</f>
        <v/>
      </c>
    </row>
    <row r="1870" ht="18" customHeight="1">
      <c r="A1870" s="1" t="n"/>
      <c r="B1870" s="1" t="n"/>
      <c r="C1870" s="1" t="n"/>
      <c r="D1870" s="1" t="n"/>
      <c r="E1870" s="77" t="inlineStr">
        <is>
          <t>TOTAL Mão de Obra com Encargos Complementares:</t>
        </is>
      </c>
      <c r="F1870" s="89" t="n"/>
      <c r="G1870" s="22">
        <f>SUM(G1869:G1869)</f>
        <v/>
      </c>
    </row>
    <row r="1871" ht="15" customHeight="1">
      <c r="A1871" s="1" t="n"/>
      <c r="B1871" s="1" t="n"/>
      <c r="C1871" s="1" t="n"/>
      <c r="D1871" s="1" t="n"/>
      <c r="E1871" s="78" t="inlineStr">
        <is>
          <t>VALOR:</t>
        </is>
      </c>
      <c r="F1871" s="89" t="n"/>
      <c r="G1871" s="4">
        <f>SUM(G1870)</f>
        <v/>
      </c>
    </row>
    <row r="1872" ht="15" customHeight="1">
      <c r="A1872" s="1" t="n"/>
      <c r="B1872" s="1" t="n"/>
      <c r="C1872" s="1" t="n"/>
      <c r="D1872" s="1" t="n"/>
      <c r="E1872" s="78" t="inlineStr">
        <is>
          <t>VALOR BDI:</t>
        </is>
      </c>
      <c r="F1872" s="89" t="n"/>
      <c r="G1872" s="4">
        <f>ROUNDDOWN(G1871*BDI,2)</f>
        <v/>
      </c>
    </row>
    <row r="1873" ht="15" customHeight="1">
      <c r="A1873" s="1" t="n"/>
      <c r="B1873" s="1" t="n"/>
      <c r="C1873" s="1" t="n"/>
      <c r="D1873" s="1" t="n"/>
      <c r="E1873" s="78" t="inlineStr">
        <is>
          <t>VALOR COM BDI:</t>
        </is>
      </c>
      <c r="F1873" s="89" t="n"/>
      <c r="G1873" s="4">
        <f>G1872 + G1871</f>
        <v/>
      </c>
    </row>
    <row r="1874" ht="9.949999999999999" customHeight="1">
      <c r="A1874" s="1" t="n"/>
      <c r="B1874" s="1" t="n"/>
      <c r="C1874" s="1" t="n"/>
      <c r="D1874" s="1" t="n"/>
      <c r="E1874" s="79" t="n"/>
    </row>
    <row r="1875" ht="20.1" customHeight="1">
      <c r="A1875" s="80" t="inlineStr">
        <is>
          <t>6.10. 97640 REMOÇÃO DE FORROS DE DRYWALL, PVC E FIBROMINERAL, DE FORMA MANUAL, SEM REAPROVEITAMENTO. AF_09/2023 (M2)</t>
        </is>
      </c>
      <c r="B1875" s="88" t="n"/>
      <c r="C1875" s="88" t="n"/>
      <c r="D1875" s="88" t="n"/>
      <c r="E1875" s="88" t="n"/>
      <c r="F1875" s="88" t="n"/>
      <c r="G1875" s="89" t="n"/>
    </row>
    <row r="1876" ht="15" customHeight="1">
      <c r="A1876" s="76" t="inlineStr">
        <is>
          <t>Mão de Obra com Encargos Complementares</t>
        </is>
      </c>
      <c r="B1876" s="89" t="n"/>
      <c r="C1876" s="74" t="inlineStr">
        <is>
          <t>FONTE</t>
        </is>
      </c>
      <c r="D1876" s="74" t="inlineStr">
        <is>
          <t>UNID</t>
        </is>
      </c>
      <c r="E1876" s="74" t="inlineStr">
        <is>
          <t>COEFICIENTE</t>
        </is>
      </c>
      <c r="F1876" s="74" t="inlineStr">
        <is>
          <t>PREÇO UNITÁRIO</t>
        </is>
      </c>
      <c r="G1876" s="74" t="inlineStr">
        <is>
          <t>TOTAL</t>
        </is>
      </c>
    </row>
    <row r="1877" ht="21" customHeight="1">
      <c r="A1877" s="18" t="inlineStr">
        <is>
          <t>88278</t>
        </is>
      </c>
      <c r="B1877" s="19" t="inlineStr">
        <is>
          <t>MONTADOR DE ESTRUTURA METÁLICA COM ENCARGOS COMPLEMENTARES</t>
        </is>
      </c>
      <c r="C1877" s="18" t="inlineStr">
        <is>
          <t>SINAPI</t>
        </is>
      </c>
      <c r="D1877" s="18" t="inlineStr">
        <is>
          <t>H</t>
        </is>
      </c>
      <c r="E1877" s="20">
        <f>L1877*FATOR</f>
        <v/>
      </c>
      <c r="F1877" s="21">
        <f>'COMPOSICOES AUXILIARES'!G2590</f>
        <v/>
      </c>
      <c r="G1877" s="21">
        <f>TRUNC(TRUNC(E1877,8)*F1877,2)</f>
        <v/>
      </c>
      <c r="L1877" t="n">
        <v>0.0229</v>
      </c>
      <c r="M1877" t="n">
        <v>25.03</v>
      </c>
      <c r="N1877">
        <f>(M1877-F1877)</f>
        <v/>
      </c>
    </row>
    <row r="1878" ht="15" customHeight="1">
      <c r="A1878" s="18" t="inlineStr">
        <is>
          <t>88316</t>
        </is>
      </c>
      <c r="B1878" s="19" t="inlineStr">
        <is>
          <t>SERVENTE COM ENCARGOS COMPLEMENTARES</t>
        </is>
      </c>
      <c r="C1878" s="18" t="inlineStr">
        <is>
          <t>SINAPI</t>
        </is>
      </c>
      <c r="D1878" s="18" t="inlineStr">
        <is>
          <t>H</t>
        </is>
      </c>
      <c r="E1878" s="20">
        <f>L1878*FATOR</f>
        <v/>
      </c>
      <c r="F1878" s="21">
        <f>'COMPOSICOES AUXILIARES'!G3382</f>
        <v/>
      </c>
      <c r="G1878" s="21">
        <f>TRUNC(TRUNC(E1878,8)*F1878,2)</f>
        <v/>
      </c>
      <c r="L1878" t="n">
        <v>0.06469999999999999</v>
      </c>
      <c r="M1878" t="n">
        <v>22.1</v>
      </c>
      <c r="N1878">
        <f>(M1878-F1878)</f>
        <v/>
      </c>
    </row>
    <row r="1879" ht="18" customHeight="1">
      <c r="A1879" s="1" t="n"/>
      <c r="B1879" s="1" t="n"/>
      <c r="C1879" s="1" t="n"/>
      <c r="D1879" s="1" t="n"/>
      <c r="E1879" s="77" t="inlineStr">
        <is>
          <t>TOTAL Mão de Obra com Encargos Complementares:</t>
        </is>
      </c>
      <c r="F1879" s="89" t="n"/>
      <c r="G1879" s="22">
        <f>SUM(G1877:G1878)</f>
        <v/>
      </c>
    </row>
    <row r="1880" ht="15" customHeight="1">
      <c r="A1880" s="1" t="n"/>
      <c r="B1880" s="1" t="n"/>
      <c r="C1880" s="1" t="n"/>
      <c r="D1880" s="1" t="n"/>
      <c r="E1880" s="78" t="inlineStr">
        <is>
          <t>VALOR:</t>
        </is>
      </c>
      <c r="F1880" s="89" t="n"/>
      <c r="G1880" s="4">
        <f>SUM(G1879)</f>
        <v/>
      </c>
    </row>
    <row r="1881" ht="15" customHeight="1">
      <c r="A1881" s="1" t="n"/>
      <c r="B1881" s="1" t="n"/>
      <c r="C1881" s="1" t="n"/>
      <c r="D1881" s="1" t="n"/>
      <c r="E1881" s="78" t="inlineStr">
        <is>
          <t>VALOR BDI:</t>
        </is>
      </c>
      <c r="F1881" s="89" t="n"/>
      <c r="G1881" s="4">
        <f>ROUNDDOWN(G1880*BDI,2)</f>
        <v/>
      </c>
    </row>
    <row r="1882" ht="15" customHeight="1">
      <c r="A1882" s="1" t="n"/>
      <c r="B1882" s="1" t="n"/>
      <c r="C1882" s="1" t="n"/>
      <c r="D1882" s="1" t="n"/>
      <c r="E1882" s="78" t="inlineStr">
        <is>
          <t>VALOR COM BDI:</t>
        </is>
      </c>
      <c r="F1882" s="89" t="n"/>
      <c r="G1882" s="4">
        <f>G1881 + G1880</f>
        <v/>
      </c>
    </row>
    <row r="1883" ht="9.949999999999999" customHeight="1">
      <c r="A1883" s="1" t="n"/>
      <c r="B1883" s="1" t="n"/>
      <c r="C1883" s="1" t="n"/>
      <c r="D1883" s="1" t="n"/>
      <c r="E1883" s="79" t="n"/>
    </row>
    <row r="1884" ht="20.1" customHeight="1">
      <c r="A1884" s="80" t="inlineStr">
        <is>
          <t>6.11. 120412 FORRO MODULAR DE PVC MAGIORE 625 x 1250mm VIPAL (M2)</t>
        </is>
      </c>
      <c r="B1884" s="88" t="n"/>
      <c r="C1884" s="88" t="n"/>
      <c r="D1884" s="88" t="n"/>
      <c r="E1884" s="88" t="n"/>
      <c r="F1884" s="88" t="n"/>
      <c r="G1884" s="89" t="n"/>
    </row>
    <row r="1885" ht="15" customHeight="1">
      <c r="A1885" s="76" t="inlineStr">
        <is>
          <t>Material</t>
        </is>
      </c>
      <c r="B1885" s="89" t="n"/>
      <c r="C1885" s="74" t="inlineStr">
        <is>
          <t>FONTE</t>
        </is>
      </c>
      <c r="D1885" s="74" t="inlineStr">
        <is>
          <t>UNID</t>
        </is>
      </c>
      <c r="E1885" s="74" t="inlineStr">
        <is>
          <t>COEFICIENTE</t>
        </is>
      </c>
      <c r="F1885" s="74" t="inlineStr">
        <is>
          <t>PREÇO UNITÁRIO</t>
        </is>
      </c>
      <c r="G1885" s="74" t="inlineStr">
        <is>
          <t>TOTAL</t>
        </is>
      </c>
    </row>
    <row r="1886" ht="29.1" customHeight="1">
      <c r="A1886" s="18" t="inlineStr">
        <is>
          <t>00043131</t>
        </is>
      </c>
      <c r="B1886" s="19" t="inlineStr">
        <is>
          <t>ARAME GALVANIZADO 6 BWG, D = 5,16 MM (0,157 KG/M), OU 8 BWG, D = 4,19 MM (0,101 KG/M), OU 10 BWG, D = 3,40 MM (0,0713 KG/M)</t>
        </is>
      </c>
      <c r="C1886" s="18" t="inlineStr">
        <is>
          <t>SINAPI</t>
        </is>
      </c>
      <c r="D1886" s="18" t="inlineStr">
        <is>
          <t>KG</t>
        </is>
      </c>
      <c r="E1886" s="20" t="n">
        <v>0.016</v>
      </c>
      <c r="F1886" s="21">
        <f>ROUND(M1886*FATOR, 2)</f>
        <v/>
      </c>
      <c r="G1886" s="21">
        <f>ROUND(ROUND(E1886,8)*F1886,2)</f>
        <v/>
      </c>
      <c r="L1886" t="n">
        <v>0.016</v>
      </c>
      <c r="M1886" t="n">
        <v>18.27</v>
      </c>
      <c r="N1886">
        <f>(M1886-F1886)</f>
        <v/>
      </c>
    </row>
    <row r="1887" ht="15" customHeight="1">
      <c r="A1887" s="18" t="inlineStr">
        <is>
          <t>SBC061220</t>
        </is>
      </c>
      <c r="B1887" s="19" t="inlineStr">
        <is>
          <t>FORRO MODULAR DE PVC MAGIORE 625 x 1250mm VIPAL</t>
        </is>
      </c>
      <c r="C1887" s="18" t="inlineStr">
        <is>
          <t xml:space="preserve">Composições </t>
        </is>
      </c>
      <c r="D1887" s="18" t="inlineStr">
        <is>
          <t>M2</t>
        </is>
      </c>
      <c r="E1887" s="20" t="n">
        <v>1.05</v>
      </c>
      <c r="F1887" s="21">
        <f>ROUND(M1887*FATOR, 2)</f>
        <v/>
      </c>
      <c r="G1887" s="21">
        <f>ROUND(ROUND(E1887,8)*F1887,2)</f>
        <v/>
      </c>
      <c r="L1887" t="n">
        <v>1.05</v>
      </c>
      <c r="M1887" t="n">
        <v>61.63</v>
      </c>
      <c r="N1887">
        <f>(M1887-F1887)</f>
        <v/>
      </c>
    </row>
    <row r="1888" ht="21" customHeight="1">
      <c r="A1888" s="18" t="inlineStr">
        <is>
          <t>SBC061221</t>
        </is>
      </c>
      <c r="B1888" s="19" t="inlineStr">
        <is>
          <t>PERFIL TRAVESSA CLICADO PARA FORRO REMOVIVEL 24x1250mm</t>
        </is>
      </c>
      <c r="C1888" s="18" t="inlineStr">
        <is>
          <t xml:space="preserve">Composições </t>
        </is>
      </c>
      <c r="D1888" s="18" t="inlineStr">
        <is>
          <t>UN</t>
        </is>
      </c>
      <c r="E1888" s="20" t="n">
        <v>4</v>
      </c>
      <c r="F1888" s="21">
        <f>ROUND(M1888*FATOR, 2)</f>
        <v/>
      </c>
      <c r="G1888" s="21">
        <f>ROUND(ROUND(E1888,8)*F1888,2)</f>
        <v/>
      </c>
      <c r="L1888" t="n">
        <v>4</v>
      </c>
      <c r="M1888" t="n">
        <v>5.15</v>
      </c>
      <c r="N1888">
        <f>(M1888-F1888)</f>
        <v/>
      </c>
    </row>
    <row r="1889" ht="15" customHeight="1">
      <c r="A1889" s="1" t="n"/>
      <c r="B1889" s="1" t="n"/>
      <c r="C1889" s="1" t="n"/>
      <c r="D1889" s="1" t="n"/>
      <c r="E1889" s="77" t="inlineStr">
        <is>
          <t>TOTAL Material:</t>
        </is>
      </c>
      <c r="F1889" s="89" t="n"/>
      <c r="G1889" s="22">
        <f>SUM(G1886:G1888)</f>
        <v/>
      </c>
    </row>
    <row r="1890" ht="15" customHeight="1">
      <c r="A1890" s="76" t="inlineStr">
        <is>
          <t>Mão de Obra com Encargos Complementares</t>
        </is>
      </c>
      <c r="B1890" s="89" t="n"/>
      <c r="C1890" s="74" t="inlineStr">
        <is>
          <t>FONTE</t>
        </is>
      </c>
      <c r="D1890" s="74" t="inlineStr">
        <is>
          <t>UNID</t>
        </is>
      </c>
      <c r="E1890" s="74" t="inlineStr">
        <is>
          <t>COEFICIENTE</t>
        </is>
      </c>
      <c r="F1890" s="74" t="inlineStr">
        <is>
          <t>PREÇO UNITÁRIO</t>
        </is>
      </c>
      <c r="G1890" s="74" t="inlineStr">
        <is>
          <t>TOTAL</t>
        </is>
      </c>
    </row>
    <row r="1891" ht="21" customHeight="1">
      <c r="A1891" s="18" t="inlineStr">
        <is>
          <t>88243</t>
        </is>
      </c>
      <c r="B1891" s="19" t="inlineStr">
        <is>
          <t>AJUDANTE ESPECIALIZADO COM ENCARGOS COMPLEMENTARES</t>
        </is>
      </c>
      <c r="C1891" s="18" t="inlineStr">
        <is>
          <t>SINAPI</t>
        </is>
      </c>
      <c r="D1891" s="18" t="inlineStr">
        <is>
          <t>H</t>
        </is>
      </c>
      <c r="E1891" s="20">
        <f>L1891*FATOR</f>
        <v/>
      </c>
      <c r="F1891" s="21">
        <f>'COMPOSICOES AUXILIARES'!G75</f>
        <v/>
      </c>
      <c r="G1891" s="21">
        <f>ROUND(ROUND(E1891,8)*F1891,2)</f>
        <v/>
      </c>
      <c r="L1891" t="n">
        <v>0.6</v>
      </c>
      <c r="M1891" t="n">
        <v>22.26</v>
      </c>
      <c r="N1891">
        <f>(M1891-F1891)</f>
        <v/>
      </c>
    </row>
    <row r="1892" ht="21" customHeight="1">
      <c r="A1892" s="18" t="inlineStr">
        <is>
          <t>88278</t>
        </is>
      </c>
      <c r="B1892" s="19" t="inlineStr">
        <is>
          <t>MONTADOR DE ESTRUTURA METÁLICA COM ENCARGOS COMPLEMENTARES</t>
        </is>
      </c>
      <c r="C1892" s="18" t="inlineStr">
        <is>
          <t>SINAPI</t>
        </is>
      </c>
      <c r="D1892" s="18" t="inlineStr">
        <is>
          <t>H</t>
        </is>
      </c>
      <c r="E1892" s="20">
        <f>L1892*FATOR</f>
        <v/>
      </c>
      <c r="F1892" s="21">
        <f>'COMPOSICOES AUXILIARES'!G2590</f>
        <v/>
      </c>
      <c r="G1892" s="21">
        <f>ROUND(ROUND(E1892,8)*F1892,2)</f>
        <v/>
      </c>
      <c r="L1892" t="n">
        <v>0.6</v>
      </c>
      <c r="M1892" t="n">
        <v>25.03</v>
      </c>
      <c r="N1892">
        <f>(M1892-F1892)</f>
        <v/>
      </c>
    </row>
    <row r="1893" ht="18" customHeight="1">
      <c r="A1893" s="1" t="n"/>
      <c r="B1893" s="1" t="n"/>
      <c r="C1893" s="1" t="n"/>
      <c r="D1893" s="1" t="n"/>
      <c r="E1893" s="77" t="inlineStr">
        <is>
          <t>TOTAL Mão de Obra com Encargos Complementares:</t>
        </is>
      </c>
      <c r="F1893" s="89" t="n"/>
      <c r="G1893" s="22">
        <f>SUM(G1891:G1892)</f>
        <v/>
      </c>
    </row>
    <row r="1894" ht="15" customHeight="1">
      <c r="A1894" s="1" t="n"/>
      <c r="B1894" s="1" t="n"/>
      <c r="C1894" s="1" t="n"/>
      <c r="D1894" s="1" t="n"/>
      <c r="E1894" s="78" t="inlineStr">
        <is>
          <t>VALOR:</t>
        </is>
      </c>
      <c r="F1894" s="89" t="n"/>
      <c r="G1894" s="4">
        <f>SUM(G1889,G1893)</f>
        <v/>
      </c>
    </row>
    <row r="1895" ht="15" customHeight="1">
      <c r="A1895" s="1" t="n"/>
      <c r="B1895" s="1" t="n"/>
      <c r="C1895" s="1" t="n"/>
      <c r="D1895" s="1" t="n"/>
      <c r="E1895" s="78" t="inlineStr">
        <is>
          <t>VALOR BDI:</t>
        </is>
      </c>
      <c r="F1895" s="89" t="n"/>
      <c r="G1895" s="4">
        <f>ROUNDDOWN(G1894*BDI,2)</f>
        <v/>
      </c>
    </row>
    <row r="1896" ht="15" customHeight="1">
      <c r="A1896" s="1" t="n"/>
      <c r="B1896" s="1" t="n"/>
      <c r="C1896" s="1" t="n"/>
      <c r="D1896" s="1" t="n"/>
      <c r="E1896" s="78" t="inlineStr">
        <is>
          <t>VALOR COM BDI:</t>
        </is>
      </c>
      <c r="F1896" s="89" t="n"/>
      <c r="G1896" s="4">
        <f>G1895 + G1894</f>
        <v/>
      </c>
    </row>
    <row r="1897" ht="9.949999999999999" customHeight="1">
      <c r="A1897" s="1" t="n"/>
      <c r="B1897" s="1" t="n"/>
      <c r="C1897" s="1" t="n"/>
      <c r="D1897" s="1" t="n"/>
      <c r="E1897" s="79" t="n"/>
    </row>
    <row r="1898" ht="20.1" customHeight="1">
      <c r="A1898" s="80" t="inlineStr">
        <is>
          <t>6.12. 100878 VASO SANITÁRIO SIFONADO COM CAIXA ACOPLADA, LOUÇA BRANCA - PADRÃO ALTO - FORNECIMENTO E INSTALAÇÃO. AF_01/2020 (UN)</t>
        </is>
      </c>
      <c r="B1898" s="88" t="n"/>
      <c r="C1898" s="88" t="n"/>
      <c r="D1898" s="88" t="n"/>
      <c r="E1898" s="88" t="n"/>
      <c r="F1898" s="88" t="n"/>
      <c r="G1898" s="89" t="n"/>
    </row>
    <row r="1899" ht="15" customHeight="1">
      <c r="A1899" s="76" t="inlineStr">
        <is>
          <t>Material</t>
        </is>
      </c>
      <c r="B1899" s="89" t="n"/>
      <c r="C1899" s="74" t="inlineStr">
        <is>
          <t>FONTE</t>
        </is>
      </c>
      <c r="D1899" s="74" t="inlineStr">
        <is>
          <t>UNID</t>
        </is>
      </c>
      <c r="E1899" s="74" t="inlineStr">
        <is>
          <t>COEFICIENTE</t>
        </is>
      </c>
      <c r="F1899" s="74" t="inlineStr">
        <is>
          <t>PREÇO UNITÁRIO</t>
        </is>
      </c>
      <c r="G1899" s="74" t="inlineStr">
        <is>
          <t>TOTAL</t>
        </is>
      </c>
    </row>
    <row r="1900" ht="21" customHeight="1">
      <c r="A1900" s="18" t="inlineStr">
        <is>
          <t>00006138</t>
        </is>
      </c>
      <c r="B1900" s="19" t="inlineStr">
        <is>
          <t>ANEL DE VEDACAO, PVC FLEXIVEL, 100 MM, PARA SAIDA DE BACIA / VASO SANITARIO</t>
        </is>
      </c>
      <c r="C1900" s="18" t="inlineStr">
        <is>
          <t>SINAPI</t>
        </is>
      </c>
      <c r="D1900" s="18" t="inlineStr">
        <is>
          <t>UN</t>
        </is>
      </c>
      <c r="E1900" s="20" t="n">
        <v>1</v>
      </c>
      <c r="F1900" s="21">
        <f>ROUND(M1900*FATOR, 2)</f>
        <v/>
      </c>
      <c r="G1900" s="21">
        <f>TRUNC(TRUNC(E1900,8)*F1900,2)</f>
        <v/>
      </c>
      <c r="L1900" t="n">
        <v>1</v>
      </c>
      <c r="M1900" t="n">
        <v>10.96</v>
      </c>
      <c r="N1900">
        <f>(M1900-F1900)</f>
        <v/>
      </c>
    </row>
    <row r="1901" ht="29.1" customHeight="1">
      <c r="A1901" s="18" t="inlineStr">
        <is>
          <t>00044019</t>
        </is>
      </c>
      <c r="B1901" s="19" t="inlineStr">
        <is>
          <t>BACIA SANITARIA (VASO) COM CAIXA ACOPLADA, SIFAO OCULTO / CARENADO, DE LOUCA BRANCA (SEM ASSENTO) - PADRAO ALTO</t>
        </is>
      </c>
      <c r="C1901" s="18" t="inlineStr">
        <is>
          <t>SINAPI</t>
        </is>
      </c>
      <c r="D1901" s="18" t="inlineStr">
        <is>
          <t>UN</t>
        </is>
      </c>
      <c r="E1901" s="20" t="n">
        <v>1</v>
      </c>
      <c r="F1901" s="21">
        <f>ROUND(M1901*FATOR, 2)</f>
        <v/>
      </c>
      <c r="G1901" s="21">
        <f>TRUNC(TRUNC(E1901,8)*F1901,2)</f>
        <v/>
      </c>
      <c r="L1901" t="n">
        <v>1</v>
      </c>
      <c r="M1901" t="n">
        <v>543.36</v>
      </c>
      <c r="N1901">
        <f>(M1901-F1901)</f>
        <v/>
      </c>
    </row>
    <row r="1902" ht="29.1" customHeight="1">
      <c r="A1902" s="18" t="inlineStr">
        <is>
          <t>00004384</t>
        </is>
      </c>
      <c r="B1902" s="19" t="inlineStr">
        <is>
          <t>PARAFUSO NIQUELADO COM ACABAMENTO CROMADO PARA FIXAR PECA SANITARIA, INCLUI PORCA CEGA, ARRUELA E BUCHA DE NYLON TAMANHO S-10</t>
        </is>
      </c>
      <c r="C1902" s="18" t="inlineStr">
        <is>
          <t>SINAPI</t>
        </is>
      </c>
      <c r="D1902" s="18" t="inlineStr">
        <is>
          <t>UN</t>
        </is>
      </c>
      <c r="E1902" s="20" t="n">
        <v>2</v>
      </c>
      <c r="F1902" s="21">
        <f>ROUND(M1902*FATOR, 2)</f>
        <v/>
      </c>
      <c r="G1902" s="21">
        <f>TRUNC(TRUNC(E1902,8)*F1902,2)</f>
        <v/>
      </c>
      <c r="L1902" t="n">
        <v>2</v>
      </c>
      <c r="M1902" t="n">
        <v>24.1</v>
      </c>
      <c r="N1902">
        <f>(M1902-F1902)</f>
        <v/>
      </c>
    </row>
    <row r="1903" ht="15" customHeight="1">
      <c r="A1903" s="18" t="inlineStr">
        <is>
          <t>00037329</t>
        </is>
      </c>
      <c r="B1903" s="19" t="inlineStr">
        <is>
          <t>REJUNTE EPOXI, QUALQUER COR</t>
        </is>
      </c>
      <c r="C1903" s="18" t="inlineStr">
        <is>
          <t>SINAPI</t>
        </is>
      </c>
      <c r="D1903" s="18" t="inlineStr">
        <is>
          <t>KG</t>
        </is>
      </c>
      <c r="E1903" s="20" t="n">
        <v>0.0881</v>
      </c>
      <c r="F1903" s="21">
        <f>ROUND(M1903*FATOR, 2)</f>
        <v/>
      </c>
      <c r="G1903" s="21">
        <f>TRUNC(TRUNC(E1903,8)*F1903,2)</f>
        <v/>
      </c>
      <c r="L1903" t="n">
        <v>0.0881</v>
      </c>
      <c r="M1903" t="n">
        <v>138.51</v>
      </c>
      <c r="N1903">
        <f>(M1903-F1903)</f>
        <v/>
      </c>
    </row>
    <row r="1904" ht="15" customHeight="1">
      <c r="A1904" s="1" t="n"/>
      <c r="B1904" s="1" t="n"/>
      <c r="C1904" s="1" t="n"/>
      <c r="D1904" s="1" t="n"/>
      <c r="E1904" s="77" t="inlineStr">
        <is>
          <t>TOTAL Material:</t>
        </is>
      </c>
      <c r="F1904" s="89" t="n"/>
      <c r="G1904" s="22">
        <f>SUM(G1900:G1903)</f>
        <v/>
      </c>
    </row>
    <row r="1905" ht="15" customHeight="1">
      <c r="A1905" s="76" t="inlineStr">
        <is>
          <t>Mão de Obra com Encargos Complementares</t>
        </is>
      </c>
      <c r="B1905" s="89" t="n"/>
      <c r="C1905" s="74" t="inlineStr">
        <is>
          <t>FONTE</t>
        </is>
      </c>
      <c r="D1905" s="74" t="inlineStr">
        <is>
          <t>UNID</t>
        </is>
      </c>
      <c r="E1905" s="74" t="inlineStr">
        <is>
          <t>COEFICIENTE</t>
        </is>
      </c>
      <c r="F1905" s="74" t="inlineStr">
        <is>
          <t>PREÇO UNITÁRIO</t>
        </is>
      </c>
      <c r="G1905" s="74" t="inlineStr">
        <is>
          <t>TOTAL</t>
        </is>
      </c>
    </row>
    <row r="1906" ht="21" customHeight="1">
      <c r="A1906" s="18" t="inlineStr">
        <is>
          <t>88267</t>
        </is>
      </c>
      <c r="B1906" s="19" t="inlineStr">
        <is>
          <t>ENCANADOR OU BOMBEIRO HIDRÁULICO COM ENCARGOS COMPLEMENTARES</t>
        </is>
      </c>
      <c r="C1906" s="18" t="inlineStr">
        <is>
          <t>SINAPI</t>
        </is>
      </c>
      <c r="D1906" s="18" t="inlineStr">
        <is>
          <t>H</t>
        </is>
      </c>
      <c r="E1906" s="20">
        <f>L1906*FATOR</f>
        <v/>
      </c>
      <c r="F1906" s="21">
        <f>'COMPOSICOES AUXILIARES'!G1569</f>
        <v/>
      </c>
      <c r="G1906" s="21">
        <f>TRUNC(TRUNC(E1906,8)*F1906,2)</f>
        <v/>
      </c>
      <c r="L1906" t="n">
        <v>1.3121</v>
      </c>
      <c r="M1906" t="n">
        <v>28.12</v>
      </c>
      <c r="N1906">
        <f>(M1906-F1906)</f>
        <v/>
      </c>
    </row>
    <row r="1907" ht="15" customHeight="1">
      <c r="A1907" s="18" t="inlineStr">
        <is>
          <t>88316</t>
        </is>
      </c>
      <c r="B1907" s="19" t="inlineStr">
        <is>
          <t>SERVENTE COM ENCARGOS COMPLEMENTARES</t>
        </is>
      </c>
      <c r="C1907" s="18" t="inlineStr">
        <is>
          <t>SINAPI</t>
        </is>
      </c>
      <c r="D1907" s="18" t="inlineStr">
        <is>
          <t>H</t>
        </is>
      </c>
      <c r="E1907" s="20">
        <f>L1907*FATOR</f>
        <v/>
      </c>
      <c r="F1907" s="21">
        <f>'COMPOSICOES AUXILIARES'!G3382</f>
        <v/>
      </c>
      <c r="G1907" s="21">
        <f>TRUNC(TRUNC(E1907,8)*F1907,2)</f>
        <v/>
      </c>
      <c r="L1907" t="n">
        <v>0.6063</v>
      </c>
      <c r="M1907" t="n">
        <v>22.1</v>
      </c>
      <c r="N1907">
        <f>(M1907-F1907)</f>
        <v/>
      </c>
    </row>
    <row r="1908" ht="18" customHeight="1">
      <c r="A1908" s="1" t="n"/>
      <c r="B1908" s="1" t="n"/>
      <c r="C1908" s="1" t="n"/>
      <c r="D1908" s="1" t="n"/>
      <c r="E1908" s="77" t="inlineStr">
        <is>
          <t>TOTAL Mão de Obra com Encargos Complementares:</t>
        </is>
      </c>
      <c r="F1908" s="89" t="n"/>
      <c r="G1908" s="22">
        <f>SUM(G1906:G1907)</f>
        <v/>
      </c>
    </row>
    <row r="1909" ht="15" customHeight="1">
      <c r="A1909" s="1" t="n"/>
      <c r="B1909" s="1" t="n"/>
      <c r="C1909" s="1" t="n"/>
      <c r="D1909" s="1" t="n"/>
      <c r="E1909" s="78" t="inlineStr">
        <is>
          <t>VALOR:</t>
        </is>
      </c>
      <c r="F1909" s="89" t="n"/>
      <c r="G1909" s="4">
        <f>SUM(G1904,G1908)</f>
        <v/>
      </c>
    </row>
    <row r="1910" ht="15" customHeight="1">
      <c r="A1910" s="1" t="n"/>
      <c r="B1910" s="1" t="n"/>
      <c r="C1910" s="1" t="n"/>
      <c r="D1910" s="1" t="n"/>
      <c r="E1910" s="78" t="inlineStr">
        <is>
          <t>VALOR BDI:</t>
        </is>
      </c>
      <c r="F1910" s="89" t="n"/>
      <c r="G1910" s="4">
        <f>ROUNDDOWN(G1909*BDI,2)</f>
        <v/>
      </c>
    </row>
    <row r="1911" ht="15" customHeight="1">
      <c r="A1911" s="1" t="n"/>
      <c r="B1911" s="1" t="n"/>
      <c r="C1911" s="1" t="n"/>
      <c r="D1911" s="1" t="n"/>
      <c r="E1911" s="78" t="inlineStr">
        <is>
          <t>VALOR COM BDI:</t>
        </is>
      </c>
      <c r="F1911" s="89" t="n"/>
      <c r="G1911" s="4">
        <f>G1910 + G1909</f>
        <v/>
      </c>
    </row>
    <row r="1912" ht="9.949999999999999" customHeight="1">
      <c r="A1912" s="1" t="n"/>
      <c r="B1912" s="1" t="n"/>
      <c r="C1912" s="1" t="n"/>
      <c r="D1912" s="1" t="n"/>
      <c r="E1912" s="79" t="n"/>
    </row>
    <row r="1913" ht="20.1" customHeight="1">
      <c r="A1913" s="80" t="inlineStr">
        <is>
          <t>6.13. 100849 ASSENTO SANITÁRIO CONVENCIONAL - FORNECIMENTO E INSTALACAO. AF_01/2020 (UN)</t>
        </is>
      </c>
      <c r="B1913" s="88" t="n"/>
      <c r="C1913" s="88" t="n"/>
      <c r="D1913" s="88" t="n"/>
      <c r="E1913" s="88" t="n"/>
      <c r="F1913" s="88" t="n"/>
      <c r="G1913" s="89" t="n"/>
    </row>
    <row r="1914" ht="15" customHeight="1">
      <c r="A1914" s="76" t="inlineStr">
        <is>
          <t>Material</t>
        </is>
      </c>
      <c r="B1914" s="89" t="n"/>
      <c r="C1914" s="74" t="inlineStr">
        <is>
          <t>FONTE</t>
        </is>
      </c>
      <c r="D1914" s="74" t="inlineStr">
        <is>
          <t>UNID</t>
        </is>
      </c>
      <c r="E1914" s="74" t="inlineStr">
        <is>
          <t>COEFICIENTE</t>
        </is>
      </c>
      <c r="F1914" s="74" t="inlineStr">
        <is>
          <t>PREÇO UNITÁRIO</t>
        </is>
      </c>
      <c r="G1914" s="74" t="inlineStr">
        <is>
          <t>TOTAL</t>
        </is>
      </c>
    </row>
    <row r="1915" ht="15" customHeight="1">
      <c r="A1915" s="18" t="inlineStr">
        <is>
          <t>00000377</t>
        </is>
      </c>
      <c r="B1915" s="19" t="inlineStr">
        <is>
          <t>ASSENTO SANITARIO DE PLASTICO, TIPO CONVENCIONAL</t>
        </is>
      </c>
      <c r="C1915" s="18" t="inlineStr">
        <is>
          <t>SINAPI</t>
        </is>
      </c>
      <c r="D1915" s="18" t="inlineStr">
        <is>
          <t>UN</t>
        </is>
      </c>
      <c r="E1915" s="20" t="n">
        <v>1</v>
      </c>
      <c r="F1915" s="21">
        <f>ROUND(M1915*FATOR, 2)</f>
        <v/>
      </c>
      <c r="G1915" s="21">
        <f>TRUNC(TRUNC(E1915,8)*F1915,2)</f>
        <v/>
      </c>
      <c r="L1915" t="n">
        <v>1</v>
      </c>
      <c r="M1915" t="n">
        <v>39.95</v>
      </c>
      <c r="N1915">
        <f>(M1915-F1915)</f>
        <v/>
      </c>
    </row>
    <row r="1916" ht="15" customHeight="1">
      <c r="A1916" s="1" t="n"/>
      <c r="B1916" s="1" t="n"/>
      <c r="C1916" s="1" t="n"/>
      <c r="D1916" s="1" t="n"/>
      <c r="E1916" s="77" t="inlineStr">
        <is>
          <t>TOTAL Material:</t>
        </is>
      </c>
      <c r="F1916" s="89" t="n"/>
      <c r="G1916" s="22">
        <f>SUM(G1915:G1915)</f>
        <v/>
      </c>
    </row>
    <row r="1917" ht="15" customHeight="1">
      <c r="A1917" s="76" t="inlineStr">
        <is>
          <t>Mão de Obra com Encargos Complementares</t>
        </is>
      </c>
      <c r="B1917" s="89" t="n"/>
      <c r="C1917" s="74" t="inlineStr">
        <is>
          <t>FONTE</t>
        </is>
      </c>
      <c r="D1917" s="74" t="inlineStr">
        <is>
          <t>UNID</t>
        </is>
      </c>
      <c r="E1917" s="74" t="inlineStr">
        <is>
          <t>COEFICIENTE</t>
        </is>
      </c>
      <c r="F1917" s="74" t="inlineStr">
        <is>
          <t>PREÇO UNITÁRIO</t>
        </is>
      </c>
      <c r="G1917" s="74" t="inlineStr">
        <is>
          <t>TOTAL</t>
        </is>
      </c>
    </row>
    <row r="1918" ht="21" customHeight="1">
      <c r="A1918" s="18" t="inlineStr">
        <is>
          <t>88267</t>
        </is>
      </c>
      <c r="B1918" s="19" t="inlineStr">
        <is>
          <t>ENCANADOR OU BOMBEIRO HIDRÁULICO COM ENCARGOS COMPLEMENTARES</t>
        </is>
      </c>
      <c r="C1918" s="18" t="inlineStr">
        <is>
          <t>SINAPI</t>
        </is>
      </c>
      <c r="D1918" s="18" t="inlineStr">
        <is>
          <t>H</t>
        </is>
      </c>
      <c r="E1918" s="20">
        <f>L1918*FATOR</f>
        <v/>
      </c>
      <c r="F1918" s="21">
        <f>'COMPOSICOES AUXILIARES'!G1569</f>
        <v/>
      </c>
      <c r="G1918" s="21">
        <f>TRUNC(TRUNC(E1918,8)*F1918,2)</f>
        <v/>
      </c>
      <c r="L1918" t="n">
        <v>0.1536</v>
      </c>
      <c r="M1918" t="n">
        <v>28.12</v>
      </c>
      <c r="N1918">
        <f>(M1918-F1918)</f>
        <v/>
      </c>
    </row>
    <row r="1919" ht="15" customHeight="1">
      <c r="A1919" s="18" t="inlineStr">
        <is>
          <t>88316</t>
        </is>
      </c>
      <c r="B1919" s="19" t="inlineStr">
        <is>
          <t>SERVENTE COM ENCARGOS COMPLEMENTARES</t>
        </is>
      </c>
      <c r="C1919" s="18" t="inlineStr">
        <is>
          <t>SINAPI</t>
        </is>
      </c>
      <c r="D1919" s="18" t="inlineStr">
        <is>
          <t>H</t>
        </is>
      </c>
      <c r="E1919" s="20">
        <f>L1919*FATOR</f>
        <v/>
      </c>
      <c r="F1919" s="21">
        <f>'COMPOSICOES AUXILIARES'!G3382</f>
        <v/>
      </c>
      <c r="G1919" s="21">
        <f>TRUNC(TRUNC(E1919,8)*F1919,2)</f>
        <v/>
      </c>
      <c r="L1919" t="n">
        <v>0.0484</v>
      </c>
      <c r="M1919" t="n">
        <v>22.1</v>
      </c>
      <c r="N1919">
        <f>(M1919-F1919)</f>
        <v/>
      </c>
    </row>
    <row r="1920" ht="18" customHeight="1">
      <c r="A1920" s="1" t="n"/>
      <c r="B1920" s="1" t="n"/>
      <c r="C1920" s="1" t="n"/>
      <c r="D1920" s="1" t="n"/>
      <c r="E1920" s="77" t="inlineStr">
        <is>
          <t>TOTAL Mão de Obra com Encargos Complementares:</t>
        </is>
      </c>
      <c r="F1920" s="89" t="n"/>
      <c r="G1920" s="22">
        <f>SUM(G1918:G1919)</f>
        <v/>
      </c>
    </row>
    <row r="1921" ht="15" customHeight="1">
      <c r="A1921" s="1" t="n"/>
      <c r="B1921" s="1" t="n"/>
      <c r="C1921" s="1" t="n"/>
      <c r="D1921" s="1" t="n"/>
      <c r="E1921" s="78" t="inlineStr">
        <is>
          <t>VALOR:</t>
        </is>
      </c>
      <c r="F1921" s="89" t="n"/>
      <c r="G1921" s="4">
        <f>SUM(G1916,G1920)</f>
        <v/>
      </c>
    </row>
    <row r="1922" ht="15" customHeight="1">
      <c r="A1922" s="1" t="n"/>
      <c r="B1922" s="1" t="n"/>
      <c r="C1922" s="1" t="n"/>
      <c r="D1922" s="1" t="n"/>
      <c r="E1922" s="78" t="inlineStr">
        <is>
          <t>VALOR BDI:</t>
        </is>
      </c>
      <c r="F1922" s="89" t="n"/>
      <c r="G1922" s="4">
        <f>ROUNDDOWN(G1921*BDI,2)</f>
        <v/>
      </c>
    </row>
    <row r="1923" ht="15" customHeight="1">
      <c r="A1923" s="1" t="n"/>
      <c r="B1923" s="1" t="n"/>
      <c r="C1923" s="1" t="n"/>
      <c r="D1923" s="1" t="n"/>
      <c r="E1923" s="78" t="inlineStr">
        <is>
          <t>VALOR COM BDI:</t>
        </is>
      </c>
      <c r="F1923" s="89" t="n"/>
      <c r="G1923" s="4">
        <f>G1922 + G1921</f>
        <v/>
      </c>
    </row>
    <row r="1924" ht="9.949999999999999" customHeight="1">
      <c r="A1924" s="1" t="n"/>
      <c r="B1924" s="1" t="n"/>
      <c r="C1924" s="1" t="n"/>
      <c r="D1924" s="1" t="n"/>
      <c r="E1924" s="79" t="n"/>
    </row>
    <row r="1925" ht="20.1" customHeight="1">
      <c r="A1925" s="80" t="inlineStr">
        <is>
          <t>6.14. 86887 ENGATE FLEXÍVEL EM INOX, 1/2 X 40CM - FORNECIMENTO E INSTALAÇÃO. AF_01/2020 (UN)</t>
        </is>
      </c>
      <c r="B1925" s="88" t="n"/>
      <c r="C1925" s="88" t="n"/>
      <c r="D1925" s="88" t="n"/>
      <c r="E1925" s="88" t="n"/>
      <c r="F1925" s="88" t="n"/>
      <c r="G1925" s="89" t="n"/>
    </row>
    <row r="1926" ht="15" customHeight="1">
      <c r="A1926" s="76" t="inlineStr">
        <is>
          <t>Material</t>
        </is>
      </c>
      <c r="B1926" s="89" t="n"/>
      <c r="C1926" s="74" t="inlineStr">
        <is>
          <t>FONTE</t>
        </is>
      </c>
      <c r="D1926" s="74" t="inlineStr">
        <is>
          <t>UNID</t>
        </is>
      </c>
      <c r="E1926" s="74" t="inlineStr">
        <is>
          <t>COEFICIENTE</t>
        </is>
      </c>
      <c r="F1926" s="74" t="inlineStr">
        <is>
          <t>PREÇO UNITÁRIO</t>
        </is>
      </c>
      <c r="G1926" s="74" t="inlineStr">
        <is>
          <t>TOTAL</t>
        </is>
      </c>
    </row>
    <row r="1927" ht="15" customHeight="1">
      <c r="A1927" s="18" t="inlineStr">
        <is>
          <t>00011684</t>
        </is>
      </c>
      <c r="B1927" s="19" t="inlineStr">
        <is>
          <t>ENGATE / RABICHO FLEXIVEL INOX 1/2" X 40 CM</t>
        </is>
      </c>
      <c r="C1927" s="18" t="inlineStr">
        <is>
          <t>SINAPI</t>
        </is>
      </c>
      <c r="D1927" s="18" t="inlineStr">
        <is>
          <t>UN</t>
        </is>
      </c>
      <c r="E1927" s="20" t="n">
        <v>1</v>
      </c>
      <c r="F1927" s="21">
        <f>ROUND(M1927*FATOR, 2)</f>
        <v/>
      </c>
      <c r="G1927" s="21">
        <f>TRUNC(TRUNC(E1927,8)*F1927,2)</f>
        <v/>
      </c>
      <c r="L1927" t="n">
        <v>1</v>
      </c>
      <c r="M1927" t="n">
        <v>52.94</v>
      </c>
      <c r="N1927">
        <f>(M1927-F1927)</f>
        <v/>
      </c>
    </row>
    <row r="1928" ht="15" customHeight="1">
      <c r="A1928" s="18" t="inlineStr">
        <is>
          <t>00003146</t>
        </is>
      </c>
      <c r="B1928" s="19" t="inlineStr">
        <is>
          <t>FITA VEDA ROSCA EM ROLOS DE 18 MM X 10 M (L X C)</t>
        </is>
      </c>
      <c r="C1928" s="18" t="inlineStr">
        <is>
          <t>SINAPI</t>
        </is>
      </c>
      <c r="D1928" s="18" t="inlineStr">
        <is>
          <t>UN</t>
        </is>
      </c>
      <c r="E1928" s="20" t="n">
        <v>0.021</v>
      </c>
      <c r="F1928" s="21">
        <f>ROUND(M1928*FATOR, 2)</f>
        <v/>
      </c>
      <c r="G1928" s="21">
        <f>TRUNC(TRUNC(E1928,8)*F1928,2)</f>
        <v/>
      </c>
      <c r="L1928" t="n">
        <v>0.021</v>
      </c>
      <c r="M1928" t="n">
        <v>3.95</v>
      </c>
      <c r="N1928">
        <f>(M1928-F1928)</f>
        <v/>
      </c>
    </row>
    <row r="1929" ht="15" customHeight="1">
      <c r="A1929" s="1" t="n"/>
      <c r="B1929" s="1" t="n"/>
      <c r="C1929" s="1" t="n"/>
      <c r="D1929" s="1" t="n"/>
      <c r="E1929" s="77" t="inlineStr">
        <is>
          <t>TOTAL Material:</t>
        </is>
      </c>
      <c r="F1929" s="89" t="n"/>
      <c r="G1929" s="22">
        <f>SUM(G1927:G1928)</f>
        <v/>
      </c>
    </row>
    <row r="1930" ht="15" customHeight="1">
      <c r="A1930" s="76" t="inlineStr">
        <is>
          <t>Mão de Obra com Encargos Complementares</t>
        </is>
      </c>
      <c r="B1930" s="89" t="n"/>
      <c r="C1930" s="74" t="inlineStr">
        <is>
          <t>FONTE</t>
        </is>
      </c>
      <c r="D1930" s="74" t="inlineStr">
        <is>
          <t>UNID</t>
        </is>
      </c>
      <c r="E1930" s="74" t="inlineStr">
        <is>
          <t>COEFICIENTE</t>
        </is>
      </c>
      <c r="F1930" s="74" t="inlineStr">
        <is>
          <t>PREÇO UNITÁRIO</t>
        </is>
      </c>
      <c r="G1930" s="74" t="inlineStr">
        <is>
          <t>TOTAL</t>
        </is>
      </c>
    </row>
    <row r="1931" ht="21" customHeight="1">
      <c r="A1931" s="18" t="inlineStr">
        <is>
          <t>88267</t>
        </is>
      </c>
      <c r="B1931" s="19" t="inlineStr">
        <is>
          <t>ENCANADOR OU BOMBEIRO HIDRÁULICO COM ENCARGOS COMPLEMENTARES</t>
        </is>
      </c>
      <c r="C1931" s="18" t="inlineStr">
        <is>
          <t>SINAPI</t>
        </is>
      </c>
      <c r="D1931" s="18" t="inlineStr">
        <is>
          <t>H</t>
        </is>
      </c>
      <c r="E1931" s="20">
        <f>L1931*FATOR</f>
        <v/>
      </c>
      <c r="F1931" s="21">
        <f>'COMPOSICOES AUXILIARES'!G1569</f>
        <v/>
      </c>
      <c r="G1931" s="21">
        <f>TRUNC(TRUNC(E1931,8)*F1931,2)</f>
        <v/>
      </c>
      <c r="L1931" t="n">
        <v>0.1525</v>
      </c>
      <c r="M1931" t="n">
        <v>28.12</v>
      </c>
      <c r="N1931">
        <f>(M1931-F1931)</f>
        <v/>
      </c>
    </row>
    <row r="1932" ht="15" customHeight="1">
      <c r="A1932" s="18" t="inlineStr">
        <is>
          <t>88316</t>
        </is>
      </c>
      <c r="B1932" s="19" t="inlineStr">
        <is>
          <t>SERVENTE COM ENCARGOS COMPLEMENTARES</t>
        </is>
      </c>
      <c r="C1932" s="18" t="inlineStr">
        <is>
          <t>SINAPI</t>
        </is>
      </c>
      <c r="D1932" s="18" t="inlineStr">
        <is>
          <t>H</t>
        </is>
      </c>
      <c r="E1932" s="20">
        <f>L1932*FATOR</f>
        <v/>
      </c>
      <c r="F1932" s="21">
        <f>'COMPOSICOES AUXILIARES'!G3382</f>
        <v/>
      </c>
      <c r="G1932" s="21">
        <f>TRUNC(TRUNC(E1932,8)*F1932,2)</f>
        <v/>
      </c>
      <c r="L1932" t="n">
        <v>0.0481</v>
      </c>
      <c r="M1932" t="n">
        <v>22.1</v>
      </c>
      <c r="N1932">
        <f>(M1932-F1932)</f>
        <v/>
      </c>
    </row>
    <row r="1933" ht="18" customHeight="1">
      <c r="A1933" s="1" t="n"/>
      <c r="B1933" s="1" t="n"/>
      <c r="C1933" s="1" t="n"/>
      <c r="D1933" s="1" t="n"/>
      <c r="E1933" s="77" t="inlineStr">
        <is>
          <t>TOTAL Mão de Obra com Encargos Complementares:</t>
        </is>
      </c>
      <c r="F1933" s="89" t="n"/>
      <c r="G1933" s="22">
        <f>SUM(G1931:G1932)</f>
        <v/>
      </c>
    </row>
    <row r="1934" ht="15" customHeight="1">
      <c r="A1934" s="1" t="n"/>
      <c r="B1934" s="1" t="n"/>
      <c r="C1934" s="1" t="n"/>
      <c r="D1934" s="1" t="n"/>
      <c r="E1934" s="78" t="inlineStr">
        <is>
          <t>VALOR:</t>
        </is>
      </c>
      <c r="F1934" s="89" t="n"/>
      <c r="G1934" s="4">
        <f>SUM(G1929,G1933)</f>
        <v/>
      </c>
    </row>
    <row r="1935" ht="15" customHeight="1">
      <c r="A1935" s="1" t="n"/>
      <c r="B1935" s="1" t="n"/>
      <c r="C1935" s="1" t="n"/>
      <c r="D1935" s="1" t="n"/>
      <c r="E1935" s="78" t="inlineStr">
        <is>
          <t>VALOR BDI:</t>
        </is>
      </c>
      <c r="F1935" s="89" t="n"/>
      <c r="G1935" s="4">
        <f>ROUNDDOWN(G1934*BDI,2)</f>
        <v/>
      </c>
    </row>
    <row r="1936" ht="15" customHeight="1">
      <c r="A1936" s="1" t="n"/>
      <c r="B1936" s="1" t="n"/>
      <c r="C1936" s="1" t="n"/>
      <c r="D1936" s="1" t="n"/>
      <c r="E1936" s="78" t="inlineStr">
        <is>
          <t>VALOR COM BDI:</t>
        </is>
      </c>
      <c r="F1936" s="89" t="n"/>
      <c r="G1936" s="4">
        <f>G1935 + G1934</f>
        <v/>
      </c>
    </row>
    <row r="1937" ht="9.949999999999999" customHeight="1">
      <c r="A1937" s="1" t="n"/>
      <c r="B1937" s="1" t="n"/>
      <c r="C1937" s="1" t="n"/>
      <c r="D1937" s="1" t="n"/>
      <c r="E1937" s="79" t="n"/>
    </row>
    <row r="1938" ht="20.1" customHeight="1">
      <c r="A1938" s="80" t="inlineStr">
        <is>
          <t>6.15. 86938 CUBA DE EMBUTIR OVAL EM LOUÇA BRANCA, 35 X 50CM OU EQUIVALENTE, INCLUSO VÁLVULA E SIFÃO TIPO GARRAFA EM METAL CROMADO - FORNECIMENTO E INSTALAÇÃO. AF_01/2020 (UN)</t>
        </is>
      </c>
      <c r="B1938" s="88" t="n"/>
      <c r="C1938" s="88" t="n"/>
      <c r="D1938" s="88" t="n"/>
      <c r="E1938" s="88" t="n"/>
      <c r="F1938" s="88" t="n"/>
      <c r="G1938" s="89" t="n"/>
    </row>
    <row r="1939" ht="15" customHeight="1">
      <c r="A1939" s="76" t="inlineStr">
        <is>
          <t>Serviço</t>
        </is>
      </c>
      <c r="B1939" s="89" t="n"/>
      <c r="C1939" s="74" t="inlineStr">
        <is>
          <t>FONTE</t>
        </is>
      </c>
      <c r="D1939" s="74" t="inlineStr">
        <is>
          <t>UNID</t>
        </is>
      </c>
      <c r="E1939" s="74" t="inlineStr">
        <is>
          <t>COEFICIENTE</t>
        </is>
      </c>
      <c r="F1939" s="74" t="inlineStr">
        <is>
          <t>PREÇO UNITÁRIO</t>
        </is>
      </c>
      <c r="G1939" s="74" t="inlineStr">
        <is>
          <t>TOTAL</t>
        </is>
      </c>
    </row>
    <row r="1940" ht="29.1" customHeight="1">
      <c r="A1940" s="18" t="inlineStr">
        <is>
          <t>86901</t>
        </is>
      </c>
      <c r="B1940" s="19" t="inlineStr">
        <is>
          <t>CUBA DE EMBUTIR OVAL EM LOUÇA BRANCA, 35 X 50CM OU EQUIVALENTE - FORNECIMENTO E INSTALAÇÃO. AF_01/2020</t>
        </is>
      </c>
      <c r="C1940" s="18" t="inlineStr">
        <is>
          <t>SINAPI</t>
        </is>
      </c>
      <c r="D1940" s="18" t="inlineStr">
        <is>
          <t>UN</t>
        </is>
      </c>
      <c r="E1940" s="20" t="n">
        <v>1</v>
      </c>
      <c r="F1940" s="21">
        <f>'COMPOSICOES AUXILIARES'!G1093</f>
        <v/>
      </c>
      <c r="G1940" s="21">
        <f>TRUNC(TRUNC(E1940,8)*F1940,2)</f>
        <v/>
      </c>
      <c r="L1940" t="n">
        <v>1</v>
      </c>
      <c r="M1940" t="n">
        <v>152.81</v>
      </c>
      <c r="N1940">
        <f>(M1940-F1940)</f>
        <v/>
      </c>
    </row>
    <row r="1941" ht="21" customHeight="1">
      <c r="A1941" s="18" t="inlineStr">
        <is>
          <t>86881</t>
        </is>
      </c>
      <c r="B1941" s="19" t="inlineStr">
        <is>
          <t>SIFÃO DO TIPO GARRAFA EM METAL CROMADO 1 X 1.1/2" - FORNECIMENTO E INSTALAÇÃO. AF_01/2020</t>
        </is>
      </c>
      <c r="C1941" s="18" t="inlineStr">
        <is>
          <t>SINAPI</t>
        </is>
      </c>
      <c r="D1941" s="18" t="inlineStr">
        <is>
          <t>UN</t>
        </is>
      </c>
      <c r="E1941" s="20" t="n">
        <v>1</v>
      </c>
      <c r="F1941" s="21">
        <f>'COMPOSICOES AUXILIARES'!G3408</f>
        <v/>
      </c>
      <c r="G1941" s="21">
        <f>TRUNC(TRUNC(E1941,8)*F1941,2)</f>
        <v/>
      </c>
      <c r="L1941" t="n">
        <v>1</v>
      </c>
      <c r="M1941" t="n">
        <v>220.61</v>
      </c>
      <c r="N1941">
        <f>(M1941-F1941)</f>
        <v/>
      </c>
    </row>
    <row r="1942" ht="29.1" customHeight="1">
      <c r="A1942" s="18" t="inlineStr">
        <is>
          <t>86877</t>
        </is>
      </c>
      <c r="B1942" s="19" t="inlineStr">
        <is>
          <t>VÁLVULA EM METAL CROMADO 1.1/2" X 1.1/2" PARA TANQUE OU LAVATÓRIO, COM OU SEM LADRÃO - FORNECIMENTO E INSTALAÇÃO. AF_01/2020</t>
        </is>
      </c>
      <c r="C1942" s="18" t="inlineStr">
        <is>
          <t>SINAPI</t>
        </is>
      </c>
      <c r="D1942" s="18" t="inlineStr">
        <is>
          <t>UN</t>
        </is>
      </c>
      <c r="E1942" s="20" t="n">
        <v>1</v>
      </c>
      <c r="F1942" s="21">
        <f>'COMPOSICOES AUXILIARES'!G3695</f>
        <v/>
      </c>
      <c r="G1942" s="21">
        <f>TRUNC(TRUNC(E1942,8)*F1942,2)</f>
        <v/>
      </c>
      <c r="L1942" t="n">
        <v>1</v>
      </c>
      <c r="M1942" t="n">
        <v>72.62</v>
      </c>
      <c r="N1942">
        <f>(M1942-F1942)</f>
        <v/>
      </c>
    </row>
    <row r="1943" ht="15" customHeight="1">
      <c r="A1943" s="1" t="n"/>
      <c r="B1943" s="1" t="n"/>
      <c r="C1943" s="1" t="n"/>
      <c r="D1943" s="1" t="n"/>
      <c r="E1943" s="77" t="inlineStr">
        <is>
          <t>TOTAL Serviço:</t>
        </is>
      </c>
      <c r="F1943" s="89" t="n"/>
      <c r="G1943" s="22">
        <f>SUM(G1940:G1942)</f>
        <v/>
      </c>
    </row>
    <row r="1944" ht="15" customHeight="1">
      <c r="A1944" s="1" t="n"/>
      <c r="B1944" s="1" t="n"/>
      <c r="C1944" s="1" t="n"/>
      <c r="D1944" s="1" t="n"/>
      <c r="E1944" s="78" t="inlineStr">
        <is>
          <t>VALOR:</t>
        </is>
      </c>
      <c r="F1944" s="89" t="n"/>
      <c r="G1944" s="4">
        <f>SUM(G1943)</f>
        <v/>
      </c>
    </row>
    <row r="1945" ht="15" customHeight="1">
      <c r="A1945" s="1" t="n"/>
      <c r="B1945" s="1" t="n"/>
      <c r="C1945" s="1" t="n"/>
      <c r="D1945" s="1" t="n"/>
      <c r="E1945" s="78" t="inlineStr">
        <is>
          <t>VALOR BDI:</t>
        </is>
      </c>
      <c r="F1945" s="89" t="n"/>
      <c r="G1945" s="4">
        <f>ROUNDDOWN(G1944*BDI,2)</f>
        <v/>
      </c>
    </row>
    <row r="1946" ht="15" customHeight="1">
      <c r="A1946" s="1" t="n"/>
      <c r="B1946" s="1" t="n"/>
      <c r="C1946" s="1" t="n"/>
      <c r="D1946" s="1" t="n"/>
      <c r="E1946" s="78" t="inlineStr">
        <is>
          <t>VALOR COM BDI:</t>
        </is>
      </c>
      <c r="F1946" s="89" t="n"/>
      <c r="G1946" s="4">
        <f>G1945 + G1944</f>
        <v/>
      </c>
    </row>
    <row r="1947" ht="9.949999999999999" customHeight="1">
      <c r="A1947" s="1" t="n"/>
      <c r="B1947" s="1" t="n"/>
      <c r="C1947" s="1" t="n"/>
      <c r="D1947" s="1" t="n"/>
      <c r="E1947" s="79" t="n"/>
    </row>
    <row r="1948" ht="20.1" customHeight="1">
      <c r="A1948" s="80" t="inlineStr">
        <is>
          <t>6.16. 100853 TORNEIRA CROMADA DE MESA PARA LAVATORIO, TIPO MONOCOMANDO. AF_01/2020 (UN)</t>
        </is>
      </c>
      <c r="B1948" s="88" t="n"/>
      <c r="C1948" s="88" t="n"/>
      <c r="D1948" s="88" t="n"/>
      <c r="E1948" s="88" t="n"/>
      <c r="F1948" s="88" t="n"/>
      <c r="G1948" s="89" t="n"/>
    </row>
    <row r="1949" ht="15" customHeight="1">
      <c r="A1949" s="76" t="inlineStr">
        <is>
          <t>Material</t>
        </is>
      </c>
      <c r="B1949" s="89" t="n"/>
      <c r="C1949" s="74" t="inlineStr">
        <is>
          <t>FONTE</t>
        </is>
      </c>
      <c r="D1949" s="74" t="inlineStr">
        <is>
          <t>UNID</t>
        </is>
      </c>
      <c r="E1949" s="74" t="inlineStr">
        <is>
          <t>COEFICIENTE</t>
        </is>
      </c>
      <c r="F1949" s="74" t="inlineStr">
        <is>
          <t>PREÇO UNITÁRIO</t>
        </is>
      </c>
      <c r="G1949" s="74" t="inlineStr">
        <is>
          <t>TOTAL</t>
        </is>
      </c>
    </row>
    <row r="1950" ht="15" customHeight="1">
      <c r="A1950" s="18" t="inlineStr">
        <is>
          <t>00003146</t>
        </is>
      </c>
      <c r="B1950" s="19" t="inlineStr">
        <is>
          <t>FITA VEDA ROSCA EM ROLOS DE 18 MM X 10 M (L X C)</t>
        </is>
      </c>
      <c r="C1950" s="18" t="inlineStr">
        <is>
          <t>SINAPI</t>
        </is>
      </c>
      <c r="D1950" s="18" t="inlineStr">
        <is>
          <t>UN</t>
        </is>
      </c>
      <c r="E1950" s="20" t="n">
        <v>0.042</v>
      </c>
      <c r="F1950" s="21">
        <f>ROUND(M1950*FATOR, 2)</f>
        <v/>
      </c>
      <c r="G1950" s="21">
        <f>TRUNC(TRUNC(E1950,8)*F1950,2)</f>
        <v/>
      </c>
      <c r="L1950" t="n">
        <v>0.042</v>
      </c>
      <c r="M1950" t="n">
        <v>3.95</v>
      </c>
      <c r="N1950">
        <f>(M1950-F1950)</f>
        <v/>
      </c>
    </row>
    <row r="1951" ht="29.1" customHeight="1">
      <c r="A1951" s="18" t="inlineStr">
        <is>
          <t>00044045</t>
        </is>
      </c>
      <c r="B1951" s="19" t="inlineStr">
        <is>
          <t>TORNEIRA DE MESA PARA LAVATORIO, METALICA CROMADA, COM MISTURADOR MONOCOMANDO, BICA BAIXA (REF 2875)</t>
        </is>
      </c>
      <c r="C1951" s="18" t="inlineStr">
        <is>
          <t>SINAPI</t>
        </is>
      </c>
      <c r="D1951" s="18" t="inlineStr">
        <is>
          <t>UN</t>
        </is>
      </c>
      <c r="E1951" s="20" t="n">
        <v>1</v>
      </c>
      <c r="F1951" s="21">
        <f>ROUND(M1951*FATOR, 2)</f>
        <v/>
      </c>
      <c r="G1951" s="21">
        <f>TRUNC(TRUNC(E1951,8)*F1951,2)</f>
        <v/>
      </c>
      <c r="L1951" t="n">
        <v>1</v>
      </c>
      <c r="M1951" t="n">
        <v>302.69</v>
      </c>
      <c r="N1951">
        <f>(M1951-F1951)</f>
        <v/>
      </c>
    </row>
    <row r="1952" ht="15" customHeight="1">
      <c r="A1952" s="1" t="n"/>
      <c r="B1952" s="1" t="n"/>
      <c r="C1952" s="1" t="n"/>
      <c r="D1952" s="1" t="n"/>
      <c r="E1952" s="77" t="inlineStr">
        <is>
          <t>TOTAL Material:</t>
        </is>
      </c>
      <c r="F1952" s="89" t="n"/>
      <c r="G1952" s="22">
        <f>SUM(G1950:G1951)</f>
        <v/>
      </c>
    </row>
    <row r="1953" ht="15" customHeight="1">
      <c r="A1953" s="76" t="inlineStr">
        <is>
          <t>Mão de Obra com Encargos Complementares</t>
        </is>
      </c>
      <c r="B1953" s="89" t="n"/>
      <c r="C1953" s="74" t="inlineStr">
        <is>
          <t>FONTE</t>
        </is>
      </c>
      <c r="D1953" s="74" t="inlineStr">
        <is>
          <t>UNID</t>
        </is>
      </c>
      <c r="E1953" s="74" t="inlineStr">
        <is>
          <t>COEFICIENTE</t>
        </is>
      </c>
      <c r="F1953" s="74" t="inlineStr">
        <is>
          <t>PREÇO UNITÁRIO</t>
        </is>
      </c>
      <c r="G1953" s="74" t="inlineStr">
        <is>
          <t>TOTAL</t>
        </is>
      </c>
    </row>
    <row r="1954" ht="21" customHeight="1">
      <c r="A1954" s="18" t="inlineStr">
        <is>
          <t>88267</t>
        </is>
      </c>
      <c r="B1954" s="19" t="inlineStr">
        <is>
          <t>ENCANADOR OU BOMBEIRO HIDRÁULICO COM ENCARGOS COMPLEMENTARES</t>
        </is>
      </c>
      <c r="C1954" s="18" t="inlineStr">
        <is>
          <t>SINAPI</t>
        </is>
      </c>
      <c r="D1954" s="18" t="inlineStr">
        <is>
          <t>H</t>
        </is>
      </c>
      <c r="E1954" s="20">
        <f>L1954*FATOR</f>
        <v/>
      </c>
      <c r="F1954" s="21">
        <f>'COMPOSICOES AUXILIARES'!G1569</f>
        <v/>
      </c>
      <c r="G1954" s="21">
        <f>TRUNC(TRUNC(E1954,8)*F1954,2)</f>
        <v/>
      </c>
      <c r="L1954" t="n">
        <v>0.463</v>
      </c>
      <c r="M1954" t="n">
        <v>28.12</v>
      </c>
      <c r="N1954">
        <f>(M1954-F1954)</f>
        <v/>
      </c>
    </row>
    <row r="1955" ht="15" customHeight="1">
      <c r="A1955" s="18" t="inlineStr">
        <is>
          <t>88316</t>
        </is>
      </c>
      <c r="B1955" s="19" t="inlineStr">
        <is>
          <t>SERVENTE COM ENCARGOS COMPLEMENTARES</t>
        </is>
      </c>
      <c r="C1955" s="18" t="inlineStr">
        <is>
          <t>SINAPI</t>
        </is>
      </c>
      <c r="D1955" s="18" t="inlineStr">
        <is>
          <t>H</t>
        </is>
      </c>
      <c r="E1955" s="20">
        <f>L1955*FATOR</f>
        <v/>
      </c>
      <c r="F1955" s="21">
        <f>'COMPOSICOES AUXILIARES'!G3382</f>
        <v/>
      </c>
      <c r="G1955" s="21">
        <f>TRUNC(TRUNC(E1955,8)*F1955,2)</f>
        <v/>
      </c>
      <c r="L1955" t="n">
        <v>0.1459</v>
      </c>
      <c r="M1955" t="n">
        <v>22.1</v>
      </c>
      <c r="N1955">
        <f>(M1955-F1955)</f>
        <v/>
      </c>
    </row>
    <row r="1956" ht="18" customHeight="1">
      <c r="A1956" s="1" t="n"/>
      <c r="B1956" s="1" t="n"/>
      <c r="C1956" s="1" t="n"/>
      <c r="D1956" s="1" t="n"/>
      <c r="E1956" s="77" t="inlineStr">
        <is>
          <t>TOTAL Mão de Obra com Encargos Complementares:</t>
        </is>
      </c>
      <c r="F1956" s="89" t="n"/>
      <c r="G1956" s="22">
        <f>SUM(G1954:G1955)</f>
        <v/>
      </c>
    </row>
    <row r="1957" ht="15" customHeight="1">
      <c r="A1957" s="1" t="n"/>
      <c r="B1957" s="1" t="n"/>
      <c r="C1957" s="1" t="n"/>
      <c r="D1957" s="1" t="n"/>
      <c r="E1957" s="78" t="inlineStr">
        <is>
          <t>VALOR:</t>
        </is>
      </c>
      <c r="F1957" s="89" t="n"/>
      <c r="G1957" s="4">
        <f>SUM(G1952,G1956)</f>
        <v/>
      </c>
    </row>
    <row r="1958" ht="15" customHeight="1">
      <c r="A1958" s="1" t="n"/>
      <c r="B1958" s="1" t="n"/>
      <c r="C1958" s="1" t="n"/>
      <c r="D1958" s="1" t="n"/>
      <c r="E1958" s="78" t="inlineStr">
        <is>
          <t>VALOR BDI:</t>
        </is>
      </c>
      <c r="F1958" s="89" t="n"/>
      <c r="G1958" s="4">
        <f>ROUNDDOWN(G1957*BDI,2)</f>
        <v/>
      </c>
    </row>
    <row r="1959" ht="15" customHeight="1">
      <c r="A1959" s="1" t="n"/>
      <c r="B1959" s="1" t="n"/>
      <c r="C1959" s="1" t="n"/>
      <c r="D1959" s="1" t="n"/>
      <c r="E1959" s="78" t="inlineStr">
        <is>
          <t>VALOR COM BDI:</t>
        </is>
      </c>
      <c r="F1959" s="89" t="n"/>
      <c r="G1959" s="4">
        <f>G1958 + G1957</f>
        <v/>
      </c>
    </row>
    <row r="1960" ht="9.949999999999999" customHeight="1">
      <c r="A1960" s="1" t="n"/>
      <c r="B1960" s="1" t="n"/>
      <c r="C1960" s="1" t="n"/>
      <c r="D1960" s="1" t="n"/>
      <c r="E1960" s="79" t="n"/>
    </row>
    <row r="1961" ht="20.1" customHeight="1">
      <c r="A1961" s="80" t="inlineStr">
        <is>
          <t>6.17. 86887 ENGATE FLEXÍVEL EM INOX, 1/2 X 40CM - FORNECIMENTO E INSTALAÇÃO. AF_01/2020 (UN)</t>
        </is>
      </c>
      <c r="B1961" s="88" t="n"/>
      <c r="C1961" s="88" t="n"/>
      <c r="D1961" s="88" t="n"/>
      <c r="E1961" s="88" t="n"/>
      <c r="F1961" s="88" t="n"/>
      <c r="G1961" s="89" t="n"/>
    </row>
    <row r="1962" ht="15" customHeight="1">
      <c r="A1962" s="76" t="inlineStr">
        <is>
          <t>Material</t>
        </is>
      </c>
      <c r="B1962" s="89" t="n"/>
      <c r="C1962" s="74" t="inlineStr">
        <is>
          <t>FONTE</t>
        </is>
      </c>
      <c r="D1962" s="74" t="inlineStr">
        <is>
          <t>UNID</t>
        </is>
      </c>
      <c r="E1962" s="74" t="inlineStr">
        <is>
          <t>COEFICIENTE</t>
        </is>
      </c>
      <c r="F1962" s="74" t="inlineStr">
        <is>
          <t>PREÇO UNITÁRIO</t>
        </is>
      </c>
      <c r="G1962" s="74" t="inlineStr">
        <is>
          <t>TOTAL</t>
        </is>
      </c>
    </row>
    <row r="1963" ht="15" customHeight="1">
      <c r="A1963" s="18" t="inlineStr">
        <is>
          <t>00011684</t>
        </is>
      </c>
      <c r="B1963" s="19" t="inlineStr">
        <is>
          <t>ENGATE / RABICHO FLEXIVEL INOX 1/2" X 40 CM</t>
        </is>
      </c>
      <c r="C1963" s="18" t="inlineStr">
        <is>
          <t>SINAPI</t>
        </is>
      </c>
      <c r="D1963" s="18" t="inlineStr">
        <is>
          <t>UN</t>
        </is>
      </c>
      <c r="E1963" s="20" t="n">
        <v>1</v>
      </c>
      <c r="F1963" s="21">
        <f>ROUND(M1963*FATOR, 2)</f>
        <v/>
      </c>
      <c r="G1963" s="21">
        <f>TRUNC(TRUNC(E1963,8)*F1963,2)</f>
        <v/>
      </c>
      <c r="L1963" t="n">
        <v>1</v>
      </c>
      <c r="M1963" t="n">
        <v>52.94</v>
      </c>
      <c r="N1963">
        <f>(M1963-F1963)</f>
        <v/>
      </c>
    </row>
    <row r="1964" ht="15" customHeight="1">
      <c r="A1964" s="18" t="inlineStr">
        <is>
          <t>00003146</t>
        </is>
      </c>
      <c r="B1964" s="19" t="inlineStr">
        <is>
          <t>FITA VEDA ROSCA EM ROLOS DE 18 MM X 10 M (L X C)</t>
        </is>
      </c>
      <c r="C1964" s="18" t="inlineStr">
        <is>
          <t>SINAPI</t>
        </is>
      </c>
      <c r="D1964" s="18" t="inlineStr">
        <is>
          <t>UN</t>
        </is>
      </c>
      <c r="E1964" s="20" t="n">
        <v>0.021</v>
      </c>
      <c r="F1964" s="21">
        <f>ROUND(M1964*FATOR, 2)</f>
        <v/>
      </c>
      <c r="G1964" s="21">
        <f>TRUNC(TRUNC(E1964,8)*F1964,2)</f>
        <v/>
      </c>
      <c r="L1964" t="n">
        <v>0.021</v>
      </c>
      <c r="M1964" t="n">
        <v>3.95</v>
      </c>
      <c r="N1964">
        <f>(M1964-F1964)</f>
        <v/>
      </c>
    </row>
    <row r="1965" ht="15" customHeight="1">
      <c r="A1965" s="1" t="n"/>
      <c r="B1965" s="1" t="n"/>
      <c r="C1965" s="1" t="n"/>
      <c r="D1965" s="1" t="n"/>
      <c r="E1965" s="77" t="inlineStr">
        <is>
          <t>TOTAL Material:</t>
        </is>
      </c>
      <c r="F1965" s="89" t="n"/>
      <c r="G1965" s="22">
        <f>SUM(G1963:G1964)</f>
        <v/>
      </c>
    </row>
    <row r="1966" ht="15" customHeight="1">
      <c r="A1966" s="76" t="inlineStr">
        <is>
          <t>Mão de Obra com Encargos Complementares</t>
        </is>
      </c>
      <c r="B1966" s="89" t="n"/>
      <c r="C1966" s="74" t="inlineStr">
        <is>
          <t>FONTE</t>
        </is>
      </c>
      <c r="D1966" s="74" t="inlineStr">
        <is>
          <t>UNID</t>
        </is>
      </c>
      <c r="E1966" s="74" t="inlineStr">
        <is>
          <t>COEFICIENTE</t>
        </is>
      </c>
      <c r="F1966" s="74" t="inlineStr">
        <is>
          <t>PREÇO UNITÁRIO</t>
        </is>
      </c>
      <c r="G1966" s="74" t="inlineStr">
        <is>
          <t>TOTAL</t>
        </is>
      </c>
    </row>
    <row r="1967" ht="21" customHeight="1">
      <c r="A1967" s="18" t="inlineStr">
        <is>
          <t>88267</t>
        </is>
      </c>
      <c r="B1967" s="19" t="inlineStr">
        <is>
          <t>ENCANADOR OU BOMBEIRO HIDRÁULICO COM ENCARGOS COMPLEMENTARES</t>
        </is>
      </c>
      <c r="C1967" s="18" t="inlineStr">
        <is>
          <t>SINAPI</t>
        </is>
      </c>
      <c r="D1967" s="18" t="inlineStr">
        <is>
          <t>H</t>
        </is>
      </c>
      <c r="E1967" s="20">
        <f>L1967*FATOR</f>
        <v/>
      </c>
      <c r="F1967" s="21">
        <f>'COMPOSICOES AUXILIARES'!G1569</f>
        <v/>
      </c>
      <c r="G1967" s="21">
        <f>TRUNC(TRUNC(E1967,8)*F1967,2)</f>
        <v/>
      </c>
      <c r="L1967" t="n">
        <v>0.1525</v>
      </c>
      <c r="M1967" t="n">
        <v>28.12</v>
      </c>
      <c r="N1967">
        <f>(M1967-F1967)</f>
        <v/>
      </c>
    </row>
    <row r="1968" ht="15" customHeight="1">
      <c r="A1968" s="18" t="inlineStr">
        <is>
          <t>88316</t>
        </is>
      </c>
      <c r="B1968" s="19" t="inlineStr">
        <is>
          <t>SERVENTE COM ENCARGOS COMPLEMENTARES</t>
        </is>
      </c>
      <c r="C1968" s="18" t="inlineStr">
        <is>
          <t>SINAPI</t>
        </is>
      </c>
      <c r="D1968" s="18" t="inlineStr">
        <is>
          <t>H</t>
        </is>
      </c>
      <c r="E1968" s="20">
        <f>L1968*FATOR</f>
        <v/>
      </c>
      <c r="F1968" s="21">
        <f>'COMPOSICOES AUXILIARES'!G3382</f>
        <v/>
      </c>
      <c r="G1968" s="21">
        <f>TRUNC(TRUNC(E1968,8)*F1968,2)</f>
        <v/>
      </c>
      <c r="L1968" t="n">
        <v>0.0481</v>
      </c>
      <c r="M1968" t="n">
        <v>22.1</v>
      </c>
      <c r="N1968">
        <f>(M1968-F1968)</f>
        <v/>
      </c>
    </row>
    <row r="1969" ht="18" customHeight="1">
      <c r="A1969" s="1" t="n"/>
      <c r="B1969" s="1" t="n"/>
      <c r="C1969" s="1" t="n"/>
      <c r="D1969" s="1" t="n"/>
      <c r="E1969" s="77" t="inlineStr">
        <is>
          <t>TOTAL Mão de Obra com Encargos Complementares:</t>
        </is>
      </c>
      <c r="F1969" s="89" t="n"/>
      <c r="G1969" s="22">
        <f>SUM(G1967:G1968)</f>
        <v/>
      </c>
    </row>
    <row r="1970" ht="15" customHeight="1">
      <c r="A1970" s="1" t="n"/>
      <c r="B1970" s="1" t="n"/>
      <c r="C1970" s="1" t="n"/>
      <c r="D1970" s="1" t="n"/>
      <c r="E1970" s="78" t="inlineStr">
        <is>
          <t>VALOR:</t>
        </is>
      </c>
      <c r="F1970" s="89" t="n"/>
      <c r="G1970" s="4">
        <f>SUM(G1965,G1969)</f>
        <v/>
      </c>
    </row>
    <row r="1971" ht="15" customHeight="1">
      <c r="A1971" s="1" t="n"/>
      <c r="B1971" s="1" t="n"/>
      <c r="C1971" s="1" t="n"/>
      <c r="D1971" s="1" t="n"/>
      <c r="E1971" s="78" t="inlineStr">
        <is>
          <t>VALOR BDI:</t>
        </is>
      </c>
      <c r="F1971" s="89" t="n"/>
      <c r="G1971" s="4">
        <f>ROUNDDOWN(G1970*BDI,2)</f>
        <v/>
      </c>
    </row>
    <row r="1972" ht="15" customHeight="1">
      <c r="A1972" s="1" t="n"/>
      <c r="B1972" s="1" t="n"/>
      <c r="C1972" s="1" t="n"/>
      <c r="D1972" s="1" t="n"/>
      <c r="E1972" s="78" t="inlineStr">
        <is>
          <t>VALOR COM BDI:</t>
        </is>
      </c>
      <c r="F1972" s="89" t="n"/>
      <c r="G1972" s="4">
        <f>G1971 + G1970</f>
        <v/>
      </c>
    </row>
    <row r="1973" ht="9.949999999999999" customHeight="1">
      <c r="A1973" s="1" t="n"/>
      <c r="B1973" s="1" t="n"/>
      <c r="C1973" s="1" t="n"/>
      <c r="D1973" s="1" t="n"/>
      <c r="E1973" s="79" t="n"/>
    </row>
    <row r="1974" ht="20.1" customHeight="1">
      <c r="A1974" s="80" t="inlineStr">
        <is>
          <t>6.18. 100858 MICTÓRIO SIFONADO LOUÇA BRANCA - PADRÃO MÉDIO - FORNECIMENTO E INSTALAÇÃO. AF_01/2020 (UN)</t>
        </is>
      </c>
      <c r="B1974" s="88" t="n"/>
      <c r="C1974" s="88" t="n"/>
      <c r="D1974" s="88" t="n"/>
      <c r="E1974" s="88" t="n"/>
      <c r="F1974" s="88" t="n"/>
      <c r="G1974" s="89" t="n"/>
    </row>
    <row r="1975" ht="15" customHeight="1">
      <c r="A1975" s="76" t="inlineStr">
        <is>
          <t>Material</t>
        </is>
      </c>
      <c r="B1975" s="89" t="n"/>
      <c r="C1975" s="74" t="inlineStr">
        <is>
          <t>FONTE</t>
        </is>
      </c>
      <c r="D1975" s="74" t="inlineStr">
        <is>
          <t>UNID</t>
        </is>
      </c>
      <c r="E1975" s="74" t="inlineStr">
        <is>
          <t>COEFICIENTE</t>
        </is>
      </c>
      <c r="F1975" s="74" t="inlineStr">
        <is>
          <t>PREÇO UNITÁRIO</t>
        </is>
      </c>
      <c r="G1975" s="74" t="inlineStr">
        <is>
          <t>TOTAL</t>
        </is>
      </c>
    </row>
    <row r="1976" ht="29.1" customHeight="1">
      <c r="A1976" s="18" t="inlineStr">
        <is>
          <t>00006142</t>
        </is>
      </c>
      <c r="B1976" s="19" t="inlineStr">
        <is>
          <t>CONJUNTO DE LIGACAO AJUSTAVEL, PARA VASO / BACIA SANITARIA, EM PLASTICO BRANCO, COM TUBO, CANOPLA E ESPUDE</t>
        </is>
      </c>
      <c r="C1976" s="18" t="inlineStr">
        <is>
          <t>SINAPI</t>
        </is>
      </c>
      <c r="D1976" s="18" t="inlineStr">
        <is>
          <t>UN</t>
        </is>
      </c>
      <c r="E1976" s="20" t="n">
        <v>1</v>
      </c>
      <c r="F1976" s="21">
        <f>ROUND(M1976*FATOR, 2)</f>
        <v/>
      </c>
      <c r="G1976" s="21">
        <f>TRUNC(TRUNC(E1976,8)*F1976,2)</f>
        <v/>
      </c>
      <c r="L1976" t="n">
        <v>1</v>
      </c>
      <c r="M1976" t="n">
        <v>7.79</v>
      </c>
      <c r="N1976">
        <f>(M1976-F1976)</f>
        <v/>
      </c>
    </row>
    <row r="1977" ht="15" customHeight="1">
      <c r="A1977" s="18" t="inlineStr">
        <is>
          <t>00003146</t>
        </is>
      </c>
      <c r="B1977" s="19" t="inlineStr">
        <is>
          <t>FITA VEDA ROSCA EM ROLOS DE 18 MM X 10 M (L X C)</t>
        </is>
      </c>
      <c r="C1977" s="18" t="inlineStr">
        <is>
          <t>SINAPI</t>
        </is>
      </c>
      <c r="D1977" s="18" t="inlineStr">
        <is>
          <t>UN</t>
        </is>
      </c>
      <c r="E1977" s="20" t="n">
        <v>0.0365</v>
      </c>
      <c r="F1977" s="21">
        <f>ROUND(M1977*FATOR, 2)</f>
        <v/>
      </c>
      <c r="G1977" s="21">
        <f>TRUNC(TRUNC(E1977,8)*F1977,2)</f>
        <v/>
      </c>
      <c r="L1977" t="n">
        <v>0.0365</v>
      </c>
      <c r="M1977" t="n">
        <v>3.95</v>
      </c>
      <c r="N1977">
        <f>(M1977-F1977)</f>
        <v/>
      </c>
    </row>
    <row r="1978" ht="21" customHeight="1">
      <c r="A1978" s="18" t="inlineStr">
        <is>
          <t>00010432</t>
        </is>
      </c>
      <c r="B1978" s="19" t="inlineStr">
        <is>
          <t>MICTORIO INDIVIDUAL, SIFONADO, DE LOUCA BRANCA, SEM COMPLEMENTOS</t>
        </is>
      </c>
      <c r="C1978" s="18" t="inlineStr">
        <is>
          <t>SINAPI</t>
        </is>
      </c>
      <c r="D1978" s="18" t="inlineStr">
        <is>
          <t>UN</t>
        </is>
      </c>
      <c r="E1978" s="20" t="n">
        <v>1</v>
      </c>
      <c r="F1978" s="21">
        <f>ROUND(M1978*FATOR, 2)</f>
        <v/>
      </c>
      <c r="G1978" s="21">
        <f>TRUNC(TRUNC(E1978,8)*F1978,2)</f>
        <v/>
      </c>
      <c r="L1978" t="n">
        <v>1</v>
      </c>
      <c r="M1978" t="n">
        <v>365.62</v>
      </c>
      <c r="N1978">
        <f>(M1978-F1978)</f>
        <v/>
      </c>
    </row>
    <row r="1979" ht="29.1" customHeight="1">
      <c r="A1979" s="18" t="inlineStr">
        <is>
          <t>00004351</t>
        </is>
      </c>
      <c r="B1979" s="19" t="inlineStr">
        <is>
          <t>PARAFUSO NIQUELADO 3 1/2" COM ACABAMENTO CROMADO PARA FIXAR PECA SANITARIA, INCLUI PORCA CEGA, ARRUELA E BUCHA DE NYLON TAMANHO S-8</t>
        </is>
      </c>
      <c r="C1979" s="18" t="inlineStr">
        <is>
          <t>SINAPI</t>
        </is>
      </c>
      <c r="D1979" s="18" t="inlineStr">
        <is>
          <t>UN</t>
        </is>
      </c>
      <c r="E1979" s="20" t="n">
        <v>2</v>
      </c>
      <c r="F1979" s="21">
        <f>ROUND(M1979*FATOR, 2)</f>
        <v/>
      </c>
      <c r="G1979" s="21">
        <f>TRUNC(TRUNC(E1979,8)*F1979,2)</f>
        <v/>
      </c>
      <c r="L1979" t="n">
        <v>2</v>
      </c>
      <c r="M1979" t="n">
        <v>17.87</v>
      </c>
      <c r="N1979">
        <f>(M1979-F1979)</f>
        <v/>
      </c>
    </row>
    <row r="1980" ht="29.1" customHeight="1">
      <c r="A1980" s="18" t="inlineStr">
        <is>
          <t>00021112</t>
        </is>
      </c>
      <c r="B1980" s="19" t="inlineStr">
        <is>
          <t>VALVULA DE DESCARGA EM METAL CROMADO PARA MICTORIO COM ACIONAMENTO POR PRESSAO E FECHAMENTO AUTOMATICO</t>
        </is>
      </c>
      <c r="C1980" s="18" t="inlineStr">
        <is>
          <t>SINAPI</t>
        </is>
      </c>
      <c r="D1980" s="18" t="inlineStr">
        <is>
          <t>UN</t>
        </is>
      </c>
      <c r="E1980" s="20" t="n">
        <v>1</v>
      </c>
      <c r="F1980" s="21">
        <f>ROUND(M1980*FATOR, 2)</f>
        <v/>
      </c>
      <c r="G1980" s="21">
        <f>TRUNC(TRUNC(E1980,8)*F1980,2)</f>
        <v/>
      </c>
      <c r="L1980" t="n">
        <v>1</v>
      </c>
      <c r="M1980" t="n">
        <v>407.89</v>
      </c>
      <c r="N1980">
        <f>(M1980-F1980)</f>
        <v/>
      </c>
    </row>
    <row r="1981" ht="15" customHeight="1">
      <c r="A1981" s="1" t="n"/>
      <c r="B1981" s="1" t="n"/>
      <c r="C1981" s="1" t="n"/>
      <c r="D1981" s="1" t="n"/>
      <c r="E1981" s="77" t="inlineStr">
        <is>
          <t>TOTAL Material:</t>
        </is>
      </c>
      <c r="F1981" s="89" t="n"/>
      <c r="G1981" s="22">
        <f>SUM(G1976:G1980)</f>
        <v/>
      </c>
    </row>
    <row r="1982" ht="15" customHeight="1">
      <c r="A1982" s="76" t="inlineStr">
        <is>
          <t>Mão de Obra com Encargos Complementares</t>
        </is>
      </c>
      <c r="B1982" s="89" t="n"/>
      <c r="C1982" s="74" t="inlineStr">
        <is>
          <t>FONTE</t>
        </is>
      </c>
      <c r="D1982" s="74" t="inlineStr">
        <is>
          <t>UNID</t>
        </is>
      </c>
      <c r="E1982" s="74" t="inlineStr">
        <is>
          <t>COEFICIENTE</t>
        </is>
      </c>
      <c r="F1982" s="74" t="inlineStr">
        <is>
          <t>PREÇO UNITÁRIO</t>
        </is>
      </c>
      <c r="G1982" s="74" t="inlineStr">
        <is>
          <t>TOTAL</t>
        </is>
      </c>
    </row>
    <row r="1983" ht="21" customHeight="1">
      <c r="A1983" s="18" t="inlineStr">
        <is>
          <t>88267</t>
        </is>
      </c>
      <c r="B1983" s="19" t="inlineStr">
        <is>
          <t>ENCANADOR OU BOMBEIRO HIDRÁULICO COM ENCARGOS COMPLEMENTARES</t>
        </is>
      </c>
      <c r="C1983" s="18" t="inlineStr">
        <is>
          <t>SINAPI</t>
        </is>
      </c>
      <c r="D1983" s="18" t="inlineStr">
        <is>
          <t>H</t>
        </is>
      </c>
      <c r="E1983" s="20">
        <f>L1983*FATOR</f>
        <v/>
      </c>
      <c r="F1983" s="21">
        <f>'COMPOSICOES AUXILIARES'!G1569</f>
        <v/>
      </c>
      <c r="G1983" s="21">
        <f>TRUNC(TRUNC(E1983,8)*F1983,2)</f>
        <v/>
      </c>
      <c r="L1983" t="n">
        <v>1.009</v>
      </c>
      <c r="M1983" t="n">
        <v>28.12</v>
      </c>
      <c r="N1983">
        <f>(M1983-F1983)</f>
        <v/>
      </c>
    </row>
    <row r="1984" ht="15" customHeight="1">
      <c r="A1984" s="18" t="inlineStr">
        <is>
          <t>88316</t>
        </is>
      </c>
      <c r="B1984" s="19" t="inlineStr">
        <is>
          <t>SERVENTE COM ENCARGOS COMPLEMENTARES</t>
        </is>
      </c>
      <c r="C1984" s="18" t="inlineStr">
        <is>
          <t>SINAPI</t>
        </is>
      </c>
      <c r="D1984" s="18" t="inlineStr">
        <is>
          <t>H</t>
        </is>
      </c>
      <c r="E1984" s="20">
        <f>L1984*FATOR</f>
        <v/>
      </c>
      <c r="F1984" s="21">
        <f>'COMPOSICOES AUXILIARES'!G3382</f>
        <v/>
      </c>
      <c r="G1984" s="21">
        <f>TRUNC(TRUNC(E1984,8)*F1984,2)</f>
        <v/>
      </c>
      <c r="L1984" t="n">
        <v>0.3179</v>
      </c>
      <c r="M1984" t="n">
        <v>22.1</v>
      </c>
      <c r="N1984">
        <f>(M1984-F1984)</f>
        <v/>
      </c>
    </row>
    <row r="1985" ht="18" customHeight="1">
      <c r="A1985" s="1" t="n"/>
      <c r="B1985" s="1" t="n"/>
      <c r="C1985" s="1" t="n"/>
      <c r="D1985" s="1" t="n"/>
      <c r="E1985" s="77" t="inlineStr">
        <is>
          <t>TOTAL Mão de Obra com Encargos Complementares:</t>
        </is>
      </c>
      <c r="F1985" s="89" t="n"/>
      <c r="G1985" s="22">
        <f>SUM(G1983:G1984)</f>
        <v/>
      </c>
    </row>
    <row r="1986" ht="15" customHeight="1">
      <c r="A1986" s="1" t="n"/>
      <c r="B1986" s="1" t="n"/>
      <c r="C1986" s="1" t="n"/>
      <c r="D1986" s="1" t="n"/>
      <c r="E1986" s="78" t="inlineStr">
        <is>
          <t>VALOR:</t>
        </is>
      </c>
      <c r="F1986" s="89" t="n"/>
      <c r="G1986" s="4">
        <f>SUM(G1981,G1985)</f>
        <v/>
      </c>
    </row>
    <row r="1987" ht="15" customHeight="1">
      <c r="A1987" s="1" t="n"/>
      <c r="B1987" s="1" t="n"/>
      <c r="C1987" s="1" t="n"/>
      <c r="D1987" s="1" t="n"/>
      <c r="E1987" s="78" t="inlineStr">
        <is>
          <t>VALOR BDI:</t>
        </is>
      </c>
      <c r="F1987" s="89" t="n"/>
      <c r="G1987" s="4">
        <f>ROUNDDOWN(G1986*BDI,2)</f>
        <v/>
      </c>
    </row>
    <row r="1988" ht="15" customHeight="1">
      <c r="A1988" s="1" t="n"/>
      <c r="B1988" s="1" t="n"/>
      <c r="C1988" s="1" t="n"/>
      <c r="D1988" s="1" t="n"/>
      <c r="E1988" s="78" t="inlineStr">
        <is>
          <t>VALOR COM BDI:</t>
        </is>
      </c>
      <c r="F1988" s="89" t="n"/>
      <c r="G1988" s="4">
        <f>G1987 + G1986</f>
        <v/>
      </c>
    </row>
    <row r="1989" ht="9.949999999999999" customHeight="1">
      <c r="A1989" s="1" t="n"/>
      <c r="B1989" s="1" t="n"/>
      <c r="C1989" s="1" t="n"/>
      <c r="D1989" s="1" t="n"/>
      <c r="E1989" s="79" t="n"/>
    </row>
    <row r="1990" ht="20.1" customHeight="1">
      <c r="A1990" s="80" t="inlineStr">
        <is>
          <t>6.19. CP ADAP. 059 Divisória em granito branco Itaúnas, polido dos 2 lados (M2)</t>
        </is>
      </c>
      <c r="B1990" s="88" t="n"/>
      <c r="C1990" s="88" t="n"/>
      <c r="D1990" s="88" t="n"/>
      <c r="E1990" s="88" t="n"/>
      <c r="F1990" s="88" t="n"/>
      <c r="G1990" s="89" t="n"/>
    </row>
    <row r="1991" ht="15" customHeight="1">
      <c r="A1991" s="76" t="inlineStr">
        <is>
          <t>Material</t>
        </is>
      </c>
      <c r="B1991" s="89" t="n"/>
      <c r="C1991" s="74" t="inlineStr">
        <is>
          <t>FONTE</t>
        </is>
      </c>
      <c r="D1991" s="74" t="inlineStr">
        <is>
          <t>UNID</t>
        </is>
      </c>
      <c r="E1991" s="74" t="inlineStr">
        <is>
          <t>COEFICIENTE</t>
        </is>
      </c>
      <c r="F1991" s="74" t="inlineStr">
        <is>
          <t>PREÇO UNITÁRIO</t>
        </is>
      </c>
      <c r="G1991" s="74" t="inlineStr">
        <is>
          <t>TOTAL</t>
        </is>
      </c>
    </row>
    <row r="1992" ht="21" customHeight="1">
      <c r="A1992" s="18" t="inlineStr">
        <is>
          <t>COT0007</t>
        </is>
      </c>
      <c r="B1992" s="19" t="inlineStr">
        <is>
          <t>DIVISÓRIA EM GRANITO BRANCO, ITAÚNAS, POLIDO DOS 2 LADOS</t>
        </is>
      </c>
      <c r="C1992" s="18" t="inlineStr">
        <is>
          <t xml:space="preserve">Composições </t>
        </is>
      </c>
      <c r="D1992" s="18" t="inlineStr">
        <is>
          <t>M2</t>
        </is>
      </c>
      <c r="E1992" s="20" t="n">
        <v>1</v>
      </c>
      <c r="F1992" s="21">
        <f>ROUND(M1992*FATOR, 2)</f>
        <v/>
      </c>
      <c r="G1992" s="21">
        <f>ROUND(ROUND(E1992,8)*F1992,2)</f>
        <v/>
      </c>
      <c r="L1992" t="n">
        <v>1</v>
      </c>
      <c r="M1992" t="n">
        <v>698.33</v>
      </c>
      <c r="N1992">
        <f>(M1992-F1992)</f>
        <v/>
      </c>
    </row>
    <row r="1993" ht="15" customHeight="1">
      <c r="A1993" s="1" t="n"/>
      <c r="B1993" s="1" t="n"/>
      <c r="C1993" s="1" t="n"/>
      <c r="D1993" s="1" t="n"/>
      <c r="E1993" s="77" t="inlineStr">
        <is>
          <t>TOTAL Material:</t>
        </is>
      </c>
      <c r="F1993" s="89" t="n"/>
      <c r="G1993" s="22">
        <f>SUM(G1992:G1992)</f>
        <v/>
      </c>
    </row>
    <row r="1994" ht="15" customHeight="1">
      <c r="A1994" s="76" t="inlineStr">
        <is>
          <t>Mão de Obra com Encargos Complementares</t>
        </is>
      </c>
      <c r="B1994" s="89" t="n"/>
      <c r="C1994" s="74" t="inlineStr">
        <is>
          <t>FONTE</t>
        </is>
      </c>
      <c r="D1994" s="74" t="inlineStr">
        <is>
          <t>UNID</t>
        </is>
      </c>
      <c r="E1994" s="74" t="inlineStr">
        <is>
          <t>COEFICIENTE</t>
        </is>
      </c>
      <c r="F1994" s="74" t="inlineStr">
        <is>
          <t>PREÇO UNITÁRIO</t>
        </is>
      </c>
      <c r="G1994" s="74" t="inlineStr">
        <is>
          <t>TOTAL</t>
        </is>
      </c>
    </row>
    <row r="1995" ht="21" customHeight="1">
      <c r="A1995" s="18" t="inlineStr">
        <is>
          <t>88256</t>
        </is>
      </c>
      <c r="B1995" s="19" t="inlineStr">
        <is>
          <t>AZULEJISTA OU LADRILHISTA COM ENCARGOS COMPLEMENTARES</t>
        </is>
      </c>
      <c r="C1995" s="18" t="inlineStr">
        <is>
          <t>SINAPI</t>
        </is>
      </c>
      <c r="D1995" s="18" t="inlineStr">
        <is>
          <t>H</t>
        </is>
      </c>
      <c r="E1995" s="20">
        <f>L1995*FATOR</f>
        <v/>
      </c>
      <c r="F1995" s="21">
        <f>'COMPOSICOES AUXILIARES'!G414</f>
        <v/>
      </c>
      <c r="G1995" s="21">
        <f>ROUND(ROUND(E1995,8)*F1995,2)</f>
        <v/>
      </c>
      <c r="L1995" t="n">
        <v>0.4739</v>
      </c>
      <c r="M1995" t="n">
        <v>28.73</v>
      </c>
      <c r="N1995">
        <f>(M1995-F1995)</f>
        <v/>
      </c>
    </row>
    <row r="1996" ht="15" customHeight="1">
      <c r="A1996" s="18" t="inlineStr">
        <is>
          <t>88316</t>
        </is>
      </c>
      <c r="B1996" s="19" t="inlineStr">
        <is>
          <t>SERVENTE COM ENCARGOS COMPLEMENTARES</t>
        </is>
      </c>
      <c r="C1996" s="18" t="inlineStr">
        <is>
          <t>SINAPI</t>
        </is>
      </c>
      <c r="D1996" s="18" t="inlineStr">
        <is>
          <t>H</t>
        </is>
      </c>
      <c r="E1996" s="20">
        <f>L1996*FATOR</f>
        <v/>
      </c>
      <c r="F1996" s="21">
        <f>'COMPOSICOES AUXILIARES'!G3382</f>
        <v/>
      </c>
      <c r="G1996" s="21">
        <f>ROUND(ROUND(E1996,8)*F1996,2)</f>
        <v/>
      </c>
      <c r="L1996" t="n">
        <v>0.161</v>
      </c>
      <c r="M1996" t="n">
        <v>22.1</v>
      </c>
      <c r="N1996">
        <f>(M1996-F1996)</f>
        <v/>
      </c>
    </row>
    <row r="1997" ht="18" customHeight="1">
      <c r="A1997" s="1" t="n"/>
      <c r="B1997" s="1" t="n"/>
      <c r="C1997" s="1" t="n"/>
      <c r="D1997" s="1" t="n"/>
      <c r="E1997" s="77" t="inlineStr">
        <is>
          <t>TOTAL Mão de Obra com Encargos Complementares:</t>
        </is>
      </c>
      <c r="F1997" s="89" t="n"/>
      <c r="G1997" s="22">
        <f>SUM(G1995:G1996)</f>
        <v/>
      </c>
    </row>
    <row r="1998" ht="15" customHeight="1">
      <c r="A1998" s="1" t="n"/>
      <c r="B1998" s="1" t="n"/>
      <c r="C1998" s="1" t="n"/>
      <c r="D1998" s="1" t="n"/>
      <c r="E1998" s="78" t="inlineStr">
        <is>
          <t>VALOR:</t>
        </is>
      </c>
      <c r="F1998" s="89" t="n"/>
      <c r="G1998" s="4">
        <f>SUM(G1993,G1997)</f>
        <v/>
      </c>
    </row>
    <row r="1999" ht="15" customHeight="1">
      <c r="A1999" s="1" t="n"/>
      <c r="B1999" s="1" t="n"/>
      <c r="C1999" s="1" t="n"/>
      <c r="D1999" s="1" t="n"/>
      <c r="E1999" s="78" t="inlineStr">
        <is>
          <t>VALOR BDI:</t>
        </is>
      </c>
      <c r="F1999" s="89" t="n"/>
      <c r="G1999" s="4">
        <f>ROUNDDOWN(G1998*BDI,2)</f>
        <v/>
      </c>
    </row>
    <row r="2000" ht="15" customHeight="1">
      <c r="A2000" s="1" t="n"/>
      <c r="B2000" s="1" t="n"/>
      <c r="C2000" s="1" t="n"/>
      <c r="D2000" s="1" t="n"/>
      <c r="E2000" s="78" t="inlineStr">
        <is>
          <t>VALOR COM BDI:</t>
        </is>
      </c>
      <c r="F2000" s="89" t="n"/>
      <c r="G2000" s="4">
        <f>G1999 + G1998</f>
        <v/>
      </c>
    </row>
    <row r="2001" ht="9.949999999999999" customHeight="1">
      <c r="A2001" s="1" t="n"/>
      <c r="B2001" s="1" t="n"/>
      <c r="C2001" s="1" t="n"/>
      <c r="D2001" s="1" t="n"/>
      <c r="E2001" s="79" t="n"/>
    </row>
    <row r="2002" ht="20.1" customHeight="1">
      <c r="A2002" s="80" t="inlineStr">
        <is>
          <t>6.20. CP ADAP. 060 Bancada em granito branco Itaúnas (M2)</t>
        </is>
      </c>
      <c r="B2002" s="88" t="n"/>
      <c r="C2002" s="88" t="n"/>
      <c r="D2002" s="88" t="n"/>
      <c r="E2002" s="88" t="n"/>
      <c r="F2002" s="88" t="n"/>
      <c r="G2002" s="89" t="n"/>
    </row>
    <row r="2003" ht="15" customHeight="1">
      <c r="A2003" s="76" t="inlineStr">
        <is>
          <t>Material</t>
        </is>
      </c>
      <c r="B2003" s="89" t="n"/>
      <c r="C2003" s="74" t="inlineStr">
        <is>
          <t>FONTE</t>
        </is>
      </c>
      <c r="D2003" s="74" t="inlineStr">
        <is>
          <t>UNID</t>
        </is>
      </c>
      <c r="E2003" s="74" t="inlineStr">
        <is>
          <t>COEFICIENTE</t>
        </is>
      </c>
      <c r="F2003" s="74" t="inlineStr">
        <is>
          <t>PREÇO UNITÁRIO</t>
        </is>
      </c>
      <c r="G2003" s="74" t="inlineStr">
        <is>
          <t>TOTAL</t>
        </is>
      </c>
    </row>
    <row r="2004" ht="15" customHeight="1">
      <c r="A2004" s="18" t="inlineStr">
        <is>
          <t>COT0008</t>
        </is>
      </c>
      <c r="B2004" s="19" t="inlineStr">
        <is>
          <t>BANCADA EM GRANITO BRANCO ITAÚNAS</t>
        </is>
      </c>
      <c r="C2004" s="18" t="inlineStr">
        <is>
          <t xml:space="preserve">Composições </t>
        </is>
      </c>
      <c r="D2004" s="18" t="inlineStr">
        <is>
          <t>M2</t>
        </is>
      </c>
      <c r="E2004" s="20" t="n">
        <v>1</v>
      </c>
      <c r="F2004" s="21">
        <f>ROUND(M2004*FATOR, 2)</f>
        <v/>
      </c>
      <c r="G2004" s="21">
        <f>ROUND(ROUND(E2004,8)*F2004,2)</f>
        <v/>
      </c>
      <c r="L2004" t="n">
        <v>1</v>
      </c>
      <c r="M2004" t="n">
        <v>610</v>
      </c>
      <c r="N2004">
        <f>(M2004-F2004)</f>
        <v/>
      </c>
    </row>
    <row r="2005" ht="15" customHeight="1">
      <c r="A2005" s="1" t="n"/>
      <c r="B2005" s="1" t="n"/>
      <c r="C2005" s="1" t="n"/>
      <c r="D2005" s="1" t="n"/>
      <c r="E2005" s="77" t="inlineStr">
        <is>
          <t>TOTAL Material:</t>
        </is>
      </c>
      <c r="F2005" s="89" t="n"/>
      <c r="G2005" s="22">
        <f>SUM(G2004:G2004)</f>
        <v/>
      </c>
    </row>
    <row r="2006" ht="15" customHeight="1">
      <c r="A2006" s="76" t="inlineStr">
        <is>
          <t>Mão de Obra com Encargos Complementares</t>
        </is>
      </c>
      <c r="B2006" s="89" t="n"/>
      <c r="C2006" s="74" t="inlineStr">
        <is>
          <t>FONTE</t>
        </is>
      </c>
      <c r="D2006" s="74" t="inlineStr">
        <is>
          <t>UNID</t>
        </is>
      </c>
      <c r="E2006" s="74" t="inlineStr">
        <is>
          <t>COEFICIENTE</t>
        </is>
      </c>
      <c r="F2006" s="74" t="inlineStr">
        <is>
          <t>PREÇO UNITÁRIO</t>
        </is>
      </c>
      <c r="G2006" s="74" t="inlineStr">
        <is>
          <t>TOTAL</t>
        </is>
      </c>
    </row>
    <row r="2007" ht="21" customHeight="1">
      <c r="A2007" s="18" t="inlineStr">
        <is>
          <t>88256</t>
        </is>
      </c>
      <c r="B2007" s="19" t="inlineStr">
        <is>
          <t>AZULEJISTA OU LADRILHISTA COM ENCARGOS COMPLEMENTARES</t>
        </is>
      </c>
      <c r="C2007" s="18" t="inlineStr">
        <is>
          <t>SINAPI</t>
        </is>
      </c>
      <c r="D2007" s="18" t="inlineStr">
        <is>
          <t>H</t>
        </is>
      </c>
      <c r="E2007" s="20">
        <f>L2007*FATOR</f>
        <v/>
      </c>
      <c r="F2007" s="21">
        <f>'COMPOSICOES AUXILIARES'!G414</f>
        <v/>
      </c>
      <c r="G2007" s="21">
        <f>ROUND(ROUND(E2007,8)*F2007,2)</f>
        <v/>
      </c>
      <c r="L2007" t="n">
        <v>0.4739</v>
      </c>
      <c r="M2007" t="n">
        <v>28.73</v>
      </c>
      <c r="N2007">
        <f>(M2007-F2007)</f>
        <v/>
      </c>
    </row>
    <row r="2008" ht="15" customHeight="1">
      <c r="A2008" s="18" t="inlineStr">
        <is>
          <t>88316</t>
        </is>
      </c>
      <c r="B2008" s="19" t="inlineStr">
        <is>
          <t>SERVENTE COM ENCARGOS COMPLEMENTARES</t>
        </is>
      </c>
      <c r="C2008" s="18" t="inlineStr">
        <is>
          <t>SINAPI</t>
        </is>
      </c>
      <c r="D2008" s="18" t="inlineStr">
        <is>
          <t>H</t>
        </is>
      </c>
      <c r="E2008" s="20">
        <f>L2008*FATOR</f>
        <v/>
      </c>
      <c r="F2008" s="21">
        <f>'COMPOSICOES AUXILIARES'!G3382</f>
        <v/>
      </c>
      <c r="G2008" s="21">
        <f>ROUND(ROUND(E2008,8)*F2008,2)</f>
        <v/>
      </c>
      <c r="L2008" t="n">
        <v>0.161</v>
      </c>
      <c r="M2008" t="n">
        <v>22.1</v>
      </c>
      <c r="N2008">
        <f>(M2008-F2008)</f>
        <v/>
      </c>
    </row>
    <row r="2009" ht="18" customHeight="1">
      <c r="A2009" s="1" t="n"/>
      <c r="B2009" s="1" t="n"/>
      <c r="C2009" s="1" t="n"/>
      <c r="D2009" s="1" t="n"/>
      <c r="E2009" s="77" t="inlineStr">
        <is>
          <t>TOTAL Mão de Obra com Encargos Complementares:</t>
        </is>
      </c>
      <c r="F2009" s="89" t="n"/>
      <c r="G2009" s="22">
        <f>SUM(G2007:G2008)</f>
        <v/>
      </c>
    </row>
    <row r="2010" ht="15" customHeight="1">
      <c r="A2010" s="1" t="n"/>
      <c r="B2010" s="1" t="n"/>
      <c r="C2010" s="1" t="n"/>
      <c r="D2010" s="1" t="n"/>
      <c r="E2010" s="78" t="inlineStr">
        <is>
          <t>VALOR:</t>
        </is>
      </c>
      <c r="F2010" s="89" t="n"/>
      <c r="G2010" s="4">
        <f>SUM(G2005,G2009)</f>
        <v/>
      </c>
    </row>
    <row r="2011" ht="15" customHeight="1">
      <c r="A2011" s="1" t="n"/>
      <c r="B2011" s="1" t="n"/>
      <c r="C2011" s="1" t="n"/>
      <c r="D2011" s="1" t="n"/>
      <c r="E2011" s="78" t="inlineStr">
        <is>
          <t>VALOR BDI:</t>
        </is>
      </c>
      <c r="F2011" s="89" t="n"/>
      <c r="G2011" s="4">
        <f>ROUNDDOWN(G2010*BDI,2)</f>
        <v/>
      </c>
    </row>
    <row r="2012" ht="15" customHeight="1">
      <c r="A2012" s="1" t="n"/>
      <c r="B2012" s="1" t="n"/>
      <c r="C2012" s="1" t="n"/>
      <c r="D2012" s="1" t="n"/>
      <c r="E2012" s="78" t="inlineStr">
        <is>
          <t>VALOR COM BDI:</t>
        </is>
      </c>
      <c r="F2012" s="89" t="n"/>
      <c r="G2012" s="4">
        <f>G2011 + G2010</f>
        <v/>
      </c>
    </row>
    <row r="2013" ht="9.949999999999999" customHeight="1">
      <c r="A2013" s="1" t="n"/>
      <c r="B2013" s="1" t="n"/>
      <c r="C2013" s="1" t="n"/>
      <c r="D2013" s="1" t="n"/>
      <c r="E2013" s="79" t="n"/>
    </row>
    <row r="2014" ht="20.1" customHeight="1">
      <c r="A2014" s="80" t="inlineStr">
        <is>
          <t>6.21. 91338 PORTA DE ALUMÍNIO DE ABRIR COM LAMBRI, COM GUARNIÇÃO, FIXAÇÃO COM PARAFUSOS - FORNECIMENTO E INSTALAÇÃO. AF_12/2019 (M2)</t>
        </is>
      </c>
      <c r="B2014" s="88" t="n"/>
      <c r="C2014" s="88" t="n"/>
      <c r="D2014" s="88" t="n"/>
      <c r="E2014" s="88" t="n"/>
      <c r="F2014" s="88" t="n"/>
      <c r="G2014" s="89" t="n"/>
    </row>
    <row r="2015" ht="15" customHeight="1">
      <c r="A2015" s="76" t="inlineStr">
        <is>
          <t>Material</t>
        </is>
      </c>
      <c r="B2015" s="89" t="n"/>
      <c r="C2015" s="74" t="inlineStr">
        <is>
          <t>FONTE</t>
        </is>
      </c>
      <c r="D2015" s="74" t="inlineStr">
        <is>
          <t>UNID</t>
        </is>
      </c>
      <c r="E2015" s="74" t="inlineStr">
        <is>
          <t>COEFICIENTE</t>
        </is>
      </c>
      <c r="F2015" s="74" t="inlineStr">
        <is>
          <t>PREÇO UNITÁRIO</t>
        </is>
      </c>
      <c r="G2015" s="74" t="inlineStr">
        <is>
          <t>TOTAL</t>
        </is>
      </c>
    </row>
    <row r="2016" ht="29.1" customHeight="1">
      <c r="A2016" s="18" t="inlineStr">
        <is>
          <t>00007568</t>
        </is>
      </c>
      <c r="B2016" s="19" t="inlineStr">
        <is>
          <t>BUCHA DE NYLON SEM ABA S10, COM PARAFUSO DE 6,10 X 65 MM EM ACO ZINCADO COM ROSCA SOBERBA, CABECA CHATA E FENDA PHILLIPS</t>
        </is>
      </c>
      <c r="C2016" s="18" t="inlineStr">
        <is>
          <t>SINAPI</t>
        </is>
      </c>
      <c r="D2016" s="18" t="inlineStr">
        <is>
          <t>UN</t>
        </is>
      </c>
      <c r="E2016" s="20" t="n">
        <v>4.8166</v>
      </c>
      <c r="F2016" s="21">
        <f>ROUND(M2016*FATOR, 2)</f>
        <v/>
      </c>
      <c r="G2016" s="21">
        <f>TRUNC(TRUNC(E2016,8)*F2016,2)</f>
        <v/>
      </c>
      <c r="L2016" t="n">
        <v>4.8166</v>
      </c>
      <c r="M2016" t="n">
        <v>0.92</v>
      </c>
      <c r="N2016">
        <f>(M2016-F2016)</f>
        <v/>
      </c>
    </row>
    <row r="2017" ht="29.1" customHeight="1">
      <c r="A2017" s="18" t="inlineStr">
        <is>
          <t>00036888</t>
        </is>
      </c>
      <c r="B2017" s="19" t="inlineStr">
        <is>
          <t>GUARNICAO / MOLDURA / ARREMATE DE ACABAMENTO PARA ESQUADRIA, EM ALUMINIO PERFIL 25, ACABAMENTO ANODIZADO BRANCO OU BRILHANTE, PARA 1 FACE</t>
        </is>
      </c>
      <c r="C2017" s="18" t="inlineStr">
        <is>
          <t>SINAPI</t>
        </is>
      </c>
      <c r="D2017" s="18" t="inlineStr">
        <is>
          <t>M</t>
        </is>
      </c>
      <c r="E2017" s="20" t="n">
        <v>6.8504</v>
      </c>
      <c r="F2017" s="21">
        <f>ROUND(M2017*FATOR, 2)</f>
        <v/>
      </c>
      <c r="G2017" s="21">
        <f>TRUNC(TRUNC(E2017,8)*F2017,2)</f>
        <v/>
      </c>
      <c r="L2017" t="n">
        <v>6.8504</v>
      </c>
      <c r="M2017" t="n">
        <v>29.14</v>
      </c>
      <c r="N2017">
        <f>(M2017-F2017)</f>
        <v/>
      </c>
    </row>
    <row r="2018" ht="29.1" customHeight="1">
      <c r="A2018" s="18" t="inlineStr">
        <is>
          <t>00004914</t>
        </is>
      </c>
      <c r="B2018" s="19" t="inlineStr">
        <is>
          <t>PORTA DE ABRIR EM ALUMINIO COM LAMBRI HORIZONTAL/LAMINADA, ACABAMENTO ANODIZADO NATURAL, SEM GUARNICAO/ALIZAR/VISTA</t>
        </is>
      </c>
      <c r="C2018" s="18" t="inlineStr">
        <is>
          <t>SINAPI</t>
        </is>
      </c>
      <c r="D2018" s="18" t="inlineStr">
        <is>
          <t>M2</t>
        </is>
      </c>
      <c r="E2018" s="20" t="n">
        <v>1</v>
      </c>
      <c r="F2018" s="21">
        <f>ROUND(M2018*FATOR, 2)</f>
        <v/>
      </c>
      <c r="G2018" s="21">
        <f>TRUNC(TRUNC(E2018,8)*F2018,2)</f>
        <v/>
      </c>
      <c r="L2018" t="n">
        <v>1</v>
      </c>
      <c r="M2018" t="n">
        <v>431.7</v>
      </c>
      <c r="N2018">
        <f>(M2018-F2018)</f>
        <v/>
      </c>
    </row>
    <row r="2019" ht="21" customHeight="1">
      <c r="A2019" s="18" t="inlineStr">
        <is>
          <t>00000142</t>
        </is>
      </c>
      <c r="B2019" s="19" t="inlineStr">
        <is>
          <t>SELANTE ELASTICO MONOCOMPONENTE A BASE DE POLIURETANO (PU) PARA JUNTAS DIVERSAS</t>
        </is>
      </c>
      <c r="C2019" s="18" t="inlineStr">
        <is>
          <t>SINAPI</t>
        </is>
      </c>
      <c r="D2019" s="18" t="inlineStr">
        <is>
          <t>310ML</t>
        </is>
      </c>
      <c r="E2019" s="20" t="n">
        <v>0.8829</v>
      </c>
      <c r="F2019" s="21">
        <f>ROUND(M2019*FATOR, 2)</f>
        <v/>
      </c>
      <c r="G2019" s="21">
        <f>TRUNC(TRUNC(E2019,8)*F2019,2)</f>
        <v/>
      </c>
      <c r="L2019" t="n">
        <v>0.8829</v>
      </c>
      <c r="M2019" t="n">
        <v>38.65</v>
      </c>
      <c r="N2019">
        <f>(M2019-F2019)</f>
        <v/>
      </c>
    </row>
    <row r="2020" ht="15" customHeight="1">
      <c r="A2020" s="1" t="n"/>
      <c r="B2020" s="1" t="n"/>
      <c r="C2020" s="1" t="n"/>
      <c r="D2020" s="1" t="n"/>
      <c r="E2020" s="77" t="inlineStr">
        <is>
          <t>TOTAL Material:</t>
        </is>
      </c>
      <c r="F2020" s="89" t="n"/>
      <c r="G2020" s="22">
        <f>SUM(G2016:G2019)</f>
        <v/>
      </c>
    </row>
    <row r="2021" ht="15" customHeight="1">
      <c r="A2021" s="76" t="inlineStr">
        <is>
          <t>Mão de Obra com Encargos Complementares</t>
        </is>
      </c>
      <c r="B2021" s="89" t="n"/>
      <c r="C2021" s="74" t="inlineStr">
        <is>
          <t>FONTE</t>
        </is>
      </c>
      <c r="D2021" s="74" t="inlineStr">
        <is>
          <t>UNID</t>
        </is>
      </c>
      <c r="E2021" s="74" t="inlineStr">
        <is>
          <t>COEFICIENTE</t>
        </is>
      </c>
      <c r="F2021" s="74" t="inlineStr">
        <is>
          <t>PREÇO UNITÁRIO</t>
        </is>
      </c>
      <c r="G2021" s="74" t="inlineStr">
        <is>
          <t>TOTAL</t>
        </is>
      </c>
    </row>
    <row r="2022" ht="15" customHeight="1">
      <c r="A2022" s="18" t="inlineStr">
        <is>
          <t>88309</t>
        </is>
      </c>
      <c r="B2022" s="19" t="inlineStr">
        <is>
          <t>PEDREIRO COM ENCARGOS COMPLEMENTARES</t>
        </is>
      </c>
      <c r="C2022" s="18" t="inlineStr">
        <is>
          <t>SINAPI</t>
        </is>
      </c>
      <c r="D2022" s="18" t="inlineStr">
        <is>
          <t>H</t>
        </is>
      </c>
      <c r="E2022" s="20">
        <f>L2022*FATOR</f>
        <v/>
      </c>
      <c r="F2022" s="21">
        <f>'COMPOSICOES AUXILIARES'!G2963</f>
        <v/>
      </c>
      <c r="G2022" s="21">
        <f>TRUNC(TRUNC(E2022,8)*F2022,2)</f>
        <v/>
      </c>
      <c r="L2022" t="n">
        <v>0.3563</v>
      </c>
      <c r="M2022" t="n">
        <v>28.88</v>
      </c>
      <c r="N2022">
        <f>(M2022-F2022)</f>
        <v/>
      </c>
    </row>
    <row r="2023" ht="15" customHeight="1">
      <c r="A2023" s="18" t="inlineStr">
        <is>
          <t>88316</t>
        </is>
      </c>
      <c r="B2023" s="19" t="inlineStr">
        <is>
          <t>SERVENTE COM ENCARGOS COMPLEMENTARES</t>
        </is>
      </c>
      <c r="C2023" s="18" t="inlineStr">
        <is>
          <t>SINAPI</t>
        </is>
      </c>
      <c r="D2023" s="18" t="inlineStr">
        <is>
          <t>H</t>
        </is>
      </c>
      <c r="E2023" s="20">
        <f>L2023*FATOR</f>
        <v/>
      </c>
      <c r="F2023" s="21">
        <f>'COMPOSICOES AUXILIARES'!G3382</f>
        <v/>
      </c>
      <c r="G2023" s="21">
        <f>TRUNC(TRUNC(E2023,8)*F2023,2)</f>
        <v/>
      </c>
      <c r="L2023" t="n">
        <v>0.1779</v>
      </c>
      <c r="M2023" t="n">
        <v>22.1</v>
      </c>
      <c r="N2023">
        <f>(M2023-F2023)</f>
        <v/>
      </c>
    </row>
    <row r="2024" ht="18" customHeight="1">
      <c r="A2024" s="1" t="n"/>
      <c r="B2024" s="1" t="n"/>
      <c r="C2024" s="1" t="n"/>
      <c r="D2024" s="1" t="n"/>
      <c r="E2024" s="77" t="inlineStr">
        <is>
          <t>TOTAL Mão de Obra com Encargos Complementares:</t>
        </is>
      </c>
      <c r="F2024" s="89" t="n"/>
      <c r="G2024" s="22">
        <f>SUM(G2022:G2023)</f>
        <v/>
      </c>
    </row>
    <row r="2025" ht="15" customHeight="1">
      <c r="A2025" s="1" t="n"/>
      <c r="B2025" s="1" t="n"/>
      <c r="C2025" s="1" t="n"/>
      <c r="D2025" s="1" t="n"/>
      <c r="E2025" s="78" t="inlineStr">
        <is>
          <t>VALOR:</t>
        </is>
      </c>
      <c r="F2025" s="89" t="n"/>
      <c r="G2025" s="4">
        <f>SUM(G2020,G2024)</f>
        <v/>
      </c>
    </row>
    <row r="2026" ht="15" customHeight="1">
      <c r="A2026" s="1" t="n"/>
      <c r="B2026" s="1" t="n"/>
      <c r="C2026" s="1" t="n"/>
      <c r="D2026" s="1" t="n"/>
      <c r="E2026" s="78" t="inlineStr">
        <is>
          <t>VALOR BDI:</t>
        </is>
      </c>
      <c r="F2026" s="89" t="n"/>
      <c r="G2026" s="4">
        <f>ROUNDDOWN(G2025*BDI,2)</f>
        <v/>
      </c>
    </row>
    <row r="2027" ht="15" customHeight="1">
      <c r="A2027" s="1" t="n"/>
      <c r="B2027" s="1" t="n"/>
      <c r="C2027" s="1" t="n"/>
      <c r="D2027" s="1" t="n"/>
      <c r="E2027" s="78" t="inlineStr">
        <is>
          <t>VALOR COM BDI:</t>
        </is>
      </c>
      <c r="F2027" s="89" t="n"/>
      <c r="G2027" s="4">
        <f>G2026 + G2025</f>
        <v/>
      </c>
    </row>
    <row r="2028" ht="9.949999999999999" customHeight="1">
      <c r="A2028" s="1" t="n"/>
      <c r="B2028" s="1" t="n"/>
      <c r="C2028" s="1" t="n"/>
      <c r="D2028" s="1" t="n"/>
      <c r="E2028" s="79" t="n"/>
    </row>
    <row r="2029" ht="20.1" customHeight="1">
      <c r="A2029" s="80" t="inlineStr">
        <is>
          <t>6.22. C4427 PORTA TIPO PARANÁ (0,80 x 2,10 m), C/ FERRAGENS (UN)</t>
        </is>
      </c>
      <c r="B2029" s="88" t="n"/>
      <c r="C2029" s="88" t="n"/>
      <c r="D2029" s="88" t="n"/>
      <c r="E2029" s="88" t="n"/>
      <c r="F2029" s="88" t="n"/>
      <c r="G2029" s="89" t="n"/>
    </row>
    <row r="2030" ht="15" customHeight="1">
      <c r="A2030" s="76" t="inlineStr">
        <is>
          <t>Material</t>
        </is>
      </c>
      <c r="B2030" s="89" t="n"/>
      <c r="C2030" s="74" t="inlineStr">
        <is>
          <t>FONTE</t>
        </is>
      </c>
      <c r="D2030" s="74" t="inlineStr">
        <is>
          <t>UNID</t>
        </is>
      </c>
      <c r="E2030" s="74" t="inlineStr">
        <is>
          <t>COEFICIENTE</t>
        </is>
      </c>
      <c r="F2030" s="74" t="inlineStr">
        <is>
          <t>PREÇO UNITÁRIO</t>
        </is>
      </c>
      <c r="G2030" s="74" t="inlineStr">
        <is>
          <t>TOTAL</t>
        </is>
      </c>
    </row>
    <row r="2031" ht="15" customHeight="1">
      <c r="A2031" s="18" t="inlineStr">
        <is>
          <t>I1027</t>
        </is>
      </c>
      <c r="B2031" s="19" t="inlineStr">
        <is>
          <t>DOBRADIÇA 3''X2 1/2'' CROMADA</t>
        </is>
      </c>
      <c r="C2031" s="18" t="inlineStr">
        <is>
          <t>SEINFRA</t>
        </is>
      </c>
      <c r="D2031" s="18" t="inlineStr">
        <is>
          <t>UN</t>
        </is>
      </c>
      <c r="E2031" s="20" t="n">
        <v>3</v>
      </c>
      <c r="F2031" s="23">
        <f>ROUND(M2031*FATOR, 2)</f>
        <v/>
      </c>
      <c r="G2031" s="23">
        <f>ROUND(ROUND(E2031,8)*F2031,4)</f>
        <v/>
      </c>
      <c r="L2031" t="n">
        <v>3</v>
      </c>
      <c r="M2031" t="n">
        <v>16.63</v>
      </c>
      <c r="N2031">
        <f>(M2031-F2031)</f>
        <v/>
      </c>
    </row>
    <row r="2032" ht="15" customHeight="1">
      <c r="A2032" s="18" t="inlineStr">
        <is>
          <t>I1154</t>
        </is>
      </c>
      <c r="B2032" s="19" t="inlineStr">
        <is>
          <t>FECHADURA COMPLETA PARA PORTA EXTERNA</t>
        </is>
      </c>
      <c r="C2032" s="18" t="inlineStr">
        <is>
          <t>SEINFRA</t>
        </is>
      </c>
      <c r="D2032" s="18" t="inlineStr">
        <is>
          <t>UN</t>
        </is>
      </c>
      <c r="E2032" s="20" t="n">
        <v>1</v>
      </c>
      <c r="F2032" s="23">
        <f>ROUND(M2032*FATOR, 2)</f>
        <v/>
      </c>
      <c r="G2032" s="23">
        <f>ROUND(ROUND(E2032,8)*F2032,4)</f>
        <v/>
      </c>
      <c r="L2032" t="n">
        <v>1</v>
      </c>
      <c r="M2032" t="n">
        <v>66.98</v>
      </c>
      <c r="N2032">
        <f>(M2032-F2032)</f>
        <v/>
      </c>
    </row>
    <row r="2033" ht="15" customHeight="1">
      <c r="A2033" s="18" t="inlineStr">
        <is>
          <t>I8273</t>
        </is>
      </c>
      <c r="B2033" s="19" t="inlineStr">
        <is>
          <t>PORTA PARANÁ (0,80 x 2,10 m)</t>
        </is>
      </c>
      <c r="C2033" s="18" t="inlineStr">
        <is>
          <t>SEINFRA</t>
        </is>
      </c>
      <c r="D2033" s="18" t="inlineStr">
        <is>
          <t>UN</t>
        </is>
      </c>
      <c r="E2033" s="20" t="n">
        <v>1</v>
      </c>
      <c r="F2033" s="23">
        <f>ROUND(M2033*FATOR, 2)</f>
        <v/>
      </c>
      <c r="G2033" s="23">
        <f>ROUND(ROUND(E2033,8)*F2033,4)</f>
        <v/>
      </c>
      <c r="L2033" t="n">
        <v>1</v>
      </c>
      <c r="M2033" t="n">
        <v>165.99</v>
      </c>
      <c r="N2033">
        <f>(M2033-F2033)</f>
        <v/>
      </c>
    </row>
    <row r="2034" ht="15" customHeight="1">
      <c r="A2034" s="1" t="n"/>
      <c r="B2034" s="1" t="n"/>
      <c r="C2034" s="1" t="n"/>
      <c r="D2034" s="1" t="n"/>
      <c r="E2034" s="77" t="inlineStr">
        <is>
          <t>TOTAL Material:</t>
        </is>
      </c>
      <c r="F2034" s="89" t="n"/>
      <c r="G2034" s="24">
        <f>SUM(G2031:G2033)</f>
        <v/>
      </c>
    </row>
    <row r="2035" ht="15" customHeight="1">
      <c r="A2035" s="76" t="inlineStr">
        <is>
          <t>Mão de Obra com Encargos Complementares</t>
        </is>
      </c>
      <c r="B2035" s="89" t="n"/>
      <c r="C2035" s="74" t="inlineStr">
        <is>
          <t>FONTE</t>
        </is>
      </c>
      <c r="D2035" s="74" t="inlineStr">
        <is>
          <t>UNID</t>
        </is>
      </c>
      <c r="E2035" s="74" t="inlineStr">
        <is>
          <t>COEFICIENTE</t>
        </is>
      </c>
      <c r="F2035" s="74" t="inlineStr">
        <is>
          <t>PREÇO UNITÁRIO</t>
        </is>
      </c>
      <c r="G2035" s="74" t="inlineStr">
        <is>
          <t>TOTAL</t>
        </is>
      </c>
    </row>
    <row r="2036" ht="21" customHeight="1">
      <c r="A2036" s="18" t="inlineStr">
        <is>
          <t>88239</t>
        </is>
      </c>
      <c r="B2036" s="19" t="inlineStr">
        <is>
          <t>AJUDANTE DE CARPINTEIRO COM ENCARGOS COMPLEMENTARES</t>
        </is>
      </c>
      <c r="C2036" s="18" t="inlineStr">
        <is>
          <t>SINAPI</t>
        </is>
      </c>
      <c r="D2036" s="18" t="inlineStr">
        <is>
          <t>H</t>
        </is>
      </c>
      <c r="E2036" s="20">
        <f>L2036*FATOR</f>
        <v/>
      </c>
      <c r="F2036" s="23">
        <f>'COMPOSICOES AUXILIARES'!G37</f>
        <v/>
      </c>
      <c r="G2036" s="23">
        <f>ROUND(ROUND(E2036,8)*F2036,4)</f>
        <v/>
      </c>
      <c r="L2036" t="n">
        <v>2.55</v>
      </c>
      <c r="M2036" t="n">
        <v>23.13</v>
      </c>
      <c r="N2036">
        <f>(M2036-F2036)</f>
        <v/>
      </c>
    </row>
    <row r="2037" ht="21" customHeight="1">
      <c r="A2037" s="18" t="inlineStr">
        <is>
          <t>88261</t>
        </is>
      </c>
      <c r="B2037" s="19" t="inlineStr">
        <is>
          <t>CARPINTEIRO DE ESQUADRIA COM ENCARGOS COMPLEMENTARES</t>
        </is>
      </c>
      <c r="C2037" s="18" t="inlineStr">
        <is>
          <t>SINAPI</t>
        </is>
      </c>
      <c r="D2037" s="18" t="inlineStr">
        <is>
          <t>H</t>
        </is>
      </c>
      <c r="E2037" s="20">
        <f>L2037*FATOR</f>
        <v/>
      </c>
      <c r="F2037" s="23">
        <f>'COMPOSICOES AUXILIARES'!G806</f>
        <v/>
      </c>
      <c r="G2037" s="23">
        <f>ROUND(ROUND(E2037,8)*F2037,4)</f>
        <v/>
      </c>
      <c r="L2037" t="n">
        <v>2.55</v>
      </c>
      <c r="M2037" t="n">
        <v>27.62</v>
      </c>
      <c r="N2037">
        <f>(M2037-F2037)</f>
        <v/>
      </c>
    </row>
    <row r="2038" ht="18" customHeight="1">
      <c r="A2038" s="1" t="n"/>
      <c r="B2038" s="1" t="n"/>
      <c r="C2038" s="1" t="n"/>
      <c r="D2038" s="1" t="n"/>
      <c r="E2038" s="77" t="inlineStr">
        <is>
          <t>TOTAL Mão de Obra com Encargos Complementares:</t>
        </is>
      </c>
      <c r="F2038" s="89" t="n"/>
      <c r="G2038" s="24">
        <f>SUM(G2036:G2037)</f>
        <v/>
      </c>
    </row>
    <row r="2039" ht="15" customHeight="1">
      <c r="A2039" s="1" t="n"/>
      <c r="B2039" s="1" t="n"/>
      <c r="C2039" s="1" t="n"/>
      <c r="D2039" s="1" t="n"/>
      <c r="E2039" s="78" t="inlineStr">
        <is>
          <t>VALOR:</t>
        </is>
      </c>
      <c r="F2039" s="89" t="n"/>
      <c r="G2039" s="4">
        <f>SUM(G2034,G2038)</f>
        <v/>
      </c>
    </row>
    <row r="2040" ht="15" customHeight="1">
      <c r="A2040" s="1" t="n"/>
      <c r="B2040" s="1" t="n"/>
      <c r="C2040" s="1" t="n"/>
      <c r="D2040" s="1" t="n"/>
      <c r="E2040" s="78" t="inlineStr">
        <is>
          <t>VALOR BDI:</t>
        </is>
      </c>
      <c r="F2040" s="89" t="n"/>
      <c r="G2040" s="4">
        <f>ROUNDDOWN(G2039*BDI,2)</f>
        <v/>
      </c>
    </row>
    <row r="2041" ht="15" customHeight="1">
      <c r="A2041" s="1" t="n"/>
      <c r="B2041" s="1" t="n"/>
      <c r="C2041" s="1" t="n"/>
      <c r="D2041" s="1" t="n"/>
      <c r="E2041" s="78" t="inlineStr">
        <is>
          <t>VALOR COM BDI:</t>
        </is>
      </c>
      <c r="F2041" s="89" t="n"/>
      <c r="G2041" s="4">
        <f>G2040 + G2039</f>
        <v/>
      </c>
    </row>
    <row r="2042" ht="9.949999999999999" customHeight="1">
      <c r="A2042" s="1" t="n"/>
      <c r="B2042" s="1" t="n"/>
      <c r="C2042" s="1" t="n"/>
      <c r="D2042" s="1" t="n"/>
      <c r="E2042" s="79" t="n"/>
    </row>
    <row r="2043" ht="20.1" customHeight="1">
      <c r="A2043" s="80" t="inlineStr">
        <is>
          <t>6.23. CP ADAP. C1978 PORTA TIPO PARANÁ (0,90 x 2,10 m), C/ FERRAGENS (UN)</t>
        </is>
      </c>
      <c r="B2043" s="88" t="n"/>
      <c r="C2043" s="88" t="n"/>
      <c r="D2043" s="88" t="n"/>
      <c r="E2043" s="88" t="n"/>
      <c r="F2043" s="88" t="n"/>
      <c r="G2043" s="89" t="n"/>
    </row>
    <row r="2044" ht="15" customHeight="1">
      <c r="A2044" s="76" t="inlineStr">
        <is>
          <t>Material</t>
        </is>
      </c>
      <c r="B2044" s="89" t="n"/>
      <c r="C2044" s="74" t="inlineStr">
        <is>
          <t>FONTE</t>
        </is>
      </c>
      <c r="D2044" s="74" t="inlineStr">
        <is>
          <t>UNID</t>
        </is>
      </c>
      <c r="E2044" s="74" t="inlineStr">
        <is>
          <t>COEFICIENTE</t>
        </is>
      </c>
      <c r="F2044" s="74" t="inlineStr">
        <is>
          <t>PREÇO UNITÁRIO</t>
        </is>
      </c>
      <c r="G2044" s="74" t="inlineStr">
        <is>
          <t>TOTAL</t>
        </is>
      </c>
    </row>
    <row r="2045" ht="15" customHeight="1">
      <c r="A2045" s="18" t="inlineStr">
        <is>
          <t>I1027</t>
        </is>
      </c>
      <c r="B2045" s="19" t="inlineStr">
        <is>
          <t>DOBRADIÇA 3''X2 1/2'' CROMADA</t>
        </is>
      </c>
      <c r="C2045" s="18" t="inlineStr">
        <is>
          <t>SEINFRA</t>
        </is>
      </c>
      <c r="D2045" s="18" t="inlineStr">
        <is>
          <t>UN</t>
        </is>
      </c>
      <c r="E2045" s="20" t="n">
        <v>3</v>
      </c>
      <c r="F2045" s="21">
        <f>ROUND(M2045*FATOR, 2)</f>
        <v/>
      </c>
      <c r="G2045" s="21">
        <f>ROUND(ROUND(E2045,8)*F2045,2)</f>
        <v/>
      </c>
      <c r="L2045" t="n">
        <v>3</v>
      </c>
      <c r="M2045" t="n">
        <v>16.63</v>
      </c>
      <c r="N2045">
        <f>(M2045-F2045)</f>
        <v/>
      </c>
    </row>
    <row r="2046" ht="15" customHeight="1">
      <c r="A2046" s="18" t="inlineStr">
        <is>
          <t>I1154</t>
        </is>
      </c>
      <c r="B2046" s="19" t="inlineStr">
        <is>
          <t>FECHADURA COMPLETA PARA PORTA EXTERNA</t>
        </is>
      </c>
      <c r="C2046" s="18" t="inlineStr">
        <is>
          <t>SEINFRA</t>
        </is>
      </c>
      <c r="D2046" s="18" t="inlineStr">
        <is>
          <t>UN</t>
        </is>
      </c>
      <c r="E2046" s="20" t="n">
        <v>1</v>
      </c>
      <c r="F2046" s="21">
        <f>ROUND(M2046*FATOR, 2)</f>
        <v/>
      </c>
      <c r="G2046" s="21">
        <f>ROUND(ROUND(E2046,8)*F2046,2)</f>
        <v/>
      </c>
      <c r="L2046" t="n">
        <v>1</v>
      </c>
      <c r="M2046" t="n">
        <v>66.98</v>
      </c>
      <c r="N2046">
        <f>(M2046-F2046)</f>
        <v/>
      </c>
    </row>
    <row r="2047" ht="15" customHeight="1">
      <c r="A2047" s="18" t="inlineStr">
        <is>
          <t>I1709</t>
        </is>
      </c>
      <c r="B2047" s="19" t="inlineStr">
        <is>
          <t>PORTA LISA DE CEDRO 0.90X2.10M</t>
        </is>
      </c>
      <c r="C2047" s="18" t="inlineStr">
        <is>
          <t>SEINFRA</t>
        </is>
      </c>
      <c r="D2047" s="18" t="inlineStr">
        <is>
          <t>UN</t>
        </is>
      </c>
      <c r="E2047" s="20" t="n">
        <v>1</v>
      </c>
      <c r="F2047" s="21">
        <f>ROUND(M2047*FATOR, 2)</f>
        <v/>
      </c>
      <c r="G2047" s="21">
        <f>ROUND(ROUND(E2047,8)*F2047,2)</f>
        <v/>
      </c>
      <c r="L2047" t="n">
        <v>1</v>
      </c>
      <c r="M2047" t="n">
        <v>318.99</v>
      </c>
      <c r="N2047">
        <f>(M2047-F2047)</f>
        <v/>
      </c>
    </row>
    <row r="2048" ht="15" customHeight="1">
      <c r="A2048" s="1" t="n"/>
      <c r="B2048" s="1" t="n"/>
      <c r="C2048" s="1" t="n"/>
      <c r="D2048" s="1" t="n"/>
      <c r="E2048" s="77" t="inlineStr">
        <is>
          <t>TOTAL Material:</t>
        </is>
      </c>
      <c r="F2048" s="89" t="n"/>
      <c r="G2048" s="22">
        <f>SUM(G2045:G2047)</f>
        <v/>
      </c>
    </row>
    <row r="2049" ht="15" customHeight="1">
      <c r="A2049" s="76" t="inlineStr">
        <is>
          <t>Mão de Obra com Encargos Complementares</t>
        </is>
      </c>
      <c r="B2049" s="89" t="n"/>
      <c r="C2049" s="74" t="inlineStr">
        <is>
          <t>FONTE</t>
        </is>
      </c>
      <c r="D2049" s="74" t="inlineStr">
        <is>
          <t>UNID</t>
        </is>
      </c>
      <c r="E2049" s="74" t="inlineStr">
        <is>
          <t>COEFICIENTE</t>
        </is>
      </c>
      <c r="F2049" s="74" t="inlineStr">
        <is>
          <t>PREÇO UNITÁRIO</t>
        </is>
      </c>
      <c r="G2049" s="74" t="inlineStr">
        <is>
          <t>TOTAL</t>
        </is>
      </c>
    </row>
    <row r="2050" ht="21" customHeight="1">
      <c r="A2050" s="18" t="inlineStr">
        <is>
          <t>88239</t>
        </is>
      </c>
      <c r="B2050" s="19" t="inlineStr">
        <is>
          <t>AJUDANTE DE CARPINTEIRO COM ENCARGOS COMPLEMENTARES</t>
        </is>
      </c>
      <c r="C2050" s="18" t="inlineStr">
        <is>
          <t>SINAPI</t>
        </is>
      </c>
      <c r="D2050" s="18" t="inlineStr">
        <is>
          <t>H</t>
        </is>
      </c>
      <c r="E2050" s="20">
        <f>L2050*FATOR</f>
        <v/>
      </c>
      <c r="F2050" s="21">
        <f>'COMPOSICOES AUXILIARES'!G37</f>
        <v/>
      </c>
      <c r="G2050" s="21">
        <f>ROUND(ROUND(E2050,8)*F2050,2)</f>
        <v/>
      </c>
      <c r="L2050" t="n">
        <v>3.75</v>
      </c>
      <c r="M2050" t="n">
        <v>23.13</v>
      </c>
      <c r="N2050">
        <f>(M2050-F2050)</f>
        <v/>
      </c>
    </row>
    <row r="2051" ht="21" customHeight="1">
      <c r="A2051" s="18" t="inlineStr">
        <is>
          <t>88261</t>
        </is>
      </c>
      <c r="B2051" s="19" t="inlineStr">
        <is>
          <t>CARPINTEIRO DE ESQUADRIA COM ENCARGOS COMPLEMENTARES</t>
        </is>
      </c>
      <c r="C2051" s="18" t="inlineStr">
        <is>
          <t>SINAPI</t>
        </is>
      </c>
      <c r="D2051" s="18" t="inlineStr">
        <is>
          <t>H</t>
        </is>
      </c>
      <c r="E2051" s="20">
        <f>L2051*FATOR</f>
        <v/>
      </c>
      <c r="F2051" s="21">
        <f>'COMPOSICOES AUXILIARES'!G806</f>
        <v/>
      </c>
      <c r="G2051" s="21">
        <f>ROUND(ROUND(E2051,8)*F2051,2)</f>
        <v/>
      </c>
      <c r="L2051" t="n">
        <v>3.75</v>
      </c>
      <c r="M2051" t="n">
        <v>27.62</v>
      </c>
      <c r="N2051">
        <f>(M2051-F2051)</f>
        <v/>
      </c>
    </row>
    <row r="2052" ht="18" customHeight="1">
      <c r="A2052" s="1" t="n"/>
      <c r="B2052" s="1" t="n"/>
      <c r="C2052" s="1" t="n"/>
      <c r="D2052" s="1" t="n"/>
      <c r="E2052" s="77" t="inlineStr">
        <is>
          <t>TOTAL Mão de Obra com Encargos Complementares:</t>
        </is>
      </c>
      <c r="F2052" s="89" t="n"/>
      <c r="G2052" s="22">
        <f>SUM(G2050:G2051)</f>
        <v/>
      </c>
    </row>
    <row r="2053" ht="15" customHeight="1">
      <c r="A2053" s="1" t="n"/>
      <c r="B2053" s="1" t="n"/>
      <c r="C2053" s="1" t="n"/>
      <c r="D2053" s="1" t="n"/>
      <c r="E2053" s="78" t="inlineStr">
        <is>
          <t>VALOR:</t>
        </is>
      </c>
      <c r="F2053" s="89" t="n"/>
      <c r="G2053" s="4">
        <f>SUM(G2048,G2052)</f>
        <v/>
      </c>
    </row>
    <row r="2054" ht="15" customHeight="1">
      <c r="A2054" s="1" t="n"/>
      <c r="B2054" s="1" t="n"/>
      <c r="C2054" s="1" t="n"/>
      <c r="D2054" s="1" t="n"/>
      <c r="E2054" s="78" t="inlineStr">
        <is>
          <t>VALOR BDI:</t>
        </is>
      </c>
      <c r="F2054" s="89" t="n"/>
      <c r="G2054" s="4">
        <f>ROUNDDOWN(G2053*BDI,2)</f>
        <v/>
      </c>
    </row>
    <row r="2055" ht="15" customHeight="1">
      <c r="A2055" s="1" t="n"/>
      <c r="B2055" s="1" t="n"/>
      <c r="C2055" s="1" t="n"/>
      <c r="D2055" s="1" t="n"/>
      <c r="E2055" s="78" t="inlineStr">
        <is>
          <t>VALOR COM BDI:</t>
        </is>
      </c>
      <c r="F2055" s="89" t="n"/>
      <c r="G2055" s="4">
        <f>G2054 + G2053</f>
        <v/>
      </c>
    </row>
    <row r="2056" ht="9.949999999999999" customHeight="1">
      <c r="A2056" s="1" t="n"/>
      <c r="B2056" s="1" t="n"/>
      <c r="C2056" s="1" t="n"/>
      <c r="D2056" s="1" t="n"/>
      <c r="E2056" s="79" t="n"/>
    </row>
    <row r="2057" ht="20.1" customHeight="1">
      <c r="A2057" s="80" t="inlineStr">
        <is>
          <t>6.24. C2216 REVESTIMENTO C/LAMINADO MELAMÍNICO COLADO (M2)</t>
        </is>
      </c>
      <c r="B2057" s="88" t="n"/>
      <c r="C2057" s="88" t="n"/>
      <c r="D2057" s="88" t="n"/>
      <c r="E2057" s="88" t="n"/>
      <c r="F2057" s="88" t="n"/>
      <c r="G2057" s="89" t="n"/>
    </row>
    <row r="2058" ht="15" customHeight="1">
      <c r="A2058" s="76" t="inlineStr">
        <is>
          <t>Material</t>
        </is>
      </c>
      <c r="B2058" s="89" t="n"/>
      <c r="C2058" s="74" t="inlineStr">
        <is>
          <t>FONTE</t>
        </is>
      </c>
      <c r="D2058" s="74" t="inlineStr">
        <is>
          <t>UNID</t>
        </is>
      </c>
      <c r="E2058" s="74" t="inlineStr">
        <is>
          <t>COEFICIENTE</t>
        </is>
      </c>
      <c r="F2058" s="74" t="inlineStr">
        <is>
          <t>PREÇO UNITÁRIO</t>
        </is>
      </c>
      <c r="G2058" s="74" t="inlineStr">
        <is>
          <t>TOTAL</t>
        </is>
      </c>
    </row>
    <row r="2059" ht="15" customHeight="1">
      <c r="A2059" s="18" t="inlineStr">
        <is>
          <t>00004791</t>
        </is>
      </c>
      <c r="B2059" s="19" t="inlineStr">
        <is>
          <t>ADESIVO ACRILICO DE BASE AQUOSA / COLA DE CONTATO</t>
        </is>
      </c>
      <c r="C2059" s="18" t="inlineStr">
        <is>
          <t>SINAPI</t>
        </is>
      </c>
      <c r="D2059" s="18" t="inlineStr">
        <is>
          <t>KG</t>
        </is>
      </c>
      <c r="E2059" s="20" t="n">
        <v>0.9</v>
      </c>
      <c r="F2059" s="23">
        <f>ROUND(M2059*FATOR, 2)</f>
        <v/>
      </c>
      <c r="G2059" s="23">
        <f>ROUND(ROUND(E2059,8)*F2059,4)</f>
        <v/>
      </c>
      <c r="L2059" t="n">
        <v>0.9</v>
      </c>
      <c r="M2059" t="n">
        <v>48.6</v>
      </c>
      <c r="N2059">
        <f>(M2059-F2059)</f>
        <v/>
      </c>
    </row>
    <row r="2060" ht="21" customHeight="1">
      <c r="A2060" s="18" t="inlineStr">
        <is>
          <t>00001341</t>
        </is>
      </c>
      <c r="B2060" s="19" t="inlineStr">
        <is>
          <t>CHAPA DE LAMINADO MELAMINICO, TEXTURIZADO, DE 1,25 X 3,08 METROS, ESPESSURA = 0,8 MILIMETROS</t>
        </is>
      </c>
      <c r="C2060" s="18" t="inlineStr">
        <is>
          <t>SINAPI</t>
        </is>
      </c>
      <c r="D2060" s="18" t="inlineStr">
        <is>
          <t>M2</t>
        </is>
      </c>
      <c r="E2060" s="20" t="n">
        <v>1.05</v>
      </c>
      <c r="F2060" s="23">
        <f>ROUND(M2060*FATOR, 2)</f>
        <v/>
      </c>
      <c r="G2060" s="23">
        <f>ROUND(ROUND(E2060,8)*F2060,4)</f>
        <v/>
      </c>
      <c r="L2060" t="n">
        <v>1.05</v>
      </c>
      <c r="M2060" t="n">
        <v>84.55</v>
      </c>
      <c r="N2060">
        <f>(M2060-F2060)</f>
        <v/>
      </c>
    </row>
    <row r="2061" ht="15" customHeight="1">
      <c r="A2061" s="1" t="n"/>
      <c r="B2061" s="1" t="n"/>
      <c r="C2061" s="1" t="n"/>
      <c r="D2061" s="1" t="n"/>
      <c r="E2061" s="77" t="inlineStr">
        <is>
          <t>TOTAL Material:</t>
        </is>
      </c>
      <c r="F2061" s="89" t="n"/>
      <c r="G2061" s="24">
        <f>SUM(G2059:G2060)</f>
        <v/>
      </c>
    </row>
    <row r="2062" ht="15" customHeight="1">
      <c r="A2062" s="76" t="inlineStr">
        <is>
          <t>Mão de Obra com Encargos Complementares</t>
        </is>
      </c>
      <c r="B2062" s="89" t="n"/>
      <c r="C2062" s="74" t="inlineStr">
        <is>
          <t>FONTE</t>
        </is>
      </c>
      <c r="D2062" s="74" t="inlineStr">
        <is>
          <t>UNID</t>
        </is>
      </c>
      <c r="E2062" s="74" t="inlineStr">
        <is>
          <t>COEFICIENTE</t>
        </is>
      </c>
      <c r="F2062" s="74" t="inlineStr">
        <is>
          <t>PREÇO UNITÁRIO</t>
        </is>
      </c>
      <c r="G2062" s="74" t="inlineStr">
        <is>
          <t>TOTAL</t>
        </is>
      </c>
    </row>
    <row r="2063" ht="15" customHeight="1">
      <c r="A2063" s="18" t="inlineStr">
        <is>
          <t>88273</t>
        </is>
      </c>
      <c r="B2063" s="19" t="inlineStr">
        <is>
          <t>MARCENEIRO COM ENCARGOS COMPLEMENTARES</t>
        </is>
      </c>
      <c r="C2063" s="18" t="inlineStr">
        <is>
          <t>SINAPI</t>
        </is>
      </c>
      <c r="D2063" s="18" t="inlineStr">
        <is>
          <t>H</t>
        </is>
      </c>
      <c r="E2063" s="20">
        <f>L2063*FATOR</f>
        <v/>
      </c>
      <c r="F2063" s="23">
        <f>'COMPOSICOES AUXILIARES'!G2477</f>
        <v/>
      </c>
      <c r="G2063" s="23">
        <f>ROUND(ROUND(E2063,8)*F2063,4)</f>
        <v/>
      </c>
      <c r="L2063" t="n">
        <v>0.18</v>
      </c>
      <c r="M2063" t="n">
        <v>27.79</v>
      </c>
      <c r="N2063">
        <f>(M2063-F2063)</f>
        <v/>
      </c>
    </row>
    <row r="2064" ht="15" customHeight="1">
      <c r="A2064" s="18" t="inlineStr">
        <is>
          <t>88316</t>
        </is>
      </c>
      <c r="B2064" s="19" t="inlineStr">
        <is>
          <t>SERVENTE COM ENCARGOS COMPLEMENTARES</t>
        </is>
      </c>
      <c r="C2064" s="18" t="inlineStr">
        <is>
          <t>SINAPI</t>
        </is>
      </c>
      <c r="D2064" s="18" t="inlineStr">
        <is>
          <t>H</t>
        </is>
      </c>
      <c r="E2064" s="20">
        <f>L2064*FATOR</f>
        <v/>
      </c>
      <c r="F2064" s="23">
        <f>'COMPOSICOES AUXILIARES'!G3382</f>
        <v/>
      </c>
      <c r="G2064" s="23">
        <f>ROUND(ROUND(E2064,8)*F2064,4)</f>
        <v/>
      </c>
      <c r="L2064" t="n">
        <v>0.18</v>
      </c>
      <c r="M2064" t="n">
        <v>22.1</v>
      </c>
      <c r="N2064">
        <f>(M2064-F2064)</f>
        <v/>
      </c>
    </row>
    <row r="2065" ht="18" customHeight="1">
      <c r="A2065" s="1" t="n"/>
      <c r="B2065" s="1" t="n"/>
      <c r="C2065" s="1" t="n"/>
      <c r="D2065" s="1" t="n"/>
      <c r="E2065" s="77" t="inlineStr">
        <is>
          <t>TOTAL Mão de Obra com Encargos Complementares:</t>
        </is>
      </c>
      <c r="F2065" s="89" t="n"/>
      <c r="G2065" s="24">
        <f>SUM(G2063:G2064)</f>
        <v/>
      </c>
    </row>
    <row r="2066" ht="15" customHeight="1">
      <c r="A2066" s="1" t="n"/>
      <c r="B2066" s="1" t="n"/>
      <c r="C2066" s="1" t="n"/>
      <c r="D2066" s="1" t="n"/>
      <c r="E2066" s="78" t="inlineStr">
        <is>
          <t>VALOR:</t>
        </is>
      </c>
      <c r="F2066" s="89" t="n"/>
      <c r="G2066" s="4">
        <f>SUM(G2061,G2065)</f>
        <v/>
      </c>
    </row>
    <row r="2067" ht="15" customHeight="1">
      <c r="A2067" s="1" t="n"/>
      <c r="B2067" s="1" t="n"/>
      <c r="C2067" s="1" t="n"/>
      <c r="D2067" s="1" t="n"/>
      <c r="E2067" s="78" t="inlineStr">
        <is>
          <t>VALOR BDI:</t>
        </is>
      </c>
      <c r="F2067" s="89" t="n"/>
      <c r="G2067" s="4">
        <f>ROUNDDOWN(G2066*BDI,2)</f>
        <v/>
      </c>
    </row>
    <row r="2068" ht="15" customHeight="1">
      <c r="A2068" s="1" t="n"/>
      <c r="B2068" s="1" t="n"/>
      <c r="C2068" s="1" t="n"/>
      <c r="D2068" s="1" t="n"/>
      <c r="E2068" s="78" t="inlineStr">
        <is>
          <t>VALOR COM BDI:</t>
        </is>
      </c>
      <c r="F2068" s="89" t="n"/>
      <c r="G2068" s="4">
        <f>G2067 + G2066</f>
        <v/>
      </c>
    </row>
    <row r="2069" ht="9.949999999999999" customHeight="1">
      <c r="A2069" s="1" t="n"/>
      <c r="B2069" s="1" t="n"/>
      <c r="C2069" s="1" t="n"/>
      <c r="D2069" s="1" t="n"/>
      <c r="E2069" s="79" t="n"/>
    </row>
    <row r="2070" ht="20.1" customHeight="1">
      <c r="A2070" s="80" t="inlineStr">
        <is>
          <t>6.25. S09465 Luminária tipo plafon (sobrepor), quadrada, 24x24cm, em aluminio pintado na cor branca, c/difusor em vidro, Aladin ou similar (un)</t>
        </is>
      </c>
      <c r="B2070" s="88" t="n"/>
      <c r="C2070" s="88" t="n"/>
      <c r="D2070" s="88" t="n"/>
      <c r="E2070" s="88" t="n"/>
      <c r="F2070" s="88" t="n"/>
      <c r="G2070" s="89" t="n"/>
    </row>
    <row r="2071" ht="15" customHeight="1">
      <c r="A2071" s="76" t="inlineStr">
        <is>
          <t>Material</t>
        </is>
      </c>
      <c r="B2071" s="89" t="n"/>
      <c r="C2071" s="74" t="inlineStr">
        <is>
          <t>FONTE</t>
        </is>
      </c>
      <c r="D2071" s="74" t="inlineStr">
        <is>
          <t>UNID</t>
        </is>
      </c>
      <c r="E2071" s="74" t="inlineStr">
        <is>
          <t>COEFICIENTE</t>
        </is>
      </c>
      <c r="F2071" s="74" t="inlineStr">
        <is>
          <t>PREÇO UNITÁRIO</t>
        </is>
      </c>
      <c r="G2071" s="74" t="inlineStr">
        <is>
          <t>TOTAL</t>
        </is>
      </c>
    </row>
    <row r="2072" ht="21" customHeight="1">
      <c r="A2072" s="18" t="inlineStr">
        <is>
          <t>I04662</t>
        </is>
      </c>
      <c r="B2072" s="19" t="inlineStr">
        <is>
          <t>Lampada fluorescente eletronica PL 20W / 127V (compacta integrada)</t>
        </is>
      </c>
      <c r="C2072" s="18" t="inlineStr">
        <is>
          <t>ORSE</t>
        </is>
      </c>
      <c r="D2072" s="18" t="inlineStr">
        <is>
          <t>Un</t>
        </is>
      </c>
      <c r="E2072" s="20" t="n">
        <v>1</v>
      </c>
      <c r="F2072" s="21">
        <f>ROUND(M2072*FATOR, 2)</f>
        <v/>
      </c>
      <c r="G2072" s="21">
        <f>ROUND(ROUND(E2072,8)*F2072,2)</f>
        <v/>
      </c>
      <c r="L2072" t="n">
        <v>1</v>
      </c>
      <c r="M2072" t="n">
        <v>8.300000000000001</v>
      </c>
      <c r="N2072">
        <f>(M2072-F2072)</f>
        <v/>
      </c>
    </row>
    <row r="2073" ht="29.1" customHeight="1">
      <c r="A2073" s="18" t="inlineStr">
        <is>
          <t>I09808</t>
        </is>
      </c>
      <c r="B2073" s="19" t="inlineStr">
        <is>
          <t>Luminária tipo plafon (sobrepor), quadrada, 24x24cm, em aluminio pintado na cor branca, c/difusor em vidro, Aladin ou similar</t>
        </is>
      </c>
      <c r="C2073" s="18" t="inlineStr">
        <is>
          <t>ORSE</t>
        </is>
      </c>
      <c r="D2073" s="18" t="inlineStr">
        <is>
          <t>un</t>
        </is>
      </c>
      <c r="E2073" s="20" t="n">
        <v>1</v>
      </c>
      <c r="F2073" s="21">
        <f>ROUND(M2073*FATOR, 2)</f>
        <v/>
      </c>
      <c r="G2073" s="21">
        <f>ROUND(ROUND(E2073,8)*F2073,2)</f>
        <v/>
      </c>
      <c r="L2073" t="n">
        <v>1</v>
      </c>
      <c r="M2073" t="n">
        <v>89.33</v>
      </c>
      <c r="N2073">
        <f>(M2073-F2073)</f>
        <v/>
      </c>
    </row>
    <row r="2074" ht="15" customHeight="1">
      <c r="A2074" s="1" t="n"/>
      <c r="B2074" s="1" t="n"/>
      <c r="C2074" s="1" t="n"/>
      <c r="D2074" s="1" t="n"/>
      <c r="E2074" s="77" t="inlineStr">
        <is>
          <t>TOTAL Material:</t>
        </is>
      </c>
      <c r="F2074" s="89" t="n"/>
      <c r="G2074" s="22">
        <f>SUM(G2072:G2073)</f>
        <v/>
      </c>
    </row>
    <row r="2075" ht="15" customHeight="1">
      <c r="A2075" s="76" t="inlineStr">
        <is>
          <t>Mão de Obra com Encargos Complementares</t>
        </is>
      </c>
      <c r="B2075" s="89" t="n"/>
      <c r="C2075" s="74" t="inlineStr">
        <is>
          <t>FONTE</t>
        </is>
      </c>
      <c r="D2075" s="74" t="inlineStr">
        <is>
          <t>UNID</t>
        </is>
      </c>
      <c r="E2075" s="74" t="inlineStr">
        <is>
          <t>COEFICIENTE</t>
        </is>
      </c>
      <c r="F2075" s="74" t="inlineStr">
        <is>
          <t>PREÇO UNITÁRIO</t>
        </is>
      </c>
      <c r="G2075" s="74" t="inlineStr">
        <is>
          <t>TOTAL</t>
        </is>
      </c>
    </row>
    <row r="2076" ht="15" customHeight="1">
      <c r="A2076" s="18" t="inlineStr">
        <is>
          <t>88264</t>
        </is>
      </c>
      <c r="B2076" s="19" t="inlineStr">
        <is>
          <t>ELETRICISTA COM ENCARGOS COMPLEMENTARES</t>
        </is>
      </c>
      <c r="C2076" s="18" t="inlineStr">
        <is>
          <t>SINAPI</t>
        </is>
      </c>
      <c r="D2076" s="18" t="inlineStr">
        <is>
          <t>H</t>
        </is>
      </c>
      <c r="E2076" s="20">
        <f>L2076*FATOR</f>
        <v/>
      </c>
      <c r="F2076" s="21">
        <f>'COMPOSICOES AUXILIARES'!G1514</f>
        <v/>
      </c>
      <c r="G2076" s="21">
        <f>ROUND(ROUND(E2076,8)*F2076,2)</f>
        <v/>
      </c>
      <c r="L2076" t="n">
        <v>0.5</v>
      </c>
      <c r="M2076" t="n">
        <v>29.25</v>
      </c>
      <c r="N2076">
        <f>(M2076-F2076)</f>
        <v/>
      </c>
    </row>
    <row r="2077" ht="15" customHeight="1">
      <c r="A2077" s="18" t="inlineStr">
        <is>
          <t>88316</t>
        </is>
      </c>
      <c r="B2077" s="19" t="inlineStr">
        <is>
          <t>SERVENTE COM ENCARGOS COMPLEMENTARES</t>
        </is>
      </c>
      <c r="C2077" s="18" t="inlineStr">
        <is>
          <t>SINAPI</t>
        </is>
      </c>
      <c r="D2077" s="18" t="inlineStr">
        <is>
          <t>H</t>
        </is>
      </c>
      <c r="E2077" s="20">
        <f>L2077*FATOR</f>
        <v/>
      </c>
      <c r="F2077" s="21">
        <f>'COMPOSICOES AUXILIARES'!G3382</f>
        <v/>
      </c>
      <c r="G2077" s="21">
        <f>ROUND(ROUND(E2077,8)*F2077,2)</f>
        <v/>
      </c>
      <c r="L2077" t="n">
        <v>0.5</v>
      </c>
      <c r="M2077" t="n">
        <v>22.1</v>
      </c>
      <c r="N2077">
        <f>(M2077-F2077)</f>
        <v/>
      </c>
    </row>
    <row r="2078" ht="18" customHeight="1">
      <c r="A2078" s="1" t="n"/>
      <c r="B2078" s="1" t="n"/>
      <c r="C2078" s="1" t="n"/>
      <c r="D2078" s="1" t="n"/>
      <c r="E2078" s="77" t="inlineStr">
        <is>
          <t>TOTAL Mão de Obra com Encargos Complementares:</t>
        </is>
      </c>
      <c r="F2078" s="89" t="n"/>
      <c r="G2078" s="22">
        <f>SUM(G2076:G2077)</f>
        <v/>
      </c>
    </row>
    <row r="2079" ht="15" customHeight="1">
      <c r="A2079" s="1" t="n"/>
      <c r="B2079" s="1" t="n"/>
      <c r="C2079" s="1" t="n"/>
      <c r="D2079" s="1" t="n"/>
      <c r="E2079" s="78" t="inlineStr">
        <is>
          <t>VALOR:</t>
        </is>
      </c>
      <c r="F2079" s="89" t="n"/>
      <c r="G2079" s="4">
        <f>SUM(G2074,G2078)</f>
        <v/>
      </c>
    </row>
    <row r="2080" ht="15" customHeight="1">
      <c r="A2080" s="1" t="n"/>
      <c r="B2080" s="1" t="n"/>
      <c r="C2080" s="1" t="n"/>
      <c r="D2080" s="1" t="n"/>
      <c r="E2080" s="78" t="inlineStr">
        <is>
          <t>VALOR BDI:</t>
        </is>
      </c>
      <c r="F2080" s="89" t="n"/>
      <c r="G2080" s="4">
        <f>ROUNDDOWN(G2079*BDI,2)</f>
        <v/>
      </c>
    </row>
    <row r="2081" ht="15" customHeight="1">
      <c r="A2081" s="1" t="n"/>
      <c r="B2081" s="1" t="n"/>
      <c r="C2081" s="1" t="n"/>
      <c r="D2081" s="1" t="n"/>
      <c r="E2081" s="78" t="inlineStr">
        <is>
          <t>VALOR COM BDI:</t>
        </is>
      </c>
      <c r="F2081" s="89" t="n"/>
      <c r="G2081" s="4">
        <f>G2080 + G2079</f>
        <v/>
      </c>
    </row>
    <row r="2082" ht="9.949999999999999" customHeight="1">
      <c r="A2082" s="1" t="n"/>
      <c r="B2082" s="1" t="n"/>
      <c r="C2082" s="1" t="n"/>
      <c r="D2082" s="1" t="n"/>
      <c r="E2082" s="79" t="n"/>
    </row>
    <row r="2083" ht="20.1" customHeight="1">
      <c r="A2083" s="80" t="inlineStr">
        <is>
          <t>6.26. C3513 CHUVEIRO CROMADO C/ ARTICULAÇÃO (UN)</t>
        </is>
      </c>
      <c r="B2083" s="88" t="n"/>
      <c r="C2083" s="88" t="n"/>
      <c r="D2083" s="88" t="n"/>
      <c r="E2083" s="88" t="n"/>
      <c r="F2083" s="88" t="n"/>
      <c r="G2083" s="89" t="n"/>
    </row>
    <row r="2084" ht="15" customHeight="1">
      <c r="A2084" s="76" t="inlineStr">
        <is>
          <t>Material</t>
        </is>
      </c>
      <c r="B2084" s="89" t="n"/>
      <c r="C2084" s="74" t="inlineStr">
        <is>
          <t>FONTE</t>
        </is>
      </c>
      <c r="D2084" s="74" t="inlineStr">
        <is>
          <t>UNID</t>
        </is>
      </c>
      <c r="E2084" s="74" t="inlineStr">
        <is>
          <t>COEFICIENTE</t>
        </is>
      </c>
      <c r="F2084" s="74" t="inlineStr">
        <is>
          <t>PREÇO UNITÁRIO</t>
        </is>
      </c>
      <c r="G2084" s="74" t="inlineStr">
        <is>
          <t>TOTAL</t>
        </is>
      </c>
    </row>
    <row r="2085" ht="15" customHeight="1">
      <c r="A2085" s="18" t="inlineStr">
        <is>
          <t>I6167</t>
        </is>
      </c>
      <c r="B2085" s="19" t="inlineStr">
        <is>
          <t>CHUVEIRO COM ARTICULAÇÃO CROMADO 1/2"</t>
        </is>
      </c>
      <c r="C2085" s="18" t="inlineStr">
        <is>
          <t>SEINFRA</t>
        </is>
      </c>
      <c r="D2085" s="18" t="inlineStr">
        <is>
          <t>UN</t>
        </is>
      </c>
      <c r="E2085" s="20" t="n">
        <v>1</v>
      </c>
      <c r="F2085" s="23">
        <f>ROUND(M2085*FATOR, 2)</f>
        <v/>
      </c>
      <c r="G2085" s="23">
        <f>ROUND(ROUND(E2085,8)*F2085,4)</f>
        <v/>
      </c>
      <c r="L2085" t="n">
        <v>1</v>
      </c>
      <c r="M2085" t="n">
        <v>84.09999999999999</v>
      </c>
      <c r="N2085">
        <f>(M2085-F2085)</f>
        <v/>
      </c>
    </row>
    <row r="2086" ht="15" customHeight="1">
      <c r="A2086" s="18" t="inlineStr">
        <is>
          <t>00003148</t>
        </is>
      </c>
      <c r="B2086" s="19" t="inlineStr">
        <is>
          <t>FITA VEDA ROSCA EM ROLOS DE 18 MM X 50 M (L X C)</t>
        </is>
      </c>
      <c r="C2086" s="18" t="inlineStr">
        <is>
          <t>SINAPI</t>
        </is>
      </c>
      <c r="D2086" s="18" t="inlineStr">
        <is>
          <t>UN</t>
        </is>
      </c>
      <c r="E2086" s="20" t="n">
        <v>0.0072</v>
      </c>
      <c r="F2086" s="23">
        <f>ROUND(M2086*FATOR, 2)</f>
        <v/>
      </c>
      <c r="G2086" s="23">
        <f>ROUND(ROUND(E2086,8)*F2086,4)</f>
        <v/>
      </c>
      <c r="L2086" t="n">
        <v>0.0072</v>
      </c>
      <c r="M2086" t="n">
        <v>14.56</v>
      </c>
      <c r="N2086">
        <f>(M2086-F2086)</f>
        <v/>
      </c>
    </row>
    <row r="2087" ht="15" customHeight="1">
      <c r="A2087" s="1" t="n"/>
      <c r="B2087" s="1" t="n"/>
      <c r="C2087" s="1" t="n"/>
      <c r="D2087" s="1" t="n"/>
      <c r="E2087" s="77" t="inlineStr">
        <is>
          <t>TOTAL Material:</t>
        </is>
      </c>
      <c r="F2087" s="89" t="n"/>
      <c r="G2087" s="24">
        <f>SUM(G2085:G2086)</f>
        <v/>
      </c>
    </row>
    <row r="2088" ht="15" customHeight="1">
      <c r="A2088" s="76" t="inlineStr">
        <is>
          <t>Mão de Obra com Encargos Complementares</t>
        </is>
      </c>
      <c r="B2088" s="89" t="n"/>
      <c r="C2088" s="74" t="inlineStr">
        <is>
          <t>FONTE</t>
        </is>
      </c>
      <c r="D2088" s="74" t="inlineStr">
        <is>
          <t>UNID</t>
        </is>
      </c>
      <c r="E2088" s="74" t="inlineStr">
        <is>
          <t>COEFICIENTE</t>
        </is>
      </c>
      <c r="F2088" s="74" t="inlineStr">
        <is>
          <t>PREÇO UNITÁRIO</t>
        </is>
      </c>
      <c r="G2088" s="74" t="inlineStr">
        <is>
          <t>TOTAL</t>
        </is>
      </c>
    </row>
    <row r="2089" ht="21" customHeight="1">
      <c r="A2089" s="18" t="inlineStr">
        <is>
          <t>88248</t>
        </is>
      </c>
      <c r="B2089" s="19" t="inlineStr">
        <is>
          <t>AUXILIAR DE ENCANADOR OU BOMBEIRO HIDRÁULICO COM ENCARGOS COMPLEMENTARES</t>
        </is>
      </c>
      <c r="C2089" s="18" t="inlineStr">
        <is>
          <t>SINAPI</t>
        </is>
      </c>
      <c r="D2089" s="18" t="inlineStr">
        <is>
          <t>H</t>
        </is>
      </c>
      <c r="E2089" s="20">
        <f>L2089*FATOR</f>
        <v/>
      </c>
      <c r="F2089" s="23">
        <f>'COMPOSICOES AUXILIARES'!G395</f>
        <v/>
      </c>
      <c r="G2089" s="23">
        <f>ROUND(ROUND(E2089,8)*F2089,4)</f>
        <v/>
      </c>
      <c r="L2089" t="n">
        <v>5</v>
      </c>
      <c r="M2089" t="n">
        <v>22.64</v>
      </c>
      <c r="N2089">
        <f>(M2089-F2089)</f>
        <v/>
      </c>
    </row>
    <row r="2090" ht="21" customHeight="1">
      <c r="A2090" s="18" t="inlineStr">
        <is>
          <t>88267</t>
        </is>
      </c>
      <c r="B2090" s="19" t="inlineStr">
        <is>
          <t>ENCANADOR OU BOMBEIRO HIDRÁULICO COM ENCARGOS COMPLEMENTARES</t>
        </is>
      </c>
      <c r="C2090" s="18" t="inlineStr">
        <is>
          <t>SINAPI</t>
        </is>
      </c>
      <c r="D2090" s="18" t="inlineStr">
        <is>
          <t>H</t>
        </is>
      </c>
      <c r="E2090" s="20">
        <f>L2090*FATOR</f>
        <v/>
      </c>
      <c r="F2090" s="23">
        <f>'COMPOSICOES AUXILIARES'!G1569</f>
        <v/>
      </c>
      <c r="G2090" s="23">
        <f>ROUND(ROUND(E2090,8)*F2090,4)</f>
        <v/>
      </c>
      <c r="L2090" t="n">
        <v>0.5</v>
      </c>
      <c r="M2090" t="n">
        <v>28.12</v>
      </c>
      <c r="N2090">
        <f>(M2090-F2090)</f>
        <v/>
      </c>
    </row>
    <row r="2091" ht="18" customHeight="1">
      <c r="A2091" s="1" t="n"/>
      <c r="B2091" s="1" t="n"/>
      <c r="C2091" s="1" t="n"/>
      <c r="D2091" s="1" t="n"/>
      <c r="E2091" s="77" t="inlineStr">
        <is>
          <t>TOTAL Mão de Obra com Encargos Complementares:</t>
        </is>
      </c>
      <c r="F2091" s="89" t="n"/>
      <c r="G2091" s="24">
        <f>SUM(G2089:G2090)</f>
        <v/>
      </c>
    </row>
    <row r="2092" ht="15" customHeight="1">
      <c r="A2092" s="1" t="n"/>
      <c r="B2092" s="1" t="n"/>
      <c r="C2092" s="1" t="n"/>
      <c r="D2092" s="1" t="n"/>
      <c r="E2092" s="78" t="inlineStr">
        <is>
          <t>VALOR:</t>
        </is>
      </c>
      <c r="F2092" s="89" t="n"/>
      <c r="G2092" s="4">
        <f>SUM(G2087,G2091)</f>
        <v/>
      </c>
    </row>
    <row r="2093" ht="15" customHeight="1">
      <c r="A2093" s="1" t="n"/>
      <c r="B2093" s="1" t="n"/>
      <c r="C2093" s="1" t="n"/>
      <c r="D2093" s="1" t="n"/>
      <c r="E2093" s="78" t="inlineStr">
        <is>
          <t>VALOR BDI:</t>
        </is>
      </c>
      <c r="F2093" s="89" t="n"/>
      <c r="G2093" s="4">
        <f>ROUNDDOWN(G2092*BDI,2)</f>
        <v/>
      </c>
    </row>
    <row r="2094" ht="15" customHeight="1">
      <c r="A2094" s="1" t="n"/>
      <c r="B2094" s="1" t="n"/>
      <c r="C2094" s="1" t="n"/>
      <c r="D2094" s="1" t="n"/>
      <c r="E2094" s="78" t="inlineStr">
        <is>
          <t>VALOR COM BDI:</t>
        </is>
      </c>
      <c r="F2094" s="89" t="n"/>
      <c r="G2094" s="4">
        <f>G2093 + G2092</f>
        <v/>
      </c>
    </row>
    <row r="2095" ht="9.949999999999999" customHeight="1">
      <c r="A2095" s="1" t="n"/>
      <c r="B2095" s="1" t="n"/>
      <c r="C2095" s="1" t="n"/>
      <c r="D2095" s="1" t="n"/>
      <c r="E2095" s="79" t="n"/>
    </row>
    <row r="2096" ht="20.1" customHeight="1">
      <c r="A2096" s="80" t="inlineStr">
        <is>
          <t>6.27. S09718 Espelho de cristal 4mm com moldura de alumínio (m2)</t>
        </is>
      </c>
      <c r="B2096" s="88" t="n"/>
      <c r="C2096" s="88" t="n"/>
      <c r="D2096" s="88" t="n"/>
      <c r="E2096" s="88" t="n"/>
      <c r="F2096" s="88" t="n"/>
      <c r="G2096" s="89" t="n"/>
    </row>
    <row r="2097" ht="15" customHeight="1">
      <c r="A2097" s="76" t="inlineStr">
        <is>
          <t>Material</t>
        </is>
      </c>
      <c r="B2097" s="89" t="n"/>
      <c r="C2097" s="74" t="inlineStr">
        <is>
          <t>FONTE</t>
        </is>
      </c>
      <c r="D2097" s="74" t="inlineStr">
        <is>
          <t>UNID</t>
        </is>
      </c>
      <c r="E2097" s="74" t="inlineStr">
        <is>
          <t>COEFICIENTE</t>
        </is>
      </c>
      <c r="F2097" s="74" t="inlineStr">
        <is>
          <t>PREÇO UNITÁRIO</t>
        </is>
      </c>
      <c r="G2097" s="74" t="inlineStr">
        <is>
          <t>TOTAL</t>
        </is>
      </c>
    </row>
    <row r="2098" ht="15" customHeight="1">
      <c r="A2098" s="18" t="inlineStr">
        <is>
          <t>I10088</t>
        </is>
      </c>
      <c r="B2098" s="19" t="inlineStr">
        <is>
          <t>Espelho de cristal 4mm com moldura de alumínio</t>
        </is>
      </c>
      <c r="C2098" s="18" t="inlineStr">
        <is>
          <t>ORSE</t>
        </is>
      </c>
      <c r="D2098" s="18" t="inlineStr">
        <is>
          <t>m²</t>
        </is>
      </c>
      <c r="E2098" s="20" t="n">
        <v>1</v>
      </c>
      <c r="F2098" s="21">
        <f>ROUND(M2098*FATOR, 2)</f>
        <v/>
      </c>
      <c r="G2098" s="21">
        <f>ROUND(ROUND(E2098,8)*F2098,2)</f>
        <v/>
      </c>
      <c r="L2098" t="n">
        <v>1</v>
      </c>
      <c r="M2098" t="n">
        <v>559.45</v>
      </c>
      <c r="N2098">
        <f>(M2098-F2098)</f>
        <v/>
      </c>
    </row>
    <row r="2099" ht="15" customHeight="1">
      <c r="A2099" s="1" t="n"/>
      <c r="B2099" s="1" t="n"/>
      <c r="C2099" s="1" t="n"/>
      <c r="D2099" s="1" t="n"/>
      <c r="E2099" s="77" t="inlineStr">
        <is>
          <t>TOTAL Material:</t>
        </is>
      </c>
      <c r="F2099" s="89" t="n"/>
      <c r="G2099" s="22">
        <f>SUM(G2098:G2098)</f>
        <v/>
      </c>
    </row>
    <row r="2100" ht="15" customHeight="1">
      <c r="A2100" s="76" t="inlineStr">
        <is>
          <t>Mão de Obra com Encargos Complementares</t>
        </is>
      </c>
      <c r="B2100" s="89" t="n"/>
      <c r="C2100" s="74" t="inlineStr">
        <is>
          <t>FONTE</t>
        </is>
      </c>
      <c r="D2100" s="74" t="inlineStr">
        <is>
          <t>UNID</t>
        </is>
      </c>
      <c r="E2100" s="74" t="inlineStr">
        <is>
          <t>COEFICIENTE</t>
        </is>
      </c>
      <c r="F2100" s="74" t="inlineStr">
        <is>
          <t>PREÇO UNITÁRIO</t>
        </is>
      </c>
      <c r="G2100" s="74" t="inlineStr">
        <is>
          <t>TOTAL</t>
        </is>
      </c>
    </row>
    <row r="2101" ht="15" customHeight="1">
      <c r="A2101" s="18" t="inlineStr">
        <is>
          <t>88309</t>
        </is>
      </c>
      <c r="B2101" s="19" t="inlineStr">
        <is>
          <t>PEDREIRO COM ENCARGOS COMPLEMENTARES</t>
        </is>
      </c>
      <c r="C2101" s="18" t="inlineStr">
        <is>
          <t>SINAPI</t>
        </is>
      </c>
      <c r="D2101" s="18" t="inlineStr">
        <is>
          <t>H</t>
        </is>
      </c>
      <c r="E2101" s="20">
        <f>L2101*FATOR</f>
        <v/>
      </c>
      <c r="F2101" s="21">
        <f>'COMPOSICOES AUXILIARES'!G2963</f>
        <v/>
      </c>
      <c r="G2101" s="21">
        <f>ROUND(ROUND(E2101,8)*F2101,2)</f>
        <v/>
      </c>
      <c r="L2101" t="n">
        <v>0.3</v>
      </c>
      <c r="M2101" t="n">
        <v>28.88</v>
      </c>
      <c r="N2101">
        <f>(M2101-F2101)</f>
        <v/>
      </c>
    </row>
    <row r="2102" ht="15" customHeight="1">
      <c r="A2102" s="18" t="inlineStr">
        <is>
          <t>88316</t>
        </is>
      </c>
      <c r="B2102" s="19" t="inlineStr">
        <is>
          <t>SERVENTE COM ENCARGOS COMPLEMENTARES</t>
        </is>
      </c>
      <c r="C2102" s="18" t="inlineStr">
        <is>
          <t>SINAPI</t>
        </is>
      </c>
      <c r="D2102" s="18" t="inlineStr">
        <is>
          <t>H</t>
        </is>
      </c>
      <c r="E2102" s="20">
        <f>L2102*FATOR</f>
        <v/>
      </c>
      <c r="F2102" s="21">
        <f>'COMPOSICOES AUXILIARES'!G3382</f>
        <v/>
      </c>
      <c r="G2102" s="21">
        <f>ROUND(ROUND(E2102,8)*F2102,2)</f>
        <v/>
      </c>
      <c r="L2102" t="n">
        <v>0.3</v>
      </c>
      <c r="M2102" t="n">
        <v>22.1</v>
      </c>
      <c r="N2102">
        <f>(M2102-F2102)</f>
        <v/>
      </c>
    </row>
    <row r="2103" ht="18" customHeight="1">
      <c r="A2103" s="1" t="n"/>
      <c r="B2103" s="1" t="n"/>
      <c r="C2103" s="1" t="n"/>
      <c r="D2103" s="1" t="n"/>
      <c r="E2103" s="77" t="inlineStr">
        <is>
          <t>TOTAL Mão de Obra com Encargos Complementares:</t>
        </is>
      </c>
      <c r="F2103" s="89" t="n"/>
      <c r="G2103" s="22">
        <f>SUM(G2101:G2102)</f>
        <v/>
      </c>
    </row>
    <row r="2104" ht="15" customHeight="1">
      <c r="A2104" s="1" t="n"/>
      <c r="B2104" s="1" t="n"/>
      <c r="C2104" s="1" t="n"/>
      <c r="D2104" s="1" t="n"/>
      <c r="E2104" s="78" t="inlineStr">
        <is>
          <t>VALOR:</t>
        </is>
      </c>
      <c r="F2104" s="89" t="n"/>
      <c r="G2104" s="4">
        <f>SUM(G2099,G2103)</f>
        <v/>
      </c>
    </row>
    <row r="2105" ht="15" customHeight="1">
      <c r="A2105" s="1" t="n"/>
      <c r="B2105" s="1" t="n"/>
      <c r="C2105" s="1" t="n"/>
      <c r="D2105" s="1" t="n"/>
      <c r="E2105" s="78" t="inlineStr">
        <is>
          <t>VALOR BDI:</t>
        </is>
      </c>
      <c r="F2105" s="89" t="n"/>
      <c r="G2105" s="4">
        <f>ROUNDDOWN(G2104*BDI,2)</f>
        <v/>
      </c>
    </row>
    <row r="2106" ht="15" customHeight="1">
      <c r="A2106" s="1" t="n"/>
      <c r="B2106" s="1" t="n"/>
      <c r="C2106" s="1" t="n"/>
      <c r="D2106" s="1" t="n"/>
      <c r="E2106" s="78" t="inlineStr">
        <is>
          <t>VALOR COM BDI:</t>
        </is>
      </c>
      <c r="F2106" s="89" t="n"/>
      <c r="G2106" s="4">
        <f>G2105 + G2104</f>
        <v/>
      </c>
    </row>
    <row r="2107" ht="9.949999999999999" customHeight="1">
      <c r="A2107" s="1" t="n"/>
      <c r="B2107" s="1" t="n"/>
      <c r="C2107" s="1" t="n"/>
      <c r="D2107" s="1" t="n"/>
      <c r="E2107" s="79" t="n"/>
    </row>
    <row r="2108" ht="20.1" customHeight="1">
      <c r="A2108" s="80" t="inlineStr">
        <is>
          <t>6.28. CP ADAP. 063 Grelha p/ralo em inox, fornecimento e instalação (UN)</t>
        </is>
      </c>
      <c r="B2108" s="88" t="n"/>
      <c r="C2108" s="88" t="n"/>
      <c r="D2108" s="88" t="n"/>
      <c r="E2108" s="88" t="n"/>
      <c r="F2108" s="88" t="n"/>
      <c r="G2108" s="89" t="n"/>
    </row>
    <row r="2109" ht="15" customHeight="1">
      <c r="A2109" s="76" t="inlineStr">
        <is>
          <t>Material</t>
        </is>
      </c>
      <c r="B2109" s="89" t="n"/>
      <c r="C2109" s="74" t="inlineStr">
        <is>
          <t>FONTE</t>
        </is>
      </c>
      <c r="D2109" s="74" t="inlineStr">
        <is>
          <t>UNID</t>
        </is>
      </c>
      <c r="E2109" s="74" t="inlineStr">
        <is>
          <t>COEFICIENTE</t>
        </is>
      </c>
      <c r="F2109" s="74" t="inlineStr">
        <is>
          <t>PREÇO UNITÁRIO</t>
        </is>
      </c>
      <c r="G2109" s="74" t="inlineStr">
        <is>
          <t>TOTAL</t>
        </is>
      </c>
    </row>
    <row r="2110" ht="15" customHeight="1">
      <c r="A2110" s="18" t="inlineStr">
        <is>
          <t>SBC007499</t>
        </is>
      </c>
      <c r="B2110" s="19" t="inlineStr">
        <is>
          <t>GRELHA ACO INOX QUADRADA ROTATIVA 150mm</t>
        </is>
      </c>
      <c r="C2110" s="18" t="inlineStr">
        <is>
          <t xml:space="preserve">Composições </t>
        </is>
      </c>
      <c r="D2110" s="18" t="inlineStr">
        <is>
          <t>UN</t>
        </is>
      </c>
      <c r="E2110" s="20" t="n">
        <v>1</v>
      </c>
      <c r="F2110" s="21">
        <f>ROUND(M2110*FATOR, 2)</f>
        <v/>
      </c>
      <c r="G2110" s="21">
        <f>ROUND(ROUND(E2110,8)*F2110,2)</f>
        <v/>
      </c>
      <c r="L2110" t="n">
        <v>1</v>
      </c>
      <c r="M2110" t="n">
        <v>13.43</v>
      </c>
      <c r="N2110">
        <f>(M2110-F2110)</f>
        <v/>
      </c>
    </row>
    <row r="2111" ht="15" customHeight="1">
      <c r="A2111" s="1" t="n"/>
      <c r="B2111" s="1" t="n"/>
      <c r="C2111" s="1" t="n"/>
      <c r="D2111" s="1" t="n"/>
      <c r="E2111" s="77" t="inlineStr">
        <is>
          <t>TOTAL Material:</t>
        </is>
      </c>
      <c r="F2111" s="89" t="n"/>
      <c r="G2111" s="22">
        <f>SUM(G2110:G2110)</f>
        <v/>
      </c>
    </row>
    <row r="2112" ht="15" customHeight="1">
      <c r="A2112" s="76" t="inlineStr">
        <is>
          <t>Mão de Obra com Encargos Complementares</t>
        </is>
      </c>
      <c r="B2112" s="89" t="n"/>
      <c r="C2112" s="74" t="inlineStr">
        <is>
          <t>FONTE</t>
        </is>
      </c>
      <c r="D2112" s="74" t="inlineStr">
        <is>
          <t>UNID</t>
        </is>
      </c>
      <c r="E2112" s="74" t="inlineStr">
        <is>
          <t>COEFICIENTE</t>
        </is>
      </c>
      <c r="F2112" s="74" t="inlineStr">
        <is>
          <t>PREÇO UNITÁRIO</t>
        </is>
      </c>
      <c r="G2112" s="74" t="inlineStr">
        <is>
          <t>TOTAL</t>
        </is>
      </c>
    </row>
    <row r="2113" ht="15" customHeight="1">
      <c r="A2113" s="18" t="inlineStr">
        <is>
          <t>88316</t>
        </is>
      </c>
      <c r="B2113" s="19" t="inlineStr">
        <is>
          <t>SERVENTE COM ENCARGOS COMPLEMENTARES</t>
        </is>
      </c>
      <c r="C2113" s="18" t="inlineStr">
        <is>
          <t>SINAPI</t>
        </is>
      </c>
      <c r="D2113" s="18" t="inlineStr">
        <is>
          <t>H</t>
        </is>
      </c>
      <c r="E2113" s="20">
        <f>L2113*FATOR</f>
        <v/>
      </c>
      <c r="F2113" s="21">
        <f>'COMPOSICOES AUXILIARES'!G3382</f>
        <v/>
      </c>
      <c r="G2113" s="21">
        <f>ROUND(ROUND(E2113,8)*F2113,2)</f>
        <v/>
      </c>
      <c r="L2113" t="n">
        <v>0.15</v>
      </c>
      <c r="M2113" t="n">
        <v>22.1</v>
      </c>
      <c r="N2113">
        <f>(M2113-F2113)</f>
        <v/>
      </c>
    </row>
    <row r="2114" ht="18" customHeight="1">
      <c r="A2114" s="1" t="n"/>
      <c r="B2114" s="1" t="n"/>
      <c r="C2114" s="1" t="n"/>
      <c r="D2114" s="1" t="n"/>
      <c r="E2114" s="77" t="inlineStr">
        <is>
          <t>TOTAL Mão de Obra com Encargos Complementares:</t>
        </is>
      </c>
      <c r="F2114" s="89" t="n"/>
      <c r="G2114" s="22">
        <f>SUM(G2113:G2113)</f>
        <v/>
      </c>
    </row>
    <row r="2115" ht="15" customHeight="1">
      <c r="A2115" s="1" t="n"/>
      <c r="B2115" s="1" t="n"/>
      <c r="C2115" s="1" t="n"/>
      <c r="D2115" s="1" t="n"/>
      <c r="E2115" s="78" t="inlineStr">
        <is>
          <t>VALOR:</t>
        </is>
      </c>
      <c r="F2115" s="89" t="n"/>
      <c r="G2115" s="4">
        <f>SUM(G2111,G2114)</f>
        <v/>
      </c>
    </row>
    <row r="2116" ht="15" customHeight="1">
      <c r="A2116" s="1" t="n"/>
      <c r="B2116" s="1" t="n"/>
      <c r="C2116" s="1" t="n"/>
      <c r="D2116" s="1" t="n"/>
      <c r="E2116" s="78" t="inlineStr">
        <is>
          <t>VALOR BDI:</t>
        </is>
      </c>
      <c r="F2116" s="89" t="n"/>
      <c r="G2116" s="4">
        <f>ROUNDDOWN(G2115*BDI,2)</f>
        <v/>
      </c>
    </row>
    <row r="2117" ht="15" customHeight="1">
      <c r="A2117" s="1" t="n"/>
      <c r="B2117" s="1" t="n"/>
      <c r="C2117" s="1" t="n"/>
      <c r="D2117" s="1" t="n"/>
      <c r="E2117" s="78" t="inlineStr">
        <is>
          <t>VALOR COM BDI:</t>
        </is>
      </c>
      <c r="F2117" s="89" t="n"/>
      <c r="G2117" s="4">
        <f>G2116 + G2115</f>
        <v/>
      </c>
    </row>
    <row r="2118" ht="9.949999999999999" customHeight="1">
      <c r="A2118" s="1" t="n"/>
      <c r="B2118" s="1" t="n"/>
      <c r="C2118" s="1" t="n"/>
      <c r="D2118" s="1" t="n"/>
      <c r="E2118" s="79" t="n"/>
    </row>
    <row r="2119" ht="20.1" customHeight="1">
      <c r="A2119" s="80" t="inlineStr">
        <is>
          <t>6.29. S04286 Dispenser para sabonete líquido (un)</t>
        </is>
      </c>
      <c r="B2119" s="88" t="n"/>
      <c r="C2119" s="88" t="n"/>
      <c r="D2119" s="88" t="n"/>
      <c r="E2119" s="88" t="n"/>
      <c r="F2119" s="88" t="n"/>
      <c r="G2119" s="89" t="n"/>
    </row>
    <row r="2120" ht="15" customHeight="1">
      <c r="A2120" s="76" t="inlineStr">
        <is>
          <t>Material</t>
        </is>
      </c>
      <c r="B2120" s="89" t="n"/>
      <c r="C2120" s="74" t="inlineStr">
        <is>
          <t>FONTE</t>
        </is>
      </c>
      <c r="D2120" s="74" t="inlineStr">
        <is>
          <t>UNID</t>
        </is>
      </c>
      <c r="E2120" s="74" t="inlineStr">
        <is>
          <t>COEFICIENTE</t>
        </is>
      </c>
      <c r="F2120" s="74" t="inlineStr">
        <is>
          <t>PREÇO UNITÁRIO</t>
        </is>
      </c>
      <c r="G2120" s="74" t="inlineStr">
        <is>
          <t>TOTAL</t>
        </is>
      </c>
    </row>
    <row r="2121" ht="15" customHeight="1">
      <c r="A2121" s="18" t="inlineStr">
        <is>
          <t>I03357</t>
        </is>
      </c>
      <c r="B2121" s="19" t="inlineStr">
        <is>
          <t>Dispenser para sabonete líquido</t>
        </is>
      </c>
      <c r="C2121" s="18" t="inlineStr">
        <is>
          <t>ORSE</t>
        </is>
      </c>
      <c r="D2121" s="18" t="inlineStr">
        <is>
          <t>Un</t>
        </is>
      </c>
      <c r="E2121" s="20" t="n">
        <v>1</v>
      </c>
      <c r="F2121" s="21">
        <f>ROUND(M2121*FATOR, 2)</f>
        <v/>
      </c>
      <c r="G2121" s="21">
        <f>ROUND(ROUND(E2121,8)*F2121,2)</f>
        <v/>
      </c>
      <c r="L2121" t="n">
        <v>1</v>
      </c>
      <c r="M2121" t="n">
        <v>31.49</v>
      </c>
      <c r="N2121">
        <f>(M2121-F2121)</f>
        <v/>
      </c>
    </row>
    <row r="2122" ht="15" customHeight="1">
      <c r="A2122" s="1" t="n"/>
      <c r="B2122" s="1" t="n"/>
      <c r="C2122" s="1" t="n"/>
      <c r="D2122" s="1" t="n"/>
      <c r="E2122" s="77" t="inlineStr">
        <is>
          <t>TOTAL Material:</t>
        </is>
      </c>
      <c r="F2122" s="89" t="n"/>
      <c r="G2122" s="22">
        <f>SUM(G2121:G2121)</f>
        <v/>
      </c>
    </row>
    <row r="2123" ht="15" customHeight="1">
      <c r="A2123" s="76" t="inlineStr">
        <is>
          <t>Mão de Obra com Encargos Complementares</t>
        </is>
      </c>
      <c r="B2123" s="89" t="n"/>
      <c r="C2123" s="74" t="inlineStr">
        <is>
          <t>FONTE</t>
        </is>
      </c>
      <c r="D2123" s="74" t="inlineStr">
        <is>
          <t>UNID</t>
        </is>
      </c>
      <c r="E2123" s="74" t="inlineStr">
        <is>
          <t>COEFICIENTE</t>
        </is>
      </c>
      <c r="F2123" s="74" t="inlineStr">
        <is>
          <t>PREÇO UNITÁRIO</t>
        </is>
      </c>
      <c r="G2123" s="74" t="inlineStr">
        <is>
          <t>TOTAL</t>
        </is>
      </c>
    </row>
    <row r="2124" ht="21" customHeight="1">
      <c r="A2124" s="18" t="inlineStr">
        <is>
          <t>88267</t>
        </is>
      </c>
      <c r="B2124" s="19" t="inlineStr">
        <is>
          <t>ENCANADOR OU BOMBEIRO HIDRÁULICO COM ENCARGOS COMPLEMENTARES</t>
        </is>
      </c>
      <c r="C2124" s="18" t="inlineStr">
        <is>
          <t>SINAPI</t>
        </is>
      </c>
      <c r="D2124" s="18" t="inlineStr">
        <is>
          <t>H</t>
        </is>
      </c>
      <c r="E2124" s="20">
        <f>L2124*FATOR</f>
        <v/>
      </c>
      <c r="F2124" s="21">
        <f>'COMPOSICOES AUXILIARES'!G1569</f>
        <v/>
      </c>
      <c r="G2124" s="21">
        <f>ROUND(ROUND(E2124,8)*F2124,2)</f>
        <v/>
      </c>
      <c r="L2124" t="n">
        <v>0.15</v>
      </c>
      <c r="M2124" t="n">
        <v>28.12</v>
      </c>
      <c r="N2124">
        <f>(M2124-F2124)</f>
        <v/>
      </c>
    </row>
    <row r="2125" ht="18" customHeight="1">
      <c r="A2125" s="1" t="n"/>
      <c r="B2125" s="1" t="n"/>
      <c r="C2125" s="1" t="n"/>
      <c r="D2125" s="1" t="n"/>
      <c r="E2125" s="77" t="inlineStr">
        <is>
          <t>TOTAL Mão de Obra com Encargos Complementares:</t>
        </is>
      </c>
      <c r="F2125" s="89" t="n"/>
      <c r="G2125" s="22">
        <f>SUM(G2124:G2124)</f>
        <v/>
      </c>
    </row>
    <row r="2126" ht="15" customHeight="1">
      <c r="A2126" s="1" t="n"/>
      <c r="B2126" s="1" t="n"/>
      <c r="C2126" s="1" t="n"/>
      <c r="D2126" s="1" t="n"/>
      <c r="E2126" s="78" t="inlineStr">
        <is>
          <t>VALOR:</t>
        </is>
      </c>
      <c r="F2126" s="89" t="n"/>
      <c r="G2126" s="4">
        <f>SUM(G2122,G2125)</f>
        <v/>
      </c>
    </row>
    <row r="2127" ht="15" customHeight="1">
      <c r="A2127" s="1" t="n"/>
      <c r="B2127" s="1" t="n"/>
      <c r="C2127" s="1" t="n"/>
      <c r="D2127" s="1" t="n"/>
      <c r="E2127" s="78" t="inlineStr">
        <is>
          <t>VALOR BDI:</t>
        </is>
      </c>
      <c r="F2127" s="89" t="n"/>
      <c r="G2127" s="4">
        <f>ROUNDDOWN(G2126*BDI,2)</f>
        <v/>
      </c>
    </row>
    <row r="2128" ht="15" customHeight="1">
      <c r="A2128" s="1" t="n"/>
      <c r="B2128" s="1" t="n"/>
      <c r="C2128" s="1" t="n"/>
      <c r="D2128" s="1" t="n"/>
      <c r="E2128" s="78" t="inlineStr">
        <is>
          <t>VALOR COM BDI:</t>
        </is>
      </c>
      <c r="F2128" s="89" t="n"/>
      <c r="G2128" s="4">
        <f>G2127 + G2126</f>
        <v/>
      </c>
    </row>
    <row r="2129" ht="9.949999999999999" customHeight="1">
      <c r="A2129" s="1" t="n"/>
      <c r="B2129" s="1" t="n"/>
      <c r="C2129" s="1" t="n"/>
      <c r="D2129" s="1" t="n"/>
      <c r="E2129" s="79" t="n"/>
    </row>
    <row r="2130" ht="20.1" customHeight="1">
      <c r="A2130" s="80" t="inlineStr">
        <is>
          <t>6.30. S04287 Dispenser para toalha interfolhada (un)</t>
        </is>
      </c>
      <c r="B2130" s="88" t="n"/>
      <c r="C2130" s="88" t="n"/>
      <c r="D2130" s="88" t="n"/>
      <c r="E2130" s="88" t="n"/>
      <c r="F2130" s="88" t="n"/>
      <c r="G2130" s="89" t="n"/>
    </row>
    <row r="2131" ht="15" customHeight="1">
      <c r="A2131" s="76" t="inlineStr">
        <is>
          <t>Material</t>
        </is>
      </c>
      <c r="B2131" s="89" t="n"/>
      <c r="C2131" s="74" t="inlineStr">
        <is>
          <t>FONTE</t>
        </is>
      </c>
      <c r="D2131" s="74" t="inlineStr">
        <is>
          <t>UNID</t>
        </is>
      </c>
      <c r="E2131" s="74" t="inlineStr">
        <is>
          <t>COEFICIENTE</t>
        </is>
      </c>
      <c r="F2131" s="74" t="inlineStr">
        <is>
          <t>PREÇO UNITÁRIO</t>
        </is>
      </c>
      <c r="G2131" s="74" t="inlineStr">
        <is>
          <t>TOTAL</t>
        </is>
      </c>
    </row>
    <row r="2132" ht="15" customHeight="1">
      <c r="A2132" s="18" t="inlineStr">
        <is>
          <t>I03358</t>
        </is>
      </c>
      <c r="B2132" s="19" t="inlineStr">
        <is>
          <t>Dispenser para toalha de papel interfolhada, em ABS</t>
        </is>
      </c>
      <c r="C2132" s="18" t="inlineStr">
        <is>
          <t>ORSE</t>
        </is>
      </c>
      <c r="D2132" s="18" t="inlineStr">
        <is>
          <t>Un</t>
        </is>
      </c>
      <c r="E2132" s="20" t="n">
        <v>1</v>
      </c>
      <c r="F2132" s="21">
        <f>ROUND(M2132*FATOR, 2)</f>
        <v/>
      </c>
      <c r="G2132" s="21">
        <f>ROUND(ROUND(E2132,8)*F2132,2)</f>
        <v/>
      </c>
      <c r="L2132" t="n">
        <v>1</v>
      </c>
      <c r="M2132" t="n">
        <v>49.47</v>
      </c>
      <c r="N2132">
        <f>(M2132-F2132)</f>
        <v/>
      </c>
    </row>
    <row r="2133" ht="15" customHeight="1">
      <c r="A2133" s="1" t="n"/>
      <c r="B2133" s="1" t="n"/>
      <c r="C2133" s="1" t="n"/>
      <c r="D2133" s="1" t="n"/>
      <c r="E2133" s="77" t="inlineStr">
        <is>
          <t>TOTAL Material:</t>
        </is>
      </c>
      <c r="F2133" s="89" t="n"/>
      <c r="G2133" s="22">
        <f>SUM(G2132:G2132)</f>
        <v/>
      </c>
    </row>
    <row r="2134" ht="15" customHeight="1">
      <c r="A2134" s="76" t="inlineStr">
        <is>
          <t>Mão de Obra com Encargos Complementares</t>
        </is>
      </c>
      <c r="B2134" s="89" t="n"/>
      <c r="C2134" s="74" t="inlineStr">
        <is>
          <t>FONTE</t>
        </is>
      </c>
      <c r="D2134" s="74" t="inlineStr">
        <is>
          <t>UNID</t>
        </is>
      </c>
      <c r="E2134" s="74" t="inlineStr">
        <is>
          <t>COEFICIENTE</t>
        </is>
      </c>
      <c r="F2134" s="74" t="inlineStr">
        <is>
          <t>PREÇO UNITÁRIO</t>
        </is>
      </c>
      <c r="G2134" s="74" t="inlineStr">
        <is>
          <t>TOTAL</t>
        </is>
      </c>
    </row>
    <row r="2135" ht="21" customHeight="1">
      <c r="A2135" s="18" t="inlineStr">
        <is>
          <t>88267</t>
        </is>
      </c>
      <c r="B2135" s="19" t="inlineStr">
        <is>
          <t>ENCANADOR OU BOMBEIRO HIDRÁULICO COM ENCARGOS COMPLEMENTARES</t>
        </is>
      </c>
      <c r="C2135" s="18" t="inlineStr">
        <is>
          <t>SINAPI</t>
        </is>
      </c>
      <c r="D2135" s="18" t="inlineStr">
        <is>
          <t>H</t>
        </is>
      </c>
      <c r="E2135" s="20">
        <f>L2135*FATOR</f>
        <v/>
      </c>
      <c r="F2135" s="21">
        <f>'COMPOSICOES AUXILIARES'!G1569</f>
        <v/>
      </c>
      <c r="G2135" s="21">
        <f>ROUND(ROUND(E2135,8)*F2135,2)</f>
        <v/>
      </c>
      <c r="L2135" t="n">
        <v>0.15</v>
      </c>
      <c r="M2135" t="n">
        <v>28.12</v>
      </c>
      <c r="N2135">
        <f>(M2135-F2135)</f>
        <v/>
      </c>
    </row>
    <row r="2136" ht="18" customHeight="1">
      <c r="A2136" s="1" t="n"/>
      <c r="B2136" s="1" t="n"/>
      <c r="C2136" s="1" t="n"/>
      <c r="D2136" s="1" t="n"/>
      <c r="E2136" s="77" t="inlineStr">
        <is>
          <t>TOTAL Mão de Obra com Encargos Complementares:</t>
        </is>
      </c>
      <c r="F2136" s="89" t="n"/>
      <c r="G2136" s="22">
        <f>SUM(G2135:G2135)</f>
        <v/>
      </c>
    </row>
    <row r="2137" ht="15" customHeight="1">
      <c r="A2137" s="1" t="n"/>
      <c r="B2137" s="1" t="n"/>
      <c r="C2137" s="1" t="n"/>
      <c r="D2137" s="1" t="n"/>
      <c r="E2137" s="78" t="inlineStr">
        <is>
          <t>VALOR:</t>
        </is>
      </c>
      <c r="F2137" s="89" t="n"/>
      <c r="G2137" s="4">
        <f>SUM(G2133,G2136)</f>
        <v/>
      </c>
    </row>
    <row r="2138" ht="15" customHeight="1">
      <c r="A2138" s="1" t="n"/>
      <c r="B2138" s="1" t="n"/>
      <c r="C2138" s="1" t="n"/>
      <c r="D2138" s="1" t="n"/>
      <c r="E2138" s="78" t="inlineStr">
        <is>
          <t>VALOR BDI:</t>
        </is>
      </c>
      <c r="F2138" s="89" t="n"/>
      <c r="G2138" s="4">
        <f>ROUNDDOWN(G2137*BDI,2)</f>
        <v/>
      </c>
    </row>
    <row r="2139" ht="15" customHeight="1">
      <c r="A2139" s="1" t="n"/>
      <c r="B2139" s="1" t="n"/>
      <c r="C2139" s="1" t="n"/>
      <c r="D2139" s="1" t="n"/>
      <c r="E2139" s="78" t="inlineStr">
        <is>
          <t>VALOR COM BDI:</t>
        </is>
      </c>
      <c r="F2139" s="89" t="n"/>
      <c r="G2139" s="4">
        <f>G2138 + G2137</f>
        <v/>
      </c>
    </row>
    <row r="2140" ht="9.949999999999999" customHeight="1">
      <c r="A2140" s="1" t="n"/>
      <c r="B2140" s="1" t="n"/>
      <c r="C2140" s="1" t="n"/>
      <c r="D2140" s="1" t="n"/>
      <c r="E2140" s="79" t="n"/>
    </row>
    <row r="2141" ht="20.1" customHeight="1">
      <c r="A2141" s="80" t="inlineStr">
        <is>
          <t>6.31. S12511 Dispenser, em plástico, para papel higiênico em rolo (un)</t>
        </is>
      </c>
      <c r="B2141" s="88" t="n"/>
      <c r="C2141" s="88" t="n"/>
      <c r="D2141" s="88" t="n"/>
      <c r="E2141" s="88" t="n"/>
      <c r="F2141" s="88" t="n"/>
      <c r="G2141" s="89" t="n"/>
    </row>
    <row r="2142" ht="15" customHeight="1">
      <c r="A2142" s="76" t="inlineStr">
        <is>
          <t>Material</t>
        </is>
      </c>
      <c r="B2142" s="89" t="n"/>
      <c r="C2142" s="74" t="inlineStr">
        <is>
          <t>FONTE</t>
        </is>
      </c>
      <c r="D2142" s="74" t="inlineStr">
        <is>
          <t>UNID</t>
        </is>
      </c>
      <c r="E2142" s="74" t="inlineStr">
        <is>
          <t>COEFICIENTE</t>
        </is>
      </c>
      <c r="F2142" s="74" t="inlineStr">
        <is>
          <t>PREÇO UNITÁRIO</t>
        </is>
      </c>
      <c r="G2142" s="74" t="inlineStr">
        <is>
          <t>TOTAL</t>
        </is>
      </c>
    </row>
    <row r="2143" ht="21" customHeight="1">
      <c r="A2143" s="18" t="inlineStr">
        <is>
          <t>00037400</t>
        </is>
      </c>
      <c r="B2143" s="19" t="inlineStr">
        <is>
          <t>PAPELEIRA PLASTICA TIPO DISPENSER PARA PAPEL HIGIENICO ROLAO</t>
        </is>
      </c>
      <c r="C2143" s="18" t="inlineStr">
        <is>
          <t>SINAPI</t>
        </is>
      </c>
      <c r="D2143" s="18" t="inlineStr">
        <is>
          <t>UN</t>
        </is>
      </c>
      <c r="E2143" s="20" t="n">
        <v>1</v>
      </c>
      <c r="F2143" s="21">
        <f>ROUND(M2143*FATOR, 2)</f>
        <v/>
      </c>
      <c r="G2143" s="21">
        <f>ROUND(ROUND(E2143,8)*F2143,2)</f>
        <v/>
      </c>
      <c r="L2143" t="n">
        <v>1</v>
      </c>
      <c r="M2143" t="n">
        <v>48.84</v>
      </c>
      <c r="N2143">
        <f>(M2143-F2143)</f>
        <v/>
      </c>
    </row>
    <row r="2144" ht="15" customHeight="1">
      <c r="A2144" s="1" t="n"/>
      <c r="B2144" s="1" t="n"/>
      <c r="C2144" s="1" t="n"/>
      <c r="D2144" s="1" t="n"/>
      <c r="E2144" s="77" t="inlineStr">
        <is>
          <t>TOTAL Material:</t>
        </is>
      </c>
      <c r="F2144" s="89" t="n"/>
      <c r="G2144" s="22">
        <f>SUM(G2143:G2143)</f>
        <v/>
      </c>
    </row>
    <row r="2145" ht="15" customHeight="1">
      <c r="A2145" s="76" t="inlineStr">
        <is>
          <t>Mão de Obra com Encargos Complementares</t>
        </is>
      </c>
      <c r="B2145" s="89" t="n"/>
      <c r="C2145" s="74" t="inlineStr">
        <is>
          <t>FONTE</t>
        </is>
      </c>
      <c r="D2145" s="74" t="inlineStr">
        <is>
          <t>UNID</t>
        </is>
      </c>
      <c r="E2145" s="74" t="inlineStr">
        <is>
          <t>COEFICIENTE</t>
        </is>
      </c>
      <c r="F2145" s="74" t="inlineStr">
        <is>
          <t>PREÇO UNITÁRIO</t>
        </is>
      </c>
      <c r="G2145" s="74" t="inlineStr">
        <is>
          <t>TOTAL</t>
        </is>
      </c>
    </row>
    <row r="2146" ht="21" customHeight="1">
      <c r="A2146" s="18" t="inlineStr">
        <is>
          <t>88267</t>
        </is>
      </c>
      <c r="B2146" s="19" t="inlineStr">
        <is>
          <t>ENCANADOR OU BOMBEIRO HIDRÁULICO COM ENCARGOS COMPLEMENTARES</t>
        </is>
      </c>
      <c r="C2146" s="18" t="inlineStr">
        <is>
          <t>SINAPI</t>
        </is>
      </c>
      <c r="D2146" s="18" t="inlineStr">
        <is>
          <t>H</t>
        </is>
      </c>
      <c r="E2146" s="20">
        <f>L2146*FATOR</f>
        <v/>
      </c>
      <c r="F2146" s="21">
        <f>'COMPOSICOES AUXILIARES'!G1569</f>
        <v/>
      </c>
      <c r="G2146" s="21">
        <f>ROUND(ROUND(E2146,8)*F2146,2)</f>
        <v/>
      </c>
      <c r="L2146" t="n">
        <v>0.15</v>
      </c>
      <c r="M2146" t="n">
        <v>28.12</v>
      </c>
      <c r="N2146">
        <f>(M2146-F2146)</f>
        <v/>
      </c>
    </row>
    <row r="2147" ht="18" customHeight="1">
      <c r="A2147" s="1" t="n"/>
      <c r="B2147" s="1" t="n"/>
      <c r="C2147" s="1" t="n"/>
      <c r="D2147" s="1" t="n"/>
      <c r="E2147" s="77" t="inlineStr">
        <is>
          <t>TOTAL Mão de Obra com Encargos Complementares:</t>
        </is>
      </c>
      <c r="F2147" s="89" t="n"/>
      <c r="G2147" s="22">
        <f>SUM(G2146:G2146)</f>
        <v/>
      </c>
    </row>
    <row r="2148" ht="15" customHeight="1">
      <c r="A2148" s="1" t="n"/>
      <c r="B2148" s="1" t="n"/>
      <c r="C2148" s="1" t="n"/>
      <c r="D2148" s="1" t="n"/>
      <c r="E2148" s="78" t="inlineStr">
        <is>
          <t>VALOR:</t>
        </is>
      </c>
      <c r="F2148" s="89" t="n"/>
      <c r="G2148" s="4">
        <f>SUM(G2144,G2147)</f>
        <v/>
      </c>
    </row>
    <row r="2149" ht="15" customHeight="1">
      <c r="A2149" s="1" t="n"/>
      <c r="B2149" s="1" t="n"/>
      <c r="C2149" s="1" t="n"/>
      <c r="D2149" s="1" t="n"/>
      <c r="E2149" s="78" t="inlineStr">
        <is>
          <t>VALOR BDI:</t>
        </is>
      </c>
      <c r="F2149" s="89" t="n"/>
      <c r="G2149" s="4">
        <f>ROUNDDOWN(G2148*BDI,2)</f>
        <v/>
      </c>
    </row>
    <row r="2150" ht="15" customHeight="1">
      <c r="A2150" s="1" t="n"/>
      <c r="B2150" s="1" t="n"/>
      <c r="C2150" s="1" t="n"/>
      <c r="D2150" s="1" t="n"/>
      <c r="E2150" s="78" t="inlineStr">
        <is>
          <t>VALOR COM BDI:</t>
        </is>
      </c>
      <c r="F2150" s="89" t="n"/>
      <c r="G2150" s="4">
        <f>G2149 + G2148</f>
        <v/>
      </c>
    </row>
    <row r="2151" ht="9.949999999999999" customHeight="1">
      <c r="A2151" s="1" t="n"/>
      <c r="B2151" s="1" t="n"/>
      <c r="C2151" s="1" t="n"/>
      <c r="D2151" s="1" t="n"/>
      <c r="E2151" s="79" t="n"/>
    </row>
    <row r="2152" ht="20.1" customHeight="1">
      <c r="A2152" s="80" t="inlineStr">
        <is>
          <t>6.32. SBC190183 DUCHA HIGIENICA ACQUA JET 2195 AQUARIUS FABRIMAR CR Data 08/2024 (un)</t>
        </is>
      </c>
      <c r="B2152" s="88" t="n"/>
      <c r="C2152" s="88" t="n"/>
      <c r="D2152" s="88" t="n"/>
      <c r="E2152" s="88" t="n"/>
      <c r="F2152" s="88" t="n"/>
      <c r="G2152" s="89" t="n"/>
    </row>
    <row r="2153" ht="15" customHeight="1">
      <c r="A2153" s="76" t="inlineStr">
        <is>
          <t>Material</t>
        </is>
      </c>
      <c r="B2153" s="89" t="n"/>
      <c r="C2153" s="74" t="inlineStr">
        <is>
          <t>FONTE</t>
        </is>
      </c>
      <c r="D2153" s="74" t="inlineStr">
        <is>
          <t>UNID</t>
        </is>
      </c>
      <c r="E2153" s="74" t="inlineStr">
        <is>
          <t>COEFICIENTE</t>
        </is>
      </c>
      <c r="F2153" s="74" t="inlineStr">
        <is>
          <t>PREÇO UNITÁRIO</t>
        </is>
      </c>
      <c r="G2153" s="74" t="inlineStr">
        <is>
          <t>TOTAL</t>
        </is>
      </c>
    </row>
    <row r="2154" ht="21" customHeight="1">
      <c r="A2154" s="18" t="inlineStr">
        <is>
          <t>SBC028155</t>
        </is>
      </c>
      <c r="B2154" s="19" t="inlineStr">
        <is>
          <t>DUCHA HIGIENICA ACQUA JET 2195 AQUARIUS FABRIMAR CR</t>
        </is>
      </c>
      <c r="C2154" s="18" t="inlineStr">
        <is>
          <t xml:space="preserve">Composições </t>
        </is>
      </c>
      <c r="D2154" s="18" t="inlineStr">
        <is>
          <t>UN</t>
        </is>
      </c>
      <c r="E2154" s="20" t="n">
        <v>1</v>
      </c>
      <c r="F2154" s="21">
        <f>ROUND(M2154*FATOR, 2)</f>
        <v/>
      </c>
      <c r="G2154" s="21">
        <f>ROUND(ROUND(E2154,8)*F2154,2)</f>
        <v/>
      </c>
      <c r="L2154" t="n">
        <v>1</v>
      </c>
      <c r="M2154" t="n">
        <v>173.76</v>
      </c>
      <c r="N2154">
        <f>(M2154-F2154)</f>
        <v/>
      </c>
    </row>
    <row r="2155" ht="15" customHeight="1">
      <c r="A2155" s="18" t="inlineStr">
        <is>
          <t>00003148</t>
        </is>
      </c>
      <c r="B2155" s="19" t="inlineStr">
        <is>
          <t>FITA VEDA ROSCA EM ROLOS DE 18 MM X 50 M (L X C)</t>
        </is>
      </c>
      <c r="C2155" s="18" t="inlineStr">
        <is>
          <t>SINAPI</t>
        </is>
      </c>
      <c r="D2155" s="18" t="inlineStr">
        <is>
          <t>UN</t>
        </is>
      </c>
      <c r="E2155" s="20" t="n">
        <v>0.006</v>
      </c>
      <c r="F2155" s="21">
        <f>ROUND(M2155*FATOR, 2)</f>
        <v/>
      </c>
      <c r="G2155" s="21">
        <f>ROUND(ROUND(E2155,8)*F2155,2)</f>
        <v/>
      </c>
      <c r="L2155" t="n">
        <v>0.006</v>
      </c>
      <c r="M2155" t="n">
        <v>14.56</v>
      </c>
      <c r="N2155">
        <f>(M2155-F2155)</f>
        <v/>
      </c>
    </row>
    <row r="2156" ht="15" customHeight="1">
      <c r="A2156" s="1" t="n"/>
      <c r="B2156" s="1" t="n"/>
      <c r="C2156" s="1" t="n"/>
      <c r="D2156" s="1" t="n"/>
      <c r="E2156" s="77" t="inlineStr">
        <is>
          <t>TOTAL Material:</t>
        </is>
      </c>
      <c r="F2156" s="89" t="n"/>
      <c r="G2156" s="22">
        <f>SUM(G2154:G2155)</f>
        <v/>
      </c>
    </row>
    <row r="2157" ht="15" customHeight="1">
      <c r="A2157" s="76" t="inlineStr">
        <is>
          <t>Mão de Obra com Encargos Complementares</t>
        </is>
      </c>
      <c r="B2157" s="89" t="n"/>
      <c r="C2157" s="74" t="inlineStr">
        <is>
          <t>FONTE</t>
        </is>
      </c>
      <c r="D2157" s="74" t="inlineStr">
        <is>
          <t>UNID</t>
        </is>
      </c>
      <c r="E2157" s="74" t="inlineStr">
        <is>
          <t>COEFICIENTE</t>
        </is>
      </c>
      <c r="F2157" s="74" t="inlineStr">
        <is>
          <t>PREÇO UNITÁRIO</t>
        </is>
      </c>
      <c r="G2157" s="74" t="inlineStr">
        <is>
          <t>TOTAL</t>
        </is>
      </c>
    </row>
    <row r="2158" ht="21" customHeight="1">
      <c r="A2158" s="18" t="inlineStr">
        <is>
          <t>88248</t>
        </is>
      </c>
      <c r="B2158" s="19" t="inlineStr">
        <is>
          <t>AUXILIAR DE ENCANADOR OU BOMBEIRO HIDRÁULICO COM ENCARGOS COMPLEMENTARES</t>
        </is>
      </c>
      <c r="C2158" s="18" t="inlineStr">
        <is>
          <t>SINAPI</t>
        </is>
      </c>
      <c r="D2158" s="18" t="inlineStr">
        <is>
          <t>H</t>
        </is>
      </c>
      <c r="E2158" s="20">
        <f>L2158*FATOR</f>
        <v/>
      </c>
      <c r="F2158" s="21">
        <f>'COMPOSICOES AUXILIARES'!G395</f>
        <v/>
      </c>
      <c r="G2158" s="21">
        <f>ROUND(ROUND(E2158,8)*F2158,2)</f>
        <v/>
      </c>
      <c r="L2158" t="n">
        <v>0.638</v>
      </c>
      <c r="M2158" t="n">
        <v>22.64</v>
      </c>
      <c r="N2158">
        <f>(M2158-F2158)</f>
        <v/>
      </c>
    </row>
    <row r="2159" ht="21" customHeight="1">
      <c r="A2159" s="18" t="inlineStr">
        <is>
          <t>88267</t>
        </is>
      </c>
      <c r="B2159" s="19" t="inlineStr">
        <is>
          <t>ENCANADOR OU BOMBEIRO HIDRÁULICO COM ENCARGOS COMPLEMENTARES</t>
        </is>
      </c>
      <c r="C2159" s="18" t="inlineStr">
        <is>
          <t>SINAPI</t>
        </is>
      </c>
      <c r="D2159" s="18" t="inlineStr">
        <is>
          <t>H</t>
        </is>
      </c>
      <c r="E2159" s="20">
        <f>L2159*FATOR</f>
        <v/>
      </c>
      <c r="F2159" s="21">
        <f>'COMPOSICOES AUXILIARES'!G1569</f>
        <v/>
      </c>
      <c r="G2159" s="21">
        <f>ROUND(ROUND(E2159,8)*F2159,2)</f>
        <v/>
      </c>
      <c r="L2159" t="n">
        <v>0.638</v>
      </c>
      <c r="M2159" t="n">
        <v>28.12</v>
      </c>
      <c r="N2159">
        <f>(M2159-F2159)</f>
        <v/>
      </c>
    </row>
    <row r="2160" ht="18" customHeight="1">
      <c r="A2160" s="1" t="n"/>
      <c r="B2160" s="1" t="n"/>
      <c r="C2160" s="1" t="n"/>
      <c r="D2160" s="1" t="n"/>
      <c r="E2160" s="77" t="inlineStr">
        <is>
          <t>TOTAL Mão de Obra com Encargos Complementares:</t>
        </is>
      </c>
      <c r="F2160" s="89" t="n"/>
      <c r="G2160" s="22">
        <f>SUM(G2158:G2159)</f>
        <v/>
      </c>
    </row>
    <row r="2161" ht="15" customHeight="1">
      <c r="A2161" s="1" t="n"/>
      <c r="B2161" s="1" t="n"/>
      <c r="C2161" s="1" t="n"/>
      <c r="D2161" s="1" t="n"/>
      <c r="E2161" s="78" t="inlineStr">
        <is>
          <t>VALOR:</t>
        </is>
      </c>
      <c r="F2161" s="89" t="n"/>
      <c r="G2161" s="4">
        <f>SUM(G2156,G2160)</f>
        <v/>
      </c>
    </row>
    <row r="2162" ht="15" customHeight="1">
      <c r="A2162" s="1" t="n"/>
      <c r="B2162" s="1" t="n"/>
      <c r="C2162" s="1" t="n"/>
      <c r="D2162" s="1" t="n"/>
      <c r="E2162" s="78" t="inlineStr">
        <is>
          <t>VALOR BDI:</t>
        </is>
      </c>
      <c r="F2162" s="89" t="n"/>
      <c r="G2162" s="4">
        <f>ROUNDDOWN(G2161*BDI,2)</f>
        <v/>
      </c>
    </row>
    <row r="2163" ht="15" customHeight="1">
      <c r="A2163" s="1" t="n"/>
      <c r="B2163" s="1" t="n"/>
      <c r="C2163" s="1" t="n"/>
      <c r="D2163" s="1" t="n"/>
      <c r="E2163" s="78" t="inlineStr">
        <is>
          <t>VALOR COM BDI:</t>
        </is>
      </c>
      <c r="F2163" s="89" t="n"/>
      <c r="G2163" s="4">
        <f>G2162 + G2161</f>
        <v/>
      </c>
    </row>
    <row r="2164" ht="9.949999999999999" customHeight="1">
      <c r="A2164" s="1" t="n"/>
      <c r="B2164" s="1" t="n"/>
      <c r="C2164" s="1" t="n"/>
      <c r="D2164" s="1" t="n"/>
      <c r="E2164" s="79" t="n"/>
    </row>
    <row r="2165" ht="20.1" customHeight="1">
      <c r="A2165" s="80" t="inlineStr">
        <is>
          <t>6.33. 89987 REGISTRO DE GAVETA BRUTO, LATÃO, ROSCÁVEL, 3/4", COM ACABAMENTO E CANOPLA CROMADOS - FORNECIMENTO E INSTALAÇÃO. AF_08/2021 (UN)</t>
        </is>
      </c>
      <c r="B2165" s="88" t="n"/>
      <c r="C2165" s="88" t="n"/>
      <c r="D2165" s="88" t="n"/>
      <c r="E2165" s="88" t="n"/>
      <c r="F2165" s="88" t="n"/>
      <c r="G2165" s="89" t="n"/>
    </row>
    <row r="2166" ht="15" customHeight="1">
      <c r="A2166" s="76" t="inlineStr">
        <is>
          <t>Material</t>
        </is>
      </c>
      <c r="B2166" s="89" t="n"/>
      <c r="C2166" s="74" t="inlineStr">
        <is>
          <t>FONTE</t>
        </is>
      </c>
      <c r="D2166" s="74" t="inlineStr">
        <is>
          <t>UNID</t>
        </is>
      </c>
      <c r="E2166" s="74" t="inlineStr">
        <is>
          <t>COEFICIENTE</t>
        </is>
      </c>
      <c r="F2166" s="74" t="inlineStr">
        <is>
          <t>PREÇO UNITÁRIO</t>
        </is>
      </c>
      <c r="G2166" s="74" t="inlineStr">
        <is>
          <t>TOTAL</t>
        </is>
      </c>
    </row>
    <row r="2167" ht="15" customHeight="1">
      <c r="A2167" s="18" t="inlineStr">
        <is>
          <t>00003148</t>
        </is>
      </c>
      <c r="B2167" s="19" t="inlineStr">
        <is>
          <t>FITA VEDA ROSCA EM ROLOS DE 18 MM X 50 M (L X C)</t>
        </is>
      </c>
      <c r="C2167" s="18" t="inlineStr">
        <is>
          <t>SINAPI</t>
        </is>
      </c>
      <c r="D2167" s="18" t="inlineStr">
        <is>
          <t>UN</t>
        </is>
      </c>
      <c r="E2167" s="20" t="n">
        <v>0.0106</v>
      </c>
      <c r="F2167" s="21">
        <f>ROUND(M2167*FATOR, 2)</f>
        <v/>
      </c>
      <c r="G2167" s="21">
        <f>TRUNC(TRUNC(E2167,8)*F2167,2)</f>
        <v/>
      </c>
      <c r="L2167" t="n">
        <v>0.0106</v>
      </c>
      <c r="M2167" t="n">
        <v>14.56</v>
      </c>
      <c r="N2167">
        <f>(M2167-F2167)</f>
        <v/>
      </c>
    </row>
    <row r="2168" ht="21" customHeight="1">
      <c r="A2168" s="18" t="inlineStr">
        <is>
          <t>00006005</t>
        </is>
      </c>
      <c r="B2168" s="19" t="inlineStr">
        <is>
          <t>REGISTRO GAVETA COM ACABAMENTO E CANOPLA CROMADOS, SIMPLES, BITOLA 3/4" (REF 1509)</t>
        </is>
      </c>
      <c r="C2168" s="18" t="inlineStr">
        <is>
          <t>SINAPI</t>
        </is>
      </c>
      <c r="D2168" s="18" t="inlineStr">
        <is>
          <t>UN</t>
        </is>
      </c>
      <c r="E2168" s="20" t="n">
        <v>1</v>
      </c>
      <c r="F2168" s="21">
        <f>ROUND(M2168*FATOR, 2)</f>
        <v/>
      </c>
      <c r="G2168" s="21">
        <f>TRUNC(TRUNC(E2168,8)*F2168,2)</f>
        <v/>
      </c>
      <c r="L2168" t="n">
        <v>1</v>
      </c>
      <c r="M2168" t="n">
        <v>85</v>
      </c>
      <c r="N2168">
        <f>(M2168-F2168)</f>
        <v/>
      </c>
    </row>
    <row r="2169" ht="15" customHeight="1">
      <c r="A2169" s="1" t="n"/>
      <c r="B2169" s="1" t="n"/>
      <c r="C2169" s="1" t="n"/>
      <c r="D2169" s="1" t="n"/>
      <c r="E2169" s="77" t="inlineStr">
        <is>
          <t>TOTAL Material:</t>
        </is>
      </c>
      <c r="F2169" s="89" t="n"/>
      <c r="G2169" s="22">
        <f>SUM(G2167:G2168)</f>
        <v/>
      </c>
    </row>
    <row r="2170" ht="15" customHeight="1">
      <c r="A2170" s="76" t="inlineStr">
        <is>
          <t>Mão de Obra com Encargos Complementares</t>
        </is>
      </c>
      <c r="B2170" s="89" t="n"/>
      <c r="C2170" s="74" t="inlineStr">
        <is>
          <t>FONTE</t>
        </is>
      </c>
      <c r="D2170" s="74" t="inlineStr">
        <is>
          <t>UNID</t>
        </is>
      </c>
      <c r="E2170" s="74" t="inlineStr">
        <is>
          <t>COEFICIENTE</t>
        </is>
      </c>
      <c r="F2170" s="74" t="inlineStr">
        <is>
          <t>PREÇO UNITÁRIO</t>
        </is>
      </c>
      <c r="G2170" s="74" t="inlineStr">
        <is>
          <t>TOTAL</t>
        </is>
      </c>
    </row>
    <row r="2171" ht="21" customHeight="1">
      <c r="A2171" s="18" t="inlineStr">
        <is>
          <t>88248</t>
        </is>
      </c>
      <c r="B2171" s="19" t="inlineStr">
        <is>
          <t>AUXILIAR DE ENCANADOR OU BOMBEIRO HIDRÁULICO COM ENCARGOS COMPLEMENTARES</t>
        </is>
      </c>
      <c r="C2171" s="18" t="inlineStr">
        <is>
          <t>SINAPI</t>
        </is>
      </c>
      <c r="D2171" s="18" t="inlineStr">
        <is>
          <t>H</t>
        </is>
      </c>
      <c r="E2171" s="20">
        <f>L2171*FATOR</f>
        <v/>
      </c>
      <c r="F2171" s="21">
        <f>'COMPOSICOES AUXILIARES'!G395</f>
        <v/>
      </c>
      <c r="G2171" s="21">
        <f>TRUNC(TRUNC(E2171,8)*F2171,2)</f>
        <v/>
      </c>
      <c r="L2171" t="n">
        <v>0.2212</v>
      </c>
      <c r="M2171" t="n">
        <v>22.64</v>
      </c>
      <c r="N2171">
        <f>(M2171-F2171)</f>
        <v/>
      </c>
    </row>
    <row r="2172" ht="21" customHeight="1">
      <c r="A2172" s="18" t="inlineStr">
        <is>
          <t>88267</t>
        </is>
      </c>
      <c r="B2172" s="19" t="inlineStr">
        <is>
          <t>ENCANADOR OU BOMBEIRO HIDRÁULICO COM ENCARGOS COMPLEMENTARES</t>
        </is>
      </c>
      <c r="C2172" s="18" t="inlineStr">
        <is>
          <t>SINAPI</t>
        </is>
      </c>
      <c r="D2172" s="18" t="inlineStr">
        <is>
          <t>H</t>
        </is>
      </c>
      <c r="E2172" s="20">
        <f>L2172*FATOR</f>
        <v/>
      </c>
      <c r="F2172" s="21">
        <f>'COMPOSICOES AUXILIARES'!G1569</f>
        <v/>
      </c>
      <c r="G2172" s="21">
        <f>TRUNC(TRUNC(E2172,8)*F2172,2)</f>
        <v/>
      </c>
      <c r="L2172" t="n">
        <v>0.2212</v>
      </c>
      <c r="M2172" t="n">
        <v>28.12</v>
      </c>
      <c r="N2172">
        <f>(M2172-F2172)</f>
        <v/>
      </c>
    </row>
    <row r="2173" ht="18" customHeight="1">
      <c r="A2173" s="1" t="n"/>
      <c r="B2173" s="1" t="n"/>
      <c r="C2173" s="1" t="n"/>
      <c r="D2173" s="1" t="n"/>
      <c r="E2173" s="77" t="inlineStr">
        <is>
          <t>TOTAL Mão de Obra com Encargos Complementares:</t>
        </is>
      </c>
      <c r="F2173" s="89" t="n"/>
      <c r="G2173" s="22">
        <f>SUM(G2171:G2172)</f>
        <v/>
      </c>
    </row>
    <row r="2174" ht="15" customHeight="1">
      <c r="A2174" s="1" t="n"/>
      <c r="B2174" s="1" t="n"/>
      <c r="C2174" s="1" t="n"/>
      <c r="D2174" s="1" t="n"/>
      <c r="E2174" s="78" t="inlineStr">
        <is>
          <t>VALOR:</t>
        </is>
      </c>
      <c r="F2174" s="89" t="n"/>
      <c r="G2174" s="4">
        <f>SUM(G2169,G2173)</f>
        <v/>
      </c>
    </row>
    <row r="2175" ht="15" customHeight="1">
      <c r="A2175" s="1" t="n"/>
      <c r="B2175" s="1" t="n"/>
      <c r="C2175" s="1" t="n"/>
      <c r="D2175" s="1" t="n"/>
      <c r="E2175" s="78" t="inlineStr">
        <is>
          <t>VALOR BDI:</t>
        </is>
      </c>
      <c r="F2175" s="89" t="n"/>
      <c r="G2175" s="4">
        <f>ROUNDDOWN(G2174*BDI,2)</f>
        <v/>
      </c>
    </row>
    <row r="2176" ht="15" customHeight="1">
      <c r="A2176" s="1" t="n"/>
      <c r="B2176" s="1" t="n"/>
      <c r="C2176" s="1" t="n"/>
      <c r="D2176" s="1" t="n"/>
      <c r="E2176" s="78" t="inlineStr">
        <is>
          <t>VALOR COM BDI:</t>
        </is>
      </c>
      <c r="F2176" s="89" t="n"/>
      <c r="G2176" s="4">
        <f>G2175 + G2174</f>
        <v/>
      </c>
    </row>
    <row r="2177" ht="9.949999999999999" customHeight="1">
      <c r="A2177" s="1" t="n"/>
      <c r="B2177" s="1" t="n"/>
      <c r="C2177" s="1" t="n"/>
      <c r="D2177" s="1" t="n"/>
      <c r="E2177" s="79" t="n"/>
    </row>
    <row r="2178" ht="20.1" customHeight="1">
      <c r="A2178" s="80" t="inlineStr">
        <is>
          <t>6.34. 94498 REGISTRO DE GAVETA BRUTO, LATÃO, ROSCÁVEL, 2" - FORNECIMENTO E INSTALAÇÃO. AF_08/2021 (UN)</t>
        </is>
      </c>
      <c r="B2178" s="88" t="n"/>
      <c r="C2178" s="88" t="n"/>
      <c r="D2178" s="88" t="n"/>
      <c r="E2178" s="88" t="n"/>
      <c r="F2178" s="88" t="n"/>
      <c r="G2178" s="89" t="n"/>
    </row>
    <row r="2179" ht="15" customHeight="1">
      <c r="A2179" s="76" t="inlineStr">
        <is>
          <t>Material</t>
        </is>
      </c>
      <c r="B2179" s="89" t="n"/>
      <c r="C2179" s="74" t="inlineStr">
        <is>
          <t>FONTE</t>
        </is>
      </c>
      <c r="D2179" s="74" t="inlineStr">
        <is>
          <t>UNID</t>
        </is>
      </c>
      <c r="E2179" s="74" t="inlineStr">
        <is>
          <t>COEFICIENTE</t>
        </is>
      </c>
      <c r="F2179" s="74" t="inlineStr">
        <is>
          <t>PREÇO UNITÁRIO</t>
        </is>
      </c>
      <c r="G2179" s="74" t="inlineStr">
        <is>
          <t>TOTAL</t>
        </is>
      </c>
    </row>
    <row r="2180" ht="15" customHeight="1">
      <c r="A2180" s="18" t="inlineStr">
        <is>
          <t>00003148</t>
        </is>
      </c>
      <c r="B2180" s="19" t="inlineStr">
        <is>
          <t>FITA VEDA ROSCA EM ROLOS DE 18 MM X 50 M (L X C)</t>
        </is>
      </c>
      <c r="C2180" s="18" t="inlineStr">
        <is>
          <t>SINAPI</t>
        </is>
      </c>
      <c r="D2180" s="18" t="inlineStr">
        <is>
          <t>UN</t>
        </is>
      </c>
      <c r="E2180" s="20" t="n">
        <v>0.024</v>
      </c>
      <c r="F2180" s="21">
        <f>ROUND(M2180*FATOR, 2)</f>
        <v/>
      </c>
      <c r="G2180" s="21">
        <f>TRUNC(TRUNC(E2180,8)*F2180,2)</f>
        <v/>
      </c>
      <c r="L2180" t="n">
        <v>0.024</v>
      </c>
      <c r="M2180" t="n">
        <v>14.56</v>
      </c>
      <c r="N2180">
        <f>(M2180-F2180)</f>
        <v/>
      </c>
    </row>
    <row r="2181" ht="21" customHeight="1">
      <c r="A2181" s="18" t="inlineStr">
        <is>
          <t>00006028</t>
        </is>
      </c>
      <c r="B2181" s="19" t="inlineStr">
        <is>
          <t>REGISTRO GAVETA BRUTO EM LATAO FORJADO, BITOLA 2" (REF 1509)</t>
        </is>
      </c>
      <c r="C2181" s="18" t="inlineStr">
        <is>
          <t>SINAPI</t>
        </is>
      </c>
      <c r="D2181" s="18" t="inlineStr">
        <is>
          <t>UN</t>
        </is>
      </c>
      <c r="E2181" s="20" t="n">
        <v>1</v>
      </c>
      <c r="F2181" s="21">
        <f>ROUND(M2181*FATOR, 2)</f>
        <v/>
      </c>
      <c r="G2181" s="21">
        <f>TRUNC(TRUNC(E2181,8)*F2181,2)</f>
        <v/>
      </c>
      <c r="L2181" t="n">
        <v>1</v>
      </c>
      <c r="M2181" t="n">
        <v>131.8</v>
      </c>
      <c r="N2181">
        <f>(M2181-F2181)</f>
        <v/>
      </c>
    </row>
    <row r="2182" ht="15" customHeight="1">
      <c r="A2182" s="1" t="n"/>
      <c r="B2182" s="1" t="n"/>
      <c r="C2182" s="1" t="n"/>
      <c r="D2182" s="1" t="n"/>
      <c r="E2182" s="77" t="inlineStr">
        <is>
          <t>TOTAL Material:</t>
        </is>
      </c>
      <c r="F2182" s="89" t="n"/>
      <c r="G2182" s="22">
        <f>SUM(G2180:G2181)</f>
        <v/>
      </c>
    </row>
    <row r="2183" ht="15" customHeight="1">
      <c r="A2183" s="76" t="inlineStr">
        <is>
          <t>Mão de Obra com Encargos Complementares</t>
        </is>
      </c>
      <c r="B2183" s="89" t="n"/>
      <c r="C2183" s="74" t="inlineStr">
        <is>
          <t>FONTE</t>
        </is>
      </c>
      <c r="D2183" s="74" t="inlineStr">
        <is>
          <t>UNID</t>
        </is>
      </c>
      <c r="E2183" s="74" t="inlineStr">
        <is>
          <t>COEFICIENTE</t>
        </is>
      </c>
      <c r="F2183" s="74" t="inlineStr">
        <is>
          <t>PREÇO UNITÁRIO</t>
        </is>
      </c>
      <c r="G2183" s="74" t="inlineStr">
        <is>
          <t>TOTAL</t>
        </is>
      </c>
    </row>
    <row r="2184" ht="21" customHeight="1">
      <c r="A2184" s="18" t="inlineStr">
        <is>
          <t>88248</t>
        </is>
      </c>
      <c r="B2184" s="19" t="inlineStr">
        <is>
          <t>AUXILIAR DE ENCANADOR OU BOMBEIRO HIDRÁULICO COM ENCARGOS COMPLEMENTARES</t>
        </is>
      </c>
      <c r="C2184" s="18" t="inlineStr">
        <is>
          <t>SINAPI</t>
        </is>
      </c>
      <c r="D2184" s="18" t="inlineStr">
        <is>
          <t>H</t>
        </is>
      </c>
      <c r="E2184" s="20">
        <f>L2184*FATOR</f>
        <v/>
      </c>
      <c r="F2184" s="21">
        <f>'COMPOSICOES AUXILIARES'!G395</f>
        <v/>
      </c>
      <c r="G2184" s="21">
        <f>TRUNC(TRUNC(E2184,8)*F2184,2)</f>
        <v/>
      </c>
      <c r="L2184" t="n">
        <v>0.3398</v>
      </c>
      <c r="M2184" t="n">
        <v>22.64</v>
      </c>
      <c r="N2184">
        <f>(M2184-F2184)</f>
        <v/>
      </c>
    </row>
    <row r="2185" ht="21" customHeight="1">
      <c r="A2185" s="18" t="inlineStr">
        <is>
          <t>88267</t>
        </is>
      </c>
      <c r="B2185" s="19" t="inlineStr">
        <is>
          <t>ENCANADOR OU BOMBEIRO HIDRÁULICO COM ENCARGOS COMPLEMENTARES</t>
        </is>
      </c>
      <c r="C2185" s="18" t="inlineStr">
        <is>
          <t>SINAPI</t>
        </is>
      </c>
      <c r="D2185" s="18" t="inlineStr">
        <is>
          <t>H</t>
        </is>
      </c>
      <c r="E2185" s="20">
        <f>L2185*FATOR</f>
        <v/>
      </c>
      <c r="F2185" s="21">
        <f>'COMPOSICOES AUXILIARES'!G1569</f>
        <v/>
      </c>
      <c r="G2185" s="21">
        <f>TRUNC(TRUNC(E2185,8)*F2185,2)</f>
        <v/>
      </c>
      <c r="L2185" t="n">
        <v>0.3398</v>
      </c>
      <c r="M2185" t="n">
        <v>28.12</v>
      </c>
      <c r="N2185">
        <f>(M2185-F2185)</f>
        <v/>
      </c>
    </row>
    <row r="2186" ht="18" customHeight="1">
      <c r="A2186" s="1" t="n"/>
      <c r="B2186" s="1" t="n"/>
      <c r="C2186" s="1" t="n"/>
      <c r="D2186" s="1" t="n"/>
      <c r="E2186" s="77" t="inlineStr">
        <is>
          <t>TOTAL Mão de Obra com Encargos Complementares:</t>
        </is>
      </c>
      <c r="F2186" s="89" t="n"/>
      <c r="G2186" s="22">
        <f>SUM(G2184:G2185)</f>
        <v/>
      </c>
    </row>
    <row r="2187" ht="15" customHeight="1">
      <c r="A2187" s="1" t="n"/>
      <c r="B2187" s="1" t="n"/>
      <c r="C2187" s="1" t="n"/>
      <c r="D2187" s="1" t="n"/>
      <c r="E2187" s="78" t="inlineStr">
        <is>
          <t>VALOR:</t>
        </is>
      </c>
      <c r="F2187" s="89" t="n"/>
      <c r="G2187" s="4">
        <f>SUM(G2182,G2186)</f>
        <v/>
      </c>
    </row>
    <row r="2188" ht="15" customHeight="1">
      <c r="A2188" s="1" t="n"/>
      <c r="B2188" s="1" t="n"/>
      <c r="C2188" s="1" t="n"/>
      <c r="D2188" s="1" t="n"/>
      <c r="E2188" s="78" t="inlineStr">
        <is>
          <t>VALOR BDI:</t>
        </is>
      </c>
      <c r="F2188" s="89" t="n"/>
      <c r="G2188" s="4">
        <f>ROUNDDOWN(G2187*BDI,2)</f>
        <v/>
      </c>
    </row>
    <row r="2189" ht="15" customHeight="1">
      <c r="A2189" s="1" t="n"/>
      <c r="B2189" s="1" t="n"/>
      <c r="C2189" s="1" t="n"/>
      <c r="D2189" s="1" t="n"/>
      <c r="E2189" s="78" t="inlineStr">
        <is>
          <t>VALOR COM BDI:</t>
        </is>
      </c>
      <c r="F2189" s="89" t="n"/>
      <c r="G2189" s="4">
        <f>G2188 + G2187</f>
        <v/>
      </c>
    </row>
    <row r="2190" ht="9.949999999999999" customHeight="1">
      <c r="A2190" s="1" t="n"/>
      <c r="B2190" s="1" t="n"/>
      <c r="C2190" s="1" t="n"/>
      <c r="D2190" s="1" t="n"/>
      <c r="E2190" s="79" t="n"/>
    </row>
    <row r="2191" ht="20.1" customHeight="1">
      <c r="A2191" s="80" t="inlineStr">
        <is>
          <t>6.35. 94500 REGISTRO DE GAVETA BRUTO, LATÃO, ROSCÁVEL, 3" - FORNECIMENTO E INSTALAÇÃO. AF_08/2021 (UN)</t>
        </is>
      </c>
      <c r="B2191" s="88" t="n"/>
      <c r="C2191" s="88" t="n"/>
      <c r="D2191" s="88" t="n"/>
      <c r="E2191" s="88" t="n"/>
      <c r="F2191" s="88" t="n"/>
      <c r="G2191" s="89" t="n"/>
    </row>
    <row r="2192" ht="15" customHeight="1">
      <c r="A2192" s="76" t="inlineStr">
        <is>
          <t>Material</t>
        </is>
      </c>
      <c r="B2192" s="89" t="n"/>
      <c r="C2192" s="74" t="inlineStr">
        <is>
          <t>FONTE</t>
        </is>
      </c>
      <c r="D2192" s="74" t="inlineStr">
        <is>
          <t>UNID</t>
        </is>
      </c>
      <c r="E2192" s="74" t="inlineStr">
        <is>
          <t>COEFICIENTE</t>
        </is>
      </c>
      <c r="F2192" s="74" t="inlineStr">
        <is>
          <t>PREÇO UNITÁRIO</t>
        </is>
      </c>
      <c r="G2192" s="74" t="inlineStr">
        <is>
          <t>TOTAL</t>
        </is>
      </c>
    </row>
    <row r="2193" ht="15" customHeight="1">
      <c r="A2193" s="18" t="inlineStr">
        <is>
          <t>00003148</t>
        </is>
      </c>
      <c r="B2193" s="19" t="inlineStr">
        <is>
          <t>FITA VEDA ROSCA EM ROLOS DE 18 MM X 50 M (L X C)</t>
        </is>
      </c>
      <c r="C2193" s="18" t="inlineStr">
        <is>
          <t>SINAPI</t>
        </is>
      </c>
      <c r="D2193" s="18" t="inlineStr">
        <is>
          <t>UN</t>
        </is>
      </c>
      <c r="E2193" s="20" t="n">
        <v>0.0354</v>
      </c>
      <c r="F2193" s="21">
        <f>ROUND(M2193*FATOR, 2)</f>
        <v/>
      </c>
      <c r="G2193" s="21">
        <f>TRUNC(TRUNC(E2193,8)*F2193,2)</f>
        <v/>
      </c>
      <c r="L2193" t="n">
        <v>0.0354</v>
      </c>
      <c r="M2193" t="n">
        <v>14.56</v>
      </c>
      <c r="N2193">
        <f>(M2193-F2193)</f>
        <v/>
      </c>
    </row>
    <row r="2194" ht="21" customHeight="1">
      <c r="A2194" s="18" t="inlineStr">
        <is>
          <t>00006012</t>
        </is>
      </c>
      <c r="B2194" s="19" t="inlineStr">
        <is>
          <t>REGISTRO GAVETA BRUTO EM LATAO FORJADO, BITOLA 3" (REF 1509)</t>
        </is>
      </c>
      <c r="C2194" s="18" t="inlineStr">
        <is>
          <t>SINAPI</t>
        </is>
      </c>
      <c r="D2194" s="18" t="inlineStr">
        <is>
          <t>UN</t>
        </is>
      </c>
      <c r="E2194" s="20" t="n">
        <v>1</v>
      </c>
      <c r="F2194" s="21">
        <f>ROUND(M2194*FATOR, 2)</f>
        <v/>
      </c>
      <c r="G2194" s="21">
        <f>TRUNC(TRUNC(E2194,8)*F2194,2)</f>
        <v/>
      </c>
      <c r="L2194" t="n">
        <v>1</v>
      </c>
      <c r="M2194" t="n">
        <v>330.93</v>
      </c>
      <c r="N2194">
        <f>(M2194-F2194)</f>
        <v/>
      </c>
    </row>
    <row r="2195" ht="15" customHeight="1">
      <c r="A2195" s="1" t="n"/>
      <c r="B2195" s="1" t="n"/>
      <c r="C2195" s="1" t="n"/>
      <c r="D2195" s="1" t="n"/>
      <c r="E2195" s="77" t="inlineStr">
        <is>
          <t>TOTAL Material:</t>
        </is>
      </c>
      <c r="F2195" s="89" t="n"/>
      <c r="G2195" s="22">
        <f>SUM(G2193:G2194)</f>
        <v/>
      </c>
    </row>
    <row r="2196" ht="15" customHeight="1">
      <c r="A2196" s="76" t="inlineStr">
        <is>
          <t>Mão de Obra com Encargos Complementares</t>
        </is>
      </c>
      <c r="B2196" s="89" t="n"/>
      <c r="C2196" s="74" t="inlineStr">
        <is>
          <t>FONTE</t>
        </is>
      </c>
      <c r="D2196" s="74" t="inlineStr">
        <is>
          <t>UNID</t>
        </is>
      </c>
      <c r="E2196" s="74" t="inlineStr">
        <is>
          <t>COEFICIENTE</t>
        </is>
      </c>
      <c r="F2196" s="74" t="inlineStr">
        <is>
          <t>PREÇO UNITÁRIO</t>
        </is>
      </c>
      <c r="G2196" s="74" t="inlineStr">
        <is>
          <t>TOTAL</t>
        </is>
      </c>
    </row>
    <row r="2197" ht="21" customHeight="1">
      <c r="A2197" s="18" t="inlineStr">
        <is>
          <t>88248</t>
        </is>
      </c>
      <c r="B2197" s="19" t="inlineStr">
        <is>
          <t>AUXILIAR DE ENCANADOR OU BOMBEIRO HIDRÁULICO COM ENCARGOS COMPLEMENTARES</t>
        </is>
      </c>
      <c r="C2197" s="18" t="inlineStr">
        <is>
          <t>SINAPI</t>
        </is>
      </c>
      <c r="D2197" s="18" t="inlineStr">
        <is>
          <t>H</t>
        </is>
      </c>
      <c r="E2197" s="20">
        <f>L2197*FATOR</f>
        <v/>
      </c>
      <c r="F2197" s="21">
        <f>'COMPOSICOES AUXILIARES'!G395</f>
        <v/>
      </c>
      <c r="G2197" s="21">
        <f>TRUNC(TRUNC(E2197,8)*F2197,2)</f>
        <v/>
      </c>
      <c r="L2197" t="n">
        <v>0.5695</v>
      </c>
      <c r="M2197" t="n">
        <v>22.64</v>
      </c>
      <c r="N2197">
        <f>(M2197-F2197)</f>
        <v/>
      </c>
    </row>
    <row r="2198" ht="21" customHeight="1">
      <c r="A2198" s="18" t="inlineStr">
        <is>
          <t>88267</t>
        </is>
      </c>
      <c r="B2198" s="19" t="inlineStr">
        <is>
          <t>ENCANADOR OU BOMBEIRO HIDRÁULICO COM ENCARGOS COMPLEMENTARES</t>
        </is>
      </c>
      <c r="C2198" s="18" t="inlineStr">
        <is>
          <t>SINAPI</t>
        </is>
      </c>
      <c r="D2198" s="18" t="inlineStr">
        <is>
          <t>H</t>
        </is>
      </c>
      <c r="E2198" s="20">
        <f>L2198*FATOR</f>
        <v/>
      </c>
      <c r="F2198" s="21">
        <f>'COMPOSICOES AUXILIARES'!G1569</f>
        <v/>
      </c>
      <c r="G2198" s="21">
        <f>TRUNC(TRUNC(E2198,8)*F2198,2)</f>
        <v/>
      </c>
      <c r="L2198" t="n">
        <v>0.5695</v>
      </c>
      <c r="M2198" t="n">
        <v>28.12</v>
      </c>
      <c r="N2198">
        <f>(M2198-F2198)</f>
        <v/>
      </c>
    </row>
    <row r="2199" ht="18" customHeight="1">
      <c r="A2199" s="1" t="n"/>
      <c r="B2199" s="1" t="n"/>
      <c r="C2199" s="1" t="n"/>
      <c r="D2199" s="1" t="n"/>
      <c r="E2199" s="77" t="inlineStr">
        <is>
          <t>TOTAL Mão de Obra com Encargos Complementares:</t>
        </is>
      </c>
      <c r="F2199" s="89" t="n"/>
      <c r="G2199" s="22">
        <f>SUM(G2197:G2198)</f>
        <v/>
      </c>
    </row>
    <row r="2200" ht="15" customHeight="1">
      <c r="A2200" s="1" t="n"/>
      <c r="B2200" s="1" t="n"/>
      <c r="C2200" s="1" t="n"/>
      <c r="D2200" s="1" t="n"/>
      <c r="E2200" s="78" t="inlineStr">
        <is>
          <t>VALOR:</t>
        </is>
      </c>
      <c r="F2200" s="89" t="n"/>
      <c r="G2200" s="4">
        <f>SUM(G2195,G2199)</f>
        <v/>
      </c>
    </row>
    <row r="2201" ht="15" customHeight="1">
      <c r="A2201" s="1" t="n"/>
      <c r="B2201" s="1" t="n"/>
      <c r="C2201" s="1" t="n"/>
      <c r="D2201" s="1" t="n"/>
      <c r="E2201" s="78" t="inlineStr">
        <is>
          <t>VALOR BDI:</t>
        </is>
      </c>
      <c r="F2201" s="89" t="n"/>
      <c r="G2201" s="4">
        <f>ROUNDDOWN(G2200*BDI,2)</f>
        <v/>
      </c>
    </row>
    <row r="2202" ht="15" customHeight="1">
      <c r="A2202" s="1" t="n"/>
      <c r="B2202" s="1" t="n"/>
      <c r="C2202" s="1" t="n"/>
      <c r="D2202" s="1" t="n"/>
      <c r="E2202" s="78" t="inlineStr">
        <is>
          <t>VALOR COM BDI:</t>
        </is>
      </c>
      <c r="F2202" s="89" t="n"/>
      <c r="G2202" s="4">
        <f>G2201 + G2200</f>
        <v/>
      </c>
    </row>
    <row r="2203" ht="9.949999999999999" customHeight="1">
      <c r="A2203" s="1" t="n"/>
      <c r="B2203" s="1" t="n"/>
      <c r="C2203" s="1" t="n"/>
      <c r="D2203" s="1" t="n"/>
      <c r="E2203" s="79" t="n"/>
    </row>
    <row r="2204" ht="20.1" customHeight="1">
      <c r="A2204" s="80" t="inlineStr">
        <is>
          <t>6.36. 94501 REGISTRO DE GAVETA BRUTO, LATÃO, ROSCÁVEL, 4" - FORNECIMENTO E INSTALAÇÃO. AF_08/2021 (UN)</t>
        </is>
      </c>
      <c r="B2204" s="88" t="n"/>
      <c r="C2204" s="88" t="n"/>
      <c r="D2204" s="88" t="n"/>
      <c r="E2204" s="88" t="n"/>
      <c r="F2204" s="88" t="n"/>
      <c r="G2204" s="89" t="n"/>
    </row>
    <row r="2205" ht="15" customHeight="1">
      <c r="A2205" s="76" t="inlineStr">
        <is>
          <t>Material</t>
        </is>
      </c>
      <c r="B2205" s="89" t="n"/>
      <c r="C2205" s="74" t="inlineStr">
        <is>
          <t>FONTE</t>
        </is>
      </c>
      <c r="D2205" s="74" t="inlineStr">
        <is>
          <t>UNID</t>
        </is>
      </c>
      <c r="E2205" s="74" t="inlineStr">
        <is>
          <t>COEFICIENTE</t>
        </is>
      </c>
      <c r="F2205" s="74" t="inlineStr">
        <is>
          <t>PREÇO UNITÁRIO</t>
        </is>
      </c>
      <c r="G2205" s="74" t="inlineStr">
        <is>
          <t>TOTAL</t>
        </is>
      </c>
    </row>
    <row r="2206" ht="15" customHeight="1">
      <c r="A2206" s="18" t="inlineStr">
        <is>
          <t>00003148</t>
        </is>
      </c>
      <c r="B2206" s="19" t="inlineStr">
        <is>
          <t>FITA VEDA ROSCA EM ROLOS DE 18 MM X 50 M (L X C)</t>
        </is>
      </c>
      <c r="C2206" s="18" t="inlineStr">
        <is>
          <t>SINAPI</t>
        </is>
      </c>
      <c r="D2206" s="18" t="inlineStr">
        <is>
          <t>UN</t>
        </is>
      </c>
      <c r="E2206" s="20" t="n">
        <v>0.0452</v>
      </c>
      <c r="F2206" s="21">
        <f>ROUND(M2206*FATOR, 2)</f>
        <v/>
      </c>
      <c r="G2206" s="21">
        <f>TRUNC(TRUNC(E2206,8)*F2206,2)</f>
        <v/>
      </c>
      <c r="L2206" t="n">
        <v>0.0452</v>
      </c>
      <c r="M2206" t="n">
        <v>14.56</v>
      </c>
      <c r="N2206">
        <f>(M2206-F2206)</f>
        <v/>
      </c>
    </row>
    <row r="2207" ht="21" customHeight="1">
      <c r="A2207" s="18" t="inlineStr">
        <is>
          <t>00006027</t>
        </is>
      </c>
      <c r="B2207" s="19" t="inlineStr">
        <is>
          <t>REGISTRO GAVETA BRUTO EM LATAO FORJADO, BITOLA 4" (REF 1509)</t>
        </is>
      </c>
      <c r="C2207" s="18" t="inlineStr">
        <is>
          <t>SINAPI</t>
        </is>
      </c>
      <c r="D2207" s="18" t="inlineStr">
        <is>
          <t>UN</t>
        </is>
      </c>
      <c r="E2207" s="20" t="n">
        <v>1</v>
      </c>
      <c r="F2207" s="21">
        <f>ROUND(M2207*FATOR, 2)</f>
        <v/>
      </c>
      <c r="G2207" s="21">
        <f>TRUNC(TRUNC(E2207,8)*F2207,2)</f>
        <v/>
      </c>
      <c r="L2207" t="n">
        <v>1</v>
      </c>
      <c r="M2207" t="n">
        <v>689.55</v>
      </c>
      <c r="N2207">
        <f>(M2207-F2207)</f>
        <v/>
      </c>
    </row>
    <row r="2208" ht="15" customHeight="1">
      <c r="A2208" s="1" t="n"/>
      <c r="B2208" s="1" t="n"/>
      <c r="C2208" s="1" t="n"/>
      <c r="D2208" s="1" t="n"/>
      <c r="E2208" s="77" t="inlineStr">
        <is>
          <t>TOTAL Material:</t>
        </is>
      </c>
      <c r="F2208" s="89" t="n"/>
      <c r="G2208" s="22">
        <f>SUM(G2206:G2207)</f>
        <v/>
      </c>
    </row>
    <row r="2209" ht="15" customHeight="1">
      <c r="A2209" s="76" t="inlineStr">
        <is>
          <t>Mão de Obra com Encargos Complementares</t>
        </is>
      </c>
      <c r="B2209" s="89" t="n"/>
      <c r="C2209" s="74" t="inlineStr">
        <is>
          <t>FONTE</t>
        </is>
      </c>
      <c r="D2209" s="74" t="inlineStr">
        <is>
          <t>UNID</t>
        </is>
      </c>
      <c r="E2209" s="74" t="inlineStr">
        <is>
          <t>COEFICIENTE</t>
        </is>
      </c>
      <c r="F2209" s="74" t="inlineStr">
        <is>
          <t>PREÇO UNITÁRIO</t>
        </is>
      </c>
      <c r="G2209" s="74" t="inlineStr">
        <is>
          <t>TOTAL</t>
        </is>
      </c>
    </row>
    <row r="2210" ht="21" customHeight="1">
      <c r="A2210" s="18" t="inlineStr">
        <is>
          <t>88248</t>
        </is>
      </c>
      <c r="B2210" s="19" t="inlineStr">
        <is>
          <t>AUXILIAR DE ENCANADOR OU BOMBEIRO HIDRÁULICO COM ENCARGOS COMPLEMENTARES</t>
        </is>
      </c>
      <c r="C2210" s="18" t="inlineStr">
        <is>
          <t>SINAPI</t>
        </is>
      </c>
      <c r="D2210" s="18" t="inlineStr">
        <is>
          <t>H</t>
        </is>
      </c>
      <c r="E2210" s="20">
        <f>L2210*FATOR</f>
        <v/>
      </c>
      <c r="F2210" s="21">
        <f>'COMPOSICOES AUXILIARES'!G395</f>
        <v/>
      </c>
      <c r="G2210" s="21">
        <f>TRUNC(TRUNC(E2210,8)*F2210,2)</f>
        <v/>
      </c>
      <c r="L2210" t="n">
        <v>0.7225</v>
      </c>
      <c r="M2210" t="n">
        <v>22.64</v>
      </c>
      <c r="N2210">
        <f>(M2210-F2210)</f>
        <v/>
      </c>
    </row>
    <row r="2211" ht="21" customHeight="1">
      <c r="A2211" s="18" t="inlineStr">
        <is>
          <t>88267</t>
        </is>
      </c>
      <c r="B2211" s="19" t="inlineStr">
        <is>
          <t>ENCANADOR OU BOMBEIRO HIDRÁULICO COM ENCARGOS COMPLEMENTARES</t>
        </is>
      </c>
      <c r="C2211" s="18" t="inlineStr">
        <is>
          <t>SINAPI</t>
        </is>
      </c>
      <c r="D2211" s="18" t="inlineStr">
        <is>
          <t>H</t>
        </is>
      </c>
      <c r="E2211" s="20">
        <f>L2211*FATOR</f>
        <v/>
      </c>
      <c r="F2211" s="21">
        <f>'COMPOSICOES AUXILIARES'!G1569</f>
        <v/>
      </c>
      <c r="G2211" s="21">
        <f>TRUNC(TRUNC(E2211,8)*F2211,2)</f>
        <v/>
      </c>
      <c r="L2211" t="n">
        <v>0.7225</v>
      </c>
      <c r="M2211" t="n">
        <v>28.12</v>
      </c>
      <c r="N2211">
        <f>(M2211-F2211)</f>
        <v/>
      </c>
    </row>
    <row r="2212" ht="18" customHeight="1">
      <c r="A2212" s="1" t="n"/>
      <c r="B2212" s="1" t="n"/>
      <c r="C2212" s="1" t="n"/>
      <c r="D2212" s="1" t="n"/>
      <c r="E2212" s="77" t="inlineStr">
        <is>
          <t>TOTAL Mão de Obra com Encargos Complementares:</t>
        </is>
      </c>
      <c r="F2212" s="89" t="n"/>
      <c r="G2212" s="22">
        <f>SUM(G2210:G2211)</f>
        <v/>
      </c>
    </row>
    <row r="2213" ht="15" customHeight="1">
      <c r="A2213" s="1" t="n"/>
      <c r="B2213" s="1" t="n"/>
      <c r="C2213" s="1" t="n"/>
      <c r="D2213" s="1" t="n"/>
      <c r="E2213" s="78" t="inlineStr">
        <is>
          <t>VALOR:</t>
        </is>
      </c>
      <c r="F2213" s="89" t="n"/>
      <c r="G2213" s="4">
        <f>SUM(G2208,G2212)</f>
        <v/>
      </c>
    </row>
    <row r="2214" ht="15" customHeight="1">
      <c r="A2214" s="1" t="n"/>
      <c r="B2214" s="1" t="n"/>
      <c r="C2214" s="1" t="n"/>
      <c r="D2214" s="1" t="n"/>
      <c r="E2214" s="78" t="inlineStr">
        <is>
          <t>VALOR BDI:</t>
        </is>
      </c>
      <c r="F2214" s="89" t="n"/>
      <c r="G2214" s="4">
        <f>ROUNDDOWN(G2213*BDI,2)</f>
        <v/>
      </c>
    </row>
    <row r="2215" ht="15" customHeight="1">
      <c r="A2215" s="1" t="n"/>
      <c r="B2215" s="1" t="n"/>
      <c r="C2215" s="1" t="n"/>
      <c r="D2215" s="1" t="n"/>
      <c r="E2215" s="78" t="inlineStr">
        <is>
          <t>VALOR COM BDI:</t>
        </is>
      </c>
      <c r="F2215" s="89" t="n"/>
      <c r="G2215" s="4">
        <f>G2214 + G2213</f>
        <v/>
      </c>
    </row>
    <row r="2216" ht="9.949999999999999" customHeight="1">
      <c r="A2216" s="1" t="n"/>
      <c r="B2216" s="1" t="n"/>
      <c r="C2216" s="1" t="n"/>
      <c r="D2216" s="1" t="n"/>
      <c r="E2216" s="79" t="n"/>
    </row>
    <row r="2217" ht="20.1" customHeight="1">
      <c r="A2217" s="80" t="inlineStr">
        <is>
          <t>6.37. S07755 Painel para shaft de 1,00 x 0,65 sem visita e com acessórios (un)</t>
        </is>
      </c>
      <c r="B2217" s="88" t="n"/>
      <c r="C2217" s="88" t="n"/>
      <c r="D2217" s="88" t="n"/>
      <c r="E2217" s="88" t="n"/>
      <c r="F2217" s="88" t="n"/>
      <c r="G2217" s="89" t="n"/>
    </row>
    <row r="2218" ht="15" customHeight="1">
      <c r="A2218" s="76" t="inlineStr">
        <is>
          <t>Material</t>
        </is>
      </c>
      <c r="B2218" s="89" t="n"/>
      <c r="C2218" s="74" t="inlineStr">
        <is>
          <t>FONTE</t>
        </is>
      </c>
      <c r="D2218" s="74" t="inlineStr">
        <is>
          <t>UNID</t>
        </is>
      </c>
      <c r="E2218" s="74" t="inlineStr">
        <is>
          <t>COEFICIENTE</t>
        </is>
      </c>
      <c r="F2218" s="74" t="inlineStr">
        <is>
          <t>PREÇO UNITÁRIO</t>
        </is>
      </c>
      <c r="G2218" s="74" t="inlineStr">
        <is>
          <t>TOTAL</t>
        </is>
      </c>
    </row>
    <row r="2219" ht="15" customHeight="1">
      <c r="A2219" s="18" t="inlineStr">
        <is>
          <t>I07373</t>
        </is>
      </c>
      <c r="B2219" s="19" t="inlineStr">
        <is>
          <t>Painel para shaft de 1,00 x 0,65 sem visita e com acessórios</t>
        </is>
      </c>
      <c r="C2219" s="18" t="inlineStr">
        <is>
          <t>ORSE</t>
        </is>
      </c>
      <c r="D2219" s="18" t="inlineStr">
        <is>
          <t>un</t>
        </is>
      </c>
      <c r="E2219" s="20" t="n">
        <v>1</v>
      </c>
      <c r="F2219" s="21">
        <f>ROUND(M2219*FATOR, 2)</f>
        <v/>
      </c>
      <c r="G2219" s="21">
        <f>ROUND(ROUND(E2219,8)*F2219,2)</f>
        <v/>
      </c>
      <c r="L2219" t="n">
        <v>1</v>
      </c>
      <c r="M2219" t="n">
        <v>207.74</v>
      </c>
      <c r="N2219">
        <f>(M2219-F2219)</f>
        <v/>
      </c>
    </row>
    <row r="2220" ht="15" customHeight="1">
      <c r="A2220" s="1" t="n"/>
      <c r="B2220" s="1" t="n"/>
      <c r="C2220" s="1" t="n"/>
      <c r="D2220" s="1" t="n"/>
      <c r="E2220" s="77" t="inlineStr">
        <is>
          <t>TOTAL Material:</t>
        </is>
      </c>
      <c r="F2220" s="89" t="n"/>
      <c r="G2220" s="22">
        <f>SUM(G2219:G2219)</f>
        <v/>
      </c>
    </row>
    <row r="2221" ht="15" customHeight="1">
      <c r="A2221" s="76" t="inlineStr">
        <is>
          <t>Mão de Obra com Encargos Complementares</t>
        </is>
      </c>
      <c r="B2221" s="89" t="n"/>
      <c r="C2221" s="74" t="inlineStr">
        <is>
          <t>FONTE</t>
        </is>
      </c>
      <c r="D2221" s="74" t="inlineStr">
        <is>
          <t>UNID</t>
        </is>
      </c>
      <c r="E2221" s="74" t="inlineStr">
        <is>
          <t>COEFICIENTE</t>
        </is>
      </c>
      <c r="F2221" s="74" t="inlineStr">
        <is>
          <t>PREÇO UNITÁRIO</t>
        </is>
      </c>
      <c r="G2221" s="74" t="inlineStr">
        <is>
          <t>TOTAL</t>
        </is>
      </c>
    </row>
    <row r="2222" ht="21" customHeight="1">
      <c r="A2222" s="18" t="inlineStr">
        <is>
          <t>88267</t>
        </is>
      </c>
      <c r="B2222" s="19" t="inlineStr">
        <is>
          <t>ENCANADOR OU BOMBEIRO HIDRÁULICO COM ENCARGOS COMPLEMENTARES</t>
        </is>
      </c>
      <c r="C2222" s="18" t="inlineStr">
        <is>
          <t>SINAPI</t>
        </is>
      </c>
      <c r="D2222" s="18" t="inlineStr">
        <is>
          <t>H</t>
        </is>
      </c>
      <c r="E2222" s="20">
        <f>L2222*FATOR</f>
        <v/>
      </c>
      <c r="F2222" s="21">
        <f>'COMPOSICOES AUXILIARES'!G1569</f>
        <v/>
      </c>
      <c r="G2222" s="21">
        <f>ROUND(ROUND(E2222,8)*F2222,2)</f>
        <v/>
      </c>
      <c r="L2222" t="n">
        <v>1</v>
      </c>
      <c r="M2222" t="n">
        <v>28.12</v>
      </c>
      <c r="N2222">
        <f>(M2222-F2222)</f>
        <v/>
      </c>
    </row>
    <row r="2223" ht="18" customHeight="1">
      <c r="A2223" s="1" t="n"/>
      <c r="B2223" s="1" t="n"/>
      <c r="C2223" s="1" t="n"/>
      <c r="D2223" s="1" t="n"/>
      <c r="E2223" s="77" t="inlineStr">
        <is>
          <t>TOTAL Mão de Obra com Encargos Complementares:</t>
        </is>
      </c>
      <c r="F2223" s="89" t="n"/>
      <c r="G2223" s="22">
        <f>SUM(G2222:G2222)</f>
        <v/>
      </c>
    </row>
    <row r="2224" ht="15" customHeight="1">
      <c r="A2224" s="1" t="n"/>
      <c r="B2224" s="1" t="n"/>
      <c r="C2224" s="1" t="n"/>
      <c r="D2224" s="1" t="n"/>
      <c r="E2224" s="78" t="inlineStr">
        <is>
          <t>VALOR:</t>
        </is>
      </c>
      <c r="F2224" s="89" t="n"/>
      <c r="G2224" s="4">
        <f>SUM(G2220,G2223)</f>
        <v/>
      </c>
    </row>
    <row r="2225" ht="15" customHeight="1">
      <c r="A2225" s="1" t="n"/>
      <c r="B2225" s="1" t="n"/>
      <c r="C2225" s="1" t="n"/>
      <c r="D2225" s="1" t="n"/>
      <c r="E2225" s="78" t="inlineStr">
        <is>
          <t>VALOR BDI:</t>
        </is>
      </c>
      <c r="F2225" s="89" t="n"/>
      <c r="G2225" s="4">
        <f>ROUNDDOWN(G2224*BDI,2)</f>
        <v/>
      </c>
    </row>
    <row r="2226" ht="15" customHeight="1">
      <c r="A2226" s="1" t="n"/>
      <c r="B2226" s="1" t="n"/>
      <c r="C2226" s="1" t="n"/>
      <c r="D2226" s="1" t="n"/>
      <c r="E2226" s="78" t="inlineStr">
        <is>
          <t>VALOR COM BDI:</t>
        </is>
      </c>
      <c r="F2226" s="89" t="n"/>
      <c r="G2226" s="4">
        <f>G2225 + G2224</f>
        <v/>
      </c>
    </row>
    <row r="2227" ht="9.949999999999999" customHeight="1">
      <c r="A2227" s="1" t="n"/>
      <c r="B2227" s="1" t="n"/>
      <c r="C2227" s="1" t="n"/>
      <c r="D2227" s="1" t="n"/>
      <c r="E2227" s="79" t="n"/>
    </row>
    <row r="2228" ht="20.1" customHeight="1">
      <c r="A2228" s="80" t="inlineStr">
        <is>
          <t>6.38. HID. 1 PROJETO HIDROSSANITÁRIO (UN)</t>
        </is>
      </c>
      <c r="B2228" s="88" t="n"/>
      <c r="C2228" s="88" t="n"/>
      <c r="D2228" s="88" t="n"/>
      <c r="E2228" s="88" t="n"/>
      <c r="F2228" s="88" t="n"/>
      <c r="G2228" s="89" t="n"/>
    </row>
    <row r="2229" ht="15" customHeight="1">
      <c r="A2229" s="76" t="inlineStr">
        <is>
          <t>Mão de Obra com Encargos Complementares</t>
        </is>
      </c>
      <c r="B2229" s="89" t="n"/>
      <c r="C2229" s="74" t="inlineStr">
        <is>
          <t>FONTE</t>
        </is>
      </c>
      <c r="D2229" s="74" t="inlineStr">
        <is>
          <t>UNID</t>
        </is>
      </c>
      <c r="E2229" s="74" t="inlineStr">
        <is>
          <t>COEFICIENTE</t>
        </is>
      </c>
      <c r="F2229" s="74" t="inlineStr">
        <is>
          <t>PREÇO UNITÁRIO</t>
        </is>
      </c>
      <c r="G2229" s="74" t="inlineStr">
        <is>
          <t>TOTAL</t>
        </is>
      </c>
    </row>
    <row r="2230" ht="21" customHeight="1">
      <c r="A2230" s="18" t="inlineStr">
        <is>
          <t>90775</t>
        </is>
      </c>
      <c r="B2230" s="19" t="inlineStr">
        <is>
          <t>DESENHISTA PROJETISTA COM ENCARGOS COMPLEMENTARES</t>
        </is>
      </c>
      <c r="C2230" s="18" t="inlineStr">
        <is>
          <t>SINAPI</t>
        </is>
      </c>
      <c r="D2230" s="18" t="inlineStr">
        <is>
          <t>H</t>
        </is>
      </c>
      <c r="E2230" s="20">
        <f>L2230*FATOR</f>
        <v/>
      </c>
      <c r="F2230" s="21">
        <f>'COMPOSICOES AUXILIARES'!G1469</f>
        <v/>
      </c>
      <c r="G2230" s="21">
        <f>ROUND(ROUND(E2230,8)*F2230,2)</f>
        <v/>
      </c>
      <c r="L2230" t="n">
        <v>18.7</v>
      </c>
      <c r="M2230" t="n">
        <v>29.67</v>
      </c>
      <c r="N2230">
        <f>(M2230-F2230)</f>
        <v/>
      </c>
    </row>
    <row r="2231" ht="21" customHeight="1">
      <c r="A2231" s="18" t="inlineStr">
        <is>
          <t>90777</t>
        </is>
      </c>
      <c r="B2231" s="19" t="inlineStr">
        <is>
          <t>ENGENHEIRO CIVIL DE OBRA JUNIOR COM ENCARGOS COMPLEMENTARES</t>
        </is>
      </c>
      <c r="C2231" s="18" t="inlineStr">
        <is>
          <t>SINAPI</t>
        </is>
      </c>
      <c r="D2231" s="18" t="inlineStr">
        <is>
          <t>H</t>
        </is>
      </c>
      <c r="E2231" s="20">
        <f>L2231*FATOR</f>
        <v/>
      </c>
      <c r="F2231" s="21">
        <f>'COMPOSICOES AUXILIARES'!G1599</f>
        <v/>
      </c>
      <c r="G2231" s="21">
        <f>ROUND(ROUND(E2231,8)*F2231,2)</f>
        <v/>
      </c>
      <c r="L2231" t="n">
        <v>18.7</v>
      </c>
      <c r="M2231" t="n">
        <v>121.41</v>
      </c>
      <c r="N2231">
        <f>(M2231-F2231)</f>
        <v/>
      </c>
    </row>
    <row r="2232" ht="18" customHeight="1">
      <c r="A2232" s="1" t="n"/>
      <c r="B2232" s="1" t="n"/>
      <c r="C2232" s="1" t="n"/>
      <c r="D2232" s="1" t="n"/>
      <c r="E2232" s="77" t="inlineStr">
        <is>
          <t>TOTAL Mão de Obra com Encargos Complementares:</t>
        </is>
      </c>
      <c r="F2232" s="89" t="n"/>
      <c r="G2232" s="22">
        <f>SUM(G2230:G2231)</f>
        <v/>
      </c>
    </row>
    <row r="2233" ht="15" customHeight="1">
      <c r="A2233" s="76" t="inlineStr">
        <is>
          <t>Serviço</t>
        </is>
      </c>
      <c r="B2233" s="89" t="n"/>
      <c r="C2233" s="74" t="inlineStr">
        <is>
          <t>FONTE</t>
        </is>
      </c>
      <c r="D2233" s="74" t="inlineStr">
        <is>
          <t>UNID</t>
        </is>
      </c>
      <c r="E2233" s="74" t="inlineStr">
        <is>
          <t>COEFICIENTE</t>
        </is>
      </c>
      <c r="F2233" s="74" t="inlineStr">
        <is>
          <t>PREÇO UNITÁRIO</t>
        </is>
      </c>
      <c r="G2233" s="74" t="inlineStr">
        <is>
          <t>TOTAL</t>
        </is>
      </c>
    </row>
    <row r="2234" ht="15" customHeight="1">
      <c r="A2234" s="18" t="inlineStr">
        <is>
          <t>SBC008808</t>
        </is>
      </c>
      <c r="B2234" s="19" t="inlineStr">
        <is>
          <t>PROJETO INSTALACAO HIDRAULICA EM EDIFICACAO</t>
        </is>
      </c>
      <c r="C2234" s="18" t="inlineStr">
        <is>
          <t xml:space="preserve">Composições </t>
        </is>
      </c>
      <c r="D2234" s="18" t="inlineStr">
        <is>
          <t>M2</t>
        </is>
      </c>
      <c r="E2234" s="20" t="n">
        <v>123.31</v>
      </c>
      <c r="F2234" s="21">
        <f>ROUND(M2234*FATOR, 2)</f>
        <v/>
      </c>
      <c r="G2234" s="21">
        <f>ROUND(ROUND(E2234,8)*F2234,2)</f>
        <v/>
      </c>
      <c r="L2234" t="n">
        <v>123.31</v>
      </c>
      <c r="M2234" t="n">
        <v>13</v>
      </c>
      <c r="N2234">
        <f>(M2234-F2234)</f>
        <v/>
      </c>
    </row>
    <row r="2235" ht="15" customHeight="1">
      <c r="A2235" s="1" t="n"/>
      <c r="B2235" s="1" t="n"/>
      <c r="C2235" s="1" t="n"/>
      <c r="D2235" s="1" t="n"/>
      <c r="E2235" s="77" t="inlineStr">
        <is>
          <t>TOTAL Serviço:</t>
        </is>
      </c>
      <c r="F2235" s="89" t="n"/>
      <c r="G2235" s="22">
        <f>SUM(G2234:G2234)</f>
        <v/>
      </c>
    </row>
    <row r="2236" ht="15" customHeight="1">
      <c r="A2236" s="1" t="n"/>
      <c r="B2236" s="1" t="n"/>
      <c r="C2236" s="1" t="n"/>
      <c r="D2236" s="1" t="n"/>
      <c r="E2236" s="78" t="inlineStr">
        <is>
          <t>VALOR:</t>
        </is>
      </c>
      <c r="F2236" s="89" t="n"/>
      <c r="G2236" s="4">
        <f>SUM(G2232,G2235)</f>
        <v/>
      </c>
    </row>
    <row r="2237" ht="15" customHeight="1">
      <c r="A2237" s="1" t="n"/>
      <c r="B2237" s="1" t="n"/>
      <c r="C2237" s="1" t="n"/>
      <c r="D2237" s="1" t="n"/>
      <c r="E2237" s="78" t="inlineStr">
        <is>
          <t>VALOR BDI:</t>
        </is>
      </c>
      <c r="F2237" s="89" t="n"/>
      <c r="G2237" s="4">
        <f>ROUNDDOWN(G2236*BDI,2)</f>
        <v/>
      </c>
    </row>
    <row r="2238" ht="15" customHeight="1">
      <c r="A2238" s="1" t="n"/>
      <c r="B2238" s="1" t="n"/>
      <c r="C2238" s="1" t="n"/>
      <c r="D2238" s="1" t="n"/>
      <c r="E2238" s="78" t="inlineStr">
        <is>
          <t>VALOR COM BDI:</t>
        </is>
      </c>
      <c r="F2238" s="89" t="n"/>
      <c r="G2238" s="4">
        <f>G2237 + G2236</f>
        <v/>
      </c>
    </row>
    <row r="2239" ht="9.949999999999999" customHeight="1">
      <c r="A2239" s="1" t="n"/>
      <c r="B2239" s="1" t="n"/>
      <c r="C2239" s="1" t="n"/>
      <c r="D2239" s="1" t="n"/>
      <c r="E2239" s="79" t="n"/>
    </row>
    <row r="2240" ht="20.1" customHeight="1">
      <c r="A2240" s="80" t="inlineStr">
        <is>
          <t>7.1. PROJ. 01 PROJETO EXECUTIVO COMPLETO (UN)</t>
        </is>
      </c>
      <c r="B2240" s="88" t="n"/>
      <c r="C2240" s="88" t="n"/>
      <c r="D2240" s="88" t="n"/>
      <c r="E2240" s="88" t="n"/>
      <c r="F2240" s="88" t="n"/>
      <c r="G2240" s="89" t="n"/>
    </row>
    <row r="2241" ht="15" customHeight="1">
      <c r="A2241" s="76" t="inlineStr">
        <is>
          <t>Mão de Obra com Encargos Complementares</t>
        </is>
      </c>
      <c r="B2241" s="89" t="n"/>
      <c r="C2241" s="74" t="inlineStr">
        <is>
          <t>FONTE</t>
        </is>
      </c>
      <c r="D2241" s="74" t="inlineStr">
        <is>
          <t>UNID</t>
        </is>
      </c>
      <c r="E2241" s="74" t="inlineStr">
        <is>
          <t>COEFICIENTE</t>
        </is>
      </c>
      <c r="F2241" s="74" t="inlineStr">
        <is>
          <t>PREÇO UNITÁRIO</t>
        </is>
      </c>
      <c r="G2241" s="74" t="inlineStr">
        <is>
          <t>TOTAL</t>
        </is>
      </c>
    </row>
    <row r="2242" ht="21" customHeight="1">
      <c r="A2242" s="18" t="inlineStr">
        <is>
          <t>90775</t>
        </is>
      </c>
      <c r="B2242" s="19" t="inlineStr">
        <is>
          <t>DESENHISTA PROJETISTA COM ENCARGOS COMPLEMENTARES</t>
        </is>
      </c>
      <c r="C2242" s="18" t="inlineStr">
        <is>
          <t>SINAPI</t>
        </is>
      </c>
      <c r="D2242" s="18" t="inlineStr">
        <is>
          <t>H</t>
        </is>
      </c>
      <c r="E2242" s="20">
        <f>L2242*FATOR</f>
        <v/>
      </c>
      <c r="F2242" s="21">
        <f>'COMPOSICOES AUXILIARES'!G1469</f>
        <v/>
      </c>
      <c r="G2242" s="21">
        <f>ROUND(ROUND(E2242,8)*F2242,2)</f>
        <v/>
      </c>
      <c r="L2242" t="n">
        <v>41</v>
      </c>
      <c r="M2242" t="n">
        <v>29.67</v>
      </c>
      <c r="N2242">
        <f>(M2242-F2242)</f>
        <v/>
      </c>
    </row>
    <row r="2243" ht="21" customHeight="1">
      <c r="A2243" s="18" t="inlineStr">
        <is>
          <t>90777</t>
        </is>
      </c>
      <c r="B2243" s="19" t="inlineStr">
        <is>
          <t>ENGENHEIRO CIVIL DE OBRA JUNIOR COM ENCARGOS COMPLEMENTARES</t>
        </is>
      </c>
      <c r="C2243" s="18" t="inlineStr">
        <is>
          <t>SINAPI</t>
        </is>
      </c>
      <c r="D2243" s="18" t="inlineStr">
        <is>
          <t>H</t>
        </is>
      </c>
      <c r="E2243" s="20">
        <f>L2243*FATOR</f>
        <v/>
      </c>
      <c r="F2243" s="21">
        <f>'COMPOSICOES AUXILIARES'!G1599</f>
        <v/>
      </c>
      <c r="G2243" s="21">
        <f>ROUND(ROUND(E2243,8)*F2243,2)</f>
        <v/>
      </c>
      <c r="L2243" t="n">
        <v>77</v>
      </c>
      <c r="M2243" t="n">
        <v>121.41</v>
      </c>
      <c r="N2243">
        <f>(M2243-F2243)</f>
        <v/>
      </c>
    </row>
    <row r="2244" ht="21" customHeight="1">
      <c r="A2244" s="18" t="inlineStr">
        <is>
          <t>100533</t>
        </is>
      </c>
      <c r="B2244" s="19" t="inlineStr">
        <is>
          <t>TECNICO DE EDIFICACOES COM ENCARGOS COMPLEMENTARES</t>
        </is>
      </c>
      <c r="C2244" s="18" t="inlineStr">
        <is>
          <t>SINAPI</t>
        </is>
      </c>
      <c r="D2244" s="18" t="inlineStr">
        <is>
          <t>H</t>
        </is>
      </c>
      <c r="E2244" s="20">
        <f>L2244*FATOR</f>
        <v/>
      </c>
      <c r="F2244" s="21">
        <f>'COMPOSICOES AUXILIARES'!G3453</f>
        <v/>
      </c>
      <c r="G2244" s="21">
        <f>ROUND(ROUND(E2244,8)*F2244,2)</f>
        <v/>
      </c>
      <c r="L2244" t="n">
        <v>8.4</v>
      </c>
      <c r="M2244" t="n">
        <v>32.86</v>
      </c>
      <c r="N2244">
        <f>(M2244-F2244)</f>
        <v/>
      </c>
    </row>
    <row r="2245" ht="18" customHeight="1">
      <c r="A2245" s="1" t="n"/>
      <c r="B2245" s="1" t="n"/>
      <c r="C2245" s="1" t="n"/>
      <c r="D2245" s="1" t="n"/>
      <c r="E2245" s="77" t="inlineStr">
        <is>
          <t>TOTAL Mão de Obra com Encargos Complementares:</t>
        </is>
      </c>
      <c r="F2245" s="89" t="n"/>
      <c r="G2245" s="22">
        <f>SUM(G2242:G2244)</f>
        <v/>
      </c>
    </row>
    <row r="2246" ht="15" customHeight="1">
      <c r="A2246" s="1" t="n"/>
      <c r="B2246" s="1" t="n"/>
      <c r="C2246" s="1" t="n"/>
      <c r="D2246" s="1" t="n"/>
      <c r="E2246" s="78" t="inlineStr">
        <is>
          <t>VALOR:</t>
        </is>
      </c>
      <c r="F2246" s="89" t="n"/>
      <c r="G2246" s="4">
        <f>SUM(G2245)</f>
        <v/>
      </c>
    </row>
    <row r="2247" ht="15" customHeight="1">
      <c r="A2247" s="1" t="n"/>
      <c r="B2247" s="1" t="n"/>
      <c r="C2247" s="1" t="n"/>
      <c r="D2247" s="1" t="n"/>
      <c r="E2247" s="78" t="inlineStr">
        <is>
          <t>VALOR BDI:</t>
        </is>
      </c>
      <c r="F2247" s="89" t="n"/>
      <c r="G2247" s="4">
        <f>ROUNDDOWN(G2246*BDI,2)</f>
        <v/>
      </c>
    </row>
    <row r="2248" ht="15" customHeight="1">
      <c r="A2248" s="1" t="n"/>
      <c r="B2248" s="1" t="n"/>
      <c r="C2248" s="1" t="n"/>
      <c r="D2248" s="1" t="n"/>
      <c r="E2248" s="78" t="inlineStr">
        <is>
          <t>VALOR COM BDI:</t>
        </is>
      </c>
      <c r="F2248" s="89" t="n"/>
      <c r="G2248" s="4">
        <f>G2247 + G2246</f>
        <v/>
      </c>
    </row>
    <row r="2249" ht="9.949999999999999" customHeight="1">
      <c r="A2249" s="1" t="n"/>
      <c r="B2249" s="1" t="n"/>
      <c r="C2249" s="1" t="n"/>
      <c r="D2249" s="1" t="n"/>
      <c r="E2249" s="79" t="n"/>
    </row>
    <row r="2250" ht="20.1" customHeight="1">
      <c r="A2250" s="80" t="inlineStr">
        <is>
          <t>7.2. PROJ. 02 AS BUILT - ATUALIZAÇÃO DO PROJETO EXECUTIVO CONFORME CONSTRUÍDO (UN)</t>
        </is>
      </c>
      <c r="B2250" s="88" t="n"/>
      <c r="C2250" s="88" t="n"/>
      <c r="D2250" s="88" t="n"/>
      <c r="E2250" s="88" t="n"/>
      <c r="F2250" s="88" t="n"/>
      <c r="G2250" s="89" t="n"/>
    </row>
    <row r="2251" ht="15" customHeight="1">
      <c r="A2251" s="76" t="inlineStr">
        <is>
          <t>Mão de Obra com Encargos Complementares</t>
        </is>
      </c>
      <c r="B2251" s="89" t="n"/>
      <c r="C2251" s="74" t="inlineStr">
        <is>
          <t>FONTE</t>
        </is>
      </c>
      <c r="D2251" s="74" t="inlineStr">
        <is>
          <t>UNID</t>
        </is>
      </c>
      <c r="E2251" s="74" t="inlineStr">
        <is>
          <t>COEFICIENTE</t>
        </is>
      </c>
      <c r="F2251" s="74" t="inlineStr">
        <is>
          <t>PREÇO UNITÁRIO</t>
        </is>
      </c>
      <c r="G2251" s="74" t="inlineStr">
        <is>
          <t>TOTAL</t>
        </is>
      </c>
    </row>
    <row r="2252" ht="21" customHeight="1">
      <c r="A2252" s="18" t="inlineStr">
        <is>
          <t>90775</t>
        </is>
      </c>
      <c r="B2252" s="19" t="inlineStr">
        <is>
          <t>DESENHISTA PROJETISTA COM ENCARGOS COMPLEMENTARES</t>
        </is>
      </c>
      <c r="C2252" s="18" t="inlineStr">
        <is>
          <t>SINAPI</t>
        </is>
      </c>
      <c r="D2252" s="18" t="inlineStr">
        <is>
          <t>H</t>
        </is>
      </c>
      <c r="E2252" s="20">
        <f>L2252*FATOR</f>
        <v/>
      </c>
      <c r="F2252" s="21">
        <f>'COMPOSICOES AUXILIARES'!G1469</f>
        <v/>
      </c>
      <c r="G2252" s="21">
        <f>ROUND(ROUND(E2252,8)*F2252,2)</f>
        <v/>
      </c>
      <c r="L2252" t="n">
        <v>30</v>
      </c>
      <c r="M2252" t="n">
        <v>29.67</v>
      </c>
      <c r="N2252">
        <f>(M2252-F2252)</f>
        <v/>
      </c>
    </row>
    <row r="2253" ht="21" customHeight="1">
      <c r="A2253" s="18" t="inlineStr">
        <is>
          <t>90777</t>
        </is>
      </c>
      <c r="B2253" s="19" t="inlineStr">
        <is>
          <t>ENGENHEIRO CIVIL DE OBRA JUNIOR COM ENCARGOS COMPLEMENTARES</t>
        </is>
      </c>
      <c r="C2253" s="18" t="inlineStr">
        <is>
          <t>SINAPI</t>
        </is>
      </c>
      <c r="D2253" s="18" t="inlineStr">
        <is>
          <t>H</t>
        </is>
      </c>
      <c r="E2253" s="20">
        <f>L2253*FATOR</f>
        <v/>
      </c>
      <c r="F2253" s="21">
        <f>'COMPOSICOES AUXILIARES'!G1599</f>
        <v/>
      </c>
      <c r="G2253" s="21">
        <f>ROUND(ROUND(E2253,8)*F2253,2)</f>
        <v/>
      </c>
      <c r="L2253" t="n">
        <v>45</v>
      </c>
      <c r="M2253" t="n">
        <v>121.41</v>
      </c>
      <c r="N2253">
        <f>(M2253-F2253)</f>
        <v/>
      </c>
    </row>
    <row r="2254" ht="21" customHeight="1">
      <c r="A2254" s="18" t="inlineStr">
        <is>
          <t>100533</t>
        </is>
      </c>
      <c r="B2254" s="19" t="inlineStr">
        <is>
          <t>TECNICO DE EDIFICACOES COM ENCARGOS COMPLEMENTARES</t>
        </is>
      </c>
      <c r="C2254" s="18" t="inlineStr">
        <is>
          <t>SINAPI</t>
        </is>
      </c>
      <c r="D2254" s="18" t="inlineStr">
        <is>
          <t>H</t>
        </is>
      </c>
      <c r="E2254" s="20">
        <f>L2254*FATOR</f>
        <v/>
      </c>
      <c r="F2254" s="21">
        <f>'COMPOSICOES AUXILIARES'!G3453</f>
        <v/>
      </c>
      <c r="G2254" s="21">
        <f>ROUND(ROUND(E2254,8)*F2254,2)</f>
        <v/>
      </c>
      <c r="L2254" t="n">
        <v>6.2</v>
      </c>
      <c r="M2254" t="n">
        <v>32.86</v>
      </c>
      <c r="N2254">
        <f>(M2254-F2254)</f>
        <v/>
      </c>
    </row>
    <row r="2255" ht="18" customHeight="1">
      <c r="A2255" s="1" t="n"/>
      <c r="B2255" s="1" t="n"/>
      <c r="C2255" s="1" t="n"/>
      <c r="D2255" s="1" t="n"/>
      <c r="E2255" s="77" t="inlineStr">
        <is>
          <t>TOTAL Mão de Obra com Encargos Complementares:</t>
        </is>
      </c>
      <c r="F2255" s="89" t="n"/>
      <c r="G2255" s="22">
        <f>SUM(G2252:G2254)</f>
        <v/>
      </c>
    </row>
    <row r="2256" ht="15" customHeight="1">
      <c r="A2256" s="1" t="n"/>
      <c r="B2256" s="1" t="n"/>
      <c r="C2256" s="1" t="n"/>
      <c r="D2256" s="1" t="n"/>
      <c r="E2256" s="78" t="inlineStr">
        <is>
          <t>VALOR:</t>
        </is>
      </c>
      <c r="F2256" s="89" t="n"/>
      <c r="G2256" s="4">
        <f>SUM(G2255)</f>
        <v/>
      </c>
    </row>
    <row r="2257" ht="15" customHeight="1">
      <c r="A2257" s="1" t="n"/>
      <c r="B2257" s="1" t="n"/>
      <c r="C2257" s="1" t="n"/>
      <c r="D2257" s="1" t="n"/>
      <c r="E2257" s="78" t="inlineStr">
        <is>
          <t>VALOR BDI:</t>
        </is>
      </c>
      <c r="F2257" s="89" t="n"/>
      <c r="G2257" s="4">
        <f>ROUNDDOWN(G2256*BDI,2)</f>
        <v/>
      </c>
    </row>
    <row r="2258" ht="15" customHeight="1">
      <c r="A2258" s="1" t="n"/>
      <c r="B2258" s="1" t="n"/>
      <c r="C2258" s="1" t="n"/>
      <c r="D2258" s="1" t="n"/>
      <c r="E2258" s="78" t="inlineStr">
        <is>
          <t>VALOR COM BDI:</t>
        </is>
      </c>
      <c r="F2258" s="89" t="n"/>
      <c r="G2258" s="4">
        <f>G2257 + G2256</f>
        <v/>
      </c>
    </row>
    <row r="2259" ht="9.949999999999999" customHeight="1">
      <c r="A2259" s="1" t="n"/>
      <c r="B2259" s="1" t="n"/>
      <c r="C2259" s="1" t="n"/>
      <c r="D2259" s="1" t="n"/>
      <c r="E2259" s="79" t="n"/>
    </row>
    <row r="2260" ht="20.1" customHeight="1">
      <c r="A2260" s="80" t="inlineStr">
        <is>
          <t>7.3. 100982 CARGA, MANOBRA E DESCARGA DE ENTULHO EM CAMINHÃO BASCULANTE 10 M³ - CARGA COM ESCAVADEIRA HIDRÁULICA (CAÇAMBA DE 0,80 M³ / 111 HP) E DESCARGA LIVRE (UNIDADE: M3). AF_07/2020 (M3)</t>
        </is>
      </c>
      <c r="B2260" s="88" t="n"/>
      <c r="C2260" s="88" t="n"/>
      <c r="D2260" s="88" t="n"/>
      <c r="E2260" s="88" t="n"/>
      <c r="F2260" s="88" t="n"/>
      <c r="G2260" s="89" t="n"/>
    </row>
    <row r="2261" ht="15" customHeight="1">
      <c r="A2261" s="76" t="inlineStr">
        <is>
          <t>Equipamento Custo Horário</t>
        </is>
      </c>
      <c r="B2261" s="89" t="n"/>
      <c r="C2261" s="74" t="inlineStr">
        <is>
          <t>FONTE</t>
        </is>
      </c>
      <c r="D2261" s="74" t="inlineStr">
        <is>
          <t>UNID</t>
        </is>
      </c>
      <c r="E2261" s="74" t="inlineStr">
        <is>
          <t>COEFICIENTE</t>
        </is>
      </c>
      <c r="F2261" s="74" t="inlineStr">
        <is>
          <t>PREÇO UNITÁRIO</t>
        </is>
      </c>
      <c r="G2261" s="74" t="inlineStr">
        <is>
          <t>TOTAL</t>
        </is>
      </c>
    </row>
    <row r="2262" ht="45.95" customHeight="1">
      <c r="A2262" s="18" t="inlineStr">
        <is>
          <t>91387</t>
        </is>
      </c>
      <c r="B2262" s="19" t="inlineStr">
        <is>
          <t>CAMINHÃO BASCULANTE 10 M3, TRUCADO CABINE SIMPLES, PESO BRUTO TOTAL 23.000 KG, CARGA ÚTIL MÁXIMA 15.935 KG, DISTÂNCIA ENTRE EIXOS 4,80 M, POTÊNCIA 230 CV INCLUSIVE CAÇAMBA METÁLICA - CHI DIURNO. AF_06/2014</t>
        </is>
      </c>
      <c r="C2262" s="18" t="inlineStr">
        <is>
          <t>SINAPI</t>
        </is>
      </c>
      <c r="D2262" s="18" t="inlineStr">
        <is>
          <t>CHI</t>
        </is>
      </c>
      <c r="E2262" s="20" t="n">
        <v>0.0138</v>
      </c>
      <c r="F2262" s="21">
        <f>'COMPOSICOES AUXILIARES'!G656</f>
        <v/>
      </c>
      <c r="G2262" s="21">
        <f>TRUNC(TRUNC(E2262,8)*F2262,2)</f>
        <v/>
      </c>
      <c r="L2262" t="n">
        <v>0.0138</v>
      </c>
      <c r="M2262" t="n">
        <v>80.31</v>
      </c>
      <c r="N2262">
        <f>(M2262-F2262)</f>
        <v/>
      </c>
    </row>
    <row r="2263" ht="45.95" customHeight="1">
      <c r="A2263" s="18" t="inlineStr">
        <is>
          <t>91386</t>
        </is>
      </c>
      <c r="B2263" s="19" t="inlineStr">
        <is>
          <t>CAMINHÃO BASCULANTE 10 M3, TRUCADO CABINE SIMPLES, PESO BRUTO TOTAL 23.000 KG, CARGA ÚTIL MÁXIMA 15.935 KG, DISTÂNCIA ENTRE EIXOS 4,80 M, POTÊNCIA 230 CV INCLUSIVE CAÇAMBA METÁLICA - CHP DIURNO. AF_06/2014</t>
        </is>
      </c>
      <c r="C2263" s="18" t="inlineStr">
        <is>
          <t>SINAPI</t>
        </is>
      </c>
      <c r="D2263" s="18" t="inlineStr">
        <is>
          <t>CHP</t>
        </is>
      </c>
      <c r="E2263" s="20" t="n">
        <v>0.0198</v>
      </c>
      <c r="F2263" s="21">
        <f>'COMPOSICOES AUXILIARES'!G671</f>
        <v/>
      </c>
      <c r="G2263" s="21">
        <f>TRUNC(TRUNC(E2263,8)*F2263,2)</f>
        <v/>
      </c>
      <c r="L2263" t="n">
        <v>0.0198</v>
      </c>
      <c r="M2263" t="n">
        <v>280.86</v>
      </c>
      <c r="N2263">
        <f>(M2263-F2263)</f>
        <v/>
      </c>
    </row>
    <row r="2264" ht="29.1" customHeight="1">
      <c r="A2264" s="18" t="inlineStr">
        <is>
          <t>5632</t>
        </is>
      </c>
      <c r="B2264" s="19" t="inlineStr">
        <is>
          <t>ESCAVADEIRA HIDRÁULICA SOBRE ESTEIRAS, CAÇAMBA 0,80 M3, PESO OPERACIONAL 17 T, POTENCIA BRUTA 111 HP - CHI DIURNO. AF_06/2014</t>
        </is>
      </c>
      <c r="C2264" s="18" t="inlineStr">
        <is>
          <t>SINAPI</t>
        </is>
      </c>
      <c r="D2264" s="18" t="inlineStr">
        <is>
          <t>CHI</t>
        </is>
      </c>
      <c r="E2264" s="20" t="n">
        <v>0.0105</v>
      </c>
      <c r="F2264" s="21">
        <f>'COMPOSICOES AUXILIARES'!G1645</f>
        <v/>
      </c>
      <c r="G2264" s="21">
        <f>TRUNC(TRUNC(E2264,8)*F2264,2)</f>
        <v/>
      </c>
      <c r="L2264" t="n">
        <v>0.0105</v>
      </c>
      <c r="M2264" t="n">
        <v>90.06999999999999</v>
      </c>
      <c r="N2264">
        <f>(M2264-F2264)</f>
        <v/>
      </c>
    </row>
    <row r="2265" ht="29.1" customHeight="1">
      <c r="A2265" s="18" t="inlineStr">
        <is>
          <t>5631</t>
        </is>
      </c>
      <c r="B2265" s="19" t="inlineStr">
        <is>
          <t>ESCAVADEIRA HIDRÁULICA SOBRE ESTEIRAS, CAÇAMBA 0,80 M3, PESO OPERACIONAL 17 T, POTENCIA BRUTA 111 HP - CHP DIURNO. AF_06/2014</t>
        </is>
      </c>
      <c r="C2265" s="18" t="inlineStr">
        <is>
          <t>SINAPI</t>
        </is>
      </c>
      <c r="D2265" s="18" t="inlineStr">
        <is>
          <t>CHP</t>
        </is>
      </c>
      <c r="E2265" s="20" t="n">
        <v>0.0083</v>
      </c>
      <c r="F2265" s="21">
        <f>'COMPOSICOES AUXILIARES'!G1659</f>
        <v/>
      </c>
      <c r="G2265" s="21">
        <f>TRUNC(TRUNC(E2265,8)*F2265,2)</f>
        <v/>
      </c>
      <c r="L2265" t="n">
        <v>0.0083</v>
      </c>
      <c r="M2265" t="n">
        <v>214.08</v>
      </c>
      <c r="N2265">
        <f>(M2265-F2265)</f>
        <v/>
      </c>
    </row>
    <row r="2266" ht="18" customHeight="1">
      <c r="A2266" s="1" t="n"/>
      <c r="B2266" s="1" t="n"/>
      <c r="C2266" s="1" t="n"/>
      <c r="D2266" s="1" t="n"/>
      <c r="E2266" s="77" t="inlineStr">
        <is>
          <t>TOTAL Equipamento Custo Horário:</t>
        </is>
      </c>
      <c r="F2266" s="89" t="n"/>
      <c r="G2266" s="22">
        <f>SUM(G2262:G2265)</f>
        <v/>
      </c>
    </row>
    <row r="2267" ht="15" customHeight="1">
      <c r="A2267" s="1" t="n"/>
      <c r="B2267" s="1" t="n"/>
      <c r="C2267" s="1" t="n"/>
      <c r="D2267" s="1" t="n"/>
      <c r="E2267" s="78" t="inlineStr">
        <is>
          <t>VALOR:</t>
        </is>
      </c>
      <c r="F2267" s="89" t="n"/>
      <c r="G2267" s="4">
        <f>SUM(G2266)</f>
        <v/>
      </c>
    </row>
    <row r="2268" ht="15" customHeight="1">
      <c r="A2268" s="1" t="n"/>
      <c r="B2268" s="1" t="n"/>
      <c r="C2268" s="1" t="n"/>
      <c r="D2268" s="1" t="n"/>
      <c r="E2268" s="78" t="inlineStr">
        <is>
          <t>VALOR BDI:</t>
        </is>
      </c>
      <c r="F2268" s="89" t="n"/>
      <c r="G2268" s="4">
        <f>ROUNDDOWN(G2267*BDI,2)</f>
        <v/>
      </c>
    </row>
    <row r="2269" ht="15" customHeight="1">
      <c r="A2269" s="1" t="n"/>
      <c r="B2269" s="1" t="n"/>
      <c r="C2269" s="1" t="n"/>
      <c r="D2269" s="1" t="n"/>
      <c r="E2269" s="78" t="inlineStr">
        <is>
          <t>VALOR COM BDI:</t>
        </is>
      </c>
      <c r="F2269" s="89" t="n"/>
      <c r="G2269" s="4">
        <f>G2268 + G2267</f>
        <v/>
      </c>
    </row>
    <row r="2270" ht="9.949999999999999" customHeight="1">
      <c r="A2270" s="1" t="n"/>
      <c r="B2270" s="1" t="n"/>
      <c r="C2270" s="1" t="n"/>
      <c r="D2270" s="1" t="n"/>
      <c r="E2270" s="79" t="n"/>
    </row>
    <row r="2271" ht="20.1" customHeight="1">
      <c r="A2271" s="80" t="inlineStr">
        <is>
          <t>7.4. 00009537 LIMPEZA FINAL DA OBRA (M2)</t>
        </is>
      </c>
      <c r="B2271" s="88" t="n"/>
      <c r="C2271" s="88" t="n"/>
      <c r="D2271" s="88" t="n"/>
      <c r="E2271" s="88" t="n"/>
      <c r="F2271" s="88" t="n"/>
      <c r="G2271" s="89" t="n"/>
    </row>
    <row r="2272" ht="15" customHeight="1">
      <c r="A2272" s="76" t="inlineStr">
        <is>
          <t>Material</t>
        </is>
      </c>
      <c r="B2272" s="89" t="n"/>
      <c r="C2272" s="74" t="inlineStr">
        <is>
          <t>FONTE</t>
        </is>
      </c>
      <c r="D2272" s="74" t="inlineStr">
        <is>
          <t>UNID</t>
        </is>
      </c>
      <c r="E2272" s="74" t="inlineStr">
        <is>
          <t>COEFICIENTE</t>
        </is>
      </c>
      <c r="F2272" s="74" t="inlineStr">
        <is>
          <t>PREÇO UNITÁRIO</t>
        </is>
      </c>
      <c r="G2272" s="74" t="inlineStr">
        <is>
          <t>TOTAL</t>
        </is>
      </c>
    </row>
    <row r="2273" ht="21" customHeight="1">
      <c r="A2273" s="18" t="inlineStr">
        <is>
          <t>00000003</t>
        </is>
      </c>
      <c r="B2273" s="19" t="inlineStr">
        <is>
          <t>ACIDO CLORIDRICO / ACIDO MURIATICO, DILUICAO 10% A 12% PARA USO EM LIMPEZA</t>
        </is>
      </c>
      <c r="C2273" s="18" t="inlineStr">
        <is>
          <t>SINAPI</t>
        </is>
      </c>
      <c r="D2273" s="18" t="inlineStr">
        <is>
          <t>L</t>
        </is>
      </c>
      <c r="E2273" s="20" t="n">
        <v>0.05</v>
      </c>
      <c r="F2273" s="21">
        <f>ROUND(M2273*FATOR, 2)</f>
        <v/>
      </c>
      <c r="G2273" s="21">
        <f>ROUND(ROUND(E2273,8)*F2273,2)</f>
        <v/>
      </c>
      <c r="L2273" t="n">
        <v>0.05</v>
      </c>
      <c r="M2273" t="n">
        <v>15.94</v>
      </c>
      <c r="N2273">
        <f>(M2273-F2273)</f>
        <v/>
      </c>
    </row>
    <row r="2274" ht="15" customHeight="1">
      <c r="A2274" s="1" t="n"/>
      <c r="B2274" s="1" t="n"/>
      <c r="C2274" s="1" t="n"/>
      <c r="D2274" s="1" t="n"/>
      <c r="E2274" s="77" t="inlineStr">
        <is>
          <t>TOTAL Material:</t>
        </is>
      </c>
      <c r="F2274" s="89" t="n"/>
      <c r="G2274" s="22">
        <f>SUM(G2273:G2273)</f>
        <v/>
      </c>
    </row>
    <row r="2275" ht="15" customHeight="1">
      <c r="A2275" s="76" t="inlineStr">
        <is>
          <t>Mão de Obra com Encargos Complementares</t>
        </is>
      </c>
      <c r="B2275" s="89" t="n"/>
      <c r="C2275" s="74" t="inlineStr">
        <is>
          <t>FONTE</t>
        </is>
      </c>
      <c r="D2275" s="74" t="inlineStr">
        <is>
          <t>UNID</t>
        </is>
      </c>
      <c r="E2275" s="74" t="inlineStr">
        <is>
          <t>COEFICIENTE</t>
        </is>
      </c>
      <c r="F2275" s="74" t="inlineStr">
        <is>
          <t>PREÇO UNITÁRIO</t>
        </is>
      </c>
      <c r="G2275" s="74" t="inlineStr">
        <is>
          <t>TOTAL</t>
        </is>
      </c>
    </row>
    <row r="2276" ht="15" customHeight="1">
      <c r="A2276" s="18" t="inlineStr">
        <is>
          <t>88316</t>
        </is>
      </c>
      <c r="B2276" s="19" t="inlineStr">
        <is>
          <t>SERVENTE COM ENCARGOS COMPLEMENTARES</t>
        </is>
      </c>
      <c r="C2276" s="18" t="inlineStr">
        <is>
          <t>SINAPI</t>
        </is>
      </c>
      <c r="D2276" s="18" t="inlineStr">
        <is>
          <t>H</t>
        </is>
      </c>
      <c r="E2276" s="20">
        <f>L2276*FATOR</f>
        <v/>
      </c>
      <c r="F2276" s="21">
        <f>'COMPOSICOES AUXILIARES'!G3382</f>
        <v/>
      </c>
      <c r="G2276" s="21">
        <f>ROUND(ROUND(E2276,8)*F2276,2)</f>
        <v/>
      </c>
      <c r="L2276" t="n">
        <v>0.14</v>
      </c>
      <c r="M2276" t="n">
        <v>22.1</v>
      </c>
      <c r="N2276">
        <f>(M2276-F2276)</f>
        <v/>
      </c>
    </row>
    <row r="2277" ht="18" customHeight="1">
      <c r="A2277" s="1" t="n"/>
      <c r="B2277" s="1" t="n"/>
      <c r="C2277" s="1" t="n"/>
      <c r="D2277" s="1" t="n"/>
      <c r="E2277" s="77" t="inlineStr">
        <is>
          <t>TOTAL Mão de Obra com Encargos Complementares:</t>
        </is>
      </c>
      <c r="F2277" s="89" t="n"/>
      <c r="G2277" s="22">
        <f>SUM(G2276:G2276)</f>
        <v/>
      </c>
    </row>
    <row r="2278" ht="15" customHeight="1">
      <c r="A2278" s="1" t="n"/>
      <c r="B2278" s="1" t="n"/>
      <c r="C2278" s="1" t="n"/>
      <c r="D2278" s="1" t="n"/>
      <c r="E2278" s="78" t="inlineStr">
        <is>
          <t>VALOR:</t>
        </is>
      </c>
      <c r="F2278" s="89" t="n"/>
      <c r="G2278" s="4">
        <f>SUM(G2274,G2277)</f>
        <v/>
      </c>
    </row>
    <row r="2279" ht="15" customHeight="1">
      <c r="A2279" s="1" t="n"/>
      <c r="B2279" s="1" t="n"/>
      <c r="C2279" s="1" t="n"/>
      <c r="D2279" s="1" t="n"/>
      <c r="E2279" s="78" t="inlineStr">
        <is>
          <t>VALOR BDI:</t>
        </is>
      </c>
      <c r="F2279" s="89" t="n"/>
      <c r="G2279" s="4">
        <f>ROUNDDOWN(G2278*BDI,2)</f>
        <v/>
      </c>
    </row>
    <row r="2280" ht="15" customHeight="1">
      <c r="A2280" s="1" t="n"/>
      <c r="B2280" s="1" t="n"/>
      <c r="C2280" s="1" t="n"/>
      <c r="D2280" s="1" t="n"/>
      <c r="E2280" s="78" t="inlineStr">
        <is>
          <t>VALOR COM BDI:</t>
        </is>
      </c>
      <c r="F2280" s="89" t="n"/>
      <c r="G2280" s="4">
        <f>G2279 + G2278</f>
        <v/>
      </c>
    </row>
  </sheetData>
  <mergeCells count="1550">
    <mergeCell ref="E376:F376"/>
    <mergeCell ref="A2071:B2071"/>
    <mergeCell ref="A1608:B1608"/>
    <mergeCell ref="E834:F834"/>
    <mergeCell ref="A1221:G1221"/>
    <mergeCell ref="E1132:F1132"/>
    <mergeCell ref="A1948:G1948"/>
    <mergeCell ref="A310:G310"/>
    <mergeCell ref="E1895:F1895"/>
    <mergeCell ref="E1457:F1457"/>
    <mergeCell ref="E1432:F1432"/>
    <mergeCell ref="E2106:F2106"/>
    <mergeCell ref="E1922:F1922"/>
    <mergeCell ref="E2220:F2220"/>
    <mergeCell ref="E1765:G1765"/>
    <mergeCell ref="E1459:F1459"/>
    <mergeCell ref="E1801:F1801"/>
    <mergeCell ref="A262:B262"/>
    <mergeCell ref="E1033:G1033"/>
    <mergeCell ref="E278:G278"/>
    <mergeCell ref="A1239:G1239"/>
    <mergeCell ref="E1790:F1790"/>
    <mergeCell ref="A2152:G2152"/>
    <mergeCell ref="E758:F758"/>
    <mergeCell ref="E2246:F2246"/>
    <mergeCell ref="E1491:F1491"/>
    <mergeCell ref="A1654:B1654"/>
    <mergeCell ref="E117:F117"/>
    <mergeCell ref="E1485:F1485"/>
    <mergeCell ref="E1064:F1064"/>
    <mergeCell ref="E2248:F2248"/>
    <mergeCell ref="A1381:B1381"/>
    <mergeCell ref="E1664:G1664"/>
    <mergeCell ref="A1681:B1681"/>
    <mergeCell ref="A1839:B1839"/>
    <mergeCell ref="A505:G505"/>
    <mergeCell ref="E748:F748"/>
    <mergeCell ref="E1661:F1661"/>
    <mergeCell ref="E1959:F1959"/>
    <mergeCell ref="E900:F900"/>
    <mergeCell ref="A1898:G1898"/>
    <mergeCell ref="E779:G779"/>
    <mergeCell ref="E777:F777"/>
    <mergeCell ref="E16:F16"/>
    <mergeCell ref="A378:G378"/>
    <mergeCell ref="E1206:F1206"/>
    <mergeCell ref="E18:F18"/>
    <mergeCell ref="E19:G19"/>
    <mergeCell ref="A368:B368"/>
    <mergeCell ref="E772:F772"/>
    <mergeCell ref="A1394:B1394"/>
    <mergeCell ref="E2173:F2173"/>
    <mergeCell ref="E1405:G1405"/>
    <mergeCell ref="E69:F69"/>
    <mergeCell ref="A968:B968"/>
    <mergeCell ref="E832:F832"/>
    <mergeCell ref="E77:F77"/>
    <mergeCell ref="E377:G377"/>
    <mergeCell ref="E492:F492"/>
    <mergeCell ref="E1130:F1130"/>
    <mergeCell ref="E485:F485"/>
    <mergeCell ref="E1430:F1430"/>
    <mergeCell ref="A696:B696"/>
    <mergeCell ref="A258:B258"/>
    <mergeCell ref="E2186:F2186"/>
    <mergeCell ref="E1604:F1604"/>
    <mergeCell ref="E843:F843"/>
    <mergeCell ref="E82:F82"/>
    <mergeCell ref="E2027:F2027"/>
    <mergeCell ref="E1272:F1272"/>
    <mergeCell ref="A1479:B1479"/>
    <mergeCell ref="E1570:F1570"/>
    <mergeCell ref="E538:F538"/>
    <mergeCell ref="E1904:F1904"/>
    <mergeCell ref="E845:F845"/>
    <mergeCell ref="E2026:F2026"/>
    <mergeCell ref="E1449:G1449"/>
    <mergeCell ref="E1143:F1143"/>
    <mergeCell ref="E546:F546"/>
    <mergeCell ref="E1572:F1572"/>
    <mergeCell ref="E540:F540"/>
    <mergeCell ref="A1466:B1466"/>
    <mergeCell ref="A749:B749"/>
    <mergeCell ref="E389:G389"/>
    <mergeCell ref="A806:G806"/>
    <mergeCell ref="A1810:B1810"/>
    <mergeCell ref="E1146:G1146"/>
    <mergeCell ref="A1990:G1990"/>
    <mergeCell ref="E869:F869"/>
    <mergeCell ref="A1347:B1347"/>
    <mergeCell ref="E2118:G2118"/>
    <mergeCell ref="A1563:G1563"/>
    <mergeCell ref="A1867:G1867"/>
    <mergeCell ref="A1678:B1678"/>
    <mergeCell ref="A323:B323"/>
    <mergeCell ref="E1957:F1957"/>
    <mergeCell ref="E2255:F2255"/>
    <mergeCell ref="E111:F111"/>
    <mergeCell ref="E1204:F1204"/>
    <mergeCell ref="E1808:G1808"/>
    <mergeCell ref="E2257:F2257"/>
    <mergeCell ref="E1960:G1960"/>
    <mergeCell ref="E1952:F1952"/>
    <mergeCell ref="E1197:F1197"/>
    <mergeCell ref="E104:G104"/>
    <mergeCell ref="A2275:B2275"/>
    <mergeCell ref="E1985:F1985"/>
    <mergeCell ref="A87:G87"/>
    <mergeCell ref="E915:F915"/>
    <mergeCell ref="E1670:F1670"/>
    <mergeCell ref="A1691:B1691"/>
    <mergeCell ref="A1575:G1575"/>
    <mergeCell ref="A516:G516"/>
    <mergeCell ref="A1706:G1706"/>
    <mergeCell ref="E1680:F1680"/>
    <mergeCell ref="E1970:F1970"/>
    <mergeCell ref="E2268:F2268"/>
    <mergeCell ref="A661:B661"/>
    <mergeCell ref="E1671:F1671"/>
    <mergeCell ref="E612:F612"/>
    <mergeCell ref="E1225:F1225"/>
    <mergeCell ref="E483:F483"/>
    <mergeCell ref="E1096:F1096"/>
    <mergeCell ref="A1876:B1876"/>
    <mergeCell ref="E2125:F2125"/>
    <mergeCell ref="E514:F514"/>
    <mergeCell ref="E1698:F1698"/>
    <mergeCell ref="A1628:G1628"/>
    <mergeCell ref="A687:B687"/>
    <mergeCell ref="E1998:F1998"/>
    <mergeCell ref="E1243:F1243"/>
    <mergeCell ref="E938:F938"/>
    <mergeCell ref="E1595:F1595"/>
    <mergeCell ref="E511:F511"/>
    <mergeCell ref="E809:F809"/>
    <mergeCell ref="E2024:F2024"/>
    <mergeCell ref="A371:B371"/>
    <mergeCell ref="E1597:F1597"/>
    <mergeCell ref="A529:B529"/>
    <mergeCell ref="A407:B407"/>
    <mergeCell ref="A2218:B2218"/>
    <mergeCell ref="E2203:G2203"/>
    <mergeCell ref="E351:F351"/>
    <mergeCell ref="A616:G616"/>
    <mergeCell ref="A829:B829"/>
    <mergeCell ref="A1045:G1045"/>
    <mergeCell ref="E2226:F2226"/>
    <mergeCell ref="E1167:F1167"/>
    <mergeCell ref="E135:F135"/>
    <mergeCell ref="E439:F439"/>
    <mergeCell ref="E1325:F1325"/>
    <mergeCell ref="E1623:F1623"/>
    <mergeCell ref="E1921:F1921"/>
    <mergeCell ref="E2052:F2052"/>
    <mergeCell ref="A547:B547"/>
    <mergeCell ref="E739:F739"/>
    <mergeCell ref="E1923:F1923"/>
    <mergeCell ref="A2088:B2088"/>
    <mergeCell ref="E2223:F2223"/>
    <mergeCell ref="E580:F580"/>
    <mergeCell ref="A1058:B1058"/>
    <mergeCell ref="A303:B303"/>
    <mergeCell ref="A1371:G1371"/>
    <mergeCell ref="A1514:B1514"/>
    <mergeCell ref="E1465:F1465"/>
    <mergeCell ref="E1981:F1981"/>
    <mergeCell ref="E1641:F1641"/>
    <mergeCell ref="A487:G487"/>
    <mergeCell ref="A761:B761"/>
    <mergeCell ref="E277:F277"/>
    <mergeCell ref="E581:F581"/>
    <mergeCell ref="A2002:G2002"/>
    <mergeCell ref="E1338:F1338"/>
    <mergeCell ref="E1636:F1636"/>
    <mergeCell ref="E1181:G1181"/>
    <mergeCell ref="E2065:F2065"/>
    <mergeCell ref="E462:G462"/>
    <mergeCell ref="A1198:B1198"/>
    <mergeCell ref="A1532:B1532"/>
    <mergeCell ref="A2170:B2170"/>
    <mergeCell ref="E722:F722"/>
    <mergeCell ref="A472:B472"/>
    <mergeCell ref="A2261:B2261"/>
    <mergeCell ref="A1112:B1112"/>
    <mergeCell ref="A1527:B1527"/>
    <mergeCell ref="E603:F603"/>
    <mergeCell ref="E723:F723"/>
    <mergeCell ref="E717:F717"/>
    <mergeCell ref="A47:B47"/>
    <mergeCell ref="E636:F636"/>
    <mergeCell ref="A2057:G2057"/>
    <mergeCell ref="E515:G515"/>
    <mergeCell ref="E1023:F1023"/>
    <mergeCell ref="E813:G813"/>
    <mergeCell ref="E604:G604"/>
    <mergeCell ref="E1234:F1234"/>
    <mergeCell ref="A44:B44"/>
    <mergeCell ref="E1874:G1874"/>
    <mergeCell ref="A1775:G1775"/>
    <mergeCell ref="E652:F652"/>
    <mergeCell ref="A1885:B1885"/>
    <mergeCell ref="A2183:B2183"/>
    <mergeCell ref="A1428:B1428"/>
    <mergeCell ref="A1741:G1741"/>
    <mergeCell ref="A861:B861"/>
    <mergeCell ref="A1016:G1016"/>
    <mergeCell ref="E2136:F2136"/>
    <mergeCell ref="E51:F51"/>
    <mergeCell ref="A1588:B1588"/>
    <mergeCell ref="E683:F683"/>
    <mergeCell ref="E1709:F1709"/>
    <mergeCell ref="E1252:F1252"/>
    <mergeCell ref="E1410:F1410"/>
    <mergeCell ref="E1404:F1404"/>
    <mergeCell ref="E1702:F1702"/>
    <mergeCell ref="E947:F947"/>
    <mergeCell ref="E1283:G1283"/>
    <mergeCell ref="E520:F520"/>
    <mergeCell ref="E1553:G1553"/>
    <mergeCell ref="E2227:G2227"/>
    <mergeCell ref="A109:B109"/>
    <mergeCell ref="E375:F375"/>
    <mergeCell ref="A1665:G1665"/>
    <mergeCell ref="E554:G554"/>
    <mergeCell ref="A1785:B1785"/>
    <mergeCell ref="E1761:F1761"/>
    <mergeCell ref="A1899:B1899"/>
    <mergeCell ref="E1632:F1632"/>
    <mergeCell ref="E2069:G2069"/>
    <mergeCell ref="E1763:F1763"/>
    <mergeCell ref="E2061:F2061"/>
    <mergeCell ref="A443:B443"/>
    <mergeCell ref="E453:G453"/>
    <mergeCell ref="E388:F388"/>
    <mergeCell ref="A866:B866"/>
    <mergeCell ref="E1779:F1779"/>
    <mergeCell ref="A2141:G2141"/>
    <mergeCell ref="A1523:B1523"/>
    <mergeCell ref="E1789:F1789"/>
    <mergeCell ref="E2079:F2079"/>
    <mergeCell ref="E1353:G1353"/>
    <mergeCell ref="A356:G356"/>
    <mergeCell ref="E1660:F1660"/>
    <mergeCell ref="A584:B584"/>
    <mergeCell ref="E2081:F2081"/>
    <mergeCell ref="E294:F294"/>
    <mergeCell ref="E594:G594"/>
    <mergeCell ref="E592:F592"/>
    <mergeCell ref="E892:G892"/>
    <mergeCell ref="A1098:G1098"/>
    <mergeCell ref="A1854:B1854"/>
    <mergeCell ref="E2082:G2082"/>
    <mergeCell ref="E2074:F2074"/>
    <mergeCell ref="A1406:G1406"/>
    <mergeCell ref="E2105:F2105"/>
    <mergeCell ref="E318:F318"/>
    <mergeCell ref="E1502:F1502"/>
    <mergeCell ref="E923:F923"/>
    <mergeCell ref="A193:B193"/>
    <mergeCell ref="E320:F320"/>
    <mergeCell ref="E15:F15"/>
    <mergeCell ref="E1076:F1076"/>
    <mergeCell ref="A972:B972"/>
    <mergeCell ref="A1270:B1270"/>
    <mergeCell ref="A509:B509"/>
    <mergeCell ref="A1699:B1699"/>
    <mergeCell ref="A1183:B1183"/>
    <mergeCell ref="E33:F33"/>
    <mergeCell ref="E671:F671"/>
    <mergeCell ref="E1217:F1217"/>
    <mergeCell ref="A1025:G1025"/>
    <mergeCell ref="E1303:F1303"/>
    <mergeCell ref="E2189:F2189"/>
    <mergeCell ref="E366:G366"/>
    <mergeCell ref="E1094:F1094"/>
    <mergeCell ref="E35:F35"/>
    <mergeCell ref="A726:G726"/>
    <mergeCell ref="E333:F333"/>
    <mergeCell ref="E971:F971"/>
    <mergeCell ref="E1305:F1305"/>
    <mergeCell ref="E1427:F1427"/>
    <mergeCell ref="E1603:F1603"/>
    <mergeCell ref="E1605:F1605"/>
    <mergeCell ref="A562:B562"/>
    <mergeCell ref="E966:G966"/>
    <mergeCell ref="E1606:G1606"/>
    <mergeCell ref="E1598:G1598"/>
    <mergeCell ref="A1209:G1209"/>
    <mergeCell ref="A435:B435"/>
    <mergeCell ref="E1445:F1445"/>
    <mergeCell ref="E386:F386"/>
    <mergeCell ref="E684:F684"/>
    <mergeCell ref="A1496:B1496"/>
    <mergeCell ref="E2202:F2202"/>
    <mergeCell ref="E1447:F1447"/>
    <mergeCell ref="A1809:G1809"/>
    <mergeCell ref="E415:F415"/>
    <mergeCell ref="E2201:F2201"/>
    <mergeCell ref="E1142:F1142"/>
    <mergeCell ref="E387:F387"/>
    <mergeCell ref="E1020:F1020"/>
    <mergeCell ref="A893:G893"/>
    <mergeCell ref="E2114:F2114"/>
    <mergeCell ref="E932:F932"/>
    <mergeCell ref="A1038:B1038"/>
    <mergeCell ref="E1442:F1442"/>
    <mergeCell ref="A1193:G1193"/>
    <mergeCell ref="A2097:B2097"/>
    <mergeCell ref="A575:B575"/>
    <mergeCell ref="A2165:G2165"/>
    <mergeCell ref="E397:F397"/>
    <mergeCell ref="E1587:F1587"/>
    <mergeCell ref="A1555:B1555"/>
    <mergeCell ref="E1500:F1500"/>
    <mergeCell ref="E101:F101"/>
    <mergeCell ref="E1458:F1458"/>
    <mergeCell ref="E100:F100"/>
    <mergeCell ref="A1362:B1362"/>
    <mergeCell ref="E136:F136"/>
    <mergeCell ref="A1853:G1853"/>
    <mergeCell ref="E434:F434"/>
    <mergeCell ref="A295:B295"/>
    <mergeCell ref="E2256:F2256"/>
    <mergeCell ref="E102:F102"/>
    <mergeCell ref="E400:F400"/>
    <mergeCell ref="E2127:F2127"/>
    <mergeCell ref="A1123:G1123"/>
    <mergeCell ref="A660:G660"/>
    <mergeCell ref="E127:F127"/>
    <mergeCell ref="A994:G994"/>
    <mergeCell ref="A2178:G2178"/>
    <mergeCell ref="A1423:G1423"/>
    <mergeCell ref="E2274:F2274"/>
    <mergeCell ref="E1519:F1519"/>
    <mergeCell ref="E1513:F1513"/>
    <mergeCell ref="A2204:G2204"/>
    <mergeCell ref="E1969:F1969"/>
    <mergeCell ref="E2267:F2267"/>
    <mergeCell ref="E26:F26"/>
    <mergeCell ref="A1707:B1707"/>
    <mergeCell ref="A2049:B2049"/>
    <mergeCell ref="E1216:F1216"/>
    <mergeCell ref="E2269:F2269"/>
    <mergeCell ref="E1543:F1543"/>
    <mergeCell ref="E50:F50"/>
    <mergeCell ref="E1873:F1873"/>
    <mergeCell ref="A983:B983"/>
    <mergeCell ref="A744:G744"/>
    <mergeCell ref="A1710:B1710"/>
    <mergeCell ref="E52:F52"/>
    <mergeCell ref="E1418:F1418"/>
    <mergeCell ref="E1138:F1138"/>
    <mergeCell ref="E352:F352"/>
    <mergeCell ref="A1007:B1007"/>
    <mergeCell ref="E694:G694"/>
    <mergeCell ref="A1436:B1436"/>
    <mergeCell ref="E2199:F2199"/>
    <mergeCell ref="E1413:F1413"/>
    <mergeCell ref="A1487:G1487"/>
    <mergeCell ref="A430:G430"/>
    <mergeCell ref="A704:B704"/>
    <mergeCell ref="A247:B247"/>
    <mergeCell ref="A2250:G2250"/>
    <mergeCell ref="A1309:B1309"/>
    <mergeCell ref="A463:G463"/>
    <mergeCell ref="E1558:F1558"/>
    <mergeCell ref="A1823:G1823"/>
    <mergeCell ref="E526:F526"/>
    <mergeCell ref="A906:B906"/>
    <mergeCell ref="E1560:F1560"/>
    <mergeCell ref="E553:F553"/>
    <mergeCell ref="E1166:F1166"/>
    <mergeCell ref="E851:F851"/>
    <mergeCell ref="E1037:F1037"/>
    <mergeCell ref="E1157:F1157"/>
    <mergeCell ref="A1151:B1151"/>
    <mergeCell ref="A1231:B1231"/>
    <mergeCell ref="E2212:F2212"/>
    <mergeCell ref="E398:F398"/>
    <mergeCell ref="E740:F740"/>
    <mergeCell ref="A1451:B1451"/>
    <mergeCell ref="A605:G605"/>
    <mergeCell ref="E755:F755"/>
    <mergeCell ref="E1482:F1482"/>
    <mergeCell ref="E1640:F1640"/>
    <mergeCell ref="A905:G905"/>
    <mergeCell ref="E757:F757"/>
    <mergeCell ref="E879:F879"/>
    <mergeCell ref="E1177:F1177"/>
    <mergeCell ref="E300:F300"/>
    <mergeCell ref="E458:F458"/>
    <mergeCell ref="E1484:F1484"/>
    <mergeCell ref="E452:F452"/>
    <mergeCell ref="E756:F756"/>
    <mergeCell ref="E1056:G1056"/>
    <mergeCell ref="E1642:F1642"/>
    <mergeCell ref="E1185:F1185"/>
    <mergeCell ref="E2238:F2238"/>
    <mergeCell ref="E1179:F1179"/>
    <mergeCell ref="E1483:F1483"/>
    <mergeCell ref="E1783:G1783"/>
    <mergeCell ref="A13:B13"/>
    <mergeCell ref="E417:G417"/>
    <mergeCell ref="A2134:B2134"/>
    <mergeCell ref="E897:F897"/>
    <mergeCell ref="A349:B349"/>
    <mergeCell ref="A620:B620"/>
    <mergeCell ref="A918:B918"/>
    <mergeCell ref="E1055:F1055"/>
    <mergeCell ref="E1689:G1689"/>
    <mergeCell ref="A1831:B1831"/>
    <mergeCell ref="A315:B315"/>
    <mergeCell ref="E1503:G1503"/>
    <mergeCell ref="E1835:F1835"/>
    <mergeCell ref="A649:B649"/>
    <mergeCell ref="E600:F600"/>
    <mergeCell ref="E1653:F1653"/>
    <mergeCell ref="A2131:B2131"/>
    <mergeCell ref="E2169:F2169"/>
    <mergeCell ref="E137:F137"/>
    <mergeCell ref="E1870:F1870"/>
    <mergeCell ref="E811:F811"/>
    <mergeCell ref="E1864:F1864"/>
    <mergeCell ref="E1109:F1109"/>
    <mergeCell ref="E1836:F1836"/>
    <mergeCell ref="E743:G743"/>
    <mergeCell ref="E1872:F1872"/>
    <mergeCell ref="A700:B700"/>
    <mergeCell ref="A2030:B2030"/>
    <mergeCell ref="A1842:B1842"/>
    <mergeCell ref="A30:B30"/>
    <mergeCell ref="E524:F524"/>
    <mergeCell ref="E822:F822"/>
    <mergeCell ref="E67:F67"/>
    <mergeCell ref="E2012:F2012"/>
    <mergeCell ref="E1251:F1251"/>
    <mergeCell ref="E1549:F1549"/>
    <mergeCell ref="A61:B61"/>
    <mergeCell ref="A718:B718"/>
    <mergeCell ref="E527:G527"/>
    <mergeCell ref="E1280:F1280"/>
    <mergeCell ref="E1551:F1551"/>
    <mergeCell ref="A1475:B1475"/>
    <mergeCell ref="E1580:F1580"/>
    <mergeCell ref="A1:G1"/>
    <mergeCell ref="A1745:B1745"/>
    <mergeCell ref="A570:G570"/>
    <mergeCell ref="A713:B713"/>
    <mergeCell ref="E998:F998"/>
    <mergeCell ref="A1333:G1333"/>
    <mergeCell ref="E552:F552"/>
    <mergeCell ref="E1934:F1934"/>
    <mergeCell ref="E535:F535"/>
    <mergeCell ref="A1905:B1905"/>
    <mergeCell ref="E964:F964"/>
    <mergeCell ref="A1171:B1171"/>
    <mergeCell ref="E1936:F1936"/>
    <mergeCell ref="A1776:B1776"/>
    <mergeCell ref="E2025:F2025"/>
    <mergeCell ref="E1264:F1264"/>
    <mergeCell ref="E2236:F2236"/>
    <mergeCell ref="A1230:G1230"/>
    <mergeCell ref="A1046:B1046"/>
    <mergeCell ref="A731:B731"/>
    <mergeCell ref="A1160:B1160"/>
    <mergeCell ref="E1295:F1295"/>
    <mergeCell ref="A1255:G1255"/>
    <mergeCell ref="A1690:G1690"/>
    <mergeCell ref="A1827:B1827"/>
    <mergeCell ref="E1351:F1351"/>
    <mergeCell ref="E1649:F1649"/>
    <mergeCell ref="E565:F565"/>
    <mergeCell ref="A1372:B1372"/>
    <mergeCell ref="E1780:F1780"/>
    <mergeCell ref="E108:F108"/>
    <mergeCell ref="E2078:F2078"/>
    <mergeCell ref="A1186:B1186"/>
    <mergeCell ref="A4:B4"/>
    <mergeCell ref="E1346:F1346"/>
    <mergeCell ref="E591:F591"/>
    <mergeCell ref="A2272:B2272"/>
    <mergeCell ref="E470:G470"/>
    <mergeCell ref="A785:B785"/>
    <mergeCell ref="A2153:B2153"/>
    <mergeCell ref="A2145:B2145"/>
    <mergeCell ref="E1677:F1677"/>
    <mergeCell ref="A1846:B1846"/>
    <mergeCell ref="E188:F188"/>
    <mergeCell ref="A360:B360"/>
    <mergeCell ref="E924:F924"/>
    <mergeCell ref="E190:F190"/>
    <mergeCell ref="E1207:F1207"/>
    <mergeCell ref="A1103:B1103"/>
    <mergeCell ref="A815:B815"/>
    <mergeCell ref="E635:F635"/>
    <mergeCell ref="A1868:B1868"/>
    <mergeCell ref="A1411:B1411"/>
    <mergeCell ref="A1925:G1925"/>
    <mergeCell ref="E637:F637"/>
    <mergeCell ref="A2083:G2083"/>
    <mergeCell ref="E962:F962"/>
    <mergeCell ref="E1260:F1260"/>
    <mergeCell ref="E1866:G1866"/>
    <mergeCell ref="A279:G279"/>
    <mergeCell ref="E1718:F1718"/>
    <mergeCell ref="A826:B826"/>
    <mergeCell ref="A1124:B1124"/>
    <mergeCell ref="E261:F261"/>
    <mergeCell ref="A1798:B1798"/>
    <mergeCell ref="E1749:F1749"/>
    <mergeCell ref="E1897:G1897"/>
    <mergeCell ref="E567:F567"/>
    <mergeCell ref="E1620:F1620"/>
    <mergeCell ref="E561:F561"/>
    <mergeCell ref="E1751:F1751"/>
    <mergeCell ref="A311:B311"/>
    <mergeCell ref="E681:F681"/>
    <mergeCell ref="E981:G981"/>
    <mergeCell ref="E1315:F1315"/>
    <mergeCell ref="E1744:F1744"/>
    <mergeCell ref="E1920:F1920"/>
    <mergeCell ref="E441:G441"/>
    <mergeCell ref="A1213:B1213"/>
    <mergeCell ref="E274:F274"/>
    <mergeCell ref="E1762:F1762"/>
    <mergeCell ref="E703:F703"/>
    <mergeCell ref="E730:F730"/>
    <mergeCell ref="E1001:F1001"/>
    <mergeCell ref="E1307:G1307"/>
    <mergeCell ref="E582:G582"/>
    <mergeCell ref="A967:G967"/>
    <mergeCell ref="E1212:F1212"/>
    <mergeCell ref="E2095:G2095"/>
    <mergeCell ref="E1764:F1764"/>
    <mergeCell ref="E1030:F1030"/>
    <mergeCell ref="E275:F275"/>
    <mergeCell ref="A1355:B1355"/>
    <mergeCell ref="A898:B898"/>
    <mergeCell ref="A695:G695"/>
    <mergeCell ref="E631:F631"/>
    <mergeCell ref="E1361:F1361"/>
    <mergeCell ref="A769:B769"/>
    <mergeCell ref="A927:B927"/>
    <mergeCell ref="A1953:B1953"/>
    <mergeCell ref="E1208:G1208"/>
    <mergeCell ref="E1686:F1686"/>
    <mergeCell ref="E931:F931"/>
    <mergeCell ref="E2115:F2115"/>
    <mergeCell ref="E1694:F1694"/>
    <mergeCell ref="E1688:F1688"/>
    <mergeCell ref="E2144:F2144"/>
    <mergeCell ref="E1383:F1383"/>
    <mergeCell ref="E1687:F1687"/>
    <mergeCell ref="E1110:G1110"/>
    <mergeCell ref="A497:B497"/>
    <mergeCell ref="E2116:F2116"/>
    <mergeCell ref="E1268:G1268"/>
    <mergeCell ref="E1539:G1539"/>
    <mergeCell ref="E1837:G1837"/>
    <mergeCell ref="A1285:B1285"/>
    <mergeCell ref="E1989:G1989"/>
    <mergeCell ref="E46:F46"/>
    <mergeCell ref="A2006:B2006"/>
    <mergeCell ref="A1135:G1135"/>
    <mergeCell ref="A1585:B1585"/>
    <mergeCell ref="E346:F346"/>
    <mergeCell ref="A1006:G1006"/>
    <mergeCell ref="A2035:B2035"/>
    <mergeCell ref="E347:G347"/>
    <mergeCell ref="A1435:G1435"/>
    <mergeCell ref="E2126:F2126"/>
    <mergeCell ref="E2162:F2162"/>
    <mergeCell ref="E690:F690"/>
    <mergeCell ref="E646:F646"/>
    <mergeCell ref="E804:F804"/>
    <mergeCell ref="E1830:F1830"/>
    <mergeCell ref="E1924:G1924"/>
    <mergeCell ref="E1102:F1102"/>
    <mergeCell ref="E43:F43"/>
    <mergeCell ref="E647:G647"/>
    <mergeCell ref="E1531:F1531"/>
    <mergeCell ref="E2013:G2013"/>
    <mergeCell ref="E1313:F1313"/>
    <mergeCell ref="E1865:F1865"/>
    <mergeCell ref="E2163:F2163"/>
    <mergeCell ref="E1402:F1402"/>
    <mergeCell ref="A121:G121"/>
    <mergeCell ref="A848:G848"/>
    <mergeCell ref="A1613:B1613"/>
    <mergeCell ref="E949:G949"/>
    <mergeCell ref="E1433:F1433"/>
    <mergeCell ref="E374:F374"/>
    <mergeCell ref="E2188:F2188"/>
    <mergeCell ref="E672:F672"/>
    <mergeCell ref="E1460:F1460"/>
    <mergeCell ref="E1758:F1758"/>
    <mergeCell ref="E1733:F1733"/>
    <mergeCell ref="E1453:F1453"/>
    <mergeCell ref="E1332:G1332"/>
    <mergeCell ref="A335:G335"/>
    <mergeCell ref="E1937:G1937"/>
    <mergeCell ref="A1504:G1504"/>
    <mergeCell ref="A1838:G1838"/>
    <mergeCell ref="A322:G322"/>
    <mergeCell ref="A894:B894"/>
    <mergeCell ref="E1173:F1173"/>
    <mergeCell ref="A780:G780"/>
    <mergeCell ref="A1949:B1949"/>
    <mergeCell ref="A1194:B1194"/>
    <mergeCell ref="E1517:F1517"/>
    <mergeCell ref="E1788:F1788"/>
    <mergeCell ref="E1771:F1771"/>
    <mergeCell ref="E1054:F1054"/>
    <mergeCell ref="E1316:G1316"/>
    <mergeCell ref="E1352:F1352"/>
    <mergeCell ref="E413:F413"/>
    <mergeCell ref="E1781:F1781"/>
    <mergeCell ref="E1773:F1773"/>
    <mergeCell ref="A79:G79"/>
    <mergeCell ref="A1248:B1248"/>
    <mergeCell ref="E1774:G1774"/>
    <mergeCell ref="A1975:B1975"/>
    <mergeCell ref="A2191:G2191"/>
    <mergeCell ref="A37:G37"/>
    <mergeCell ref="E1499:F1499"/>
    <mergeCell ref="A609:B609"/>
    <mergeCell ref="A951:B951"/>
    <mergeCell ref="E317:F317"/>
    <mergeCell ref="E1501:F1501"/>
    <mergeCell ref="A793:G793"/>
    <mergeCell ref="E12:F12"/>
    <mergeCell ref="E2107:G2107"/>
    <mergeCell ref="E775:F775"/>
    <mergeCell ref="A1576:B1576"/>
    <mergeCell ref="E191:G191"/>
    <mergeCell ref="E314:F314"/>
    <mergeCell ref="A935:B935"/>
    <mergeCell ref="E370:F370"/>
    <mergeCell ref="A1607:G1607"/>
    <mergeCell ref="A2021:B2021"/>
    <mergeCell ref="A666:B666"/>
    <mergeCell ref="A203:B203"/>
    <mergeCell ref="A1793:G1793"/>
    <mergeCell ref="E399:F399"/>
    <mergeCell ref="E670:F670"/>
    <mergeCell ref="E1126:F1126"/>
    <mergeCell ref="E365:F365"/>
    <mergeCell ref="A418:G418"/>
    <mergeCell ref="E1005:G1005"/>
    <mergeCell ref="E699:F699"/>
    <mergeCell ref="E2151:G2151"/>
    <mergeCell ref="E1434:G1434"/>
    <mergeCell ref="E1845:F1845"/>
    <mergeCell ref="E2187:F2187"/>
    <mergeCell ref="E788:F788"/>
    <mergeCell ref="E665:F665"/>
    <mergeCell ref="A559:B559"/>
    <mergeCell ref="A1322:B1322"/>
    <mergeCell ref="E245:G245"/>
    <mergeCell ref="E83:F83"/>
    <mergeCell ref="A1742:B1742"/>
    <mergeCell ref="A1017:B1017"/>
    <mergeCell ref="E541:F541"/>
    <mergeCell ref="E1871:F1871"/>
    <mergeCell ref="E839:F839"/>
    <mergeCell ref="E84:F84"/>
    <mergeCell ref="E1566:F1566"/>
    <mergeCell ref="E385:F385"/>
    <mergeCell ref="A2260:G2260"/>
    <mergeCell ref="A1617:B1617"/>
    <mergeCell ref="E2111:F2111"/>
    <mergeCell ref="E1350:F1350"/>
    <mergeCell ref="E2225:F2225"/>
    <mergeCell ref="E2200:F2200"/>
    <mergeCell ref="A1035:B1035"/>
    <mergeCell ref="A280:B280"/>
    <mergeCell ref="A2062:B2062"/>
    <mergeCell ref="E440:F440"/>
    <mergeCell ref="E1281:F1281"/>
    <mergeCell ref="E1797:F1797"/>
    <mergeCell ref="E765:F765"/>
    <mergeCell ref="E1069:F1069"/>
    <mergeCell ref="E1579:F1579"/>
    <mergeCell ref="A1875:G1875"/>
    <mergeCell ref="E766:F766"/>
    <mergeCell ref="A54:G54"/>
    <mergeCell ref="E916:G916"/>
    <mergeCell ref="A2142:B2142"/>
    <mergeCell ref="E1508:F1508"/>
    <mergeCell ref="A960:B960"/>
    <mergeCell ref="A1389:B1389"/>
    <mergeCell ref="E1387:G1387"/>
    <mergeCell ref="A390:G390"/>
    <mergeCell ref="E484:F484"/>
    <mergeCell ref="E1053:F1053"/>
    <mergeCell ref="E1668:F1668"/>
    <mergeCell ref="E913:F913"/>
    <mergeCell ref="E1205:F1205"/>
    <mergeCell ref="E784:F784"/>
    <mergeCell ref="E1084:G1084"/>
    <mergeCell ref="E1082:F1082"/>
    <mergeCell ref="A987:B987"/>
    <mergeCell ref="E627:G627"/>
    <mergeCell ref="E2266:F2266"/>
    <mergeCell ref="E479:F479"/>
    <mergeCell ref="E908:F908"/>
    <mergeCell ref="A1407:B1407"/>
    <mergeCell ref="E468:F468"/>
    <mergeCell ref="A675:B675"/>
    <mergeCell ref="E810:F810"/>
    <mergeCell ref="A1288:B1288"/>
    <mergeCell ref="E49:F49"/>
    <mergeCell ref="E1537:F1537"/>
    <mergeCell ref="E1896:F1896"/>
    <mergeCell ref="E812:F812"/>
    <mergeCell ref="E805:G805"/>
    <mergeCell ref="A403:B403"/>
    <mergeCell ref="A881:G881"/>
    <mergeCell ref="E711:G711"/>
    <mergeCell ref="E1015:G1015"/>
    <mergeCell ref="A454:G454"/>
    <mergeCell ref="E1893:F1893"/>
    <mergeCell ref="A1644:G1644"/>
    <mergeCell ref="A1026:B1026"/>
    <mergeCell ref="E977:F977"/>
    <mergeCell ref="E550:F550"/>
    <mergeCell ref="E525:F525"/>
    <mergeCell ref="E70:G70"/>
    <mergeCell ref="A1326:B1326"/>
    <mergeCell ref="E2038:F2038"/>
    <mergeCell ref="E429:G429"/>
    <mergeCell ref="E1882:F1882"/>
    <mergeCell ref="E2224:F2224"/>
    <mergeCell ref="E1909:F1909"/>
    <mergeCell ref="E401:G401"/>
    <mergeCell ref="A1057:G1057"/>
    <mergeCell ref="E1158:G1158"/>
    <mergeCell ref="E1911:F1911"/>
    <mergeCell ref="A1359:B1359"/>
    <mergeCell ref="A327:B327"/>
    <mergeCell ref="E1912:G1912"/>
    <mergeCell ref="A1815:B1815"/>
    <mergeCell ref="E578:F578"/>
    <mergeCell ref="E876:F876"/>
    <mergeCell ref="E2066:F2066"/>
    <mergeCell ref="E449:F449"/>
    <mergeCell ref="E878:F878"/>
    <mergeCell ref="E150:F150"/>
    <mergeCell ref="E421:F421"/>
    <mergeCell ref="E579:F579"/>
    <mergeCell ref="E2:G2"/>
    <mergeCell ref="E877:F877"/>
    <mergeCell ref="E2270:G2270"/>
    <mergeCell ref="E450:F450"/>
    <mergeCell ref="E118:F118"/>
    <mergeCell ref="A773:B773"/>
    <mergeCell ref="A1065:B1065"/>
    <mergeCell ref="A1073:B1073"/>
    <mergeCell ref="E508:F508"/>
    <mergeCell ref="E1235:F1235"/>
    <mergeCell ref="E501:F501"/>
    <mergeCell ref="E134:F134"/>
    <mergeCell ref="E1535:F1535"/>
    <mergeCell ref="A1284:G1284"/>
    <mergeCell ref="E503:F503"/>
    <mergeCell ref="E1108:F1108"/>
    <mergeCell ref="E890:F890"/>
    <mergeCell ref="E1266:F1266"/>
    <mergeCell ref="A1584:G1584"/>
    <mergeCell ref="E1862:F1862"/>
    <mergeCell ref="E803:F803"/>
    <mergeCell ref="A909:B909"/>
    <mergeCell ref="E1993:F1993"/>
    <mergeCell ref="A488:B488"/>
    <mergeCell ref="A1424:B1424"/>
    <mergeCell ref="E2164:G2164"/>
    <mergeCell ref="A1913:G1913"/>
    <mergeCell ref="E948:F948"/>
    <mergeCell ref="A555:G555"/>
    <mergeCell ref="A394:B394"/>
    <mergeCell ref="A1724:B1724"/>
    <mergeCell ref="E643:F643"/>
    <mergeCell ref="A999:B999"/>
    <mergeCell ref="E2009:F2009"/>
    <mergeCell ref="E2161:F2161"/>
    <mergeCell ref="E1704:F1704"/>
    <mergeCell ref="E523:F523"/>
    <mergeCell ref="E645:F645"/>
    <mergeCell ref="E821:F821"/>
    <mergeCell ref="E979:F979"/>
    <mergeCell ref="E1250:F1250"/>
    <mergeCell ref="E1583:G1583"/>
    <mergeCell ref="A112:B112"/>
    <mergeCell ref="E945:F945"/>
    <mergeCell ref="A1600:B1600"/>
    <mergeCell ref="E1279:F1279"/>
    <mergeCell ref="E1883:G1883"/>
    <mergeCell ref="E824:G824"/>
    <mergeCell ref="E1122:G1122"/>
    <mergeCell ref="A2109:B2109"/>
    <mergeCell ref="A1139:B1139"/>
    <mergeCell ref="E1304:F1304"/>
    <mergeCell ref="A536:B536"/>
    <mergeCell ref="A870:B870"/>
    <mergeCell ref="E244:F244"/>
    <mergeCell ref="A1439:B1439"/>
    <mergeCell ref="E2239:G2239"/>
    <mergeCell ref="E1933:F1933"/>
    <mergeCell ref="E656:F656"/>
    <mergeCell ref="E1330:F1330"/>
    <mergeCell ref="E963:F963"/>
    <mergeCell ref="A595:G595"/>
    <mergeCell ref="E1935:F1935"/>
    <mergeCell ref="E658:F658"/>
    <mergeCell ref="E1298:G1298"/>
    <mergeCell ref="E2235:F2235"/>
    <mergeCell ref="A2251:B2251"/>
    <mergeCell ref="A852:B852"/>
    <mergeCell ref="A1824:B1824"/>
    <mergeCell ref="A192:G192"/>
    <mergeCell ref="E989:F989"/>
    <mergeCell ref="E289:F289"/>
    <mergeCell ref="E593:F593"/>
    <mergeCell ref="E138:G138"/>
    <mergeCell ref="E1612:F1612"/>
    <mergeCell ref="E1472:F1472"/>
    <mergeCell ref="E1770:F1770"/>
    <mergeCell ref="E1946:F1946"/>
    <mergeCell ref="E1772:F1772"/>
    <mergeCell ref="A1666:B1666"/>
    <mergeCell ref="E590:F590"/>
    <mergeCell ref="E888:F888"/>
    <mergeCell ref="A639:G639"/>
    <mergeCell ref="A1966:B1966"/>
    <mergeCell ref="E767:G767"/>
    <mergeCell ref="E2103:F2103"/>
    <mergeCell ref="A1240:B1240"/>
    <mergeCell ref="E1369:F1369"/>
    <mergeCell ref="E614:F614"/>
    <mergeCell ref="A1308:G1308"/>
    <mergeCell ref="E187:F187"/>
    <mergeCell ref="E309:G309"/>
    <mergeCell ref="E1669:F1669"/>
    <mergeCell ref="E914:F914"/>
    <mergeCell ref="E495:G495"/>
    <mergeCell ref="E189:F189"/>
    <mergeCell ref="E1370:G1370"/>
    <mergeCell ref="E2000:F2000"/>
    <mergeCell ref="E601:F601"/>
    <mergeCell ref="A1994:B1994"/>
    <mergeCell ref="E1573:F1573"/>
    <mergeCell ref="A1753:G1753"/>
    <mergeCell ref="A1567:B1567"/>
    <mergeCell ref="E29:F29"/>
    <mergeCell ref="A2196:B2196"/>
    <mergeCell ref="A80:B80"/>
    <mergeCell ref="E354:F354"/>
    <mergeCell ref="A807:B807"/>
    <mergeCell ref="A1784:G1784"/>
    <mergeCell ref="E1720:F1720"/>
    <mergeCell ref="E1003:F1003"/>
    <mergeCell ref="E331:F331"/>
    <mergeCell ref="E2020:F2020"/>
    <mergeCell ref="A1163:B1163"/>
    <mergeCell ref="A1917:B1917"/>
    <mergeCell ref="A736:B736"/>
    <mergeCell ref="A1766:G1766"/>
    <mergeCell ref="A2108:G2108"/>
    <mergeCell ref="A1463:B1463"/>
    <mergeCell ref="A431:B431"/>
    <mergeCell ref="A1621:B1621"/>
    <mergeCell ref="E558:F558"/>
    <mergeCell ref="E1014:F1014"/>
    <mergeCell ref="A1492:B1492"/>
    <mergeCell ref="A1034:G1034"/>
    <mergeCell ref="A2209:B2209"/>
    <mergeCell ref="A422:B422"/>
    <mergeCell ref="E1145:F1145"/>
    <mergeCell ref="E682:F682"/>
    <mergeCell ref="E986:F986"/>
    <mergeCell ref="E709:F709"/>
    <mergeCell ref="E980:F980"/>
    <mergeCell ref="E1314:F1314"/>
    <mergeCell ref="E859:G859"/>
    <mergeCell ref="E2041:F2041"/>
    <mergeCell ref="A1637:B1637"/>
    <mergeCell ref="A760:G760"/>
    <mergeCell ref="A1174:B1174"/>
    <mergeCell ref="A151:B151"/>
    <mergeCell ref="E2068:F2068"/>
    <mergeCell ref="E1947:G1947"/>
    <mergeCell ref="E1192:G1192"/>
    <mergeCell ref="E856:F856"/>
    <mergeCell ref="A1334:B1334"/>
    <mergeCell ref="E2099:F2099"/>
    <mergeCell ref="A1939:B1939"/>
    <mergeCell ref="E858:F858"/>
    <mergeCell ref="E1156:F1156"/>
    <mergeCell ref="E693:F693"/>
    <mergeCell ref="E2128:F2128"/>
    <mergeCell ref="E1367:F1367"/>
    <mergeCell ref="E1972:F1972"/>
    <mergeCell ref="E2094:F2094"/>
    <mergeCell ref="E1973:G1973"/>
    <mergeCell ref="E912:F912"/>
    <mergeCell ref="E724:F724"/>
    <mergeCell ref="A1650:B1650"/>
    <mergeCell ref="E1385:F1385"/>
    <mergeCell ref="A1564:B1564"/>
    <mergeCell ref="E116:F116"/>
    <mergeCell ref="E1807:F1807"/>
    <mergeCell ref="E414:F414"/>
    <mergeCell ref="E2147:F2147"/>
    <mergeCell ref="A1450:G1450"/>
    <mergeCell ref="E1386:F1386"/>
    <mergeCell ref="E1380:F1380"/>
    <mergeCell ref="E625:F625"/>
    <mergeCell ref="A105:G105"/>
    <mergeCell ref="E1538:F1538"/>
    <mergeCell ref="E1081:F1081"/>
    <mergeCell ref="E504:G504"/>
    <mergeCell ref="A71:G71"/>
    <mergeCell ref="E933:G933"/>
    <mergeCell ref="A521:B521"/>
    <mergeCell ref="E1083:F1083"/>
    <mergeCell ref="A2003:B2003"/>
    <mergeCell ref="E343:F343"/>
    <mergeCell ref="A1734:B1734"/>
    <mergeCell ref="A1159:G1159"/>
    <mergeCell ref="A1277:B1277"/>
    <mergeCell ref="E1228:F1228"/>
    <mergeCell ref="E801:F801"/>
    <mergeCell ref="E1737:F1737"/>
    <mergeCell ref="A402:G402"/>
    <mergeCell ref="E1739:F1739"/>
    <mergeCell ref="E707:F707"/>
    <mergeCell ref="E2039:F2039"/>
    <mergeCell ref="A3:G3"/>
    <mergeCell ref="E2216:G2216"/>
    <mergeCell ref="E66:F66"/>
    <mergeCell ref="A544:B544"/>
    <mergeCell ref="E68:F68"/>
    <mergeCell ref="E427:F427"/>
    <mergeCell ref="A2119:G2119"/>
    <mergeCell ref="E2213:F2213"/>
    <mergeCell ref="E1154:F1154"/>
    <mergeCell ref="A1930:B1930"/>
    <mergeCell ref="E1750:F1750"/>
    <mergeCell ref="E691:F691"/>
    <mergeCell ref="E2215:F2215"/>
    <mergeCell ref="E1910:F1910"/>
    <mergeCell ref="E2208:F2208"/>
    <mergeCell ref="A745:B745"/>
    <mergeCell ref="E751:F751"/>
    <mergeCell ref="A1961:G1961"/>
    <mergeCell ref="E1180:F1180"/>
    <mergeCell ref="A290:B290"/>
    <mergeCell ref="A1343:B1343"/>
    <mergeCell ref="E1478:F1478"/>
    <mergeCell ref="E1470:F1470"/>
    <mergeCell ref="E1349:F1349"/>
    <mergeCell ref="E1165:F1165"/>
    <mergeCell ref="A617:B617"/>
    <mergeCell ref="E1044:G1044"/>
    <mergeCell ref="E1473:G1473"/>
    <mergeCell ref="E1805:F1805"/>
    <mergeCell ref="E710:F710"/>
    <mergeCell ref="E1052:F1052"/>
    <mergeCell ref="A1674:B1674"/>
    <mergeCell ref="E2140:G2140"/>
    <mergeCell ref="E1834:F1834"/>
    <mergeCell ref="A1377:B1377"/>
    <mergeCell ref="E466:F466"/>
    <mergeCell ref="E9:F9"/>
    <mergeCell ref="E438:F438"/>
    <mergeCell ref="A825:G825"/>
    <mergeCell ref="A1884:G1884"/>
    <mergeCell ref="A943:B943"/>
    <mergeCell ref="E2129:G2129"/>
    <mergeCell ref="E2279:F2279"/>
    <mergeCell ref="E467:F467"/>
    <mergeCell ref="E461:F461"/>
    <mergeCell ref="E1526:F1526"/>
    <mergeCell ref="E469:F469"/>
    <mergeCell ref="E1818:F1818"/>
    <mergeCell ref="E2122:F2122"/>
    <mergeCell ref="A543:G543"/>
    <mergeCell ref="A357:B357"/>
    <mergeCell ref="A1090:B1090"/>
    <mergeCell ref="E978:F978"/>
    <mergeCell ref="E823:F823"/>
    <mergeCell ref="E1849:F1849"/>
    <mergeCell ref="E673:G673"/>
    <mergeCell ref="E608:F608"/>
    <mergeCell ref="A1299:G1299"/>
    <mergeCell ref="A629:B629"/>
    <mergeCell ref="E362:F362"/>
    <mergeCell ref="E1850:F1850"/>
    <mergeCell ref="A1599:G1599"/>
    <mergeCell ref="E1880:F1880"/>
    <mergeCell ref="E1247:F1247"/>
    <mergeCell ref="E364:F364"/>
    <mergeCell ref="E355:G355"/>
    <mergeCell ref="E1721:F1721"/>
    <mergeCell ref="E1581:F1581"/>
    <mergeCell ref="E1879:F1879"/>
    <mergeCell ref="E820:F820"/>
    <mergeCell ref="E2150:F2150"/>
    <mergeCell ref="E1118:F1118"/>
    <mergeCell ref="E363:F363"/>
    <mergeCell ref="A442:G442"/>
    <mergeCell ref="E1881:F1881"/>
    <mergeCell ref="E1120:F1120"/>
    <mergeCell ref="A1443:B1443"/>
    <mergeCell ref="A411:B411"/>
    <mergeCell ref="A2075:B2075"/>
    <mergeCell ref="A139:G139"/>
    <mergeCell ref="E75:F75"/>
    <mergeCell ref="E1265:F1265"/>
    <mergeCell ref="E531:F531"/>
    <mergeCell ref="E2237:F2237"/>
    <mergeCell ref="A768:G768"/>
    <mergeCell ref="E1267:F1267"/>
    <mergeCell ref="E1294:F1294"/>
    <mergeCell ref="E1863:F1863"/>
    <mergeCell ref="E78:G78"/>
    <mergeCell ref="E831:F831"/>
    <mergeCell ref="E1296:F1296"/>
    <mergeCell ref="E1594:F1594"/>
    <mergeCell ref="E86:G86"/>
    <mergeCell ref="E2232:F2232"/>
    <mergeCell ref="E833:F833"/>
    <mergeCell ref="A727:B727"/>
    <mergeCell ref="E1596:F1596"/>
    <mergeCell ref="E1894:F1894"/>
    <mergeCell ref="A496:G496"/>
    <mergeCell ref="A1754:B1754"/>
    <mergeCell ref="A2014:G2014"/>
    <mergeCell ref="A367:G367"/>
    <mergeCell ref="E891:F891"/>
    <mergeCell ref="E551:F551"/>
    <mergeCell ref="E1189:F1189"/>
    <mergeCell ref="A2123:B2123"/>
    <mergeCell ref="E1191:F1191"/>
    <mergeCell ref="E1495:F1495"/>
    <mergeCell ref="E1032:F1032"/>
    <mergeCell ref="E1945:F1945"/>
    <mergeCell ref="E1190:F1190"/>
    <mergeCell ref="E763:F763"/>
    <mergeCell ref="A1269:G1269"/>
    <mergeCell ref="E2245:F2245"/>
    <mergeCell ref="A1086:B1086"/>
    <mergeCell ref="E1071:G1071"/>
    <mergeCell ref="A814:G814"/>
    <mergeCell ref="A653:B653"/>
    <mergeCell ref="E2092:F2092"/>
    <mergeCell ref="E475:F475"/>
    <mergeCell ref="E1965:F1965"/>
    <mergeCell ref="E2087:F2087"/>
    <mergeCell ref="E1958:F1958"/>
    <mergeCell ref="E993:G993"/>
    <mergeCell ref="A38:B38"/>
    <mergeCell ref="E486:G486"/>
    <mergeCell ref="E1422:G1422"/>
    <mergeCell ref="E2175:F2175"/>
    <mergeCell ref="E776:F776"/>
    <mergeCell ref="A382:B382"/>
    <mergeCell ref="E1722:G1722"/>
    <mergeCell ref="A794:B794"/>
    <mergeCell ref="E1236:F1236"/>
    <mergeCell ref="A340:B340"/>
    <mergeCell ref="A2228:G2228"/>
    <mergeCell ref="E1561:F1561"/>
    <mergeCell ref="E835:G835"/>
    <mergeCell ref="E802:F802"/>
    <mergeCell ref="E1562:G1562"/>
    <mergeCell ref="E74:F74"/>
    <mergeCell ref="E1740:G1740"/>
    <mergeCell ref="A1127:B1127"/>
    <mergeCell ref="E2190:G2190"/>
    <mergeCell ref="E1287:F1287"/>
    <mergeCell ref="A122:B122"/>
    <mergeCell ref="A849:B849"/>
    <mergeCell ref="A1454:B1454"/>
    <mergeCell ref="A583:G583"/>
    <mergeCell ref="E1616:F1616"/>
    <mergeCell ref="E242:F242"/>
    <mergeCell ref="E855:F855"/>
    <mergeCell ref="E1162:F1162"/>
    <mergeCell ref="E1276:F1276"/>
    <mergeCell ref="E1916:F1916"/>
    <mergeCell ref="E857:F857"/>
    <mergeCell ref="E1155:F1155"/>
    <mergeCell ref="E1908:F1908"/>
    <mergeCell ref="A840:B840"/>
    <mergeCell ref="E2249:G2249"/>
    <mergeCell ref="E1943:F1943"/>
    <mergeCell ref="E131:F131"/>
    <mergeCell ref="E1822:G1822"/>
    <mergeCell ref="A2241:B2241"/>
    <mergeCell ref="E1002:F1002"/>
    <mergeCell ref="A752:B752"/>
    <mergeCell ref="A2112:B2112"/>
    <mergeCell ref="A27:B27"/>
    <mergeCell ref="E120:G120"/>
    <mergeCell ref="E873:F873"/>
    <mergeCell ref="E1031:F1031"/>
    <mergeCell ref="E276:F276"/>
    <mergeCell ref="A1509:B1509"/>
    <mergeCell ref="E568:F568"/>
    <mergeCell ref="E1331:F1331"/>
    <mergeCell ref="E1297:F1297"/>
    <mergeCell ref="E1358:F1358"/>
    <mergeCell ref="E901:F901"/>
    <mergeCell ref="E903:F903"/>
    <mergeCell ref="E1956:F1956"/>
    <mergeCell ref="E1201:F1201"/>
    <mergeCell ref="A1222:B1222"/>
    <mergeCell ref="E1987:F1987"/>
    <mergeCell ref="E1226:F1226"/>
    <mergeCell ref="A678:B678"/>
    <mergeCell ref="A2166:B2166"/>
    <mergeCell ref="E202:F202"/>
    <mergeCell ref="E500:F500"/>
    <mergeCell ref="E1988:F1988"/>
    <mergeCell ref="E929:F929"/>
    <mergeCell ref="E1227:F1227"/>
    <mergeCell ref="E502:F502"/>
    <mergeCell ref="E624:F624"/>
    <mergeCell ref="E1220:G1220"/>
    <mergeCell ref="A246:G246"/>
    <mergeCell ref="E1685:F1685"/>
    <mergeCell ref="A818:B818"/>
    <mergeCell ref="A391:B391"/>
    <mergeCell ref="A480:B480"/>
    <mergeCell ref="E1403:F1403"/>
    <mergeCell ref="E344:F344"/>
    <mergeCell ref="E1397:F1397"/>
    <mergeCell ref="A2179:B2179"/>
    <mergeCell ref="E1826:F1826"/>
    <mergeCell ref="E2160:F2160"/>
    <mergeCell ref="E513:F513"/>
    <mergeCell ref="E1705:G1705"/>
    <mergeCell ref="E373:F373"/>
    <mergeCell ref="E644:F644"/>
    <mergeCell ref="E1703:F1703"/>
    <mergeCell ref="E942:F942"/>
    <mergeCell ref="E339:F339"/>
    <mergeCell ref="A1136:B1136"/>
    <mergeCell ref="E2214:F2214"/>
    <mergeCell ref="A1474:G1474"/>
    <mergeCell ref="A1505:B1505"/>
    <mergeCell ref="A2015:B2015"/>
    <mergeCell ref="A106:B106"/>
    <mergeCell ref="E1029:F1029"/>
    <mergeCell ref="E243:F243"/>
    <mergeCell ref="A934:G934"/>
    <mergeCell ref="E566:F566"/>
    <mergeCell ref="E1625:F1625"/>
    <mergeCell ref="E2054:F2054"/>
    <mergeCell ref="E880:G880"/>
    <mergeCell ref="E574:F574"/>
    <mergeCell ref="E1329:F1329"/>
    <mergeCell ref="A20:G20"/>
    <mergeCell ref="A132:B132"/>
    <mergeCell ref="A1645:B1645"/>
    <mergeCell ref="A348:G348"/>
    <mergeCell ref="E1011:F1011"/>
    <mergeCell ref="A648:G648"/>
    <mergeCell ref="E742:F742"/>
    <mergeCell ref="E1013:F1013"/>
    <mergeCell ref="E1040:F1040"/>
    <mergeCell ref="A1061:B1061"/>
    <mergeCell ref="E1469:F1469"/>
    <mergeCell ref="E708:F708"/>
    <mergeCell ref="E1042:F1042"/>
    <mergeCell ref="E1471:F1471"/>
    <mergeCell ref="E2067:F2067"/>
    <mergeCell ref="E1986:F1986"/>
    <mergeCell ref="E1342:F1342"/>
    <mergeCell ref="E1043:F1043"/>
    <mergeCell ref="A1544:B1544"/>
    <mergeCell ref="A1658:B1658"/>
    <mergeCell ref="A64:B64"/>
    <mergeCell ref="A939:B939"/>
    <mergeCell ref="E1643:G1643"/>
    <mergeCell ref="E1068:F1068"/>
    <mergeCell ref="E1366:F1366"/>
    <mergeCell ref="A476:B476"/>
    <mergeCell ref="E1070:F1070"/>
    <mergeCell ref="E615:G615"/>
    <mergeCell ref="E1368:F1368"/>
    <mergeCell ref="E613:F613"/>
    <mergeCell ref="E308:F308"/>
    <mergeCell ref="E2156:F2156"/>
    <mergeCell ref="E1401:F1401"/>
    <mergeCell ref="A1991:B1991"/>
    <mergeCell ref="E301:G301"/>
    <mergeCell ref="E1701:F1701"/>
    <mergeCell ref="E2001:G2001"/>
    <mergeCell ref="E669:F669"/>
    <mergeCell ref="A1147:G1147"/>
    <mergeCell ref="E2182:F2182"/>
    <mergeCell ref="A1292:B1292"/>
    <mergeCell ref="E2138:F2138"/>
    <mergeCell ref="A506:B506"/>
    <mergeCell ref="E326:F326"/>
    <mergeCell ref="E1114:F1114"/>
    <mergeCell ref="A1592:B1592"/>
    <mergeCell ref="E659:G659"/>
    <mergeCell ref="A1890:B1890"/>
    <mergeCell ref="E353:F353"/>
    <mergeCell ref="E1841:F1841"/>
    <mergeCell ref="E1107:F1107"/>
    <mergeCell ref="E2133:F2133"/>
    <mergeCell ref="E1536:F1536"/>
    <mergeCell ref="A128:B128"/>
    <mergeCell ref="A1318:B1318"/>
    <mergeCell ref="A860:G860"/>
    <mergeCell ref="A2130:G2130"/>
    <mergeCell ref="A2221:B2221"/>
    <mergeCell ref="E685:G685"/>
    <mergeCell ref="E677:F677"/>
    <mergeCell ref="E2195:F2195"/>
    <mergeCell ref="E381:F381"/>
    <mergeCell ref="E76:F76"/>
    <mergeCell ref="E410:F410"/>
    <mergeCell ref="A1629:B1629"/>
    <mergeCell ref="A2058:B2058"/>
    <mergeCell ref="E1791:F1791"/>
    <mergeCell ref="A1540:G1540"/>
    <mergeCell ref="E1582:F1582"/>
    <mergeCell ref="A571:B571"/>
    <mergeCell ref="E1662:F1662"/>
    <mergeCell ref="A55:B55"/>
    <mergeCell ref="E1486:G1486"/>
    <mergeCell ref="E2091:F2091"/>
    <mergeCell ref="A1085:G1085"/>
    <mergeCell ref="E1672:G1672"/>
    <mergeCell ref="E611:F611"/>
    <mergeCell ref="E393:F393"/>
    <mergeCell ref="E1067:F1067"/>
    <mergeCell ref="E2093:F2093"/>
    <mergeCell ref="E306:F306"/>
    <mergeCell ref="A200:B200"/>
    <mergeCell ref="A1261:B1261"/>
    <mergeCell ref="A798:B798"/>
    <mergeCell ref="A1982:B1982"/>
    <mergeCell ref="A1111:G1111"/>
    <mergeCell ref="E1804:F1804"/>
    <mergeCell ref="A1256:B1256"/>
    <mergeCell ref="E17:F17"/>
    <mergeCell ref="A686:G686"/>
    <mergeCell ref="E1237:F1237"/>
    <mergeCell ref="E482:F482"/>
    <mergeCell ref="E991:F991"/>
    <mergeCell ref="A2070:G2070"/>
    <mergeCell ref="E1080:F1080"/>
    <mergeCell ref="E319:F319"/>
    <mergeCell ref="A1099:B1099"/>
    <mergeCell ref="A1695:B1695"/>
    <mergeCell ref="A528:G528"/>
    <mergeCell ref="E1219:F1219"/>
    <mergeCell ref="A2217:G2217"/>
    <mergeCell ref="A1398:B1398"/>
    <mergeCell ref="A1914:B1914"/>
    <mergeCell ref="A882:B882"/>
    <mergeCell ref="A2096:G2096"/>
    <mergeCell ref="E2280:F2280"/>
    <mergeCell ref="E493:F493"/>
    <mergeCell ref="E764:F764"/>
    <mergeCell ref="E1131:F1131"/>
    <mergeCell ref="E922:F922"/>
    <mergeCell ref="E1438:F1438"/>
    <mergeCell ref="E2042:G2042"/>
    <mergeCell ref="E406:F406"/>
    <mergeCell ref="E1736:F1736"/>
    <mergeCell ref="E2034:F2034"/>
    <mergeCell ref="E459:F459"/>
    <mergeCell ref="E1133:F1133"/>
    <mergeCell ref="E1431:F1431"/>
    <mergeCell ref="A1182:G1182"/>
    <mergeCell ref="E1738:F1738"/>
    <mergeCell ref="E1520:F1520"/>
    <mergeCell ref="E1004:F1004"/>
    <mergeCell ref="E63:F63"/>
    <mergeCell ref="E1889:F1889"/>
    <mergeCell ref="A1938:G1938"/>
    <mergeCell ref="E844:F844"/>
    <mergeCell ref="E119:F119"/>
    <mergeCell ref="A140:B140"/>
    <mergeCell ref="A2240:G2240"/>
    <mergeCell ref="E846:F846"/>
    <mergeCell ref="E2176:F2176"/>
    <mergeCell ref="E1144:F1144"/>
    <mergeCell ref="E85:F85"/>
    <mergeCell ref="E725:G725"/>
    <mergeCell ref="E1602:F1602"/>
    <mergeCell ref="A1767:B1767"/>
    <mergeCell ref="A1050:B1050"/>
    <mergeCell ref="E1752:G1752"/>
    <mergeCell ref="A926:G926"/>
    <mergeCell ref="E416:F416"/>
    <mergeCell ref="E1291:F1291"/>
    <mergeCell ref="E147:F147"/>
    <mergeCell ref="E451:F451"/>
    <mergeCell ref="A471:G471"/>
    <mergeCell ref="E445:F445"/>
    <mergeCell ref="E1591:F1591"/>
    <mergeCell ref="E1178:F1178"/>
    <mergeCell ref="E321:G321"/>
    <mergeCell ref="E2258:F2258"/>
    <mergeCell ref="E865:F865"/>
    <mergeCell ref="E778:F778"/>
    <mergeCell ref="A336:B336"/>
    <mergeCell ref="A10:B10"/>
    <mergeCell ref="E1559:F1559"/>
    <mergeCell ref="E1971:F1971"/>
    <mergeCell ref="A781:B781"/>
    <mergeCell ref="E2278:F2278"/>
    <mergeCell ref="E491:F491"/>
    <mergeCell ref="A1210:B1210"/>
    <mergeCell ref="E36:G36"/>
    <mergeCell ref="E789:F789"/>
    <mergeCell ref="E334:G334"/>
    <mergeCell ref="E1218:F1218"/>
    <mergeCell ref="E1858:F1858"/>
    <mergeCell ref="E1852:G1852"/>
    <mergeCell ref="E1097:G1097"/>
    <mergeCell ref="E791:F791"/>
    <mergeCell ref="E1089:F1089"/>
    <mergeCell ref="A21:B21"/>
    <mergeCell ref="E1518:F1518"/>
    <mergeCell ref="E792:G792"/>
    <mergeCell ref="A1300:B1300"/>
    <mergeCell ref="E359:F359"/>
    <mergeCell ref="A1414:B1414"/>
    <mergeCell ref="A995:B995"/>
    <mergeCell ref="E1521:G1521"/>
    <mergeCell ref="E2005:F2005"/>
    <mergeCell ref="E946:F946"/>
    <mergeCell ref="E1999:F1999"/>
    <mergeCell ref="E817:F817"/>
    <mergeCell ref="E512:F512"/>
    <mergeCell ref="A837:B837"/>
    <mergeCell ref="A1794:B1794"/>
    <mergeCell ref="E1929:F1929"/>
    <mergeCell ref="E1168:F1168"/>
    <mergeCell ref="A917:G917"/>
    <mergeCell ref="E959:F959"/>
    <mergeCell ref="E1282:F1282"/>
    <mergeCell ref="A1522:G1522"/>
    <mergeCell ref="E741:F741"/>
    <mergeCell ref="E1626:F1626"/>
    <mergeCell ref="E1461:G1461"/>
    <mergeCell ref="A950:G950"/>
    <mergeCell ref="A1554:G1554"/>
    <mergeCell ref="A1148:B1148"/>
    <mergeCell ref="A632:B632"/>
    <mergeCell ref="A2120:B2120"/>
    <mergeCell ref="E2247:F2247"/>
    <mergeCell ref="E1188:F1188"/>
    <mergeCell ref="E1792:G1792"/>
    <mergeCell ref="E460:F460"/>
    <mergeCell ref="E889:F889"/>
    <mergeCell ref="E426:F426"/>
    <mergeCell ref="E1041:F1041"/>
    <mergeCell ref="E1944:F1944"/>
    <mergeCell ref="E428:F428"/>
    <mergeCell ref="A1077:B1077"/>
    <mergeCell ref="E586:F586"/>
    <mergeCell ref="E1639:F1639"/>
    <mergeCell ref="E884:F884"/>
    <mergeCell ref="A1962:B1962"/>
    <mergeCell ref="E1328:F1328"/>
    <mergeCell ref="A1723:G1723"/>
    <mergeCell ref="E298:F298"/>
    <mergeCell ref="E602:F602"/>
    <mergeCell ref="E297:F297"/>
    <mergeCell ref="E1997:F1997"/>
    <mergeCell ref="E904:G904"/>
    <mergeCell ref="E902:F902"/>
    <mergeCell ref="E1657:F1657"/>
    <mergeCell ref="E1060:F1060"/>
    <mergeCell ref="E299:F299"/>
    <mergeCell ref="A379:B379"/>
    <mergeCell ref="E1571:F1571"/>
    <mergeCell ref="A982:G982"/>
    <mergeCell ref="E655:F655"/>
    <mergeCell ref="A2192:B2192"/>
    <mergeCell ref="A2043:G2043"/>
    <mergeCell ref="E2177:G2177"/>
    <mergeCell ref="A1759:B1759"/>
    <mergeCell ref="E657:F657"/>
    <mergeCell ref="E955:F955"/>
    <mergeCell ref="E930:F930"/>
    <mergeCell ref="A1317:G1317"/>
    <mergeCell ref="E1253:F1253"/>
    <mergeCell ref="E2010:F2010"/>
    <mergeCell ref="E1134:G1134"/>
    <mergeCell ref="E828:F828"/>
    <mergeCell ref="A1462:G1462"/>
    <mergeCell ref="A1673:G1673"/>
    <mergeCell ref="E1713:F1713"/>
    <mergeCell ref="E2011:F2011"/>
    <mergeCell ref="A419:B419"/>
    <mergeCell ref="A2271:G2271"/>
    <mergeCell ref="A2205:B2205"/>
    <mergeCell ref="A1488:B1488"/>
    <mergeCell ref="E241:F241"/>
    <mergeCell ref="E539:F539"/>
    <mergeCell ref="E1729:F1729"/>
    <mergeCell ref="E1012:F1012"/>
    <mergeCell ref="E257:F257"/>
    <mergeCell ref="A1974:G1974"/>
    <mergeCell ref="A1633:B1633"/>
    <mergeCell ref="E847:G847"/>
    <mergeCell ref="E1312:F1312"/>
    <mergeCell ref="E1574:G1574"/>
    <mergeCell ref="E542:G542"/>
    <mergeCell ref="E759:G759"/>
    <mergeCell ref="A874:B874"/>
    <mergeCell ref="A1388:G1388"/>
    <mergeCell ref="E425:F425"/>
    <mergeCell ref="A2233:B2233"/>
    <mergeCell ref="A148:B148"/>
    <mergeCell ref="A446:B446"/>
    <mergeCell ref="E1782:F1782"/>
    <mergeCell ref="E2080:F2080"/>
    <mergeCell ref="E2055:F2055"/>
    <mergeCell ref="E1663:F1663"/>
    <mergeCell ref="E2259:G2259"/>
    <mergeCell ref="A587:B587"/>
    <mergeCell ref="A885:B885"/>
    <mergeCell ref="A464:B464"/>
    <mergeCell ref="A674:G674"/>
    <mergeCell ref="E626:F626"/>
    <mergeCell ref="A1859:B1859"/>
    <mergeCell ref="A2157:B2157"/>
    <mergeCell ref="A72:B72"/>
    <mergeCell ref="E199:F199"/>
    <mergeCell ref="E2137:F2137"/>
    <mergeCell ref="E1376:F1376"/>
    <mergeCell ref="E2139:F2139"/>
    <mergeCell ref="E1384:F1384"/>
    <mergeCell ref="A88:B88"/>
    <mergeCell ref="E623:F623"/>
    <mergeCell ref="E921:F921"/>
    <mergeCell ref="A517:B517"/>
    <mergeCell ref="A606:B606"/>
    <mergeCell ref="E494:F494"/>
    <mergeCell ref="E1229:G1229"/>
    <mergeCell ref="A1115:B1115"/>
    <mergeCell ref="A1730:B1730"/>
    <mergeCell ref="E1821:F1821"/>
    <mergeCell ref="A1273:B1273"/>
    <mergeCell ref="E34:F34"/>
    <mergeCell ref="E1552:F1552"/>
    <mergeCell ref="E797:F797"/>
    <mergeCell ref="E2040:F2040"/>
    <mergeCell ref="E1306:F1306"/>
    <mergeCell ref="E1420:F1420"/>
    <mergeCell ref="E634:F634"/>
    <mergeCell ref="A302:G302"/>
    <mergeCell ref="A1202:B1202"/>
    <mergeCell ref="E965:F965"/>
    <mergeCell ref="A1714:B1714"/>
    <mergeCell ref="E2028:G2028"/>
    <mergeCell ref="E692:F692"/>
    <mergeCell ref="A532:B532"/>
    <mergeCell ref="A2229:B2229"/>
    <mergeCell ref="E990:F990"/>
    <mergeCell ref="A1802:B1802"/>
    <mergeCell ref="A2100:B2100"/>
    <mergeCell ref="E721:F721"/>
    <mergeCell ref="E992:F992"/>
    <mergeCell ref="A1354:G1354"/>
    <mergeCell ref="E1150:F1150"/>
    <mergeCell ref="E1448:F1448"/>
    <mergeCell ref="A1926:B1926"/>
    <mergeCell ref="E1624:F1624"/>
    <mergeCell ref="E1169:G1169"/>
    <mergeCell ref="A556:B556"/>
    <mergeCell ref="E2053:F2053"/>
    <mergeCell ref="E1021:F1021"/>
    <mergeCell ref="A628:G628"/>
    <mergeCell ref="E1748:F1748"/>
    <mergeCell ref="E1627:G1627"/>
    <mergeCell ref="E1321:F1321"/>
    <mergeCell ref="A1072:G1072"/>
    <mergeCell ref="E2056:G2056"/>
    <mergeCell ref="E1024:G1024"/>
    <mergeCell ref="E1022:F1022"/>
    <mergeCell ref="E2048:F2048"/>
    <mergeCell ref="A1339:B1339"/>
    <mergeCell ref="E1806:F1806"/>
    <mergeCell ref="E569:G569"/>
    <mergeCell ref="E2104:F2104"/>
    <mergeCell ref="A455:B455"/>
    <mergeCell ref="E1049:F1049"/>
    <mergeCell ref="E925:G925"/>
    <mergeCell ref="E103:F103"/>
    <mergeCell ref="E619:F619"/>
    <mergeCell ref="A1541:B1541"/>
    <mergeCell ref="E437:F437"/>
    <mergeCell ref="E735:F735"/>
    <mergeCell ref="A640:B640"/>
    <mergeCell ref="A596:B596"/>
    <mergeCell ref="A2084:B2084"/>
    <mergeCell ref="A1244:B1244"/>
    <mergeCell ref="E1254:G1254"/>
    <mergeCell ref="A2029:G2029"/>
    <mergeCell ref="E1819:F1819"/>
    <mergeCell ref="E2117:F2117"/>
    <mergeCell ref="E32:F32"/>
    <mergeCell ref="E330:F330"/>
    <mergeCell ref="E305:F305"/>
    <mergeCell ref="E1550:F1550"/>
    <mergeCell ref="E1848:F1848"/>
    <mergeCell ref="E1093:F1093"/>
    <mergeCell ref="E638:G638"/>
    <mergeCell ref="E332:F332"/>
    <mergeCell ref="E307:F307"/>
    <mergeCell ref="E2277:F2277"/>
    <mergeCell ref="A956:B956"/>
    <mergeCell ref="E1820:F1820"/>
    <mergeCell ref="E1814:F1814"/>
    <mergeCell ref="E1095:F1095"/>
    <mergeCell ref="E2148:F2148"/>
    <mergeCell ref="E1393:F1393"/>
    <mergeCell ref="E790:F790"/>
    <mergeCell ref="A2044:B2044"/>
    <mergeCell ref="E1238:G1238"/>
    <mergeCell ref="E1851:F1851"/>
    <mergeCell ref="E2149:F2149"/>
    <mergeCell ref="E1119:F1119"/>
    <mergeCell ref="E60:F60"/>
    <mergeCell ref="A712:G712"/>
    <mergeCell ref="E1121:F1121"/>
    <mergeCell ref="E53:G53"/>
    <mergeCell ref="E1419:F1419"/>
    <mergeCell ref="E2174:F2174"/>
    <mergeCell ref="A836:G836"/>
    <mergeCell ref="E1446:F1446"/>
    <mergeCell ref="E1421:F1421"/>
    <mergeCell ref="A1170:G1170"/>
    <mergeCell ref="E1106:F1106"/>
    <mergeCell ref="E1719:F1719"/>
    <mergeCell ref="E345:F345"/>
    <mergeCell ref="E1833:F1833"/>
  </mergeCells>
  <pageMargins left="0.5" right="0.5" top="0.5" bottom="0.5" header="0" footer="0"/>
  <pageSetup orientation="portrait" paperSize="9" scale="85"/>
</worksheet>
</file>

<file path=xl/worksheets/sheet5.xml><?xml version="1.0" encoding="utf-8"?>
<worksheet xmlns="http://schemas.openxmlformats.org/spreadsheetml/2006/main">
  <sheetPr>
    <outlinePr summaryBelow="0"/>
    <pageSetUpPr/>
  </sheetPr>
  <dimension ref="A1:G895"/>
  <sheetViews>
    <sheetView topLeftCell="A19" workbookViewId="0">
      <selection activeCell="G11" sqref="G11"/>
    </sheetView>
  </sheetViews>
  <sheetFormatPr baseColWidth="8" defaultRowHeight="15"/>
  <cols>
    <col width="10.42578125" customWidth="1" min="1" max="1"/>
    <col width="45.85546875" customWidth="1" min="2" max="2"/>
    <col width="15.42578125" customWidth="1" min="3" max="3"/>
    <col width="6.140625" customWidth="1" min="4" max="4"/>
    <col width="12.42578125" customWidth="1" min="5" max="7"/>
  </cols>
  <sheetData>
    <row r="1" ht="92.09999999999999" customHeight="1">
      <c r="A1" s="65" t="n"/>
      <c r="B1" s="87" t="n"/>
      <c r="C1" s="87" t="n"/>
      <c r="D1" s="87" t="n"/>
      <c r="E1" s="87" t="n"/>
      <c r="F1" s="87" t="n"/>
      <c r="G1" s="87" t="n"/>
    </row>
    <row r="2" ht="9.949999999999999" customHeight="1">
      <c r="A2" s="1" t="n"/>
      <c r="B2" s="1" t="n"/>
      <c r="C2" s="1" t="n"/>
      <c r="D2" s="1" t="n"/>
      <c r="E2" s="79" t="n"/>
    </row>
    <row r="3" ht="20.1" customHeight="1">
      <c r="A3" s="80" t="inlineStr">
        <is>
          <t>CP ADAP. - SBC 012710 DESPESAS GERAIS DE MANUTENCAO CANTEIRO DE OBRAS (MÊS)</t>
        </is>
      </c>
      <c r="B3" s="88" t="n"/>
      <c r="C3" s="88" t="n"/>
      <c r="D3" s="88" t="n"/>
      <c r="E3" s="88" t="n"/>
      <c r="F3" s="88" t="n"/>
      <c r="G3" s="89" t="n"/>
    </row>
    <row r="4" ht="15" customHeight="1">
      <c r="A4" s="76" t="inlineStr">
        <is>
          <t>Material</t>
        </is>
      </c>
      <c r="B4" s="89" t="n"/>
      <c r="C4" s="74" t="inlineStr">
        <is>
          <t>FONTE</t>
        </is>
      </c>
      <c r="D4" s="74" t="inlineStr">
        <is>
          <t>UNID</t>
        </is>
      </c>
      <c r="E4" s="74" t="inlineStr">
        <is>
          <t>COEFICIENTE</t>
        </is>
      </c>
      <c r="F4" s="74" t="inlineStr">
        <is>
          <t>PREÇO UNITÁRIO</t>
        </is>
      </c>
      <c r="G4" s="74" t="inlineStr">
        <is>
          <t>TOTAL</t>
        </is>
      </c>
    </row>
    <row r="5" ht="15" customHeight="1">
      <c r="A5" s="18" t="inlineStr">
        <is>
          <t>00000119</t>
        </is>
      </c>
      <c r="B5" s="19" t="inlineStr">
        <is>
          <t>ADESIVO PLASTICO PARA PVC, BISNAGA COM 75 GR</t>
        </is>
      </c>
      <c r="C5" s="18" t="inlineStr">
        <is>
          <t>SINAPI</t>
        </is>
      </c>
      <c r="D5" s="18" t="inlineStr">
        <is>
          <t>UN</t>
        </is>
      </c>
      <c r="E5" s="20" t="n">
        <v>2</v>
      </c>
      <c r="F5" s="21" t="n">
        <v>7.62</v>
      </c>
      <c r="G5" s="21">
        <f>ROUND(ROUND(E5,8)*F5,2)</f>
        <v/>
      </c>
    </row>
    <row r="6" ht="15" customHeight="1">
      <c r="A6" s="18" t="inlineStr">
        <is>
          <t>SBC006315</t>
        </is>
      </c>
      <c r="B6" s="19" t="inlineStr">
        <is>
          <t>ALUGUEL MENSAL RELOGIO DE PONTO</t>
        </is>
      </c>
      <c r="C6" s="18" t="inlineStr">
        <is>
          <t xml:space="preserve">Composições </t>
        </is>
      </c>
      <c r="D6" s="18" t="inlineStr">
        <is>
          <t>MÊS</t>
        </is>
      </c>
      <c r="E6" s="20" t="n">
        <v>1</v>
      </c>
      <c r="F6" s="21" t="n">
        <v>165</v>
      </c>
      <c r="G6" s="21">
        <f>ROUND(ROUND(E6,8)*F6,2)</f>
        <v/>
      </c>
    </row>
    <row r="7" ht="15" customHeight="1">
      <c r="A7" s="18" t="inlineStr">
        <is>
          <t>00000345</t>
        </is>
      </c>
      <c r="B7" s="19" t="inlineStr">
        <is>
          <t>ARAME GALVANIZADO 18 BWG, D = 1,24MM (0,009 KG/M)</t>
        </is>
      </c>
      <c r="C7" s="18" t="inlineStr">
        <is>
          <t>SINAPI</t>
        </is>
      </c>
      <c r="D7" s="18" t="inlineStr">
        <is>
          <t>KG</t>
        </is>
      </c>
      <c r="E7" s="20" t="n">
        <v>0.25</v>
      </c>
      <c r="F7" s="21" t="n">
        <v>22.43</v>
      </c>
      <c r="G7" s="21">
        <f>ROUND(ROUND(E7,8)*F7,2)</f>
        <v/>
      </c>
    </row>
    <row r="8" ht="21" customHeight="1">
      <c r="A8" s="18" t="inlineStr">
        <is>
          <t>00002674</t>
        </is>
      </c>
      <c r="B8" s="19" t="inlineStr">
        <is>
          <t>ELETRODUTO DE PVC RIGIDO ROSCAVEL DE 3/4 ", SEM LUVA</t>
        </is>
      </c>
      <c r="C8" s="18" t="inlineStr">
        <is>
          <t>SINAPI</t>
        </is>
      </c>
      <c r="D8" s="18" t="inlineStr">
        <is>
          <t>M</t>
        </is>
      </c>
      <c r="E8" s="20" t="n">
        <v>3</v>
      </c>
      <c r="F8" s="21" t="n">
        <v>4.64</v>
      </c>
      <c r="G8" s="21">
        <f>ROUND(ROUND(E8,8)*F8,2)</f>
        <v/>
      </c>
    </row>
    <row r="9" ht="21" customHeight="1">
      <c r="A9" s="18" t="inlineStr">
        <is>
          <t>00020111</t>
        </is>
      </c>
      <c r="B9" s="19" t="inlineStr">
        <is>
          <t>FITA ISOLANTE ADESIVA ANTICHAMA, USO ATE 750 V, EM ROLO DE 19 MM X 20 M</t>
        </is>
      </c>
      <c r="C9" s="18" t="inlineStr">
        <is>
          <t>SINAPI</t>
        </is>
      </c>
      <c r="D9" s="18" t="inlineStr">
        <is>
          <t>UN</t>
        </is>
      </c>
      <c r="E9" s="20" t="n">
        <v>0.15</v>
      </c>
      <c r="F9" s="21" t="n">
        <v>9</v>
      </c>
      <c r="G9" s="21">
        <f>ROUND(ROUND(E9,8)*F9,2)</f>
        <v/>
      </c>
    </row>
    <row r="10" ht="15" customHeight="1">
      <c r="A10" s="18" t="inlineStr">
        <is>
          <t>00003143</t>
        </is>
      </c>
      <c r="B10" s="19" t="inlineStr">
        <is>
          <t>FITA VEDA ROSCA EM ROLOS DE 18 MM X 25 M (L X C)</t>
        </is>
      </c>
      <c r="C10" s="18" t="inlineStr">
        <is>
          <t>SINAPI</t>
        </is>
      </c>
      <c r="D10" s="18" t="inlineStr">
        <is>
          <t>UN</t>
        </is>
      </c>
      <c r="E10" s="20" t="n">
        <v>0.0064</v>
      </c>
      <c r="F10" s="21" t="n">
        <v>8.98</v>
      </c>
      <c r="G10" s="21">
        <f>ROUND(ROUND(E10,8)*F10,2)</f>
        <v/>
      </c>
    </row>
    <row r="11" ht="21" customHeight="1">
      <c r="A11" s="18" t="inlineStr">
        <is>
          <t>00003398</t>
        </is>
      </c>
      <c r="B11" s="19" t="inlineStr">
        <is>
          <t>ISOLADOR DE PORCELANA, TIPO ROLDANA, DIMENSOES DE *72* X *72* MM, PARA USO EM BAIXA TENSAO</t>
        </is>
      </c>
      <c r="C11" s="18" t="inlineStr">
        <is>
          <t>SINAPI</t>
        </is>
      </c>
      <c r="D11" s="18" t="inlineStr">
        <is>
          <t>UN</t>
        </is>
      </c>
      <c r="E11" s="20" t="n">
        <v>2</v>
      </c>
      <c r="F11" s="21" t="n">
        <v>5.92</v>
      </c>
      <c r="G11" s="21">
        <f>ROUND(ROUND(E11,8)*F11,2)</f>
        <v/>
      </c>
    </row>
    <row r="12" ht="21" customHeight="1">
      <c r="A12" s="18" t="inlineStr">
        <is>
          <t>00038193</t>
        </is>
      </c>
      <c r="B12" s="19" t="inlineStr">
        <is>
          <t>LAMPADA LED 6 W BIVOLT BRANCA, FORMATO TRADICIONAL (BASE E27)</t>
        </is>
      </c>
      <c r="C12" s="18" t="inlineStr">
        <is>
          <t>SINAPI</t>
        </is>
      </c>
      <c r="D12" s="18" t="inlineStr">
        <is>
          <t>UN</t>
        </is>
      </c>
      <c r="E12" s="20" t="n">
        <v>30</v>
      </c>
      <c r="F12" s="21" t="n">
        <v>4.34</v>
      </c>
      <c r="G12" s="21">
        <f>ROUND(ROUND(E12,8)*F12,2)</f>
        <v/>
      </c>
    </row>
    <row r="13" ht="29.1" customHeight="1">
      <c r="A13" s="18" t="inlineStr">
        <is>
          <t>00038773</t>
        </is>
      </c>
      <c r="B13" s="19" t="inlineStr">
        <is>
          <t>LUMINARIA DE TETO PLAFON/PLAFONIER EM PLASTICO COM BASE E27, POTENCIA MAXIMA 60 W (NAO INCLUI LAMPADA)</t>
        </is>
      </c>
      <c r="C13" s="18" t="inlineStr">
        <is>
          <t>SINAPI</t>
        </is>
      </c>
      <c r="D13" s="18" t="inlineStr">
        <is>
          <t>UN</t>
        </is>
      </c>
      <c r="E13" s="20" t="n">
        <v>10</v>
      </c>
      <c r="F13" s="21" t="n">
        <v>6.85</v>
      </c>
      <c r="G13" s="21">
        <f>ROUND(ROUND(E13,8)*F13,2)</f>
        <v/>
      </c>
    </row>
    <row r="14" ht="15" customHeight="1">
      <c r="A14" s="18" t="inlineStr">
        <is>
          <t>00009856</t>
        </is>
      </c>
      <c r="B14" s="19" t="inlineStr">
        <is>
          <t>TUBO PVC, ROSCAVEL, 1/2", AGUA FRIA PREDIAL</t>
        </is>
      </c>
      <c r="C14" s="18" t="inlineStr">
        <is>
          <t>SINAPI</t>
        </is>
      </c>
      <c r="D14" s="18" t="inlineStr">
        <is>
          <t>M</t>
        </is>
      </c>
      <c r="E14" s="20" t="n">
        <v>12</v>
      </c>
      <c r="F14" s="21" t="n">
        <v>6.97</v>
      </c>
      <c r="G14" s="21">
        <f>ROUND(ROUND(E14,8)*F14,2)</f>
        <v/>
      </c>
    </row>
    <row r="15" ht="15" customHeight="1">
      <c r="A15" s="18" t="inlineStr">
        <is>
          <t>00009860</t>
        </is>
      </c>
      <c r="B15" s="19" t="inlineStr">
        <is>
          <t>TUBO PVC, ROSCAVEL, 2", PARA AGUA FRIA PREDIAL</t>
        </is>
      </c>
      <c r="C15" s="18" t="inlineStr">
        <is>
          <t>SINAPI</t>
        </is>
      </c>
      <c r="D15" s="18" t="inlineStr">
        <is>
          <t>M</t>
        </is>
      </c>
      <c r="E15" s="20" t="n">
        <v>6</v>
      </c>
      <c r="F15" s="21" t="n">
        <v>39.41</v>
      </c>
      <c r="G15" s="21">
        <f>ROUND(ROUND(E15,8)*F15,2)</f>
        <v/>
      </c>
    </row>
    <row r="16" ht="15" customHeight="1">
      <c r="A16" s="1" t="n"/>
      <c r="B16" s="1" t="n"/>
      <c r="C16" s="1" t="n"/>
      <c r="D16" s="1" t="n"/>
      <c r="E16" s="77" t="inlineStr">
        <is>
          <t>TOTAL Material:</t>
        </is>
      </c>
      <c r="F16" s="89" t="n"/>
      <c r="G16" s="22">
        <f>SUM(G5:G15)</f>
        <v/>
      </c>
    </row>
    <row r="17" ht="15" customHeight="1">
      <c r="A17" s="1" t="n"/>
      <c r="B17" s="1" t="n"/>
      <c r="C17" s="1" t="n"/>
      <c r="D17" s="1" t="n"/>
      <c r="E17" s="78" t="inlineStr">
        <is>
          <t>VALOR:</t>
        </is>
      </c>
      <c r="F17" s="89" t="n"/>
      <c r="G17" s="4">
        <f>SUM(G16)</f>
        <v/>
      </c>
    </row>
    <row r="18" ht="15" customHeight="1">
      <c r="A18" s="1" t="n"/>
      <c r="B18" s="1" t="n"/>
      <c r="C18" s="1" t="n"/>
      <c r="D18" s="1" t="n"/>
      <c r="E18" s="78" t="inlineStr">
        <is>
          <t>VALOR BDI:</t>
        </is>
      </c>
      <c r="F18" s="89" t="n"/>
      <c r="G18" s="4">
        <f>ROUND(G17*(0/100),2)</f>
        <v/>
      </c>
    </row>
    <row r="19" ht="15" customHeight="1">
      <c r="A19" s="1" t="n"/>
      <c r="B19" s="1" t="n"/>
      <c r="C19" s="1" t="n"/>
      <c r="D19" s="1" t="n"/>
      <c r="E19" s="78" t="inlineStr">
        <is>
          <t>VALOR COM BDI:</t>
        </is>
      </c>
      <c r="F19" s="89" t="n"/>
      <c r="G19" s="4">
        <f>G18+G17</f>
        <v/>
      </c>
    </row>
    <row r="20" ht="9.949999999999999" customHeight="1">
      <c r="A20" s="1" t="n"/>
      <c r="B20" s="1" t="n"/>
      <c r="C20" s="1" t="n"/>
      <c r="D20" s="1" t="n"/>
      <c r="E20" s="79" t="n"/>
    </row>
    <row r="21" ht="20.1" customHeight="1">
      <c r="A21" s="80" t="inlineStr">
        <is>
          <t>CP ADAP - SUDECAP 62.24.14 RELATÓRIO TÉCNICO DE PLANEJAMENTO DE EXECUÇÃO DE OBRAS - MÉDIO PORTE (UN.)</t>
        </is>
      </c>
      <c r="B21" s="88" t="n"/>
      <c r="C21" s="88" t="n"/>
      <c r="D21" s="88" t="n"/>
      <c r="E21" s="88" t="n"/>
      <c r="F21" s="88" t="n"/>
      <c r="G21" s="89" t="n"/>
    </row>
    <row r="22" ht="15" customHeight="1">
      <c r="A22" s="76" t="inlineStr">
        <is>
          <t>Material</t>
        </is>
      </c>
      <c r="B22" s="89" t="n"/>
      <c r="C22" s="74" t="inlineStr">
        <is>
          <t>FONTE</t>
        </is>
      </c>
      <c r="D22" s="74" t="inlineStr">
        <is>
          <t>UNID</t>
        </is>
      </c>
      <c r="E22" s="74" t="inlineStr">
        <is>
          <t>COEFICIENTE</t>
        </is>
      </c>
      <c r="F22" s="74" t="inlineStr">
        <is>
          <t>PREÇO UNITÁRIO</t>
        </is>
      </c>
      <c r="G22" s="74" t="inlineStr">
        <is>
          <t>TOTAL</t>
        </is>
      </c>
    </row>
    <row r="23" ht="15" customHeight="1">
      <c r="A23" s="18" t="inlineStr">
        <is>
          <t>SBC001422</t>
        </is>
      </c>
      <c r="B23" s="19" t="inlineStr">
        <is>
          <t>COPIA XEROX</t>
        </is>
      </c>
      <c r="C23" s="18" t="inlineStr">
        <is>
          <t xml:space="preserve">Composições </t>
        </is>
      </c>
      <c r="D23" s="18" t="inlineStr">
        <is>
          <t>UN</t>
        </is>
      </c>
      <c r="E23" s="20" t="n">
        <v>200</v>
      </c>
      <c r="F23" s="21" t="n">
        <v>0.85</v>
      </c>
      <c r="G23" s="21">
        <f>ROUND(ROUND(E23,8)*F23,2)</f>
        <v/>
      </c>
    </row>
    <row r="24" ht="15" customHeight="1">
      <c r="A24" s="1" t="n"/>
      <c r="B24" s="1" t="n"/>
      <c r="C24" s="1" t="n"/>
      <c r="D24" s="1" t="n"/>
      <c r="E24" s="77" t="inlineStr">
        <is>
          <t>TOTAL Material:</t>
        </is>
      </c>
      <c r="F24" s="89" t="n"/>
      <c r="G24" s="22">
        <f>SUM(G23:G23)</f>
        <v/>
      </c>
    </row>
    <row r="25" ht="15" customHeight="1">
      <c r="A25" s="76" t="inlineStr">
        <is>
          <t>Mão de Obra com Encargos Complementares</t>
        </is>
      </c>
      <c r="B25" s="89" t="n"/>
      <c r="C25" s="74" t="inlineStr">
        <is>
          <t>FONTE</t>
        </is>
      </c>
      <c r="D25" s="74" t="inlineStr">
        <is>
          <t>UNID</t>
        </is>
      </c>
      <c r="E25" s="74" t="inlineStr">
        <is>
          <t>COEFICIENTE</t>
        </is>
      </c>
      <c r="F25" s="74" t="inlineStr">
        <is>
          <t>PREÇO UNITÁRIO</t>
        </is>
      </c>
      <c r="G25" s="74" t="inlineStr">
        <is>
          <t>TOTAL</t>
        </is>
      </c>
    </row>
    <row r="26" ht="21" customHeight="1">
      <c r="A26" s="18" t="inlineStr">
        <is>
          <t>ADAP-G0855</t>
        </is>
      </c>
      <c r="B26" s="19" t="inlineStr">
        <is>
          <t>ANALISTA DE PLANEJAMENTO COM ENCARGOS COMPLEMENTARES</t>
        </is>
      </c>
      <c r="C26" s="18" t="inlineStr">
        <is>
          <t xml:space="preserve">Composições </t>
        </is>
      </c>
      <c r="D26" s="18" t="inlineStr">
        <is>
          <t>H</t>
        </is>
      </c>
      <c r="E26" s="20" t="n">
        <v>42</v>
      </c>
      <c r="F26" s="21" t="n">
        <v>115.47</v>
      </c>
      <c r="G26" s="21">
        <f>ROUND(ROUND(E26,8)*F26,2)</f>
        <v/>
      </c>
    </row>
    <row r="27" ht="18" customHeight="1">
      <c r="A27" s="1" t="n"/>
      <c r="B27" s="1" t="n"/>
      <c r="C27" s="1" t="n"/>
      <c r="D27" s="1" t="n"/>
      <c r="E27" s="77" t="inlineStr">
        <is>
          <t>TOTAL Mão de Obra com Encargos Complementares:</t>
        </is>
      </c>
      <c r="F27" s="89" t="n"/>
      <c r="G27" s="22">
        <f>SUM(G26:G26)</f>
        <v/>
      </c>
    </row>
    <row r="28" ht="15" customHeight="1">
      <c r="A28" s="76" t="inlineStr">
        <is>
          <t>Serviço</t>
        </is>
      </c>
      <c r="B28" s="89" t="n"/>
      <c r="C28" s="74" t="inlineStr">
        <is>
          <t>FONTE</t>
        </is>
      </c>
      <c r="D28" s="74" t="inlineStr">
        <is>
          <t>UNID</t>
        </is>
      </c>
      <c r="E28" s="74" t="inlineStr">
        <is>
          <t>COEFICIENTE</t>
        </is>
      </c>
      <c r="F28" s="74" t="inlineStr">
        <is>
          <t>PREÇO UNITÁRIO</t>
        </is>
      </c>
      <c r="G28" s="74" t="inlineStr">
        <is>
          <t>TOTAL</t>
        </is>
      </c>
    </row>
    <row r="29" ht="15" customHeight="1">
      <c r="A29" s="18" t="inlineStr">
        <is>
          <t>SBC014025</t>
        </is>
      </c>
      <c r="B29" s="19" t="inlineStr">
        <is>
          <t>COPIAS DE PROJETOS POR PLOTAGEM ELETRONICA</t>
        </is>
      </c>
      <c r="C29" s="18" t="inlineStr">
        <is>
          <t xml:space="preserve">Composições </t>
        </is>
      </c>
      <c r="D29" s="18" t="inlineStr">
        <is>
          <t>UN</t>
        </is>
      </c>
      <c r="E29" s="20" t="n">
        <v>25</v>
      </c>
      <c r="F29" s="21" t="n">
        <v>16</v>
      </c>
      <c r="G29" s="21">
        <f>ROUND(ROUND(E29,8)*F29,2)</f>
        <v/>
      </c>
    </row>
    <row r="30" ht="15" customHeight="1">
      <c r="A30" s="18" t="inlineStr">
        <is>
          <t>SBC033022.</t>
        </is>
      </c>
      <c r="B30" s="19" t="inlineStr">
        <is>
          <t>PROJETO - COMPLEMENTARES/PERSPECTIVAS DA OBRA</t>
        </is>
      </c>
      <c r="C30" s="18" t="inlineStr">
        <is>
          <t xml:space="preserve">Composições </t>
        </is>
      </c>
      <c r="D30" s="18" t="inlineStr">
        <is>
          <t>M2</t>
        </is>
      </c>
      <c r="E30" s="20" t="n">
        <v>250</v>
      </c>
      <c r="F30" s="21" t="n">
        <v>18</v>
      </c>
      <c r="G30" s="21">
        <f>ROUND(ROUND(E30,8)*F30,2)</f>
        <v/>
      </c>
    </row>
    <row r="31" ht="15" customHeight="1">
      <c r="A31" s="18" t="inlineStr">
        <is>
          <t>SBC000285</t>
        </is>
      </c>
      <c r="B31" s="19" t="inlineStr">
        <is>
          <t>PROJETO DE CANTEIRO DE OBRAS E SERVICOS</t>
        </is>
      </c>
      <c r="C31" s="18" t="inlineStr">
        <is>
          <t xml:space="preserve">Composições </t>
        </is>
      </c>
      <c r="D31" s="18" t="inlineStr">
        <is>
          <t>M2</t>
        </is>
      </c>
      <c r="E31" s="20" t="n">
        <v>67.98999999999999</v>
      </c>
      <c r="F31" s="21" t="n">
        <v>8.5</v>
      </c>
      <c r="G31" s="21">
        <f>ROUND(ROUND(E31,8)*F31,2)</f>
        <v/>
      </c>
    </row>
    <row r="32" ht="15" customHeight="1">
      <c r="A32" s="1" t="n"/>
      <c r="B32" s="1" t="n"/>
      <c r="C32" s="1" t="n"/>
      <c r="D32" s="1" t="n"/>
      <c r="E32" s="77" t="inlineStr">
        <is>
          <t>TOTAL Serviço:</t>
        </is>
      </c>
      <c r="F32" s="89" t="n"/>
      <c r="G32" s="22">
        <f>SUM(G29:G31)</f>
        <v/>
      </c>
    </row>
    <row r="33" ht="15" customHeight="1">
      <c r="A33" s="1" t="n"/>
      <c r="B33" s="1" t="n"/>
      <c r="C33" s="1" t="n"/>
      <c r="D33" s="1" t="n"/>
      <c r="E33" s="78" t="inlineStr">
        <is>
          <t>VALOR:</t>
        </is>
      </c>
      <c r="F33" s="89" t="n"/>
      <c r="G33" s="4">
        <f>SUM(G24,G27,G32)</f>
        <v/>
      </c>
    </row>
    <row r="34" ht="15" customHeight="1">
      <c r="A34" s="1" t="n"/>
      <c r="B34" s="1" t="n"/>
      <c r="C34" s="1" t="n"/>
      <c r="D34" s="1" t="n"/>
      <c r="E34" s="78" t="inlineStr">
        <is>
          <t>VALOR BDI:</t>
        </is>
      </c>
      <c r="F34" s="89" t="n"/>
      <c r="G34" s="4">
        <f>ROUND(G33*(0/100),2)</f>
        <v/>
      </c>
    </row>
    <row r="35" ht="15" customHeight="1">
      <c r="A35" s="1" t="n"/>
      <c r="B35" s="1" t="n"/>
      <c r="C35" s="1" t="n"/>
      <c r="D35" s="1" t="n"/>
      <c r="E35" s="78" t="inlineStr">
        <is>
          <t>VALOR COM BDI:</t>
        </is>
      </c>
      <c r="F35" s="89" t="n"/>
      <c r="G35" s="4">
        <f>G34+G33</f>
        <v/>
      </c>
    </row>
    <row r="36" ht="9.949999999999999" customHeight="1">
      <c r="A36" s="1" t="n"/>
      <c r="B36" s="1" t="n"/>
      <c r="C36" s="1" t="n"/>
      <c r="D36" s="1" t="n"/>
      <c r="E36" s="79" t="n"/>
    </row>
    <row r="37" ht="20.1" customHeight="1">
      <c r="A37" s="80" t="inlineStr">
        <is>
          <t>93208 EXECUÇÃO DE ALMOXARIFADO EM CANTEIRO DE OBRA EM CHAPA DE MADEIRA COMPENSADA, INCLUSO PRATELEIRAS. AF_02/2016 (M2)</t>
        </is>
      </c>
      <c r="B37" s="88" t="n"/>
      <c r="C37" s="88" t="n"/>
      <c r="D37" s="88" t="n"/>
      <c r="E37" s="88" t="n"/>
      <c r="F37" s="88" t="n"/>
      <c r="G37" s="89" t="n"/>
    </row>
    <row r="38" ht="15" customHeight="1">
      <c r="A38" s="76" t="inlineStr">
        <is>
          <t>Material</t>
        </is>
      </c>
      <c r="B38" s="89" t="n"/>
      <c r="C38" s="74" t="inlineStr">
        <is>
          <t>FONTE</t>
        </is>
      </c>
      <c r="D38" s="74" t="inlineStr">
        <is>
          <t>UNID</t>
        </is>
      </c>
      <c r="E38" s="74" t="inlineStr">
        <is>
          <t>COEFICIENTE</t>
        </is>
      </c>
      <c r="F38" s="74" t="inlineStr">
        <is>
          <t>PREÇO UNITÁRIO</t>
        </is>
      </c>
      <c r="G38" s="74" t="inlineStr">
        <is>
          <t>TOTAL</t>
        </is>
      </c>
    </row>
    <row r="39" ht="21" customHeight="1">
      <c r="A39" s="18" t="inlineStr">
        <is>
          <t>00004513</t>
        </is>
      </c>
      <c r="B39" s="19" t="inlineStr">
        <is>
          <t>CAIBRO 5 X 5 CM EM PINUS, MISTA OU EQUIVALENTE DA REGIAO - BRUTA</t>
        </is>
      </c>
      <c r="C39" s="18" t="inlineStr">
        <is>
          <t>SINAPI</t>
        </is>
      </c>
      <c r="D39" s="18" t="inlineStr">
        <is>
          <t>M</t>
        </is>
      </c>
      <c r="E39" s="20" t="n">
        <v>3.484</v>
      </c>
      <c r="F39" s="21" t="n">
        <v>7.92</v>
      </c>
      <c r="G39" s="21">
        <f>ROUND(ROUND(E39,8)*F39,2)</f>
        <v/>
      </c>
    </row>
    <row r="40" ht="21" customHeight="1">
      <c r="A40" s="18" t="inlineStr">
        <is>
          <t>00010886</t>
        </is>
      </c>
      <c r="B40" s="19" t="inlineStr">
        <is>
          <t>EXTINTOR DE INCENDIO PORTATIL COM CARGA DE AGUA PRESSURIZADA DE 10 L, CLASSE A</t>
        </is>
      </c>
      <c r="C40" s="18" t="inlineStr">
        <is>
          <t>SINAPI</t>
        </is>
      </c>
      <c r="D40" s="18" t="inlineStr">
        <is>
          <t>UN</t>
        </is>
      </c>
      <c r="E40" s="20" t="n">
        <v>0.025</v>
      </c>
      <c r="F40" s="21" t="n">
        <v>247.18</v>
      </c>
      <c r="G40" s="21">
        <f>ROUND(ROUND(E40,8)*F40,2)</f>
        <v/>
      </c>
    </row>
    <row r="41" ht="21" customHeight="1">
      <c r="A41" s="18" t="inlineStr">
        <is>
          <t>00010891</t>
        </is>
      </c>
      <c r="B41" s="19" t="inlineStr">
        <is>
          <t>EXTINTOR DE INCENDIO PORTATIL COM CARGA DE PO QUIMICO SECO (PQS) DE 4 KG, CLASSE BC</t>
        </is>
      </c>
      <c r="C41" s="18" t="inlineStr">
        <is>
          <t>SINAPI</t>
        </is>
      </c>
      <c r="D41" s="18" t="inlineStr">
        <is>
          <t>UN</t>
        </is>
      </c>
      <c r="E41" s="20" t="n">
        <v>0.025</v>
      </c>
      <c r="F41" s="21" t="n">
        <v>239.03</v>
      </c>
      <c r="G41" s="21">
        <f>ROUND(ROUND(E41,8)*F41,2)</f>
        <v/>
      </c>
    </row>
    <row r="42" ht="38.1" customHeight="1">
      <c r="A42" s="18" t="inlineStr">
        <is>
          <t>00011455</t>
        </is>
      </c>
      <c r="B42" s="19" t="inlineStr">
        <is>
          <t>FERROLHO COM FECHO / TRINCO REDONDO, EM ACO GALVANIZADO / ZINCADO, DE SOBREPOR, COM COMPRIMENTO DE 8" E ESPESSURA MINIMA DA CHAPA DE 1,50 MM</t>
        </is>
      </c>
      <c r="C42" s="18" t="inlineStr">
        <is>
          <t>SINAPI</t>
        </is>
      </c>
      <c r="D42" s="18" t="inlineStr">
        <is>
          <t>UN</t>
        </is>
      </c>
      <c r="E42" s="20" t="n">
        <v>0.025</v>
      </c>
      <c r="F42" s="21" t="n">
        <v>18.34</v>
      </c>
      <c r="G42" s="21">
        <f>ROUND(ROUND(E42,8)*F42,2)</f>
        <v/>
      </c>
    </row>
    <row r="43" ht="29.1" customHeight="1">
      <c r="A43" s="18" t="inlineStr">
        <is>
          <t>00011587</t>
        </is>
      </c>
      <c r="B43" s="19" t="inlineStr">
        <is>
          <t>FORRO DE PVC LISO, BRANCO, REGUA DE 10 CM, ESPESSURA DE 8 MM A 10 MM (COM COLOCACAO / SEM ESTRUTURA METALICA)</t>
        </is>
      </c>
      <c r="C43" s="18" t="inlineStr">
        <is>
          <t>SINAPI</t>
        </is>
      </c>
      <c r="D43" s="18" t="inlineStr">
        <is>
          <t>M2</t>
        </is>
      </c>
      <c r="E43" s="20" t="n">
        <v>1</v>
      </c>
      <c r="F43" s="21" t="n">
        <v>84.59999999999999</v>
      </c>
      <c r="G43" s="21">
        <f>ROUND(ROUND(E43,8)*F43,2)</f>
        <v/>
      </c>
    </row>
    <row r="44" ht="29.1" customHeight="1">
      <c r="A44" s="18" t="inlineStr">
        <is>
          <t>00006193</t>
        </is>
      </c>
      <c r="B44" s="19" t="inlineStr">
        <is>
          <t>TABUA NAO APARELHADA *2,5 X 20* CM, EM MACARANDUBA/MASSARANDUBA, ANGELIM OU EQUIVALENTE DA REGIAO - BRUTA</t>
        </is>
      </c>
      <c r="C44" s="18" t="inlineStr">
        <is>
          <t>SINAPI</t>
        </is>
      </c>
      <c r="D44" s="18" t="inlineStr">
        <is>
          <t>M</t>
        </is>
      </c>
      <c r="E44" s="20" t="n">
        <v>3.917</v>
      </c>
      <c r="F44" s="21" t="n">
        <v>17.66</v>
      </c>
      <c r="G44" s="21">
        <f>ROUND(ROUND(E44,8)*F44,2)</f>
        <v/>
      </c>
    </row>
    <row r="45" ht="15" customHeight="1">
      <c r="A45" s="1" t="n"/>
      <c r="B45" s="1" t="n"/>
      <c r="C45" s="1" t="n"/>
      <c r="D45" s="1" t="n"/>
      <c r="E45" s="77" t="inlineStr">
        <is>
          <t>TOTAL Material:</t>
        </is>
      </c>
      <c r="F45" s="89" t="n"/>
      <c r="G45" s="22">
        <f>SUM(G39:G44)</f>
        <v/>
      </c>
    </row>
    <row r="46" ht="15" customHeight="1">
      <c r="A46" s="76" t="inlineStr">
        <is>
          <t>Mão de Obra com Encargos Complementares</t>
        </is>
      </c>
      <c r="B46" s="89" t="n"/>
      <c r="C46" s="74" t="inlineStr">
        <is>
          <t>FONTE</t>
        </is>
      </c>
      <c r="D46" s="74" t="inlineStr">
        <is>
          <t>UNID</t>
        </is>
      </c>
      <c r="E46" s="74" t="inlineStr">
        <is>
          <t>COEFICIENTE</t>
        </is>
      </c>
      <c r="F46" s="74" t="inlineStr">
        <is>
          <t>PREÇO UNITÁRIO</t>
        </is>
      </c>
      <c r="G46" s="74" t="inlineStr">
        <is>
          <t>TOTAL</t>
        </is>
      </c>
    </row>
    <row r="47" ht="21" customHeight="1">
      <c r="A47" s="18" t="inlineStr">
        <is>
          <t>88262</t>
        </is>
      </c>
      <c r="B47" s="19" t="inlineStr">
        <is>
          <t>CARPINTEIRO DE FORMAS COM ENCARGOS COMPLEMENTARES</t>
        </is>
      </c>
      <c r="C47" s="18" t="inlineStr">
        <is>
          <t>SINAPI</t>
        </is>
      </c>
      <c r="D47" s="18" t="inlineStr">
        <is>
          <t>H</t>
        </is>
      </c>
      <c r="E47" s="20" t="n">
        <v>0.979</v>
      </c>
      <c r="F47" s="21" t="n">
        <v>28.52</v>
      </c>
      <c r="G47" s="21">
        <f>ROUND(ROUND(E47,8)*F47,2)</f>
        <v/>
      </c>
    </row>
    <row r="48" ht="18" customHeight="1">
      <c r="A48" s="1" t="n"/>
      <c r="B48" s="1" t="n"/>
      <c r="C48" s="1" t="n"/>
      <c r="D48" s="1" t="n"/>
      <c r="E48" s="77" t="inlineStr">
        <is>
          <t>TOTAL Mão de Obra com Encargos Complementares:</t>
        </is>
      </c>
      <c r="F48" s="89" t="n"/>
      <c r="G48" s="22">
        <f>SUM(G47:G47)</f>
        <v/>
      </c>
    </row>
    <row r="49" ht="15" customHeight="1">
      <c r="A49" s="76" t="inlineStr">
        <is>
          <t>Serviço</t>
        </is>
      </c>
      <c r="B49" s="89" t="n"/>
      <c r="C49" s="74" t="inlineStr">
        <is>
          <t>FONTE</t>
        </is>
      </c>
      <c r="D49" s="74" t="inlineStr">
        <is>
          <t>UNID</t>
        </is>
      </c>
      <c r="E49" s="74" t="inlineStr">
        <is>
          <t>COEFICIENTE</t>
        </is>
      </c>
      <c r="F49" s="74" t="inlineStr">
        <is>
          <t>PREÇO UNITÁRIO</t>
        </is>
      </c>
      <c r="G49" s="74" t="inlineStr">
        <is>
          <t>TOTAL</t>
        </is>
      </c>
    </row>
    <row r="50" ht="38.1" customHeight="1">
      <c r="A50" s="18" t="inlineStr">
        <is>
          <t>101165</t>
        </is>
      </c>
      <c r="B50" s="19" t="inlineStr">
        <is>
          <t>ALVENARIA DE EMBASAMENTO COM BLOCO ESTRUTURAL DE CONCRETO, DE 14X19X29CM E ARGAMASSA DE ASSENTAMENTO COM PREPARO EM BETONEIRA. AF_05/2020</t>
        </is>
      </c>
      <c r="C50" s="18" t="inlineStr">
        <is>
          <t>SINAPI</t>
        </is>
      </c>
      <c r="D50" s="18" t="inlineStr">
        <is>
          <t>M3</t>
        </is>
      </c>
      <c r="E50" s="20" t="n">
        <v>0.027</v>
      </c>
      <c r="F50" s="21" t="n">
        <v>1053.45</v>
      </c>
      <c r="G50" s="21">
        <f>ROUND(ROUND(E50,8)*F50,2)</f>
        <v/>
      </c>
    </row>
    <row r="51" ht="29.1" customHeight="1">
      <c r="A51" s="18" t="inlineStr">
        <is>
          <t>91924</t>
        </is>
      </c>
      <c r="B51" s="19" t="inlineStr">
        <is>
          <t>CABO DE COBRE FLEXÍVEL ISOLADO, 1,5 MM², ANTI-CHAMA 450/750 V, PARA CIRCUITOS TERMINAIS - FORNECIMENTO E INSTALAÇÃO. AF_03/2023</t>
        </is>
      </c>
      <c r="C51" s="18" t="inlineStr">
        <is>
          <t>SINAPI</t>
        </is>
      </c>
      <c r="D51" s="18" t="inlineStr">
        <is>
          <t>M</t>
        </is>
      </c>
      <c r="E51" s="20" t="n">
        <v>0.622</v>
      </c>
      <c r="F51" s="21" t="n">
        <v>3.12</v>
      </c>
      <c r="G51" s="21">
        <f>ROUND(ROUND(E51,8)*F51,2)</f>
        <v/>
      </c>
    </row>
    <row r="52" ht="29.1" customHeight="1">
      <c r="A52" s="18" t="inlineStr">
        <is>
          <t>91926</t>
        </is>
      </c>
      <c r="B52" s="19" t="inlineStr">
        <is>
          <t>CABO DE COBRE FLEXÍVEL ISOLADO, 2,5 MM², ANTI-CHAMA 450/750 V, PARA CIRCUITOS TERMINAIS - FORNECIMENTO E INSTALAÇÃO. AF_03/2023</t>
        </is>
      </c>
      <c r="C52" s="18" t="inlineStr">
        <is>
          <t>SINAPI</t>
        </is>
      </c>
      <c r="D52" s="18" t="inlineStr">
        <is>
          <t>M</t>
        </is>
      </c>
      <c r="E52" s="20" t="n">
        <v>0.68</v>
      </c>
      <c r="F52" s="21" t="n">
        <v>4.54</v>
      </c>
      <c r="G52" s="21">
        <f>ROUND(ROUND(E52,8)*F52,2)</f>
        <v/>
      </c>
    </row>
    <row r="53" ht="21" customHeight="1">
      <c r="A53" s="18" t="inlineStr">
        <is>
          <t>91937</t>
        </is>
      </c>
      <c r="B53" s="19" t="inlineStr">
        <is>
          <t>CAIXA OCTOGONAL 3" X 3", PVC, INSTALADA EM LAJE - FORNECIMENTO E INSTALAÇÃO. AF_03/2023</t>
        </is>
      </c>
      <c r="C53" s="18" t="inlineStr">
        <is>
          <t>SINAPI</t>
        </is>
      </c>
      <c r="D53" s="18" t="inlineStr">
        <is>
          <t>UN</t>
        </is>
      </c>
      <c r="E53" s="20" t="n">
        <v>0.126</v>
      </c>
      <c r="F53" s="21" t="n">
        <v>15.24</v>
      </c>
      <c r="G53" s="21">
        <f>ROUND(ROUND(E53,8)*F53,2)</f>
        <v/>
      </c>
    </row>
    <row r="54" ht="29.1" customHeight="1">
      <c r="A54" s="18" t="inlineStr">
        <is>
          <t>95805</t>
        </is>
      </c>
      <c r="B54" s="19" t="inlineStr">
        <is>
          <t>CONDULETE DE PVC, TIPO B, PARA ELETRODUTO DE PVC SOLDÁVEL DN 25 MM (3/4''), APARENTE - FORNECIMENTO E INSTALAÇÃO. AF_10/2022</t>
        </is>
      </c>
      <c r="C54" s="18" t="inlineStr">
        <is>
          <t>SINAPI</t>
        </is>
      </c>
      <c r="D54" s="18" t="inlineStr">
        <is>
          <t>UN</t>
        </is>
      </c>
      <c r="E54" s="20" t="n">
        <v>0.05</v>
      </c>
      <c r="F54" s="21" t="n">
        <v>21.52</v>
      </c>
      <c r="G54" s="21">
        <f>ROUND(ROUND(E54,8)*F54,2)</f>
        <v/>
      </c>
    </row>
    <row r="55" ht="29.1" customHeight="1">
      <c r="A55" s="18" t="inlineStr">
        <is>
          <t>95811</t>
        </is>
      </c>
      <c r="B55" s="19" t="inlineStr">
        <is>
          <t>CONDULETE DE PVC, TIPO LB, PARA ELETRODUTO DE PVC SOLDÁVEL DN 25 MM (3/4''), APARENTE - FORNECIMENTO E INSTALAÇÃO. AF_10/2022</t>
        </is>
      </c>
      <c r="C55" s="18" t="inlineStr">
        <is>
          <t>SINAPI</t>
        </is>
      </c>
      <c r="D55" s="18" t="inlineStr">
        <is>
          <t>UN</t>
        </is>
      </c>
      <c r="E55" s="20" t="n">
        <v>0.025</v>
      </c>
      <c r="F55" s="21" t="n">
        <v>17.37</v>
      </c>
      <c r="G55" s="21">
        <f>ROUND(ROUND(E55,8)*F55,2)</f>
        <v/>
      </c>
    </row>
    <row r="56" ht="29.1" customHeight="1">
      <c r="A56" s="18" t="inlineStr">
        <is>
          <t>91911</t>
        </is>
      </c>
      <c r="B56" s="19" t="inlineStr">
        <is>
          <t>CURVA 90 GRAUS PARA ELETRODUTO, PVC, ROSCÁVEL, DN 20 MM (1/2"), PARA CIRCUITOS TERMINAIS, INSTALADA EM PAREDE - FORNECIMENTO E INSTALAÇÃO. AF_03/2023</t>
        </is>
      </c>
      <c r="C56" s="18" t="inlineStr">
        <is>
          <t>SINAPI</t>
        </is>
      </c>
      <c r="D56" s="18" t="inlineStr">
        <is>
          <t>UN</t>
        </is>
      </c>
      <c r="E56" s="20" t="n">
        <v>0.076</v>
      </c>
      <c r="F56" s="21" t="n">
        <v>16.62</v>
      </c>
      <c r="G56" s="21">
        <f>ROUND(ROUND(E56,8)*F56,2)</f>
        <v/>
      </c>
    </row>
    <row r="57" ht="29.1" customHeight="1">
      <c r="A57" s="18" t="inlineStr">
        <is>
          <t>101891</t>
        </is>
      </c>
      <c r="B57" s="19" t="inlineStr">
        <is>
          <t>DISJUNTOR MONOPOLAR TIPO NEMA, CORRENTE NOMINAL DE 35 ATÉ 50A - FORNECIMENTO E INSTALAÇÃO. AF_10/2020</t>
        </is>
      </c>
      <c r="C57" s="18" t="inlineStr">
        <is>
          <t>SINAPI</t>
        </is>
      </c>
      <c r="D57" s="18" t="inlineStr">
        <is>
          <t>UN</t>
        </is>
      </c>
      <c r="E57" s="20" t="n">
        <v>0.05</v>
      </c>
      <c r="F57" s="21" t="n">
        <v>26.32</v>
      </c>
      <c r="G57" s="21">
        <f>ROUND(ROUND(E57,8)*F57,2)</f>
        <v/>
      </c>
    </row>
    <row r="58" ht="29.1" customHeight="1">
      <c r="A58" s="18" t="inlineStr">
        <is>
          <t>91862</t>
        </is>
      </c>
      <c r="B58" s="19" t="inlineStr">
        <is>
          <t>ELETRODUTO RÍGIDO ROSCÁVEL, PVC, DN 20 MM (1/2"), PARA CIRCUITOS TERMINAIS, INSTALADO EM FORRO - FORNECIMENTO E INSTALAÇÃO. AF_03/2023</t>
        </is>
      </c>
      <c r="C58" s="18" t="inlineStr">
        <is>
          <t>SINAPI</t>
        </is>
      </c>
      <c r="D58" s="18" t="inlineStr">
        <is>
          <t>M</t>
        </is>
      </c>
      <c r="E58" s="20" t="n">
        <v>0.252</v>
      </c>
      <c r="F58" s="21" t="n">
        <v>9.34</v>
      </c>
      <c r="G58" s="21">
        <f>ROUND(ROUND(E58,8)*F58,2)</f>
        <v/>
      </c>
    </row>
    <row r="59" ht="29.1" customHeight="1">
      <c r="A59" s="18" t="inlineStr">
        <is>
          <t>91870</t>
        </is>
      </c>
      <c r="B59" s="19" t="inlineStr">
        <is>
          <t>ELETRODUTO RÍGIDO ROSCÁVEL, PVC, DN 20 MM (1/2"), PARA CIRCUITOS TERMINAIS, INSTALADO EM PAREDE - FORNECIMENTO E INSTALAÇÃO. AF_03/2023</t>
        </is>
      </c>
      <c r="C59" s="18" t="inlineStr">
        <is>
          <t>SINAPI</t>
        </is>
      </c>
      <c r="D59" s="18" t="inlineStr">
        <is>
          <t>M</t>
        </is>
      </c>
      <c r="E59" s="20" t="n">
        <v>0.227</v>
      </c>
      <c r="F59" s="21" t="n">
        <v>12.4</v>
      </c>
      <c r="G59" s="21">
        <f>ROUND(ROUND(E59,8)*F59,2)</f>
        <v/>
      </c>
    </row>
    <row r="60" ht="21" customHeight="1">
      <c r="A60" s="18" t="inlineStr">
        <is>
          <t>93358</t>
        </is>
      </c>
      <c r="B60" s="19" t="inlineStr">
        <is>
          <t>ESCAVAÇÃO MANUAL DE VALA COM PROFUNDIDADE MENOR OU IGUAL A 1,30 M. AF_02/2021</t>
        </is>
      </c>
      <c r="C60" s="18" t="inlineStr">
        <is>
          <t>SINAPI</t>
        </is>
      </c>
      <c r="D60" s="18" t="inlineStr">
        <is>
          <t>M3</t>
        </is>
      </c>
      <c r="E60" s="20" t="n">
        <v>0.026</v>
      </c>
      <c r="F60" s="21" t="n">
        <v>87.42</v>
      </c>
      <c r="G60" s="21">
        <f>ROUND(ROUND(E60,8)*F60,2)</f>
        <v/>
      </c>
    </row>
    <row r="61" ht="45.95" customHeight="1">
      <c r="A61" s="18" t="inlineStr">
        <is>
          <t>91170</t>
        </is>
      </c>
      <c r="B61" s="19" t="inlineStr">
        <is>
          <t>FIXAÇÃO DE TUBOS HORIZONTAIS DE PVC ÁGUA, PVC ESGOTO, PVC ÁGUA PLUVIAL, CPVC, PPR, COBRE OU AÇO, DIÂMETROS MENORES OU IGUAIS A 40 MM, COM ABRAÇADEIRA METÁLICA RÍGIDA TIPO U PERFIL 1 1/4", FIXADA EM PERFILADO EM LAJE. AF_09/2023_PS</t>
        </is>
      </c>
      <c r="C61" s="18" t="inlineStr">
        <is>
          <t>SINAPI</t>
        </is>
      </c>
      <c r="D61" s="18" t="inlineStr">
        <is>
          <t>M</t>
        </is>
      </c>
      <c r="E61" s="20" t="n">
        <v>0.252</v>
      </c>
      <c r="F61" s="21" t="n">
        <v>12.46</v>
      </c>
      <c r="G61" s="21">
        <f>ROUND(ROUND(E61,8)*F61,2)</f>
        <v/>
      </c>
    </row>
    <row r="62" ht="45.95" customHeight="1">
      <c r="A62" s="18" t="inlineStr">
        <is>
          <t>91173</t>
        </is>
      </c>
      <c r="B62" s="19" t="inlineStr">
        <is>
          <t>FIXAÇÃO DE TUBOS VERTICAIS DE PVC ÁGUA, PVC ESGOTO, PVC ÁGUA PLUVIAL, CPVC, PPR, COBRE OU AÇO, DIÂMETROS MENORES OU IGUAIS A 40 MM, COM ABRAÇADEIRA METÁLICA RÍGIDA TIPO U PERFIL 1 1/4", FIXADA EM PERFILADO EM PAREDE. AF_09/2023_PS</t>
        </is>
      </c>
      <c r="C62" s="18" t="inlineStr">
        <is>
          <t>SINAPI</t>
        </is>
      </c>
      <c r="D62" s="18" t="inlineStr">
        <is>
          <t>M</t>
        </is>
      </c>
      <c r="E62" s="20" t="n">
        <v>0.227</v>
      </c>
      <c r="F62" s="21" t="n">
        <v>4.64</v>
      </c>
      <c r="G62" s="21">
        <f>ROUND(ROUND(E62,8)*F62,2)</f>
        <v/>
      </c>
    </row>
    <row r="63" ht="29.1" customHeight="1">
      <c r="A63" s="18" t="inlineStr">
        <is>
          <t>92025</t>
        </is>
      </c>
      <c r="B63" s="19" t="inlineStr">
        <is>
          <t>INTERRUPTOR SIMPLES (1 MÓDULO) COM 2 TOMADAS DE EMBUTIR 2P+T 10 A, INCLUINDO SUPORTE E PLACA - FORNECIMENTO E INSTALAÇÃO. AF_03/2023</t>
        </is>
      </c>
      <c r="C63" s="18" t="inlineStr">
        <is>
          <t>SINAPI</t>
        </is>
      </c>
      <c r="D63" s="18" t="inlineStr">
        <is>
          <t>UN</t>
        </is>
      </c>
      <c r="E63" s="20" t="n">
        <v>0.025</v>
      </c>
      <c r="F63" s="21" t="n">
        <v>73.63</v>
      </c>
      <c r="G63" s="21">
        <f>ROUND(ROUND(E63,8)*F63,2)</f>
        <v/>
      </c>
    </row>
    <row r="64" ht="45.95" customHeight="1">
      <c r="A64" s="18" t="inlineStr">
        <is>
          <t>94559</t>
        </is>
      </c>
      <c r="B64" s="19" t="inlineStr">
        <is>
          <t>JANELA DE AÇO TIPO BASCULANTE PARA VIDROS, COM BATENTE, FERRAGENS E PINTURA ANTICORROSIVA. EXCLUSIVE VIDROS, ACABAMENTO, ALIZAR E CONTRAMARCO. FORNECIMENTO E INSTALAÇÃO. AF_12/2019</t>
        </is>
      </c>
      <c r="C64" s="18" t="inlineStr">
        <is>
          <t>SINAPI</t>
        </is>
      </c>
      <c r="D64" s="18" t="inlineStr">
        <is>
          <t>M2</t>
        </is>
      </c>
      <c r="E64" s="20" t="n">
        <v>0.076</v>
      </c>
      <c r="F64" s="21" t="n">
        <v>683.0700000000001</v>
      </c>
      <c r="G64" s="21">
        <f>ROUND(ROUND(E64,8)*F64,2)</f>
        <v/>
      </c>
    </row>
    <row r="65" ht="21" customHeight="1">
      <c r="A65" s="18" t="inlineStr">
        <is>
          <t>97611</t>
        </is>
      </c>
      <c r="B65" s="19" t="inlineStr">
        <is>
          <t>LÂMPADA COMPACTA FLUORESCENTE DE 15 W, BASE E27 - FORNECIMENTO E INSTALAÇÃO. AF_02/2020</t>
        </is>
      </c>
      <c r="C65" s="18" t="inlineStr">
        <is>
          <t>SINAPI</t>
        </is>
      </c>
      <c r="D65" s="18" t="inlineStr">
        <is>
          <t>UN</t>
        </is>
      </c>
      <c r="E65" s="20" t="n">
        <v>0.0252</v>
      </c>
      <c r="F65" s="21" t="n">
        <v>8.77</v>
      </c>
      <c r="G65" s="21">
        <f>ROUND(ROUND(E65,8)*F65,2)</f>
        <v/>
      </c>
    </row>
    <row r="66" ht="29.1" customHeight="1">
      <c r="A66" s="18" t="inlineStr">
        <is>
          <t>95240</t>
        </is>
      </c>
      <c r="B66" s="19" t="inlineStr">
        <is>
          <t>LASTRO DE CONCRETO MAGRO, APLICADO EM PISOS, LAJES SOBRE SOLO OU RADIERS, ESPESSURA DE 3 CM. AF_01/2024</t>
        </is>
      </c>
      <c r="C66" s="18" t="inlineStr">
        <is>
          <t>SINAPI</t>
        </is>
      </c>
      <c r="D66" s="18" t="inlineStr">
        <is>
          <t>M2</t>
        </is>
      </c>
      <c r="E66" s="20" t="n">
        <v>0.006</v>
      </c>
      <c r="F66" s="21" t="n">
        <v>19.78</v>
      </c>
      <c r="G66" s="21">
        <f>ROUND(ROUND(E66,8)*F66,2)</f>
        <v/>
      </c>
    </row>
    <row r="67" ht="29.1" customHeight="1">
      <c r="A67" s="18" t="inlineStr">
        <is>
          <t>95241</t>
        </is>
      </c>
      <c r="B67" s="19" t="inlineStr">
        <is>
          <t>LASTRO DE CONCRETO MAGRO, APLICADO EM PISOS, LAJES SOBRE SOLO OU RADIERS, ESPESSURA DE 5 CM. AF_01/2024</t>
        </is>
      </c>
      <c r="C67" s="18" t="inlineStr">
        <is>
          <t>SINAPI</t>
        </is>
      </c>
      <c r="D67" s="18" t="inlineStr">
        <is>
          <t>M2</t>
        </is>
      </c>
      <c r="E67" s="20" t="n">
        <v>1.4396</v>
      </c>
      <c r="F67" s="21" t="n">
        <v>32.96</v>
      </c>
      <c r="G67" s="21">
        <f>ROUND(ROUND(E67,8)*F67,2)</f>
        <v/>
      </c>
    </row>
    <row r="68" ht="38.1" customHeight="1">
      <c r="A68" s="18" t="inlineStr">
        <is>
          <t>97586</t>
        </is>
      </c>
      <c r="B68" s="19" t="inlineStr">
        <is>
          <t>LUMINÁRIA TIPO CALHA, DE SOBREPOR, COM 2 LÂMPADAS TUBULARES FLUORESCENTES DE 36 W, COM REATOR DE PARTIDA RÁPIDA - FORNECIMENTO E INSTALAÇÃO. AF_02/2020</t>
        </is>
      </c>
      <c r="C68" s="18" t="inlineStr">
        <is>
          <t>SINAPI</t>
        </is>
      </c>
      <c r="D68" s="18" t="inlineStr">
        <is>
          <t>UN</t>
        </is>
      </c>
      <c r="E68" s="20" t="n">
        <v>0.1007</v>
      </c>
      <c r="F68" s="21" t="n">
        <v>16.2</v>
      </c>
      <c r="G68" s="21">
        <f>ROUND(ROUND(E68,8)*F68,2)</f>
        <v/>
      </c>
    </row>
    <row r="69" ht="29.1" customHeight="1">
      <c r="A69" s="18" t="inlineStr">
        <is>
          <t>97593</t>
        </is>
      </c>
      <c r="B69" s="19" t="inlineStr">
        <is>
          <t>LUMINÁRIA TIPO SPOT, DE SOBREPOR, COM 1 LÂMPADA FLUORESCENTE DE 15 W, SEM REATOR - FORNECIMENTO E INSTALAÇÃO. AF_02/2020</t>
        </is>
      </c>
      <c r="C69" s="18" t="inlineStr">
        <is>
          <t>SINAPI</t>
        </is>
      </c>
      <c r="D69" s="18" t="inlineStr">
        <is>
          <t>UN</t>
        </is>
      </c>
      <c r="E69" s="20" t="n">
        <v>0.0252</v>
      </c>
      <c r="F69" s="21" t="n">
        <v>139.79</v>
      </c>
      <c r="G69" s="21">
        <f>ROUND(ROUND(E69,8)*F69,2)</f>
        <v/>
      </c>
    </row>
    <row r="70" ht="29.1" customHeight="1">
      <c r="A70" s="18" t="inlineStr">
        <is>
          <t>98445</t>
        </is>
      </c>
      <c r="B70" s="19" t="inlineStr">
        <is>
          <t>PAREDE DE MADEIRA COMPENSADA PARA CONSTRUÇÃO TEMPORÁRIA EM CHAPA SIMPLES, EXTERNA, COM ÁREA LÍQUIDA MAIOR OU IGUAL A 6 M², COM VÃO. AF_03/2024</t>
        </is>
      </c>
      <c r="C70" s="18" t="inlineStr">
        <is>
          <t>SINAPI</t>
        </is>
      </c>
      <c r="D70" s="18" t="inlineStr">
        <is>
          <t>M2</t>
        </is>
      </c>
      <c r="E70" s="20" t="n">
        <v>0.5495</v>
      </c>
      <c r="F70" s="21" t="n">
        <v>178.29</v>
      </c>
      <c r="G70" s="21">
        <f>ROUND(ROUND(E70,8)*F70,2)</f>
        <v/>
      </c>
    </row>
    <row r="71" ht="29.1" customHeight="1">
      <c r="A71" s="18" t="inlineStr">
        <is>
          <t>98446</t>
        </is>
      </c>
      <c r="B71" s="19" t="inlineStr">
        <is>
          <t>PAREDE DE MADEIRA COMPENSADA PARA CONSTRUÇÃO TEMPORÁRIA EM CHAPA SIMPLES, EXTERNA, COM ÁREA LÍQUIDA MENOR QUE 6 M², COM VÃO. AF_03/2024</t>
        </is>
      </c>
      <c r="C71" s="18" t="inlineStr">
        <is>
          <t>SINAPI</t>
        </is>
      </c>
      <c r="D71" s="18" t="inlineStr">
        <is>
          <t>M2</t>
        </is>
      </c>
      <c r="E71" s="20" t="n">
        <v>0.4284</v>
      </c>
      <c r="F71" s="21" t="n">
        <v>158.39</v>
      </c>
      <c r="G71" s="21">
        <f>ROUND(ROUND(E71,8)*F71,2)</f>
        <v/>
      </c>
    </row>
    <row r="72" ht="29.1" customHeight="1">
      <c r="A72" s="18" t="inlineStr">
        <is>
          <t>98442</t>
        </is>
      </c>
      <c r="B72" s="19" t="inlineStr">
        <is>
          <t>PAREDE DE MADEIRA COMPENSADA PARA CONSTRUÇÃO TEMPORÁRIA EM CHAPA SIMPLES, EXTERNA, COM ÁREA LÍQUIDA MENOR QUE 6 M², SEM VÃO. AF_05/2018</t>
        </is>
      </c>
      <c r="C72" s="18" t="inlineStr">
        <is>
          <t>SINAPI</t>
        </is>
      </c>
      <c r="D72" s="18" t="inlineStr">
        <is>
          <t>M2</t>
        </is>
      </c>
      <c r="E72" s="20" t="n">
        <v>0.4048</v>
      </c>
      <c r="F72" s="21" t="n">
        <v>151.16</v>
      </c>
      <c r="G72" s="21">
        <f>ROUND(ROUND(E72,8)*F72,2)</f>
        <v/>
      </c>
    </row>
    <row r="73" ht="29.1" customHeight="1">
      <c r="A73" s="18" t="inlineStr">
        <is>
          <t>98441</t>
        </is>
      </c>
      <c r="B73" s="19" t="inlineStr">
        <is>
          <t>PAREDE DE MADEIRA COMPENSADA PARA CONSTRUÇÃO TEMPORÁRIA EM CHAPA SIMPLES, EXTERNA, SEM VÃO. AF_03/2024</t>
        </is>
      </c>
      <c r="C73" s="18" t="inlineStr">
        <is>
          <t>SINAPI</t>
        </is>
      </c>
      <c r="D73" s="18" t="inlineStr">
        <is>
          <t>M2</t>
        </is>
      </c>
      <c r="E73" s="20" t="n">
        <v>0.3517</v>
      </c>
      <c r="F73" s="21" t="n">
        <v>107.01</v>
      </c>
      <c r="G73" s="21">
        <f>ROUND(ROUND(E73,8)*F73,2)</f>
        <v/>
      </c>
    </row>
    <row r="74" ht="29.1" customHeight="1">
      <c r="A74" s="18" t="inlineStr">
        <is>
          <t>98447</t>
        </is>
      </c>
      <c r="B74" s="19" t="inlineStr">
        <is>
          <t>PAREDE DE MADEIRA COMPENSADA PARA CONSTRUÇÃO TEMPORÁRIA EM CHAPA SIMPLES, INTERNA, COM ÁREA LÍQUIDA MAIOR OU IGUAL A 6 M², COM VÃO. AF_03/2024</t>
        </is>
      </c>
      <c r="C74" s="18" t="inlineStr">
        <is>
          <t>SINAPI</t>
        </is>
      </c>
      <c r="D74" s="18" t="inlineStr">
        <is>
          <t>M2</t>
        </is>
      </c>
      <c r="E74" s="20" t="n">
        <v>0.0439</v>
      </c>
      <c r="F74" s="21" t="n">
        <v>100.66</v>
      </c>
      <c r="G74" s="21">
        <f>ROUND(ROUND(E74,8)*F74,2)</f>
        <v/>
      </c>
    </row>
    <row r="75" ht="29.1" customHeight="1">
      <c r="A75" s="18" t="inlineStr">
        <is>
          <t>98448</t>
        </is>
      </c>
      <c r="B75" s="19" t="inlineStr">
        <is>
          <t>PAREDE DE MADEIRA COMPENSADA PARA CONSTRUÇÃO TEMPORÁRIA EM CHAPA SIMPLES, INTERNA, COM ÁREA LÍQUIDA MENOR QUE 6 M², COM VÃO. AF_03/2024</t>
        </is>
      </c>
      <c r="C75" s="18" t="inlineStr">
        <is>
          <t>SINAPI</t>
        </is>
      </c>
      <c r="D75" s="18" t="inlineStr">
        <is>
          <t>M2</t>
        </is>
      </c>
      <c r="E75" s="20" t="n">
        <v>0.0342</v>
      </c>
      <c r="F75" s="21" t="n">
        <v>191.17</v>
      </c>
      <c r="G75" s="21">
        <f>ROUND(ROUND(E75,8)*F75,2)</f>
        <v/>
      </c>
    </row>
    <row r="76" ht="29.1" customHeight="1">
      <c r="A76" s="18" t="inlineStr">
        <is>
          <t>98444</t>
        </is>
      </c>
      <c r="B76" s="19" t="inlineStr">
        <is>
          <t>PAREDE DE MADEIRA COMPENSADA PARA CONSTRUÇÃO TEMPORÁRIA EM CHAPA SIMPLES, INTERNA, COM ÁREA LÍQUIDA MENOR QUE 6 M², SEM VÃO. AF_05/2018</t>
        </is>
      </c>
      <c r="C76" s="18" t="inlineStr">
        <is>
          <t>SINAPI</t>
        </is>
      </c>
      <c r="D76" s="18" t="inlineStr">
        <is>
          <t>M2</t>
        </is>
      </c>
      <c r="E76" s="20" t="n">
        <v>0.0323</v>
      </c>
      <c r="F76" s="21" t="n">
        <v>130.73</v>
      </c>
      <c r="G76" s="21">
        <f>ROUND(ROUND(E76,8)*F76,2)</f>
        <v/>
      </c>
    </row>
    <row r="77" ht="29.1" customHeight="1">
      <c r="A77" s="18" t="inlineStr">
        <is>
          <t>98443</t>
        </is>
      </c>
      <c r="B77" s="19" t="inlineStr">
        <is>
          <t>PAREDE DE MADEIRA COMPENSADA PARA CONSTRUÇÃO TEMPORÁRIA EM CHAPA SIMPLES, INTERNA, SEM VÃO. AF_03/2024</t>
        </is>
      </c>
      <c r="C77" s="18" t="inlineStr">
        <is>
          <t>SINAPI</t>
        </is>
      </c>
      <c r="D77" s="18" t="inlineStr">
        <is>
          <t>M2</t>
        </is>
      </c>
      <c r="E77" s="20" t="n">
        <v>0.0281</v>
      </c>
      <c r="F77" s="21" t="n">
        <v>85.73999999999999</v>
      </c>
      <c r="G77" s="21">
        <f>ROUND(ROUND(E77,8)*F77,2)</f>
        <v/>
      </c>
    </row>
    <row r="78" ht="21" customHeight="1">
      <c r="A78" s="18" t="inlineStr">
        <is>
          <t>88489</t>
        </is>
      </c>
      <c r="B78" s="19" t="inlineStr">
        <is>
          <t>PINTURA LÁTEX ACRÍLICA PREMIUM, APLICAÇÃO MANUAL EM PAREDES, DUAS DEMÃOS. AF_04/2023</t>
        </is>
      </c>
      <c r="C78" s="18" t="inlineStr">
        <is>
          <t>SINAPI</t>
        </is>
      </c>
      <c r="D78" s="18" t="inlineStr">
        <is>
          <t>M2</t>
        </is>
      </c>
      <c r="E78" s="20" t="n">
        <v>3.7457</v>
      </c>
      <c r="F78" s="21" t="n">
        <v>13.48</v>
      </c>
      <c r="G78" s="21">
        <f>ROUND(ROUND(E78,8)*F78,2)</f>
        <v/>
      </c>
    </row>
    <row r="79" ht="29.1" customHeight="1">
      <c r="A79" s="18" t="inlineStr">
        <is>
          <t>91341</t>
        </is>
      </c>
      <c r="B79" s="19" t="inlineStr">
        <is>
          <t>PORTA EM ALUMÍNIO DE ABRIR TIPO VENEZIANA COM GUARNIÇÃO, FIXAÇÃO COM PARAFUSOS - FORNECIMENTO E INSTALAÇÃO. AF_12/2019</t>
        </is>
      </c>
      <c r="C79" s="18" t="inlineStr">
        <is>
          <t>SINAPI</t>
        </is>
      </c>
      <c r="D79" s="18" t="inlineStr">
        <is>
          <t>M2</t>
        </is>
      </c>
      <c r="E79" s="20" t="n">
        <v>0.0634</v>
      </c>
      <c r="F79" s="21" t="n">
        <v>552.22</v>
      </c>
      <c r="G79" s="21">
        <f>ROUND(ROUND(E79,8)*F79,2)</f>
        <v/>
      </c>
    </row>
    <row r="80" ht="29.1" customHeight="1">
      <c r="A80" s="18" t="inlineStr">
        <is>
          <t>101876</t>
        </is>
      </c>
      <c r="B80" s="19" t="inlineStr">
        <is>
          <t>QUADRO DE DISTRIBUIÇÃO DE ENERGIA EM PVC, DE EMBUTIR, SEM BARRAMENTO, PARA 6 DISJUNTORES - FORNECIMENTO E INSTALAÇÃO. AF_10/2020</t>
        </is>
      </c>
      <c r="C80" s="18" t="inlineStr">
        <is>
          <t>SINAPI</t>
        </is>
      </c>
      <c r="D80" s="18" t="inlineStr">
        <is>
          <t>UN</t>
        </is>
      </c>
      <c r="E80" s="20" t="n">
        <v>0.0252</v>
      </c>
      <c r="F80" s="21" t="n">
        <v>82.34</v>
      </c>
      <c r="G80" s="21">
        <f>ROUND(ROUND(E80,8)*F80,2)</f>
        <v/>
      </c>
    </row>
    <row r="81" ht="21" customHeight="1">
      <c r="A81" s="18" t="inlineStr">
        <is>
          <t>93382</t>
        </is>
      </c>
      <c r="B81" s="19" t="inlineStr">
        <is>
          <t>REATERRO MANUAL DE VALAS, COM COMPACTADOR DE SOLOS DE PERCUSSÃO. AF_08/2023</t>
        </is>
      </c>
      <c r="C81" s="18" t="inlineStr">
        <is>
          <t>SINAPI</t>
        </is>
      </c>
      <c r="D81" s="18" t="inlineStr">
        <is>
          <t>M3</t>
        </is>
      </c>
      <c r="E81" s="20" t="n">
        <v>0.0067</v>
      </c>
      <c r="F81" s="21" t="n">
        <v>27.26</v>
      </c>
      <c r="G81" s="21">
        <f>ROUND(ROUND(E81,8)*F81,2)</f>
        <v/>
      </c>
    </row>
    <row r="82" ht="38.1" customHeight="1">
      <c r="A82" s="18" t="inlineStr">
        <is>
          <t>94210</t>
        </is>
      </c>
      <c r="B82" s="19" t="inlineStr">
        <is>
          <t>TELHAMENTO COM TELHA ONDULADA DE FIBROCIMENTO E = 6 MM, COM RECOBRIMENTO LATERAL DE 1 1/4 DE ONDA PARA TELHADO COM INCLINAÇÃO MÁXIMA DE 10°, COM ATÉ 2 ÁGUAS, INCLUSO IÇAMENTO. AF_07/2019</t>
        </is>
      </c>
      <c r="C82" s="18" t="inlineStr">
        <is>
          <t>SINAPI</t>
        </is>
      </c>
      <c r="D82" s="18" t="inlineStr">
        <is>
          <t>M2</t>
        </is>
      </c>
      <c r="E82" s="20" t="n">
        <v>1.4396</v>
      </c>
      <c r="F82" s="21" t="n">
        <v>67.11</v>
      </c>
      <c r="G82" s="21">
        <f>ROUND(ROUND(E82,8)*F82,2)</f>
        <v/>
      </c>
    </row>
    <row r="83" ht="29.1" customHeight="1">
      <c r="A83" s="18" t="inlineStr">
        <is>
          <t>92000</t>
        </is>
      </c>
      <c r="B83" s="19" t="inlineStr">
        <is>
          <t>TOMADA BAIXA DE EMBUTIR (1 MÓDULO), 2P+T 10 A, INCLUINDO SUPORTE E PLACA - FORNECIMENTO E INSTALAÇÃO. AF_03/2023</t>
        </is>
      </c>
      <c r="C83" s="18" t="inlineStr">
        <is>
          <t>SINAPI</t>
        </is>
      </c>
      <c r="D83" s="18" t="inlineStr">
        <is>
          <t>UN</t>
        </is>
      </c>
      <c r="E83" s="20" t="n">
        <v>0.0504</v>
      </c>
      <c r="F83" s="21" t="n">
        <v>32.13</v>
      </c>
      <c r="G83" s="21">
        <f>ROUND(ROUND(E83,8)*F83,2)</f>
        <v/>
      </c>
    </row>
    <row r="84" ht="38.1" customHeight="1">
      <c r="A84" s="18" t="inlineStr">
        <is>
          <t>92543</t>
        </is>
      </c>
      <c r="B84" s="19" t="inlineStr">
        <is>
          <t>TRAMA DE MADEIRA COMPOSTA POR TERÇAS PARA TELHADOS DE ATÉ 2 ÁGUAS PARA TELHA ONDULADA DE FIBROCIMENTO, METÁLICA, PLÁSTICA OU TERMOACÚSTICA, INCLUSO TRANSPORTE VERTICAL. AF_07/2019</t>
        </is>
      </c>
      <c r="C84" s="18" t="inlineStr">
        <is>
          <t>SINAPI</t>
        </is>
      </c>
      <c r="D84" s="18" t="inlineStr">
        <is>
          <t>M2</t>
        </is>
      </c>
      <c r="E84" s="20" t="n">
        <v>1.4396</v>
      </c>
      <c r="F84" s="21" t="n">
        <v>22.33</v>
      </c>
      <c r="G84" s="21">
        <f>ROUND(ROUND(E84,8)*F84,2)</f>
        <v/>
      </c>
    </row>
    <row r="85" ht="15" customHeight="1">
      <c r="A85" s="1" t="n"/>
      <c r="B85" s="1" t="n"/>
      <c r="C85" s="1" t="n"/>
      <c r="D85" s="1" t="n"/>
      <c r="E85" s="77" t="inlineStr">
        <is>
          <t>TOTAL Serviço:</t>
        </is>
      </c>
      <c r="F85" s="89" t="n"/>
      <c r="G85" s="22">
        <f>SUM(G50:G84)</f>
        <v/>
      </c>
    </row>
    <row r="86" ht="15" customHeight="1">
      <c r="A86" s="1" t="n"/>
      <c r="B86" s="1" t="n"/>
      <c r="C86" s="1" t="n"/>
      <c r="D86" s="1" t="n"/>
      <c r="E86" s="78" t="inlineStr">
        <is>
          <t>VALOR:</t>
        </is>
      </c>
      <c r="F86" s="89" t="n"/>
      <c r="G86" s="4">
        <f>SUM(G45,G48,G85)</f>
        <v/>
      </c>
    </row>
    <row r="87" ht="15" customHeight="1">
      <c r="A87" s="1" t="n"/>
      <c r="B87" s="1" t="n"/>
      <c r="C87" s="1" t="n"/>
      <c r="D87" s="1" t="n"/>
      <c r="E87" s="78" t="inlineStr">
        <is>
          <t>VALOR BDI:</t>
        </is>
      </c>
      <c r="F87" s="89" t="n"/>
      <c r="G87" s="4">
        <f>ROUND(G86*(0/100),2)</f>
        <v/>
      </c>
    </row>
    <row r="88" ht="15" customHeight="1">
      <c r="A88" s="1" t="n"/>
      <c r="B88" s="1" t="n"/>
      <c r="C88" s="1" t="n"/>
      <c r="D88" s="1" t="n"/>
      <c r="E88" s="78" t="inlineStr">
        <is>
          <t>VALOR COM BDI:</t>
        </is>
      </c>
      <c r="F88" s="89" t="n"/>
      <c r="G88" s="4">
        <f>G87+G86</f>
        <v/>
      </c>
    </row>
    <row r="89" ht="9.949999999999999" customHeight="1">
      <c r="A89" s="1" t="n"/>
      <c r="B89" s="1" t="n"/>
      <c r="C89" s="1" t="n"/>
      <c r="D89" s="1" t="n"/>
      <c r="E89" s="79" t="n"/>
    </row>
    <row r="90" ht="20.1" customHeight="1">
      <c r="A90" s="80" t="inlineStr">
        <is>
          <t>93210 EXECUÇÃO DE REFEITÓRIO EM CANTEIRO DE OBRA EM CHAPA DE MADEIRA COMPENSADA, NÃO INCLUSO MOBILIÁRIO E EQUIPAMENTOS. AF_02/2016 (M2)</t>
        </is>
      </c>
      <c r="B90" s="88" t="n"/>
      <c r="C90" s="88" t="n"/>
      <c r="D90" s="88" t="n"/>
      <c r="E90" s="88" t="n"/>
      <c r="F90" s="88" t="n"/>
      <c r="G90" s="89" t="n"/>
    </row>
    <row r="91" ht="15" customHeight="1">
      <c r="A91" s="76" t="inlineStr">
        <is>
          <t>Material</t>
        </is>
      </c>
      <c r="B91" s="89" t="n"/>
      <c r="C91" s="74" t="inlineStr">
        <is>
          <t>FONTE</t>
        </is>
      </c>
      <c r="D91" s="74" t="inlineStr">
        <is>
          <t>UNID</t>
        </is>
      </c>
      <c r="E91" s="74" t="inlineStr">
        <is>
          <t>COEFICIENTE</t>
        </is>
      </c>
      <c r="F91" s="74" t="inlineStr">
        <is>
          <t>PREÇO UNITÁRIO</t>
        </is>
      </c>
      <c r="G91" s="74" t="inlineStr">
        <is>
          <t>TOTAL</t>
        </is>
      </c>
    </row>
    <row r="92" ht="21" customHeight="1">
      <c r="A92" s="18" t="inlineStr">
        <is>
          <t>00010886</t>
        </is>
      </c>
      <c r="B92" s="19" t="inlineStr">
        <is>
          <t>EXTINTOR DE INCENDIO PORTATIL COM CARGA DE AGUA PRESSURIZADA DE 10 L, CLASSE A</t>
        </is>
      </c>
      <c r="C92" s="18" t="inlineStr">
        <is>
          <t>SINAPI</t>
        </is>
      </c>
      <c r="D92" s="18" t="inlineStr">
        <is>
          <t>UN</t>
        </is>
      </c>
      <c r="E92" s="20" t="n">
        <v>0.0268</v>
      </c>
      <c r="F92" s="21" t="n">
        <v>247.18</v>
      </c>
      <c r="G92" s="21">
        <f>ROUND(ROUND(E92,8)*F92,2)</f>
        <v/>
      </c>
    </row>
    <row r="93" ht="21" customHeight="1">
      <c r="A93" s="18" t="inlineStr">
        <is>
          <t>00010891</t>
        </is>
      </c>
      <c r="B93" s="19" t="inlineStr">
        <is>
          <t>EXTINTOR DE INCENDIO PORTATIL COM CARGA DE PO QUIMICO SECO (PQS) DE 4 KG, CLASSE BC</t>
        </is>
      </c>
      <c r="C93" s="18" t="inlineStr">
        <is>
          <t>SINAPI</t>
        </is>
      </c>
      <c r="D93" s="18" t="inlineStr">
        <is>
          <t>UN</t>
        </is>
      </c>
      <c r="E93" s="20" t="n">
        <v>0.0268</v>
      </c>
      <c r="F93" s="21" t="n">
        <v>239.03</v>
      </c>
      <c r="G93" s="21">
        <f>ROUND(ROUND(E93,8)*F93,2)</f>
        <v/>
      </c>
    </row>
    <row r="94" ht="45.95" customHeight="1">
      <c r="A94" s="18" t="inlineStr">
        <is>
          <t>00003080</t>
        </is>
      </c>
      <c r="B94" s="19" t="inlineStr">
        <is>
          <t>FECHADURA ESPELHO PARA PORTA EXTERNA, EM ACO INOX (MAQUINA, TESTA E CONTRA-TESTA) E EM ZAMAC (MACANETA, LINGUETA E TRINCOS) COM ACABAMENTO CROMADO, MAQUINA DE 40 MM, INCLUINDO CHAVE TIPO CILINDRO</t>
        </is>
      </c>
      <c r="C94" s="18" t="inlineStr">
        <is>
          <t>SINAPI</t>
        </is>
      </c>
      <c r="D94" s="18" t="inlineStr">
        <is>
          <t>CJ</t>
        </is>
      </c>
      <c r="E94" s="20" t="n">
        <v>0.0268</v>
      </c>
      <c r="F94" s="21" t="n">
        <v>65.45</v>
      </c>
      <c r="G94" s="21">
        <f>ROUND(ROUND(E94,8)*F94,2)</f>
        <v/>
      </c>
    </row>
    <row r="95" ht="29.1" customHeight="1">
      <c r="A95" s="18" t="inlineStr">
        <is>
          <t>00011587</t>
        </is>
      </c>
      <c r="B95" s="19" t="inlineStr">
        <is>
          <t>FORRO DE PVC LISO, BRANCO, REGUA DE 10 CM, ESPESSURA DE 8 MM A 10 MM (COM COLOCACAO / SEM ESTRUTURA METALICA)</t>
        </is>
      </c>
      <c r="C95" s="18" t="inlineStr">
        <is>
          <t>SINAPI</t>
        </is>
      </c>
      <c r="D95" s="18" t="inlineStr">
        <is>
          <t>M2</t>
        </is>
      </c>
      <c r="E95" s="20" t="n">
        <v>1</v>
      </c>
      <c r="F95" s="21" t="n">
        <v>84.59999999999999</v>
      </c>
      <c r="G95" s="21">
        <f>ROUND(ROUND(E95,8)*F95,2)</f>
        <v/>
      </c>
    </row>
    <row r="96" ht="29.1" customHeight="1">
      <c r="A96" s="18" t="inlineStr">
        <is>
          <t>00037525</t>
        </is>
      </c>
      <c r="B96" s="19" t="inlineStr">
        <is>
          <t>TELA PLASTICA TECIDA LISTRADA BRANCA E LARANJA, TIPO GUARDA CORPO, EM POLIETILENO MONOFILADO, ROLO 1,20 X 50 M (L X C)</t>
        </is>
      </c>
      <c r="C96" s="18" t="inlineStr">
        <is>
          <t>SINAPI</t>
        </is>
      </c>
      <c r="D96" s="18" t="inlineStr">
        <is>
          <t>M</t>
        </is>
      </c>
      <c r="E96" s="20" t="n">
        <v>1.2782</v>
      </c>
      <c r="F96" s="21" t="n">
        <v>2.23</v>
      </c>
      <c r="G96" s="21">
        <f>ROUND(ROUND(E96,8)*F96,2)</f>
        <v/>
      </c>
    </row>
    <row r="97" ht="15" customHeight="1">
      <c r="A97" s="1" t="n"/>
      <c r="B97" s="1" t="n"/>
      <c r="C97" s="1" t="n"/>
      <c r="D97" s="1" t="n"/>
      <c r="E97" s="77" t="inlineStr">
        <is>
          <t>TOTAL Material:</t>
        </is>
      </c>
      <c r="F97" s="89" t="n"/>
      <c r="G97" s="22">
        <f>SUM(G92:G96)</f>
        <v/>
      </c>
    </row>
    <row r="98" ht="15" customHeight="1">
      <c r="A98" s="76" t="inlineStr">
        <is>
          <t>Mão de Obra com Encargos Complementares</t>
        </is>
      </c>
      <c r="B98" s="89" t="n"/>
      <c r="C98" s="74" t="inlineStr">
        <is>
          <t>FONTE</t>
        </is>
      </c>
      <c r="D98" s="74" t="inlineStr">
        <is>
          <t>UNID</t>
        </is>
      </c>
      <c r="E98" s="74" t="inlineStr">
        <is>
          <t>COEFICIENTE</t>
        </is>
      </c>
      <c r="F98" s="74" t="inlineStr">
        <is>
          <t>PREÇO UNITÁRIO</t>
        </is>
      </c>
      <c r="G98" s="74" t="inlineStr">
        <is>
          <t>TOTAL</t>
        </is>
      </c>
    </row>
    <row r="99" ht="21" customHeight="1">
      <c r="A99" s="18" t="inlineStr">
        <is>
          <t>88262</t>
        </is>
      </c>
      <c r="B99" s="19" t="inlineStr">
        <is>
          <t>CARPINTEIRO DE FORMAS COM ENCARGOS COMPLEMENTARES</t>
        </is>
      </c>
      <c r="C99" s="18" t="inlineStr">
        <is>
          <t>SINAPI</t>
        </is>
      </c>
      <c r="D99" s="18" t="inlineStr">
        <is>
          <t>H</t>
        </is>
      </c>
      <c r="E99" s="20" t="n">
        <v>1.1155</v>
      </c>
      <c r="F99" s="21" t="n">
        <v>28.52</v>
      </c>
      <c r="G99" s="21">
        <f>ROUND(ROUND(E99,8)*F99,2)</f>
        <v/>
      </c>
    </row>
    <row r="100" ht="18" customHeight="1">
      <c r="A100" s="1" t="n"/>
      <c r="B100" s="1" t="n"/>
      <c r="C100" s="1" t="n"/>
      <c r="D100" s="1" t="n"/>
      <c r="E100" s="77" t="inlineStr">
        <is>
          <t>TOTAL Mão de Obra com Encargos Complementares:</t>
        </is>
      </c>
      <c r="F100" s="89" t="n"/>
      <c r="G100" s="22">
        <f>SUM(G99:G99)</f>
        <v/>
      </c>
    </row>
    <row r="101" ht="15" customHeight="1">
      <c r="A101" s="76" t="inlineStr">
        <is>
          <t>Serviço</t>
        </is>
      </c>
      <c r="B101" s="89" t="n"/>
      <c r="C101" s="74" t="inlineStr">
        <is>
          <t>FONTE</t>
        </is>
      </c>
      <c r="D101" s="74" t="inlineStr">
        <is>
          <t>UNID</t>
        </is>
      </c>
      <c r="E101" s="74" t="inlineStr">
        <is>
          <t>COEFICIENTE</t>
        </is>
      </c>
      <c r="F101" s="74" t="inlineStr">
        <is>
          <t>PREÇO UNITÁRIO</t>
        </is>
      </c>
      <c r="G101" s="74" t="inlineStr">
        <is>
          <t>TOTAL</t>
        </is>
      </c>
    </row>
    <row r="102" ht="38.1" customHeight="1">
      <c r="A102" s="18" t="inlineStr">
        <is>
          <t>101165</t>
        </is>
      </c>
      <c r="B102" s="19" t="inlineStr">
        <is>
          <t>ALVENARIA DE EMBASAMENTO COM BLOCO ESTRUTURAL DE CONCRETO, DE 14X19X29CM E ARGAMASSA DE ASSENTAMENTO COM PREPARO EM BETONEIRA. AF_05/2020</t>
        </is>
      </c>
      <c r="C102" s="18" t="inlineStr">
        <is>
          <t>SINAPI</t>
        </is>
      </c>
      <c r="D102" s="18" t="inlineStr">
        <is>
          <t>M3</t>
        </is>
      </c>
      <c r="E102" s="20" t="n">
        <v>0.04</v>
      </c>
      <c r="F102" s="21" t="n">
        <v>1053.45</v>
      </c>
      <c r="G102" s="21">
        <f>ROUND(ROUND(E102,8)*F102,2)</f>
        <v/>
      </c>
    </row>
    <row r="103" ht="45.95" customHeight="1">
      <c r="A103" s="18" t="inlineStr">
        <is>
          <t>86934</t>
        </is>
      </c>
      <c r="B103" s="19" t="inlineStr">
        <is>
          <t>BANCADA DE MÁRMORE SINTÉTICO 120 X 60CM, COM CUBA INTEGRADA, INCLUSO SIFÃO TIPO FLEXÍVEL EM PVC, VÁLVULA EM PLÁSTICO CROMADO TIPO AMERICANA E TORNEIRA CROMADA LONGA, DE PAREDE, PADRÃO POPULAR - FORNECIMENTO E INSTALAÇÃO. AF_01/2020</t>
        </is>
      </c>
      <c r="C103" s="18" t="inlineStr">
        <is>
          <t>SINAPI</t>
        </is>
      </c>
      <c r="D103" s="18" t="inlineStr">
        <is>
          <t>UN</t>
        </is>
      </c>
      <c r="E103" s="20" t="n">
        <v>0.0268</v>
      </c>
      <c r="F103" s="21" t="n">
        <v>393.92</v>
      </c>
      <c r="G103" s="21">
        <f>ROUND(ROUND(E103,8)*F103,2)</f>
        <v/>
      </c>
    </row>
    <row r="104" ht="29.1" customHeight="1">
      <c r="A104" s="18" t="inlineStr">
        <is>
          <t>91924</t>
        </is>
      </c>
      <c r="B104" s="19" t="inlineStr">
        <is>
          <t>CABO DE COBRE FLEXÍVEL ISOLADO, 1,5 MM², ANTI-CHAMA 450/750 V, PARA CIRCUITOS TERMINAIS - FORNECIMENTO E INSTALAÇÃO. AF_03/2023</t>
        </is>
      </c>
      <c r="C104" s="18" t="inlineStr">
        <is>
          <t>SINAPI</t>
        </is>
      </c>
      <c r="D104" s="18" t="inlineStr">
        <is>
          <t>M</t>
        </is>
      </c>
      <c r="E104" s="20" t="n">
        <v>0.8591</v>
      </c>
      <c r="F104" s="21" t="n">
        <v>3.12</v>
      </c>
      <c r="G104" s="21">
        <f>ROUND(ROUND(E104,8)*F104,2)</f>
        <v/>
      </c>
    </row>
    <row r="105" ht="29.1" customHeight="1">
      <c r="A105" s="18" t="inlineStr">
        <is>
          <t>91926</t>
        </is>
      </c>
      <c r="B105" s="19" t="inlineStr">
        <is>
          <t>CABO DE COBRE FLEXÍVEL ISOLADO, 2,5 MM², ANTI-CHAMA 450/750 V, PARA CIRCUITOS TERMINAIS - FORNECIMENTO E INSTALAÇÃO. AF_03/2023</t>
        </is>
      </c>
      <c r="C105" s="18" t="inlineStr">
        <is>
          <t>SINAPI</t>
        </is>
      </c>
      <c r="D105" s="18" t="inlineStr">
        <is>
          <t>M</t>
        </is>
      </c>
      <c r="E105" s="20" t="n">
        <v>2.5503</v>
      </c>
      <c r="F105" s="21" t="n">
        <v>4.54</v>
      </c>
      <c r="G105" s="21">
        <f>ROUND(ROUND(E105,8)*F105,2)</f>
        <v/>
      </c>
    </row>
    <row r="106" ht="29.1" customHeight="1">
      <c r="A106" s="18" t="inlineStr">
        <is>
          <t>98102</t>
        </is>
      </c>
      <c r="B106" s="19" t="inlineStr">
        <is>
          <t>CAIXA DE GORDURA SIMPLES, CIRCULAR, EM CONCRETO PRÉ-MOLDADO, DIÂMETRO INTERNO = 0,4 M, ALTURA INTERNA = 0,4 M. AF_12/2020</t>
        </is>
      </c>
      <c r="C106" s="18" t="inlineStr">
        <is>
          <t>SINAPI</t>
        </is>
      </c>
      <c r="D106" s="18" t="inlineStr">
        <is>
          <t>UN</t>
        </is>
      </c>
      <c r="E106" s="20" t="n">
        <v>0.0268</v>
      </c>
      <c r="F106" s="21" t="n">
        <v>185.66</v>
      </c>
      <c r="G106" s="21">
        <f>ROUND(ROUND(E106,8)*F106,2)</f>
        <v/>
      </c>
    </row>
    <row r="107" ht="38.1" customHeight="1">
      <c r="A107" s="18" t="inlineStr">
        <is>
          <t>97906</t>
        </is>
      </c>
      <c r="B107" s="19" t="inlineStr">
        <is>
          <t>CAIXA ENTERRADA HIDRÁULICA RETANGULAR, EM ALVENARIA COM BLOCOS DE CONCRETO, DIMENSÕES INTERNAS: 0,6X0,6X0,6 M PARA REDE DE ESGOTO. AF_12/2020</t>
        </is>
      </c>
      <c r="C107" s="18" t="inlineStr">
        <is>
          <t>SINAPI</t>
        </is>
      </c>
      <c r="D107" s="18" t="inlineStr">
        <is>
          <t>UN</t>
        </is>
      </c>
      <c r="E107" s="20" t="n">
        <v>0.0268</v>
      </c>
      <c r="F107" s="21" t="n">
        <v>462.34</v>
      </c>
      <c r="G107" s="21">
        <f>ROUND(ROUND(E107,8)*F107,2)</f>
        <v/>
      </c>
    </row>
    <row r="108" ht="21" customHeight="1">
      <c r="A108" s="18" t="inlineStr">
        <is>
          <t>91937</t>
        </is>
      </c>
      <c r="B108" s="19" t="inlineStr">
        <is>
          <t>CAIXA OCTOGONAL 3" X 3", PVC, INSTALADA EM LAJE - FORNECIMENTO E INSTALAÇÃO. AF_03/2023</t>
        </is>
      </c>
      <c r="C108" s="18" t="inlineStr">
        <is>
          <t>SINAPI</t>
        </is>
      </c>
      <c r="D108" s="18" t="inlineStr">
        <is>
          <t>UN</t>
        </is>
      </c>
      <c r="E108" s="20" t="n">
        <v>0.1611</v>
      </c>
      <c r="F108" s="21" t="n">
        <v>15.24</v>
      </c>
      <c r="G108" s="21">
        <f>ROUND(ROUND(E108,8)*F108,2)</f>
        <v/>
      </c>
    </row>
    <row r="109" ht="29.1" customHeight="1">
      <c r="A109" s="18" t="inlineStr">
        <is>
          <t>95805</t>
        </is>
      </c>
      <c r="B109" s="19" t="inlineStr">
        <is>
          <t>CONDULETE DE PVC, TIPO B, PARA ELETRODUTO DE PVC SOLDÁVEL DN 25 MM (3/4''), APARENTE - FORNECIMENTO E INSTALAÇÃO. AF_10/2022</t>
        </is>
      </c>
      <c r="C109" s="18" t="inlineStr">
        <is>
          <t>SINAPI</t>
        </is>
      </c>
      <c r="D109" s="18" t="inlineStr">
        <is>
          <t>UN</t>
        </is>
      </c>
      <c r="E109" s="20" t="n">
        <v>0.1879</v>
      </c>
      <c r="F109" s="21" t="n">
        <v>21.52</v>
      </c>
      <c r="G109" s="21">
        <f>ROUND(ROUND(E109,8)*F109,2)</f>
        <v/>
      </c>
    </row>
    <row r="110" ht="29.1" customHeight="1">
      <c r="A110" s="18" t="inlineStr">
        <is>
          <t>95811</t>
        </is>
      </c>
      <c r="B110" s="19" t="inlineStr">
        <is>
          <t>CONDULETE DE PVC, TIPO LB, PARA ELETRODUTO DE PVC SOLDÁVEL DN 25 MM (3/4''), APARENTE - FORNECIMENTO E INSTALAÇÃO. AF_10/2022</t>
        </is>
      </c>
      <c r="C110" s="18" t="inlineStr">
        <is>
          <t>SINAPI</t>
        </is>
      </c>
      <c r="D110" s="18" t="inlineStr">
        <is>
          <t>UN</t>
        </is>
      </c>
      <c r="E110" s="20" t="n">
        <v>0.0268</v>
      </c>
      <c r="F110" s="21" t="n">
        <v>17.37</v>
      </c>
      <c r="G110" s="21">
        <f>ROUND(ROUND(E110,8)*F110,2)</f>
        <v/>
      </c>
    </row>
    <row r="111" ht="29.1" customHeight="1">
      <c r="A111" s="18" t="inlineStr">
        <is>
          <t>91911</t>
        </is>
      </c>
      <c r="B111" s="19" t="inlineStr">
        <is>
          <t>CURVA 90 GRAUS PARA ELETRODUTO, PVC, ROSCÁVEL, DN 20 MM (1/2"), PARA CIRCUITOS TERMINAIS, INSTALADA EM PAREDE - FORNECIMENTO E INSTALAÇÃO. AF_03/2023</t>
        </is>
      </c>
      <c r="C111" s="18" t="inlineStr">
        <is>
          <t>SINAPI</t>
        </is>
      </c>
      <c r="D111" s="18" t="inlineStr">
        <is>
          <t>UN</t>
        </is>
      </c>
      <c r="E111" s="20" t="n">
        <v>0.1074</v>
      </c>
      <c r="F111" s="21" t="n">
        <v>16.62</v>
      </c>
      <c r="G111" s="21">
        <f>ROUND(ROUND(E111,8)*F111,2)</f>
        <v/>
      </c>
    </row>
    <row r="112" ht="29.1" customHeight="1">
      <c r="A112" s="18" t="inlineStr">
        <is>
          <t>101891</t>
        </is>
      </c>
      <c r="B112" s="19" t="inlineStr">
        <is>
          <t>DISJUNTOR MONOPOLAR TIPO NEMA, CORRENTE NOMINAL DE 35 ATÉ 50A - FORNECIMENTO E INSTALAÇÃO. AF_10/2020</t>
        </is>
      </c>
      <c r="C112" s="18" t="inlineStr">
        <is>
          <t>SINAPI</t>
        </is>
      </c>
      <c r="D112" s="18" t="inlineStr">
        <is>
          <t>UN</t>
        </is>
      </c>
      <c r="E112" s="20" t="n">
        <v>0.1074</v>
      </c>
      <c r="F112" s="21" t="n">
        <v>26.32</v>
      </c>
      <c r="G112" s="21">
        <f>ROUND(ROUND(E112,8)*F112,2)</f>
        <v/>
      </c>
    </row>
    <row r="113" ht="29.1" customHeight="1">
      <c r="A113" s="18" t="inlineStr">
        <is>
          <t>91862</t>
        </is>
      </c>
      <c r="B113" s="19" t="inlineStr">
        <is>
          <t>ELETRODUTO RÍGIDO ROSCÁVEL, PVC, DN 20 MM (1/2"), PARA CIRCUITOS TERMINAIS, INSTALADO EM FORRO - FORNECIMENTO E INSTALAÇÃO. AF_03/2023</t>
        </is>
      </c>
      <c r="C113" s="18" t="inlineStr">
        <is>
          <t>SINAPI</t>
        </is>
      </c>
      <c r="D113" s="18" t="inlineStr">
        <is>
          <t>M</t>
        </is>
      </c>
      <c r="E113" s="20" t="n">
        <v>0.3221</v>
      </c>
      <c r="F113" s="21" t="n">
        <v>9.34</v>
      </c>
      <c r="G113" s="21">
        <f>ROUND(ROUND(E113,8)*F113,2)</f>
        <v/>
      </c>
    </row>
    <row r="114" ht="29.1" customHeight="1">
      <c r="A114" s="18" t="inlineStr">
        <is>
          <t>91870</t>
        </is>
      </c>
      <c r="B114" s="19" t="inlineStr">
        <is>
          <t>ELETRODUTO RÍGIDO ROSCÁVEL, PVC, DN 20 MM (1/2"), PARA CIRCUITOS TERMINAIS, INSTALADO EM PAREDE - FORNECIMENTO E INSTALAÇÃO. AF_03/2023</t>
        </is>
      </c>
      <c r="C114" s="18" t="inlineStr">
        <is>
          <t>SINAPI</t>
        </is>
      </c>
      <c r="D114" s="18" t="inlineStr">
        <is>
          <t>M</t>
        </is>
      </c>
      <c r="E114" s="20" t="n">
        <v>0.5369</v>
      </c>
      <c r="F114" s="21" t="n">
        <v>12.4</v>
      </c>
      <c r="G114" s="21">
        <f>ROUND(ROUND(E114,8)*F114,2)</f>
        <v/>
      </c>
    </row>
    <row r="115" ht="21" customHeight="1">
      <c r="A115" s="18" t="inlineStr">
        <is>
          <t>93358</t>
        </is>
      </c>
      <c r="B115" s="19" t="inlineStr">
        <is>
          <t>ESCAVAÇÃO MANUAL DE VALA COM PROFUNDIDADE MENOR OU IGUAL A 1,30 M. AF_02/2021</t>
        </is>
      </c>
      <c r="C115" s="18" t="inlineStr">
        <is>
          <t>SINAPI</t>
        </is>
      </c>
      <c r="D115" s="18" t="inlineStr">
        <is>
          <t>M3</t>
        </is>
      </c>
      <c r="E115" s="20" t="n">
        <v>0.039</v>
      </c>
      <c r="F115" s="21" t="n">
        <v>87.42</v>
      </c>
      <c r="G115" s="21">
        <f>ROUND(ROUND(E115,8)*F115,2)</f>
        <v/>
      </c>
    </row>
    <row r="116" ht="45.95" customHeight="1">
      <c r="A116" s="18" t="inlineStr">
        <is>
          <t>91170</t>
        </is>
      </c>
      <c r="B116" s="19" t="inlineStr">
        <is>
          <t>FIXAÇÃO DE TUBOS HORIZONTAIS DE PVC ÁGUA, PVC ESGOTO, PVC ÁGUA PLUVIAL, CPVC, PPR, COBRE OU AÇO, DIÂMETROS MENORES OU IGUAIS A 40 MM, COM ABRAÇADEIRA METÁLICA RÍGIDA TIPO U PERFIL 1 1/4", FIXADA EM PERFILADO EM LAJE. AF_09/2023_PS</t>
        </is>
      </c>
      <c r="C116" s="18" t="inlineStr">
        <is>
          <t>SINAPI</t>
        </is>
      </c>
      <c r="D116" s="18" t="inlineStr">
        <is>
          <t>M</t>
        </is>
      </c>
      <c r="E116" s="20" t="n">
        <v>0.3221</v>
      </c>
      <c r="F116" s="21" t="n">
        <v>12.46</v>
      </c>
      <c r="G116" s="21">
        <f>ROUND(ROUND(E116,8)*F116,2)</f>
        <v/>
      </c>
    </row>
    <row r="117" ht="45.95" customHeight="1">
      <c r="A117" s="18" t="inlineStr">
        <is>
          <t>91173</t>
        </is>
      </c>
      <c r="B117" s="19" t="inlineStr">
        <is>
          <t>FIXAÇÃO DE TUBOS VERTICAIS DE PVC ÁGUA, PVC ESGOTO, PVC ÁGUA PLUVIAL, CPVC, PPR, COBRE OU AÇO, DIÂMETROS MENORES OU IGUAIS A 40 MM, COM ABRAÇADEIRA METÁLICA RÍGIDA TIPO U PERFIL 1 1/4", FIXADA EM PERFILADO EM PAREDE. AF_09/2023_PS</t>
        </is>
      </c>
      <c r="C117" s="18" t="inlineStr">
        <is>
          <t>SINAPI</t>
        </is>
      </c>
      <c r="D117" s="18" t="inlineStr">
        <is>
          <t>M</t>
        </is>
      </c>
      <c r="E117" s="20" t="n">
        <v>0.5369</v>
      </c>
      <c r="F117" s="21" t="n">
        <v>4.64</v>
      </c>
      <c r="G117" s="21">
        <f>ROUND(ROUND(E117,8)*F117,2)</f>
        <v/>
      </c>
    </row>
    <row r="118" ht="29.1" customHeight="1">
      <c r="A118" s="18" t="inlineStr">
        <is>
          <t>92023</t>
        </is>
      </c>
      <c r="B118" s="19" t="inlineStr">
        <is>
          <t>INTERRUPTOR SIMPLES (1 MÓDULO) COM 1 TOMADA DE EMBUTIR 2P+T 10 A, INCLUINDO SUPORTE E PLACA - FORNECIMENTO E INSTALAÇÃO. AF_03/2023</t>
        </is>
      </c>
      <c r="C118" s="18" t="inlineStr">
        <is>
          <t>SINAPI</t>
        </is>
      </c>
      <c r="D118" s="18" t="inlineStr">
        <is>
          <t>UN</t>
        </is>
      </c>
      <c r="E118" s="20" t="n">
        <v>0.0268</v>
      </c>
      <c r="F118" s="21" t="n">
        <v>52.1</v>
      </c>
      <c r="G118" s="21">
        <f>ROUND(ROUND(E118,8)*F118,2)</f>
        <v/>
      </c>
    </row>
    <row r="119" ht="38.1" customHeight="1">
      <c r="A119" s="18" t="inlineStr">
        <is>
          <t>89724</t>
        </is>
      </c>
      <c r="B119" s="19" t="inlineStr">
        <is>
          <t>JOELHO 90 GRAUS, PVC, SERIE NORMAL, ESGOTO PREDIAL, DN 40 MM, JUNTA SOLDÁVEL, FORNECIDO E INSTALADO EM RAMAL DE DESCARGA OU RAMAL DE ESGOTO SANITÁRIO. AF_08/2022</t>
        </is>
      </c>
      <c r="C119" s="18" t="inlineStr">
        <is>
          <t>SINAPI</t>
        </is>
      </c>
      <c r="D119" s="18" t="inlineStr">
        <is>
          <t>UN</t>
        </is>
      </c>
      <c r="E119" s="20" t="n">
        <v>0.0537</v>
      </c>
      <c r="F119" s="21" t="n">
        <v>9.76</v>
      </c>
      <c r="G119" s="21">
        <f>ROUND(ROUND(E119,8)*F119,2)</f>
        <v/>
      </c>
    </row>
    <row r="120" ht="29.1" customHeight="1">
      <c r="A120" s="18" t="inlineStr">
        <is>
          <t>95240</t>
        </is>
      </c>
      <c r="B120" s="19" t="inlineStr">
        <is>
          <t>LASTRO DE CONCRETO MAGRO, APLICADO EM PISOS, LAJES SOBRE SOLO OU RADIERS, ESPESSURA DE 3 CM. AF_01/2024</t>
        </is>
      </c>
      <c r="C120" s="18" t="inlineStr">
        <is>
          <t>SINAPI</t>
        </is>
      </c>
      <c r="D120" s="18" t="inlineStr">
        <is>
          <t>M2</t>
        </is>
      </c>
      <c r="E120" s="20" t="n">
        <v>0.008999999999999999</v>
      </c>
      <c r="F120" s="21" t="n">
        <v>19.78</v>
      </c>
      <c r="G120" s="21">
        <f>ROUND(ROUND(E120,8)*F120,2)</f>
        <v/>
      </c>
    </row>
    <row r="121" ht="29.1" customHeight="1">
      <c r="A121" s="18" t="inlineStr">
        <is>
          <t>95241</t>
        </is>
      </c>
      <c r="B121" s="19" t="inlineStr">
        <is>
          <t>LASTRO DE CONCRETO MAGRO, APLICADO EM PISOS, LAJES SOBRE SOLO OU RADIERS, ESPESSURA DE 5 CM. AF_01/2024</t>
        </is>
      </c>
      <c r="C121" s="18" t="inlineStr">
        <is>
          <t>SINAPI</t>
        </is>
      </c>
      <c r="D121" s="18" t="inlineStr">
        <is>
          <t>M2</t>
        </is>
      </c>
      <c r="E121" s="20" t="n">
        <v>1.451</v>
      </c>
      <c r="F121" s="21" t="n">
        <v>32.96</v>
      </c>
      <c r="G121" s="21">
        <f>ROUND(ROUND(E121,8)*F121,2)</f>
        <v/>
      </c>
    </row>
    <row r="122" ht="45.95" customHeight="1">
      <c r="A122" s="18" t="inlineStr">
        <is>
          <t>86943</t>
        </is>
      </c>
      <c r="B122" s="19" t="inlineStr">
        <is>
          <t>LAVATÓRIO LOUÇA BRANCA SUSPENSO, 29,5 X 39CM OU EQUIVALENTE, PADRÃO POPULAR, INCLUSO SIFÃO FLEXÍVEL EM PVC, VÁLVULA E ENGATE FLEXÍVEL 30CM EM PLÁSTICO E TORNEIRA CROMADA DE MESA, PADRÃO POPULAR - FORNECIMENTO E INSTALAÇÃO. AF_01/2020</t>
        </is>
      </c>
      <c r="C122" s="18" t="inlineStr">
        <is>
          <t>SINAPI</t>
        </is>
      </c>
      <c r="D122" s="18" t="inlineStr">
        <is>
          <t>UN</t>
        </is>
      </c>
      <c r="E122" s="20" t="n">
        <v>0.0268</v>
      </c>
      <c r="F122" s="21" t="n">
        <v>254.36</v>
      </c>
      <c r="G122" s="21">
        <f>ROUND(ROUND(E122,8)*F122,2)</f>
        <v/>
      </c>
    </row>
    <row r="123" ht="38.1" customHeight="1">
      <c r="A123" s="18" t="inlineStr">
        <is>
          <t>97586</t>
        </is>
      </c>
      <c r="B123" s="19" t="inlineStr">
        <is>
          <t>LUMINÁRIA TIPO CALHA, DE SOBREPOR, COM 2 LÂMPADAS TUBULARES FLUORESCENTES DE 36 W, COM REATOR DE PARTIDA RÁPIDA - FORNECIMENTO E INSTALAÇÃO. AF_02/2020</t>
        </is>
      </c>
      <c r="C123" s="18" t="inlineStr">
        <is>
          <t>SINAPI</t>
        </is>
      </c>
      <c r="D123" s="18" t="inlineStr">
        <is>
          <t>UN</t>
        </is>
      </c>
      <c r="E123" s="20" t="n">
        <v>0.1611</v>
      </c>
      <c r="F123" s="21" t="n">
        <v>16.2</v>
      </c>
      <c r="G123" s="21">
        <f>ROUND(ROUND(E123,8)*F123,2)</f>
        <v/>
      </c>
    </row>
    <row r="124" ht="29.1" customHeight="1">
      <c r="A124" s="18" t="inlineStr">
        <is>
          <t>98445</t>
        </is>
      </c>
      <c r="B124" s="19" t="inlineStr">
        <is>
          <t>PAREDE DE MADEIRA COMPENSADA PARA CONSTRUÇÃO TEMPORÁRIA EM CHAPA SIMPLES, EXTERNA, COM ÁREA LÍQUIDA MAIOR OU IGUAL A 6 M², COM VÃO. AF_03/2024</t>
        </is>
      </c>
      <c r="C124" s="18" t="inlineStr">
        <is>
          <t>SINAPI</t>
        </is>
      </c>
      <c r="D124" s="18" t="inlineStr">
        <is>
          <t>M2</t>
        </is>
      </c>
      <c r="E124" s="20" t="n">
        <v>0.2264</v>
      </c>
      <c r="F124" s="21" t="n">
        <v>178.29</v>
      </c>
      <c r="G124" s="21">
        <f>ROUND(ROUND(E124,8)*F124,2)</f>
        <v/>
      </c>
    </row>
    <row r="125" ht="29.1" customHeight="1">
      <c r="A125" s="18" t="inlineStr">
        <is>
          <t>98446</t>
        </is>
      </c>
      <c r="B125" s="19" t="inlineStr">
        <is>
          <t>PAREDE DE MADEIRA COMPENSADA PARA CONSTRUÇÃO TEMPORÁRIA EM CHAPA SIMPLES, EXTERNA, COM ÁREA LÍQUIDA MENOR QUE 6 M², COM VÃO. AF_03/2024</t>
        </is>
      </c>
      <c r="C125" s="18" t="inlineStr">
        <is>
          <t>SINAPI</t>
        </is>
      </c>
      <c r="D125" s="18" t="inlineStr">
        <is>
          <t>M2</t>
        </is>
      </c>
      <c r="E125" s="20" t="n">
        <v>0.1765</v>
      </c>
      <c r="F125" s="21" t="n">
        <v>158.39</v>
      </c>
      <c r="G125" s="21">
        <f>ROUND(ROUND(E125,8)*F125,2)</f>
        <v/>
      </c>
    </row>
    <row r="126" ht="29.1" customHeight="1">
      <c r="A126" s="18" t="inlineStr">
        <is>
          <t>98442</t>
        </is>
      </c>
      <c r="B126" s="19" t="inlineStr">
        <is>
          <t>PAREDE DE MADEIRA COMPENSADA PARA CONSTRUÇÃO TEMPORÁRIA EM CHAPA SIMPLES, EXTERNA, COM ÁREA LÍQUIDA MENOR QUE 6 M², SEM VÃO. AF_05/2018</t>
        </is>
      </c>
      <c r="C126" s="18" t="inlineStr">
        <is>
          <t>SINAPI</t>
        </is>
      </c>
      <c r="D126" s="18" t="inlineStr">
        <is>
          <t>M2</t>
        </is>
      </c>
      <c r="E126" s="20" t="n">
        <v>0.1668</v>
      </c>
      <c r="F126" s="21" t="n">
        <v>151.16</v>
      </c>
      <c r="G126" s="21">
        <f>ROUND(ROUND(E126,8)*F126,2)</f>
        <v/>
      </c>
    </row>
    <row r="127" ht="29.1" customHeight="1">
      <c r="A127" s="18" t="inlineStr">
        <is>
          <t>98441</t>
        </is>
      </c>
      <c r="B127" s="19" t="inlineStr">
        <is>
          <t>PAREDE DE MADEIRA COMPENSADA PARA CONSTRUÇÃO TEMPORÁRIA EM CHAPA SIMPLES, EXTERNA, SEM VÃO. AF_03/2024</t>
        </is>
      </c>
      <c r="C127" s="18" t="inlineStr">
        <is>
          <t>SINAPI</t>
        </is>
      </c>
      <c r="D127" s="18" t="inlineStr">
        <is>
          <t>M2</t>
        </is>
      </c>
      <c r="E127" s="20" t="n">
        <v>0.1449</v>
      </c>
      <c r="F127" s="21" t="n">
        <v>107.01</v>
      </c>
      <c r="G127" s="21">
        <f>ROUND(ROUND(E127,8)*F127,2)</f>
        <v/>
      </c>
    </row>
    <row r="128" ht="21" customHeight="1">
      <c r="A128" s="18" t="inlineStr">
        <is>
          <t>88489</t>
        </is>
      </c>
      <c r="B128" s="19" t="inlineStr">
        <is>
          <t>PINTURA LÁTEX ACRÍLICA PREMIUM, APLICAÇÃO MANUAL EM PAREDES, DUAS DEMÃOS. AF_04/2023</t>
        </is>
      </c>
      <c r="C128" s="18" t="inlineStr">
        <is>
          <t>SINAPI</t>
        </is>
      </c>
      <c r="D128" s="18" t="inlineStr">
        <is>
          <t>M2</t>
        </is>
      </c>
      <c r="E128" s="20" t="n">
        <v>1.4293</v>
      </c>
      <c r="F128" s="21" t="n">
        <v>13.48</v>
      </c>
      <c r="G128" s="21">
        <f>ROUND(ROUND(E128,8)*F128,2)</f>
        <v/>
      </c>
    </row>
    <row r="129" ht="38.1" customHeight="1">
      <c r="A129" s="18" t="inlineStr">
        <is>
          <t>89957</t>
        </is>
      </c>
      <c r="B129" s="19" t="inlineStr">
        <is>
          <t>PONTO DE CONSUMO TERMINAL DE ÁGUA FRIA (SUBRAMAL) COM TUBULAÇÃO DE PVC, DN 25 MM, INSTALADO EM RAMAL DE ÁGUA, INCLUSOS RASGO E CHUMBAMENTO EM ALVENARIA. AF_12/2014</t>
        </is>
      </c>
      <c r="C129" s="18" t="inlineStr">
        <is>
          <t>SINAPI</t>
        </is>
      </c>
      <c r="D129" s="18" t="inlineStr">
        <is>
          <t>UN</t>
        </is>
      </c>
      <c r="E129" s="20" t="n">
        <v>0.0537</v>
      </c>
      <c r="F129" s="21" t="n">
        <v>137.88</v>
      </c>
      <c r="G129" s="21">
        <f>ROUND(ROUND(E129,8)*F129,2)</f>
        <v/>
      </c>
    </row>
    <row r="130" ht="38.1" customHeight="1">
      <c r="A130" s="18" t="inlineStr">
        <is>
          <t>90822</t>
        </is>
      </c>
      <c r="B130" s="19" t="inlineStr">
        <is>
          <t>PORTA DE MADEIRA PARA PINTURA, SEMI-OCA (LEVE OU MÉDIA), 80X210CM, ESPESSURA DE 3,5CM, INCLUSO DOBRADIÇAS - FORNECIMENTO E INSTALAÇÃO. AF_12/2019</t>
        </is>
      </c>
      <c r="C130" s="18" t="inlineStr">
        <is>
          <t>SINAPI</t>
        </is>
      </c>
      <c r="D130" s="18" t="inlineStr">
        <is>
          <t>UN</t>
        </is>
      </c>
      <c r="E130" s="20" t="n">
        <v>0.0268</v>
      </c>
      <c r="F130" s="21" t="n">
        <v>427.21</v>
      </c>
      <c r="G130" s="21">
        <f>ROUND(ROUND(E130,8)*F130,2)</f>
        <v/>
      </c>
    </row>
    <row r="131" ht="29.1" customHeight="1">
      <c r="A131" s="18" t="inlineStr">
        <is>
          <t>101876</t>
        </is>
      </c>
      <c r="B131" s="19" t="inlineStr">
        <is>
          <t>QUADRO DE DISTRIBUIÇÃO DE ENERGIA EM PVC, DE EMBUTIR, SEM BARRAMENTO, PARA 6 DISJUNTORES - FORNECIMENTO E INSTALAÇÃO. AF_10/2020</t>
        </is>
      </c>
      <c r="C131" s="18" t="inlineStr">
        <is>
          <t>SINAPI</t>
        </is>
      </c>
      <c r="D131" s="18" t="inlineStr">
        <is>
          <t>UN</t>
        </is>
      </c>
      <c r="E131" s="20" t="n">
        <v>0.0268</v>
      </c>
      <c r="F131" s="21" t="n">
        <v>82.34</v>
      </c>
      <c r="G131" s="21">
        <f>ROUND(ROUND(E131,8)*F131,2)</f>
        <v/>
      </c>
    </row>
    <row r="132" ht="21" customHeight="1">
      <c r="A132" s="18" t="inlineStr">
        <is>
          <t>93382</t>
        </is>
      </c>
      <c r="B132" s="19" t="inlineStr">
        <is>
          <t>REATERRO MANUAL DE VALAS, COM COMPACTADOR DE SOLOS DE PERCUSSÃO. AF_08/2023</t>
        </is>
      </c>
      <c r="C132" s="18" t="inlineStr">
        <is>
          <t>SINAPI</t>
        </is>
      </c>
      <c r="D132" s="18" t="inlineStr">
        <is>
          <t>M3</t>
        </is>
      </c>
      <c r="E132" s="20" t="n">
        <v>0.01</v>
      </c>
      <c r="F132" s="21" t="n">
        <v>27.26</v>
      </c>
      <c r="G132" s="21">
        <f>ROUND(ROUND(E132,8)*F132,2)</f>
        <v/>
      </c>
    </row>
    <row r="133" ht="38.1" customHeight="1">
      <c r="A133" s="18" t="inlineStr">
        <is>
          <t>94210</t>
        </is>
      </c>
      <c r="B133" s="19" t="inlineStr">
        <is>
          <t>TELHAMENTO COM TELHA ONDULADA DE FIBROCIMENTO E = 6 MM, COM RECOBRIMENTO LATERAL DE 1 1/4 DE ONDA PARA TELHADO COM INCLINAÇÃO MÁXIMA DE 10°, COM ATÉ 2 ÁGUAS, INCLUSO IÇAMENTO. AF_07/2019</t>
        </is>
      </c>
      <c r="C133" s="18" t="inlineStr">
        <is>
          <t>SINAPI</t>
        </is>
      </c>
      <c r="D133" s="18" t="inlineStr">
        <is>
          <t>M2</t>
        </is>
      </c>
      <c r="E133" s="20" t="n">
        <v>1.451</v>
      </c>
      <c r="F133" s="21" t="n">
        <v>67.11</v>
      </c>
      <c r="G133" s="21">
        <f>ROUND(ROUND(E133,8)*F133,2)</f>
        <v/>
      </c>
    </row>
    <row r="134" ht="29.1" customHeight="1">
      <c r="A134" s="18" t="inlineStr">
        <is>
          <t>92000</t>
        </is>
      </c>
      <c r="B134" s="19" t="inlineStr">
        <is>
          <t>TOMADA BAIXA DE EMBUTIR (1 MÓDULO), 2P+T 10 A, INCLUINDO SUPORTE E PLACA - FORNECIMENTO E INSTALAÇÃO. AF_03/2023</t>
        </is>
      </c>
      <c r="C134" s="18" t="inlineStr">
        <is>
          <t>SINAPI</t>
        </is>
      </c>
      <c r="D134" s="18" t="inlineStr">
        <is>
          <t>UN</t>
        </is>
      </c>
      <c r="E134" s="20" t="n">
        <v>0.0268</v>
      </c>
      <c r="F134" s="21" t="n">
        <v>32.13</v>
      </c>
      <c r="G134" s="21">
        <f>ROUND(ROUND(E134,8)*F134,2)</f>
        <v/>
      </c>
    </row>
    <row r="135" ht="29.1" customHeight="1">
      <c r="A135" s="18" t="inlineStr">
        <is>
          <t>92008</t>
        </is>
      </c>
      <c r="B135" s="19" t="inlineStr">
        <is>
          <t>TOMADA BAIXA DE EMBUTIR (2 MÓDULOS), 2P+T 10 A, INCLUINDO SUPORTE E PLACA - FORNECIMENTO E INSTALAÇÃO. AF_03/2023</t>
        </is>
      </c>
      <c r="C135" s="18" t="inlineStr">
        <is>
          <t>SINAPI</t>
        </is>
      </c>
      <c r="D135" s="18" t="inlineStr">
        <is>
          <t>UN</t>
        </is>
      </c>
      <c r="E135" s="20" t="n">
        <v>0.1342</v>
      </c>
      <c r="F135" s="21" t="n">
        <v>49.64</v>
      </c>
      <c r="G135" s="21">
        <f>ROUND(ROUND(E135,8)*F135,2)</f>
        <v/>
      </c>
    </row>
    <row r="136" ht="38.1" customHeight="1">
      <c r="A136" s="18" t="inlineStr">
        <is>
          <t>92543</t>
        </is>
      </c>
      <c r="B136" s="19" t="inlineStr">
        <is>
          <t>TRAMA DE MADEIRA COMPOSTA POR TERÇAS PARA TELHADOS DE ATÉ 2 ÁGUAS PARA TELHA ONDULADA DE FIBROCIMENTO, METÁLICA, PLÁSTICA OU TERMOACÚSTICA, INCLUSO TRANSPORTE VERTICAL. AF_07/2019</t>
        </is>
      </c>
      <c r="C136" s="18" t="inlineStr">
        <is>
          <t>SINAPI</t>
        </is>
      </c>
      <c r="D136" s="18" t="inlineStr">
        <is>
          <t>M2</t>
        </is>
      </c>
      <c r="E136" s="20" t="n">
        <v>1.451</v>
      </c>
      <c r="F136" s="21" t="n">
        <v>22.33</v>
      </c>
      <c r="G136" s="21">
        <f>ROUND(ROUND(E136,8)*F136,2)</f>
        <v/>
      </c>
    </row>
    <row r="137" ht="29.1" customHeight="1">
      <c r="A137" s="18" t="inlineStr">
        <is>
          <t>89714</t>
        </is>
      </c>
      <c r="B137" s="19" t="inlineStr">
        <is>
          <t>TUBO PVC, SERIE NORMAL, ESGOTO PREDIAL, DN 100 MM, FORNECIDO E INSTALADO EM RAMAL DE DESCARGA OU RAMAL DE ESGOTO SANITÁRIO. AF_08/2022</t>
        </is>
      </c>
      <c r="C137" s="18" t="inlineStr">
        <is>
          <t>SINAPI</t>
        </is>
      </c>
      <c r="D137" s="18" t="inlineStr">
        <is>
          <t>M</t>
        </is>
      </c>
      <c r="E137" s="20" t="n">
        <v>0.1423</v>
      </c>
      <c r="F137" s="21" t="n">
        <v>35.53</v>
      </c>
      <c r="G137" s="21">
        <f>ROUND(ROUND(E137,8)*F137,2)</f>
        <v/>
      </c>
    </row>
    <row r="138" ht="29.1" customHeight="1">
      <c r="A138" s="18" t="inlineStr">
        <is>
          <t>89711</t>
        </is>
      </c>
      <c r="B138" s="19" t="inlineStr">
        <is>
          <t>TUBO PVC, SERIE NORMAL, ESGOTO PREDIAL, DN 40 MM, FORNECIDO E INSTALADO EM RAMAL DE DESCARGA OU RAMAL DE ESGOTO SANITÁRIO. AF_08/2022</t>
        </is>
      </c>
      <c r="C138" s="18" t="inlineStr">
        <is>
          <t>SINAPI</t>
        </is>
      </c>
      <c r="D138" s="18" t="inlineStr">
        <is>
          <t>M</t>
        </is>
      </c>
      <c r="E138" s="20" t="n">
        <v>0.0886</v>
      </c>
      <c r="F138" s="21" t="n">
        <v>20.53</v>
      </c>
      <c r="G138" s="21">
        <f>ROUND(ROUND(E138,8)*F138,2)</f>
        <v/>
      </c>
    </row>
    <row r="139" ht="15" customHeight="1">
      <c r="A139" s="1" t="n"/>
      <c r="B139" s="1" t="n"/>
      <c r="C139" s="1" t="n"/>
      <c r="D139" s="1" t="n"/>
      <c r="E139" s="77" t="inlineStr">
        <is>
          <t>TOTAL Serviço:</t>
        </is>
      </c>
      <c r="F139" s="89" t="n"/>
      <c r="G139" s="22">
        <f>SUM(G102:G138)</f>
        <v/>
      </c>
    </row>
    <row r="140" ht="15" customHeight="1">
      <c r="A140" s="1" t="n"/>
      <c r="B140" s="1" t="n"/>
      <c r="C140" s="1" t="n"/>
      <c r="D140" s="1" t="n"/>
      <c r="E140" s="78" t="inlineStr">
        <is>
          <t>VALOR:</t>
        </is>
      </c>
      <c r="F140" s="89" t="n"/>
      <c r="G140" s="4">
        <f>SUM(G97,G100,G139)</f>
        <v/>
      </c>
    </row>
    <row r="141" ht="15" customHeight="1">
      <c r="A141" s="1" t="n"/>
      <c r="B141" s="1" t="n"/>
      <c r="C141" s="1" t="n"/>
      <c r="D141" s="1" t="n"/>
      <c r="E141" s="78" t="inlineStr">
        <is>
          <t>VALOR BDI:</t>
        </is>
      </c>
      <c r="F141" s="89" t="n"/>
      <c r="G141" s="4">
        <f>ROUND(G140*(0/100),2)</f>
        <v/>
      </c>
    </row>
    <row r="142" ht="15" customHeight="1">
      <c r="A142" s="1" t="n"/>
      <c r="B142" s="1" t="n"/>
      <c r="C142" s="1" t="n"/>
      <c r="D142" s="1" t="n"/>
      <c r="E142" s="78" t="inlineStr">
        <is>
          <t>VALOR COM BDI:</t>
        </is>
      </c>
      <c r="F142" s="89" t="n"/>
      <c r="G142" s="4">
        <f>G141+G140</f>
        <v/>
      </c>
    </row>
    <row r="143" ht="9.949999999999999" customHeight="1">
      <c r="A143" s="1" t="n"/>
      <c r="B143" s="1" t="n"/>
      <c r="C143" s="1" t="n"/>
      <c r="D143" s="1" t="n"/>
      <c r="E143" s="79" t="n"/>
    </row>
    <row r="144" ht="20.1" customHeight="1">
      <c r="A144" s="80" t="inlineStr">
        <is>
          <t>CP ADAP. 002 INSTALAÇÕES PROVISÓRIAS DE ÁGUA (UN)</t>
        </is>
      </c>
      <c r="B144" s="88" t="n"/>
      <c r="C144" s="88" t="n"/>
      <c r="D144" s="88" t="n"/>
      <c r="E144" s="88" t="n"/>
      <c r="F144" s="88" t="n"/>
      <c r="G144" s="89" t="n"/>
    </row>
    <row r="145" ht="15" customHeight="1">
      <c r="A145" s="76" t="inlineStr">
        <is>
          <t>Material</t>
        </is>
      </c>
      <c r="B145" s="89" t="n"/>
      <c r="C145" s="74" t="inlineStr">
        <is>
          <t>FONTE</t>
        </is>
      </c>
      <c r="D145" s="74" t="inlineStr">
        <is>
          <t>UNID</t>
        </is>
      </c>
      <c r="E145" s="74" t="inlineStr">
        <is>
          <t>COEFICIENTE</t>
        </is>
      </c>
      <c r="F145" s="74" t="inlineStr">
        <is>
          <t>PREÇO UNITÁRIO</t>
        </is>
      </c>
      <c r="G145" s="74" t="inlineStr">
        <is>
          <t>TOTAL</t>
        </is>
      </c>
    </row>
    <row r="146" ht="21" customHeight="1">
      <c r="A146" s="18" t="inlineStr">
        <is>
          <t>00000097</t>
        </is>
      </c>
      <c r="B146" s="19" t="inlineStr">
        <is>
          <t>ADAPTADOR PVC SOLDAVEL, COM FLANGE E ANEL DE VEDACAO, 32 MM X 1", PARA CAIXA D'AGUA</t>
        </is>
      </c>
      <c r="C146" s="18" t="inlineStr">
        <is>
          <t>SINAPI</t>
        </is>
      </c>
      <c r="D146" s="18" t="inlineStr">
        <is>
          <t>UN</t>
        </is>
      </c>
      <c r="E146" s="20" t="n">
        <v>1</v>
      </c>
      <c r="F146" s="21" t="n">
        <v>16.29</v>
      </c>
      <c r="G146" s="21">
        <f>ROUND(ROUND(E146,8)*F146,2)</f>
        <v/>
      </c>
    </row>
    <row r="147" ht="15" customHeight="1">
      <c r="A147" s="18" t="inlineStr">
        <is>
          <t>I0403</t>
        </is>
      </c>
      <c r="B147" s="19" t="inlineStr">
        <is>
          <t>CAGECE - LIGAÇÃO DE ÁGUA</t>
        </is>
      </c>
      <c r="C147" s="18" t="inlineStr">
        <is>
          <t>SEINFRA</t>
        </is>
      </c>
      <c r="D147" s="18" t="inlineStr">
        <is>
          <t>UN</t>
        </is>
      </c>
      <c r="E147" s="20" t="n">
        <v>1</v>
      </c>
      <c r="F147" s="21" t="n">
        <v>100.79</v>
      </c>
      <c r="G147" s="21">
        <f>ROUND(ROUND(E147,8)*F147,2)</f>
        <v/>
      </c>
    </row>
    <row r="148" ht="21" customHeight="1">
      <c r="A148" s="18" t="inlineStr">
        <is>
          <t>00004513</t>
        </is>
      </c>
      <c r="B148" s="19" t="inlineStr">
        <is>
          <t>CAIBRO 5 X 5 CM EM PINUS, MISTA OU EQUIVALENTE DA REGIAO - BRUTA</t>
        </is>
      </c>
      <c r="C148" s="18" t="inlineStr">
        <is>
          <t>SINAPI</t>
        </is>
      </c>
      <c r="D148" s="18" t="inlineStr">
        <is>
          <t>M</t>
        </is>
      </c>
      <c r="E148" s="20" t="n">
        <v>10</v>
      </c>
      <c r="F148" s="21" t="n">
        <v>7.92</v>
      </c>
      <c r="G148" s="21">
        <f>ROUND(ROUND(E148,8)*F148,2)</f>
        <v/>
      </c>
    </row>
    <row r="149" ht="21" customHeight="1">
      <c r="A149" s="18" t="inlineStr">
        <is>
          <t>00034636</t>
        </is>
      </c>
      <c r="B149" s="19" t="inlineStr">
        <is>
          <t>CAIXA D'AGUA / RESERVATORIO EM POLIETILENO, 1000 LITROS, COM TAMPA</t>
        </is>
      </c>
      <c r="C149" s="18" t="inlineStr">
        <is>
          <t>SINAPI</t>
        </is>
      </c>
      <c r="D149" s="18" t="inlineStr">
        <is>
          <t>UN</t>
        </is>
      </c>
      <c r="E149" s="20" t="n">
        <v>1</v>
      </c>
      <c r="F149" s="21" t="n">
        <v>473</v>
      </c>
      <c r="G149" s="21">
        <f>ROUND(ROUND(E149,8)*F149,2)</f>
        <v/>
      </c>
    </row>
    <row r="150" ht="15" customHeight="1">
      <c r="A150" s="18" t="inlineStr">
        <is>
          <t>I2367</t>
        </is>
      </c>
      <c r="B150" s="19" t="inlineStr">
        <is>
          <t>LINHA DE MADEIRA DE LEI DE 6"x3"</t>
        </is>
      </c>
      <c r="C150" s="18" t="inlineStr">
        <is>
          <t>SEINFRA</t>
        </is>
      </c>
      <c r="D150" s="18" t="inlineStr">
        <is>
          <t>M</t>
        </is>
      </c>
      <c r="E150" s="20" t="n">
        <v>10</v>
      </c>
      <c r="F150" s="21" t="n">
        <v>34.54</v>
      </c>
      <c r="G150" s="21">
        <f>ROUND(ROUND(E150,8)*F150,2)</f>
        <v/>
      </c>
    </row>
    <row r="151" ht="15" customHeight="1">
      <c r="A151" s="18" t="inlineStr">
        <is>
          <t>I2369</t>
        </is>
      </c>
      <c r="B151" s="19" t="inlineStr">
        <is>
          <t>LINHA EM MADEIRA DE LEI DE 4"x2"</t>
        </is>
      </c>
      <c r="C151" s="18" t="inlineStr">
        <is>
          <t>SEINFRA</t>
        </is>
      </c>
      <c r="D151" s="18" t="inlineStr">
        <is>
          <t>M</t>
        </is>
      </c>
      <c r="E151" s="20" t="n">
        <v>5</v>
      </c>
      <c r="F151" s="21" t="n">
        <v>15.18</v>
      </c>
      <c r="G151" s="21">
        <f>ROUND(ROUND(E151,8)*F151,2)</f>
        <v/>
      </c>
    </row>
    <row r="152" ht="15" customHeight="1">
      <c r="A152" s="18" t="inlineStr">
        <is>
          <t>00005061</t>
        </is>
      </c>
      <c r="B152" s="19" t="inlineStr">
        <is>
          <t>PREGO DE ACO POLIDO COM CABECA 18 X 27 (2 1/2 X 10)</t>
        </is>
      </c>
      <c r="C152" s="18" t="inlineStr">
        <is>
          <t>SINAPI</t>
        </is>
      </c>
      <c r="D152" s="18" t="inlineStr">
        <is>
          <t>KG</t>
        </is>
      </c>
      <c r="E152" s="20" t="n">
        <v>0.5</v>
      </c>
      <c r="F152" s="21" t="n">
        <v>13.38</v>
      </c>
      <c r="G152" s="21">
        <f>ROUND(ROUND(E152,8)*F152,2)</f>
        <v/>
      </c>
    </row>
    <row r="153" ht="15" customHeight="1">
      <c r="A153" s="18" t="inlineStr">
        <is>
          <t>00009869</t>
        </is>
      </c>
      <c r="B153" s="19" t="inlineStr">
        <is>
          <t>TUBO PVC, SOLDAVEL, DE 32 MM, AGUA FRIA (NBR-5648)</t>
        </is>
      </c>
      <c r="C153" s="18" t="inlineStr">
        <is>
          <t>SINAPI</t>
        </is>
      </c>
      <c r="D153" s="18" t="inlineStr">
        <is>
          <t>M</t>
        </is>
      </c>
      <c r="E153" s="20" t="n">
        <v>4</v>
      </c>
      <c r="F153" s="21" t="n">
        <v>7.88</v>
      </c>
      <c r="G153" s="21">
        <f>ROUND(ROUND(E153,8)*F153,2)</f>
        <v/>
      </c>
    </row>
    <row r="154" ht="15" customHeight="1">
      <c r="A154" s="1" t="n"/>
      <c r="B154" s="1" t="n"/>
      <c r="C154" s="1" t="n"/>
      <c r="D154" s="1" t="n"/>
      <c r="E154" s="77" t="inlineStr">
        <is>
          <t>TOTAL Material:</t>
        </is>
      </c>
      <c r="F154" s="89" t="n"/>
      <c r="G154" s="22">
        <f>SUM(G146:G153)</f>
        <v/>
      </c>
    </row>
    <row r="155" ht="15" customHeight="1">
      <c r="A155" s="76" t="inlineStr">
        <is>
          <t>Mão de Obra com Encargos Complementares</t>
        </is>
      </c>
      <c r="B155" s="89" t="n"/>
      <c r="C155" s="74" t="inlineStr">
        <is>
          <t>FONTE</t>
        </is>
      </c>
      <c r="D155" s="74" t="inlineStr">
        <is>
          <t>UNID</t>
        </is>
      </c>
      <c r="E155" s="74" t="inlineStr">
        <is>
          <t>COEFICIENTE</t>
        </is>
      </c>
      <c r="F155" s="74" t="inlineStr">
        <is>
          <t>PREÇO UNITÁRIO</t>
        </is>
      </c>
      <c r="G155" s="74" t="inlineStr">
        <is>
          <t>TOTAL</t>
        </is>
      </c>
    </row>
    <row r="156" ht="21" customHeight="1">
      <c r="A156" s="18" t="inlineStr">
        <is>
          <t>88262</t>
        </is>
      </c>
      <c r="B156" s="19" t="inlineStr">
        <is>
          <t>CARPINTEIRO DE FORMAS COM ENCARGOS COMPLEMENTARES</t>
        </is>
      </c>
      <c r="C156" s="18" t="inlineStr">
        <is>
          <t>SINAPI</t>
        </is>
      </c>
      <c r="D156" s="18" t="inlineStr">
        <is>
          <t>H</t>
        </is>
      </c>
      <c r="E156" s="20" t="n">
        <v>8</v>
      </c>
      <c r="F156" s="21" t="n">
        <v>28.52</v>
      </c>
      <c r="G156" s="21">
        <f>ROUND(ROUND(E156,8)*F156,2)</f>
        <v/>
      </c>
    </row>
    <row r="157" ht="21" customHeight="1">
      <c r="A157" s="18" t="inlineStr">
        <is>
          <t>88267</t>
        </is>
      </c>
      <c r="B157" s="19" t="inlineStr">
        <is>
          <t>ENCANADOR OU BOMBEIRO HIDRÁULICO COM ENCARGOS COMPLEMENTARES</t>
        </is>
      </c>
      <c r="C157" s="18" t="inlineStr">
        <is>
          <t>SINAPI</t>
        </is>
      </c>
      <c r="D157" s="18" t="inlineStr">
        <is>
          <t>H</t>
        </is>
      </c>
      <c r="E157" s="20" t="n">
        <v>8</v>
      </c>
      <c r="F157" s="21" t="n">
        <v>28.12</v>
      </c>
      <c r="G157" s="21">
        <f>ROUND(ROUND(E157,8)*F157,2)</f>
        <v/>
      </c>
    </row>
    <row r="158" ht="15" customHeight="1">
      <c r="A158" s="18" t="inlineStr">
        <is>
          <t>88316</t>
        </is>
      </c>
      <c r="B158" s="19" t="inlineStr">
        <is>
          <t>SERVENTE COM ENCARGOS COMPLEMENTARES</t>
        </is>
      </c>
      <c r="C158" s="18" t="inlineStr">
        <is>
          <t>SINAPI</t>
        </is>
      </c>
      <c r="D158" s="18" t="inlineStr">
        <is>
          <t>H</t>
        </is>
      </c>
      <c r="E158" s="20" t="n">
        <v>8.119999999999999</v>
      </c>
      <c r="F158" s="21" t="n">
        <v>22.1</v>
      </c>
      <c r="G158" s="21">
        <f>ROUND(ROUND(E158,8)*F158,2)</f>
        <v/>
      </c>
    </row>
    <row r="159" ht="18" customHeight="1">
      <c r="A159" s="1" t="n"/>
      <c r="B159" s="1" t="n"/>
      <c r="C159" s="1" t="n"/>
      <c r="D159" s="1" t="n"/>
      <c r="E159" s="77" t="inlineStr">
        <is>
          <t>TOTAL Mão de Obra com Encargos Complementares:</t>
        </is>
      </c>
      <c r="F159" s="89" t="n"/>
      <c r="G159" s="22">
        <f>SUM(G156:G158)</f>
        <v/>
      </c>
    </row>
    <row r="160" ht="15" customHeight="1">
      <c r="A160" s="76" t="inlineStr">
        <is>
          <t>Serviço</t>
        </is>
      </c>
      <c r="B160" s="89" t="n"/>
      <c r="C160" s="74" t="inlineStr">
        <is>
          <t>FONTE</t>
        </is>
      </c>
      <c r="D160" s="74" t="inlineStr">
        <is>
          <t>UNID</t>
        </is>
      </c>
      <c r="E160" s="74" t="inlineStr">
        <is>
          <t>COEFICIENTE</t>
        </is>
      </c>
      <c r="F160" s="74" t="inlineStr">
        <is>
          <t>PREÇO UNITÁRIO</t>
        </is>
      </c>
      <c r="G160" s="74" t="inlineStr">
        <is>
          <t>TOTAL</t>
        </is>
      </c>
    </row>
    <row r="161" ht="15" customHeight="1">
      <c r="A161" s="18" t="inlineStr">
        <is>
          <t>C0836</t>
        </is>
      </c>
      <c r="B161" s="19" t="inlineStr">
        <is>
          <t>CONCRETO NÃO ESTRUTURAL PREPARO MANUAL</t>
        </is>
      </c>
      <c r="C161" s="18" t="inlineStr">
        <is>
          <t>SEINFRA</t>
        </is>
      </c>
      <c r="D161" s="18" t="inlineStr">
        <is>
          <t>M3</t>
        </is>
      </c>
      <c r="E161" s="20" t="n">
        <v>0.125</v>
      </c>
      <c r="F161" s="21" t="n">
        <v>520.89</v>
      </c>
      <c r="G161" s="21">
        <f>ROUND(ROUND(E161,8)*F161,2)</f>
        <v/>
      </c>
    </row>
    <row r="162" ht="15" customHeight="1">
      <c r="A162" s="1" t="n"/>
      <c r="B162" s="1" t="n"/>
      <c r="C162" s="1" t="n"/>
      <c r="D162" s="1" t="n"/>
      <c r="E162" s="77" t="inlineStr">
        <is>
          <t>TOTAL Serviço:</t>
        </is>
      </c>
      <c r="F162" s="89" t="n"/>
      <c r="G162" s="22">
        <f>SUM(G161:G161)</f>
        <v/>
      </c>
    </row>
    <row r="163" ht="15" customHeight="1">
      <c r="A163" s="1" t="n"/>
      <c r="B163" s="1" t="n"/>
      <c r="C163" s="1" t="n"/>
      <c r="D163" s="1" t="n"/>
      <c r="E163" s="78" t="inlineStr">
        <is>
          <t>VALOR:</t>
        </is>
      </c>
      <c r="F163" s="89" t="n"/>
      <c r="G163" s="4">
        <f>SUM(G154,G159,G162)</f>
        <v/>
      </c>
    </row>
    <row r="164" ht="15" customHeight="1">
      <c r="A164" s="1" t="n"/>
      <c r="B164" s="1" t="n"/>
      <c r="C164" s="1" t="n"/>
      <c r="D164" s="1" t="n"/>
      <c r="E164" s="78" t="inlineStr">
        <is>
          <t>VALOR BDI:</t>
        </is>
      </c>
      <c r="F164" s="89" t="n"/>
      <c r="G164" s="4">
        <f>ROUND(G163*(0/100),2)</f>
        <v/>
      </c>
    </row>
    <row r="165" ht="15" customHeight="1">
      <c r="A165" s="1" t="n"/>
      <c r="B165" s="1" t="n"/>
      <c r="C165" s="1" t="n"/>
      <c r="D165" s="1" t="n"/>
      <c r="E165" s="78" t="inlineStr">
        <is>
          <t>VALOR COM BDI:</t>
        </is>
      </c>
      <c r="F165" s="89" t="n"/>
      <c r="G165" s="4">
        <f>G164+G163</f>
        <v/>
      </c>
    </row>
    <row r="166" ht="9.949999999999999" customHeight="1">
      <c r="A166" s="1" t="n"/>
      <c r="B166" s="1" t="n"/>
      <c r="C166" s="1" t="n"/>
      <c r="D166" s="1" t="n"/>
      <c r="E166" s="79" t="n"/>
    </row>
    <row r="167" ht="20.1" customHeight="1">
      <c r="A167" s="80" t="inlineStr">
        <is>
          <t>CP ADAP. 017 SINALIZAÇÃO COM FITA FIXADA EM CONE PLÁSTICO, INCLUINDO CONE (M)</t>
        </is>
      </c>
      <c r="B167" s="88" t="n"/>
      <c r="C167" s="88" t="n"/>
      <c r="D167" s="88" t="n"/>
      <c r="E167" s="88" t="n"/>
      <c r="F167" s="88" t="n"/>
      <c r="G167" s="89" t="n"/>
    </row>
    <row r="168" ht="15" customHeight="1">
      <c r="A168" s="76" t="inlineStr">
        <is>
          <t>Material</t>
        </is>
      </c>
      <c r="B168" s="89" t="n"/>
      <c r="C168" s="74" t="inlineStr">
        <is>
          <t>FONTE</t>
        </is>
      </c>
      <c r="D168" s="74" t="inlineStr">
        <is>
          <t>UNID</t>
        </is>
      </c>
      <c r="E168" s="74" t="inlineStr">
        <is>
          <t>COEFICIENTE</t>
        </is>
      </c>
      <c r="F168" s="74" t="inlineStr">
        <is>
          <t>PREÇO UNITÁRIO</t>
        </is>
      </c>
      <c r="G168" s="74" t="inlineStr">
        <is>
          <t>TOTAL</t>
        </is>
      </c>
    </row>
    <row r="169" ht="21" customHeight="1">
      <c r="A169" s="18" t="inlineStr">
        <is>
          <t>00034498</t>
        </is>
      </c>
      <c r="B169" s="19" t="inlineStr">
        <is>
          <t>CONE DE SINALIZACAO EM PVC FLEXIVEL, H = 70 / 76 CM (NBR 15071)</t>
        </is>
      </c>
      <c r="C169" s="18" t="inlineStr">
        <is>
          <t>SINAPI</t>
        </is>
      </c>
      <c r="D169" s="18" t="inlineStr">
        <is>
          <t>UN</t>
        </is>
      </c>
      <c r="E169" s="20" t="n">
        <v>0.0219</v>
      </c>
      <c r="F169" s="21" t="n">
        <v>117.59</v>
      </c>
      <c r="G169" s="21">
        <f>ROUND(ROUND(E169,8)*F169,2)</f>
        <v/>
      </c>
    </row>
    <row r="170" ht="15" customHeight="1">
      <c r="A170" s="18" t="inlineStr">
        <is>
          <t>SBC038004</t>
        </is>
      </c>
      <c r="B170" s="19" t="inlineStr">
        <is>
          <t>FITA ZEBRADA PARA SINALIZACAO 7cm x 100m</t>
        </is>
      </c>
      <c r="C170" s="18" t="inlineStr">
        <is>
          <t xml:space="preserve">Composições </t>
        </is>
      </c>
      <c r="D170" s="18" t="inlineStr">
        <is>
          <t>M</t>
        </is>
      </c>
      <c r="E170" s="20" t="n">
        <v>1.1</v>
      </c>
      <c r="F170" s="21" t="n">
        <v>0.11</v>
      </c>
      <c r="G170" s="21">
        <f>ROUND(ROUND(E170,8)*F170,2)</f>
        <v/>
      </c>
    </row>
    <row r="171" ht="15" customHeight="1">
      <c r="A171" s="1" t="n"/>
      <c r="B171" s="1" t="n"/>
      <c r="C171" s="1" t="n"/>
      <c r="D171" s="1" t="n"/>
      <c r="E171" s="77" t="inlineStr">
        <is>
          <t>TOTAL Material:</t>
        </is>
      </c>
      <c r="F171" s="89" t="n"/>
      <c r="G171" s="22">
        <f>SUM(G169:G170)</f>
        <v/>
      </c>
    </row>
    <row r="172" ht="15" customHeight="1">
      <c r="A172" s="76" t="inlineStr">
        <is>
          <t>Mão de Obra com Encargos Complementares</t>
        </is>
      </c>
      <c r="B172" s="89" t="n"/>
      <c r="C172" s="74" t="inlineStr">
        <is>
          <t>FONTE</t>
        </is>
      </c>
      <c r="D172" s="74" t="inlineStr">
        <is>
          <t>UNID</t>
        </is>
      </c>
      <c r="E172" s="74" t="inlineStr">
        <is>
          <t>COEFICIENTE</t>
        </is>
      </c>
      <c r="F172" s="74" t="inlineStr">
        <is>
          <t>PREÇO UNITÁRIO</t>
        </is>
      </c>
      <c r="G172" s="74" t="inlineStr">
        <is>
          <t>TOTAL</t>
        </is>
      </c>
    </row>
    <row r="173" ht="21" customHeight="1">
      <c r="A173" s="18" t="inlineStr">
        <is>
          <t>88239</t>
        </is>
      </c>
      <c r="B173" s="19" t="inlineStr">
        <is>
          <t>AJUDANTE DE CARPINTEIRO COM ENCARGOS COMPLEMENTARES</t>
        </is>
      </c>
      <c r="C173" s="18" t="inlineStr">
        <is>
          <t>SINAPI</t>
        </is>
      </c>
      <c r="D173" s="18" t="inlineStr">
        <is>
          <t>H</t>
        </is>
      </c>
      <c r="E173" s="20" t="n">
        <v>0.1088</v>
      </c>
      <c r="F173" s="21" t="n">
        <v>23.13</v>
      </c>
      <c r="G173" s="21">
        <f>ROUND(ROUND(E173,8)*F173,2)</f>
        <v/>
      </c>
    </row>
    <row r="174" ht="21" customHeight="1">
      <c r="A174" s="18" t="inlineStr">
        <is>
          <t>88262</t>
        </is>
      </c>
      <c r="B174" s="19" t="inlineStr">
        <is>
          <t>CARPINTEIRO DE FORMAS COM ENCARGOS COMPLEMENTARES</t>
        </is>
      </c>
      <c r="C174" s="18" t="inlineStr">
        <is>
          <t>SINAPI</t>
        </is>
      </c>
      <c r="D174" s="18" t="inlineStr">
        <is>
          <t>H</t>
        </is>
      </c>
      <c r="E174" s="20" t="n">
        <v>0.1384</v>
      </c>
      <c r="F174" s="21" t="n">
        <v>28.52</v>
      </c>
      <c r="G174" s="21">
        <f>ROUND(ROUND(E174,8)*F174,2)</f>
        <v/>
      </c>
    </row>
    <row r="175" ht="18" customHeight="1">
      <c r="A175" s="1" t="n"/>
      <c r="B175" s="1" t="n"/>
      <c r="C175" s="1" t="n"/>
      <c r="D175" s="1" t="n"/>
      <c r="E175" s="77" t="inlineStr">
        <is>
          <t>TOTAL Mão de Obra com Encargos Complementares:</t>
        </is>
      </c>
      <c r="F175" s="89" t="n"/>
      <c r="G175" s="22">
        <f>SUM(G173:G174)</f>
        <v/>
      </c>
    </row>
    <row r="176" ht="15" customHeight="1">
      <c r="A176" s="1" t="n"/>
      <c r="B176" s="1" t="n"/>
      <c r="C176" s="1" t="n"/>
      <c r="D176" s="1" t="n"/>
      <c r="E176" s="78" t="inlineStr">
        <is>
          <t>VALOR:</t>
        </is>
      </c>
      <c r="F176" s="89" t="n"/>
      <c r="G176" s="4">
        <f>SUM(G171,G175)</f>
        <v/>
      </c>
    </row>
    <row r="177" ht="15" customHeight="1">
      <c r="A177" s="1" t="n"/>
      <c r="B177" s="1" t="n"/>
      <c r="C177" s="1" t="n"/>
      <c r="D177" s="1" t="n"/>
      <c r="E177" s="78" t="inlineStr">
        <is>
          <t>VALOR BDI:</t>
        </is>
      </c>
      <c r="F177" s="89" t="n"/>
      <c r="G177" s="4">
        <f>ROUND(G176*(0/100),2)</f>
        <v/>
      </c>
    </row>
    <row r="178" ht="15" customHeight="1">
      <c r="A178" s="1" t="n"/>
      <c r="B178" s="1" t="n"/>
      <c r="C178" s="1" t="n"/>
      <c r="D178" s="1" t="n"/>
      <c r="E178" s="78" t="inlineStr">
        <is>
          <t>VALOR COM BDI:</t>
        </is>
      </c>
      <c r="F178" s="89" t="n"/>
      <c r="G178" s="4">
        <f>G177+G176</f>
        <v/>
      </c>
    </row>
    <row r="179" ht="9.949999999999999" customHeight="1">
      <c r="A179" s="1" t="n"/>
      <c r="B179" s="1" t="n"/>
      <c r="C179" s="1" t="n"/>
      <c r="D179" s="1" t="n"/>
      <c r="E179" s="79" t="n"/>
    </row>
    <row r="180" ht="20.1" customHeight="1">
      <c r="A180" s="80" t="inlineStr">
        <is>
          <t>CP ADAP. 010 APICOAMENTO EM CONCRETO/PREPARO DA SUPERFÍCIE (M2)</t>
        </is>
      </c>
      <c r="B180" s="88" t="n"/>
      <c r="C180" s="88" t="n"/>
      <c r="D180" s="88" t="n"/>
      <c r="E180" s="88" t="n"/>
      <c r="F180" s="88" t="n"/>
      <c r="G180" s="89" t="n"/>
    </row>
    <row r="181" ht="15" customHeight="1">
      <c r="A181" s="76" t="inlineStr">
        <is>
          <t>Mão de Obra com Encargos Complementares</t>
        </is>
      </c>
      <c r="B181" s="89" t="n"/>
      <c r="C181" s="74" t="inlineStr">
        <is>
          <t>FONTE</t>
        </is>
      </c>
      <c r="D181" s="74" t="inlineStr">
        <is>
          <t>UNID</t>
        </is>
      </c>
      <c r="E181" s="74" t="inlineStr">
        <is>
          <t>COEFICIENTE</t>
        </is>
      </c>
      <c r="F181" s="74" t="inlineStr">
        <is>
          <t>PREÇO UNITÁRIO</t>
        </is>
      </c>
      <c r="G181" s="74" t="inlineStr">
        <is>
          <t>TOTAL</t>
        </is>
      </c>
    </row>
    <row r="182" ht="15" customHeight="1">
      <c r="A182" s="18" t="inlineStr">
        <is>
          <t>88316</t>
        </is>
      </c>
      <c r="B182" s="19" t="inlineStr">
        <is>
          <t>SERVENTE COM ENCARGOS COMPLEMENTARES</t>
        </is>
      </c>
      <c r="C182" s="18" t="inlineStr">
        <is>
          <t>SINAPI</t>
        </is>
      </c>
      <c r="D182" s="18" t="inlineStr">
        <is>
          <t>H</t>
        </is>
      </c>
      <c r="E182" s="20" t="n">
        <v>2</v>
      </c>
      <c r="F182" s="21" t="n">
        <v>22.1</v>
      </c>
      <c r="G182" s="21">
        <f>ROUND(ROUND(E182,8)*F182,2)</f>
        <v/>
      </c>
    </row>
    <row r="183" ht="18" customHeight="1">
      <c r="A183" s="1" t="n"/>
      <c r="B183" s="1" t="n"/>
      <c r="C183" s="1" t="n"/>
      <c r="D183" s="1" t="n"/>
      <c r="E183" s="77" t="inlineStr">
        <is>
          <t>TOTAL Mão de Obra com Encargos Complementares:</t>
        </is>
      </c>
      <c r="F183" s="89" t="n"/>
      <c r="G183" s="22">
        <f>SUM(G182:G182)</f>
        <v/>
      </c>
    </row>
    <row r="184" ht="15" customHeight="1">
      <c r="A184" s="1" t="n"/>
      <c r="B184" s="1" t="n"/>
      <c r="C184" s="1" t="n"/>
      <c r="D184" s="1" t="n"/>
      <c r="E184" s="78" t="inlineStr">
        <is>
          <t>VALOR:</t>
        </is>
      </c>
      <c r="F184" s="89" t="n"/>
      <c r="G184" s="4">
        <f>SUM(G183)</f>
        <v/>
      </c>
    </row>
    <row r="185" ht="15" customHeight="1">
      <c r="A185" s="1" t="n"/>
      <c r="B185" s="1" t="n"/>
      <c r="C185" s="1" t="n"/>
      <c r="D185" s="1" t="n"/>
      <c r="E185" s="78" t="inlineStr">
        <is>
          <t>VALOR BDI:</t>
        </is>
      </c>
      <c r="F185" s="89" t="n"/>
      <c r="G185" s="4">
        <f>ROUND(G184*(0/100),2)</f>
        <v/>
      </c>
    </row>
    <row r="186" ht="15" customHeight="1">
      <c r="A186" s="1" t="n"/>
      <c r="B186" s="1" t="n"/>
      <c r="C186" s="1" t="n"/>
      <c r="D186" s="1" t="n"/>
      <c r="E186" s="78" t="inlineStr">
        <is>
          <t>VALOR COM BDI:</t>
        </is>
      </c>
      <c r="F186" s="89" t="n"/>
      <c r="G186" s="4">
        <f>G185+G184</f>
        <v/>
      </c>
    </row>
    <row r="187" ht="9.949999999999999" customHeight="1">
      <c r="A187" s="1" t="n"/>
      <c r="B187" s="1" t="n"/>
      <c r="C187" s="1" t="n"/>
      <c r="D187" s="1" t="n"/>
      <c r="E187" s="79" t="n"/>
    </row>
    <row r="188" ht="20.1" customHeight="1">
      <c r="A188" s="80" t="inlineStr">
        <is>
          <t>CP ADAP. 004 LIMPEZA DE SUPERFÍCIE C/ ESCOVA DE AÇO (M2)</t>
        </is>
      </c>
      <c r="B188" s="88" t="n"/>
      <c r="C188" s="88" t="n"/>
      <c r="D188" s="88" t="n"/>
      <c r="E188" s="88" t="n"/>
      <c r="F188" s="88" t="n"/>
      <c r="G188" s="89" t="n"/>
    </row>
    <row r="189" ht="15" customHeight="1">
      <c r="A189" s="76" t="inlineStr">
        <is>
          <t>Material</t>
        </is>
      </c>
      <c r="B189" s="89" t="n"/>
      <c r="C189" s="74" t="inlineStr">
        <is>
          <t>FONTE</t>
        </is>
      </c>
      <c r="D189" s="74" t="inlineStr">
        <is>
          <t>UNID</t>
        </is>
      </c>
      <c r="E189" s="74" t="inlineStr">
        <is>
          <t>COEFICIENTE</t>
        </is>
      </c>
      <c r="F189" s="74" t="inlineStr">
        <is>
          <t>PREÇO UNITÁRIO</t>
        </is>
      </c>
      <c r="G189" s="74" t="inlineStr">
        <is>
          <t>TOTAL</t>
        </is>
      </c>
    </row>
    <row r="190" ht="21" customHeight="1">
      <c r="A190" s="18" t="inlineStr">
        <is>
          <t>00000012</t>
        </is>
      </c>
      <c r="B190" s="19" t="inlineStr">
        <is>
          <t>ESCOVA DE ACO, COM CABO, *4 X 15* FILEIRAS DE CERDAS</t>
        </is>
      </c>
      <c r="C190" s="18" t="inlineStr">
        <is>
          <t>SINAPI</t>
        </is>
      </c>
      <c r="D190" s="18" t="inlineStr">
        <is>
          <t>UN</t>
        </is>
      </c>
      <c r="E190" s="20" t="n">
        <v>0.2</v>
      </c>
      <c r="F190" s="21" t="n">
        <v>15</v>
      </c>
      <c r="G190" s="21">
        <f>ROUND(ROUND(E190,8)*F190,2)</f>
        <v/>
      </c>
    </row>
    <row r="191" ht="15" customHeight="1">
      <c r="A191" s="1" t="n"/>
      <c r="B191" s="1" t="n"/>
      <c r="C191" s="1" t="n"/>
      <c r="D191" s="1" t="n"/>
      <c r="E191" s="77" t="inlineStr">
        <is>
          <t>TOTAL Material:</t>
        </is>
      </c>
      <c r="F191" s="89" t="n"/>
      <c r="G191" s="22">
        <f>SUM(G190:G190)</f>
        <v/>
      </c>
    </row>
    <row r="192" ht="15" customHeight="1">
      <c r="A192" s="76" t="inlineStr">
        <is>
          <t>Mão de Obra com Encargos Complementares</t>
        </is>
      </c>
      <c r="B192" s="89" t="n"/>
      <c r="C192" s="74" t="inlineStr">
        <is>
          <t>FONTE</t>
        </is>
      </c>
      <c r="D192" s="74" t="inlineStr">
        <is>
          <t>UNID</t>
        </is>
      </c>
      <c r="E192" s="74" t="inlineStr">
        <is>
          <t>COEFICIENTE</t>
        </is>
      </c>
      <c r="F192" s="74" t="inlineStr">
        <is>
          <t>PREÇO UNITÁRIO</t>
        </is>
      </c>
      <c r="G192" s="74" t="inlineStr">
        <is>
          <t>TOTAL</t>
        </is>
      </c>
    </row>
    <row r="193" ht="15" customHeight="1">
      <c r="A193" s="18" t="inlineStr">
        <is>
          <t>88316</t>
        </is>
      </c>
      <c r="B193" s="19" t="inlineStr">
        <is>
          <t>SERVENTE COM ENCARGOS COMPLEMENTARES</t>
        </is>
      </c>
      <c r="C193" s="18" t="inlineStr">
        <is>
          <t>SINAPI</t>
        </is>
      </c>
      <c r="D193" s="18" t="inlineStr">
        <is>
          <t>H</t>
        </is>
      </c>
      <c r="E193" s="20" t="n">
        <v>0.4</v>
      </c>
      <c r="F193" s="21" t="n">
        <v>22.1</v>
      </c>
      <c r="G193" s="21">
        <f>ROUND(ROUND(E193,8)*F193,2)</f>
        <v/>
      </c>
    </row>
    <row r="194" ht="18" customHeight="1">
      <c r="A194" s="1" t="n"/>
      <c r="B194" s="1" t="n"/>
      <c r="C194" s="1" t="n"/>
      <c r="D194" s="1" t="n"/>
      <c r="E194" s="77" t="inlineStr">
        <is>
          <t>TOTAL Mão de Obra com Encargos Complementares:</t>
        </is>
      </c>
      <c r="F194" s="89" t="n"/>
      <c r="G194" s="22">
        <f>SUM(G193:G193)</f>
        <v/>
      </c>
    </row>
    <row r="195" ht="15" customHeight="1">
      <c r="A195" s="1" t="n"/>
      <c r="B195" s="1" t="n"/>
      <c r="C195" s="1" t="n"/>
      <c r="D195" s="1" t="n"/>
      <c r="E195" s="78" t="inlineStr">
        <is>
          <t>VALOR:</t>
        </is>
      </c>
      <c r="F195" s="89" t="n"/>
      <c r="G195" s="4">
        <f>SUM(G191,G194)</f>
        <v/>
      </c>
    </row>
    <row r="196" ht="15" customHeight="1">
      <c r="A196" s="1" t="n"/>
      <c r="B196" s="1" t="n"/>
      <c r="C196" s="1" t="n"/>
      <c r="D196" s="1" t="n"/>
      <c r="E196" s="78" t="inlineStr">
        <is>
          <t>VALOR BDI:</t>
        </is>
      </c>
      <c r="F196" s="89" t="n"/>
      <c r="G196" s="4">
        <f>ROUND(G195*(0/100),2)</f>
        <v/>
      </c>
    </row>
    <row r="197" ht="15" customHeight="1">
      <c r="A197" s="1" t="n"/>
      <c r="B197" s="1" t="n"/>
      <c r="C197" s="1" t="n"/>
      <c r="D197" s="1" t="n"/>
      <c r="E197" s="78" t="inlineStr">
        <is>
          <t>VALOR COM BDI:</t>
        </is>
      </c>
      <c r="F197" s="89" t="n"/>
      <c r="G197" s="4">
        <f>G196+G195</f>
        <v/>
      </c>
    </row>
    <row r="198" ht="9.949999999999999" customHeight="1">
      <c r="A198" s="1" t="n"/>
      <c r="B198" s="1" t="n"/>
      <c r="C198" s="1" t="n"/>
      <c r="D198" s="1" t="n"/>
      <c r="E198" s="79" t="n"/>
    </row>
    <row r="199" ht="20.1" customHeight="1">
      <c r="A199" s="80" t="inlineStr">
        <is>
          <t>PE.EST.99814. LIMPEZA DE SUPERFÍCIE COM JATO DE ALTA PRESSÃO, EM HORÁRIO EXTRAORDINÁRIO_50%. (m²)</t>
        </is>
      </c>
      <c r="B199" s="88" t="n"/>
      <c r="C199" s="88" t="n"/>
      <c r="D199" s="88" t="n"/>
      <c r="E199" s="88" t="n"/>
      <c r="F199" s="88" t="n"/>
      <c r="G199" s="89" t="n"/>
    </row>
    <row r="200" ht="15" customHeight="1">
      <c r="A200" s="76" t="inlineStr">
        <is>
          <t>Equipamento Custo Horário</t>
        </is>
      </c>
      <c r="B200" s="89" t="n"/>
      <c r="C200" s="74" t="inlineStr">
        <is>
          <t>FONTE</t>
        </is>
      </c>
      <c r="D200" s="74" t="inlineStr">
        <is>
          <t>UNID</t>
        </is>
      </c>
      <c r="E200" s="74" t="inlineStr">
        <is>
          <t>COEFICIENTE</t>
        </is>
      </c>
      <c r="F200" s="74" t="inlineStr">
        <is>
          <t>PREÇO UNITÁRIO</t>
        </is>
      </c>
      <c r="G200" s="74" t="inlineStr">
        <is>
          <t>TOTAL</t>
        </is>
      </c>
    </row>
    <row r="201" ht="38.1" customHeight="1">
      <c r="A201" s="18" t="inlineStr">
        <is>
          <t>99833</t>
        </is>
      </c>
      <c r="B201" s="19" t="inlineStr">
        <is>
          <t>LAVADORA DE ALTA PRESSAO (LAVA-JATO) PARA AGUA FRIA, PRESSAO DE OPERACAO ENTRE 1400 E 1900 LIB/POL2, VAZAO MAXIMA ENTRE 400 E 700 L/H - CHP DIURNO. AF_05/2023</t>
        </is>
      </c>
      <c r="C201" s="18" t="inlineStr">
        <is>
          <t>SINAPI</t>
        </is>
      </c>
      <c r="D201" s="18" t="inlineStr">
        <is>
          <t>CHP</t>
        </is>
      </c>
      <c r="E201" s="20" t="n">
        <v>0.015</v>
      </c>
      <c r="F201" s="21" t="n">
        <v>1.99</v>
      </c>
      <c r="G201" s="21">
        <f>ROUND(ROUND(E201,8)*F201,2)</f>
        <v/>
      </c>
    </row>
    <row r="202" ht="18" customHeight="1">
      <c r="A202" s="1" t="n"/>
      <c r="B202" s="1" t="n"/>
      <c r="C202" s="1" t="n"/>
      <c r="D202" s="1" t="n"/>
      <c r="E202" s="77" t="inlineStr">
        <is>
          <t>TOTAL Equipamento Custo Horário:</t>
        </is>
      </c>
      <c r="F202" s="89" t="n"/>
      <c r="G202" s="22">
        <f>SUM(G201:G201)</f>
        <v/>
      </c>
    </row>
    <row r="203" ht="15" customHeight="1">
      <c r="A203" s="76" t="inlineStr">
        <is>
          <t>Mão de Obra</t>
        </is>
      </c>
      <c r="B203" s="89" t="n"/>
      <c r="C203" s="74" t="inlineStr">
        <is>
          <t>FONTE</t>
        </is>
      </c>
      <c r="D203" s="74" t="inlineStr">
        <is>
          <t>UNID</t>
        </is>
      </c>
      <c r="E203" s="74" t="inlineStr">
        <is>
          <t>COEFICIENTE</t>
        </is>
      </c>
      <c r="F203" s="74" t="inlineStr">
        <is>
          <t>PREÇO UNITÁRIO</t>
        </is>
      </c>
      <c r="G203" s="74" t="inlineStr">
        <is>
          <t>TOTAL</t>
        </is>
      </c>
    </row>
    <row r="204" ht="21" customHeight="1">
      <c r="A204" s="18" t="inlineStr">
        <is>
          <t>PE.88316..HE</t>
        </is>
      </c>
      <c r="B204" s="19" t="inlineStr">
        <is>
          <t>SERVENTE COM ENCARGOS COMPLEMENTARES HORÁRIO EXTRAORDINÁRIO 50%</t>
        </is>
      </c>
      <c r="C204" s="18" t="inlineStr">
        <is>
          <t xml:space="preserve">Composições </t>
        </is>
      </c>
      <c r="D204" s="18" t="inlineStr">
        <is>
          <t>H</t>
        </is>
      </c>
      <c r="E204" s="20" t="n">
        <v>0.089</v>
      </c>
      <c r="F204" s="21" t="n">
        <v>28.24</v>
      </c>
      <c r="G204" s="21">
        <f>ROUND(ROUND(E204,8)*F204,2)</f>
        <v/>
      </c>
    </row>
    <row r="205" ht="15" customHeight="1">
      <c r="A205" s="1" t="n"/>
      <c r="B205" s="1" t="n"/>
      <c r="C205" s="1" t="n"/>
      <c r="D205" s="1" t="n"/>
      <c r="E205" s="77" t="inlineStr">
        <is>
          <t>TOTAL Mão de Obra:</t>
        </is>
      </c>
      <c r="F205" s="89" t="n"/>
      <c r="G205" s="22">
        <f>SUM(G204:G204)</f>
        <v/>
      </c>
    </row>
    <row r="206" ht="15" customHeight="1">
      <c r="A206" s="1" t="n"/>
      <c r="B206" s="1" t="n"/>
      <c r="C206" s="1" t="n"/>
      <c r="D206" s="1" t="n"/>
      <c r="E206" s="78" t="inlineStr">
        <is>
          <t>VALOR:</t>
        </is>
      </c>
      <c r="F206" s="89" t="n"/>
      <c r="G206" s="4">
        <f>SUM(G202,G205)</f>
        <v/>
      </c>
    </row>
    <row r="207" ht="15" customHeight="1">
      <c r="A207" s="1" t="n"/>
      <c r="B207" s="1" t="n"/>
      <c r="C207" s="1" t="n"/>
      <c r="D207" s="1" t="n"/>
      <c r="E207" s="78" t="inlineStr">
        <is>
          <t>VALOR BDI:</t>
        </is>
      </c>
      <c r="F207" s="89" t="n"/>
      <c r="G207" s="4">
        <f>ROUND(G206*(0/100),2)</f>
        <v/>
      </c>
    </row>
    <row r="208" ht="15" customHeight="1">
      <c r="A208" s="1" t="n"/>
      <c r="B208" s="1" t="n"/>
      <c r="C208" s="1" t="n"/>
      <c r="D208" s="1" t="n"/>
      <c r="E208" s="78" t="inlineStr">
        <is>
          <t>VALOR COM BDI:</t>
        </is>
      </c>
      <c r="F208" s="89" t="n"/>
      <c r="G208" s="4">
        <f>G207+G206</f>
        <v/>
      </c>
    </row>
    <row r="209" ht="9.949999999999999" customHeight="1">
      <c r="A209" s="1" t="n"/>
      <c r="B209" s="1" t="n"/>
      <c r="C209" s="1" t="n"/>
      <c r="D209" s="1" t="n"/>
      <c r="E209" s="79" t="n"/>
    </row>
    <row r="210" ht="20.1" customHeight="1">
      <c r="A210" s="80" t="inlineStr">
        <is>
          <t>CP ADAP. 009 PINTURA PROTEÇÃO C/INIBIDOR MIGRATÓRIO CORROSÃO, 2 DEMÃOS - M2 (M2)</t>
        </is>
      </c>
      <c r="B210" s="88" t="n"/>
      <c r="C210" s="88" t="n"/>
      <c r="D210" s="88" t="n"/>
      <c r="E210" s="88" t="n"/>
      <c r="F210" s="88" t="n"/>
      <c r="G210" s="89" t="n"/>
    </row>
    <row r="211" ht="15" customHeight="1">
      <c r="A211" s="76" t="inlineStr">
        <is>
          <t>Material</t>
        </is>
      </c>
      <c r="B211" s="89" t="n"/>
      <c r="C211" s="74" t="inlineStr">
        <is>
          <t>FONTE</t>
        </is>
      </c>
      <c r="D211" s="74" t="inlineStr">
        <is>
          <t>UNID</t>
        </is>
      </c>
      <c r="E211" s="74" t="inlineStr">
        <is>
          <t>COEFICIENTE</t>
        </is>
      </c>
      <c r="F211" s="74" t="inlineStr">
        <is>
          <t>PREÇO UNITÁRIO</t>
        </is>
      </c>
      <c r="G211" s="74" t="inlineStr">
        <is>
          <t>TOTAL</t>
        </is>
      </c>
    </row>
    <row r="212" ht="15" customHeight="1">
      <c r="A212" s="18" t="inlineStr">
        <is>
          <t>I2355</t>
        </is>
      </c>
      <c r="B212" s="19" t="inlineStr">
        <is>
          <t>INIBIDOR DE CORROSÃO MIGRATÓRIO MCI2020</t>
        </is>
      </c>
      <c r="C212" s="18" t="inlineStr">
        <is>
          <t>SEINFRA</t>
        </is>
      </c>
      <c r="D212" s="18" t="inlineStr">
        <is>
          <t>L</t>
        </is>
      </c>
      <c r="E212" s="20" t="n">
        <v>1.314</v>
      </c>
      <c r="F212" s="21" t="n">
        <v>39.38</v>
      </c>
      <c r="G212" s="21">
        <f>ROUND(ROUND(E212,8)*F212,2)</f>
        <v/>
      </c>
    </row>
    <row r="213" ht="15" customHeight="1">
      <c r="A213" s="1" t="n"/>
      <c r="B213" s="1" t="n"/>
      <c r="C213" s="1" t="n"/>
      <c r="D213" s="1" t="n"/>
      <c r="E213" s="77" t="inlineStr">
        <is>
          <t>TOTAL Material:</t>
        </is>
      </c>
      <c r="F213" s="89" t="n"/>
      <c r="G213" s="22">
        <f>SUM(G212:G212)</f>
        <v/>
      </c>
    </row>
    <row r="214" ht="15" customHeight="1">
      <c r="A214" s="76" t="inlineStr">
        <is>
          <t>Mão de Obra com Encargos Complementares</t>
        </is>
      </c>
      <c r="B214" s="89" t="n"/>
      <c r="C214" s="74" t="inlineStr">
        <is>
          <t>FONTE</t>
        </is>
      </c>
      <c r="D214" s="74" t="inlineStr">
        <is>
          <t>UNID</t>
        </is>
      </c>
      <c r="E214" s="74" t="inlineStr">
        <is>
          <t>COEFICIENTE</t>
        </is>
      </c>
      <c r="F214" s="74" t="inlineStr">
        <is>
          <t>PREÇO UNITÁRIO</t>
        </is>
      </c>
      <c r="G214" s="74" t="inlineStr">
        <is>
          <t>TOTAL</t>
        </is>
      </c>
    </row>
    <row r="215" ht="15" customHeight="1">
      <c r="A215" s="18" t="inlineStr">
        <is>
          <t>88309</t>
        </is>
      </c>
      <c r="B215" s="19" t="inlineStr">
        <is>
          <t>PEDREIRO COM ENCARGOS COMPLEMENTARES</t>
        </is>
      </c>
      <c r="C215" s="18" t="inlineStr">
        <is>
          <t>SINAPI</t>
        </is>
      </c>
      <c r="D215" s="18" t="inlineStr">
        <is>
          <t>H</t>
        </is>
      </c>
      <c r="E215" s="20" t="n">
        <v>0.4</v>
      </c>
      <c r="F215" s="21" t="n">
        <v>28.88</v>
      </c>
      <c r="G215" s="21">
        <f>ROUND(ROUND(E215,8)*F215,2)</f>
        <v/>
      </c>
    </row>
    <row r="216" ht="15" customHeight="1">
      <c r="A216" s="18" t="inlineStr">
        <is>
          <t>88316</t>
        </is>
      </c>
      <c r="B216" s="19" t="inlineStr">
        <is>
          <t>SERVENTE COM ENCARGOS COMPLEMENTARES</t>
        </is>
      </c>
      <c r="C216" s="18" t="inlineStr">
        <is>
          <t>SINAPI</t>
        </is>
      </c>
      <c r="D216" s="18" t="inlineStr">
        <is>
          <t>H</t>
        </is>
      </c>
      <c r="E216" s="20" t="n">
        <v>0.2</v>
      </c>
      <c r="F216" s="21" t="n">
        <v>22.1</v>
      </c>
      <c r="G216" s="21">
        <f>ROUND(ROUND(E216,8)*F216,2)</f>
        <v/>
      </c>
    </row>
    <row r="217" ht="18" customHeight="1">
      <c r="A217" s="1" t="n"/>
      <c r="B217" s="1" t="n"/>
      <c r="C217" s="1" t="n"/>
      <c r="D217" s="1" t="n"/>
      <c r="E217" s="77" t="inlineStr">
        <is>
          <t>TOTAL Mão de Obra com Encargos Complementares:</t>
        </is>
      </c>
      <c r="F217" s="89" t="n"/>
      <c r="G217" s="22">
        <f>SUM(G215:G216)</f>
        <v/>
      </c>
    </row>
    <row r="218" ht="15" customHeight="1">
      <c r="A218" s="1" t="n"/>
      <c r="B218" s="1" t="n"/>
      <c r="C218" s="1" t="n"/>
      <c r="D218" s="1" t="n"/>
      <c r="E218" s="78" t="inlineStr">
        <is>
          <t>VALOR:</t>
        </is>
      </c>
      <c r="F218" s="89" t="n"/>
      <c r="G218" s="4">
        <f>SUM(G213,G217)</f>
        <v/>
      </c>
    </row>
    <row r="219" ht="15" customHeight="1">
      <c r="A219" s="1" t="n"/>
      <c r="B219" s="1" t="n"/>
      <c r="C219" s="1" t="n"/>
      <c r="D219" s="1" t="n"/>
      <c r="E219" s="78" t="inlineStr">
        <is>
          <t>VALOR BDI:</t>
        </is>
      </c>
      <c r="F219" s="89" t="n"/>
      <c r="G219" s="4">
        <f>ROUND(G218*(0/100),2)</f>
        <v/>
      </c>
    </row>
    <row r="220" ht="15" customHeight="1">
      <c r="A220" s="1" t="n"/>
      <c r="B220" s="1" t="n"/>
      <c r="C220" s="1" t="n"/>
      <c r="D220" s="1" t="n"/>
      <c r="E220" s="78" t="inlineStr">
        <is>
          <t>VALOR COM BDI:</t>
        </is>
      </c>
      <c r="F220" s="89" t="n"/>
      <c r="G220" s="4">
        <f>G219+G218</f>
        <v/>
      </c>
    </row>
    <row r="221" ht="9.949999999999999" customHeight="1">
      <c r="A221" s="1" t="n"/>
      <c r="B221" s="1" t="n"/>
      <c r="C221" s="1" t="n"/>
      <c r="D221" s="1" t="n"/>
      <c r="E221" s="79" t="n"/>
    </row>
    <row r="222" ht="20.1" customHeight="1">
      <c r="A222" s="80" t="inlineStr">
        <is>
          <t>CP ADAP. 007 APLICAÇÃO DE ADESIVO ESTRUTURAL - KG (KG)</t>
        </is>
      </c>
      <c r="B222" s="88" t="n"/>
      <c r="C222" s="88" t="n"/>
      <c r="D222" s="88" t="n"/>
      <c r="E222" s="88" t="n"/>
      <c r="F222" s="88" t="n"/>
      <c r="G222" s="89" t="n"/>
    </row>
    <row r="223" ht="15" customHeight="1">
      <c r="A223" s="76" t="inlineStr">
        <is>
          <t>Material</t>
        </is>
      </c>
      <c r="B223" s="89" t="n"/>
      <c r="C223" s="74" t="inlineStr">
        <is>
          <t>FONTE</t>
        </is>
      </c>
      <c r="D223" s="74" t="inlineStr">
        <is>
          <t>UNID</t>
        </is>
      </c>
      <c r="E223" s="74" t="inlineStr">
        <is>
          <t>COEFICIENTE</t>
        </is>
      </c>
      <c r="F223" s="74" t="inlineStr">
        <is>
          <t>PREÇO UNITÁRIO</t>
        </is>
      </c>
      <c r="G223" s="74" t="inlineStr">
        <is>
          <t>TOTAL</t>
        </is>
      </c>
    </row>
    <row r="224" ht="21" customHeight="1">
      <c r="A224" s="18" t="inlineStr">
        <is>
          <t>00000131</t>
        </is>
      </c>
      <c r="B224" s="19" t="inlineStr">
        <is>
          <t>ADESIVO ESTRUTURAL A BASE DE RESINA EPOXI, BICOMPONENTE, PASTOSO (TIXOTROPICO)</t>
        </is>
      </c>
      <c r="C224" s="18" t="inlineStr">
        <is>
          <t>SINAPI</t>
        </is>
      </c>
      <c r="D224" s="18" t="inlineStr">
        <is>
          <t>KG</t>
        </is>
      </c>
      <c r="E224" s="20" t="n">
        <v>1.314</v>
      </c>
      <c r="F224" s="21" t="n">
        <v>51.08</v>
      </c>
      <c r="G224" s="21">
        <f>ROUND(ROUND(E224,8)*F224,2)</f>
        <v/>
      </c>
    </row>
    <row r="225" ht="15" customHeight="1">
      <c r="A225" s="1" t="n"/>
      <c r="B225" s="1" t="n"/>
      <c r="C225" s="1" t="n"/>
      <c r="D225" s="1" t="n"/>
      <c r="E225" s="77" t="inlineStr">
        <is>
          <t>TOTAL Material:</t>
        </is>
      </c>
      <c r="F225" s="89" t="n"/>
      <c r="G225" s="22">
        <f>SUM(G224:G224)</f>
        <v/>
      </c>
    </row>
    <row r="226" ht="15" customHeight="1">
      <c r="A226" s="76" t="inlineStr">
        <is>
          <t>Mão de Obra com Encargos Complementares</t>
        </is>
      </c>
      <c r="B226" s="89" t="n"/>
      <c r="C226" s="74" t="inlineStr">
        <is>
          <t>FONTE</t>
        </is>
      </c>
      <c r="D226" s="74" t="inlineStr">
        <is>
          <t>UNID</t>
        </is>
      </c>
      <c r="E226" s="74" t="inlineStr">
        <is>
          <t>COEFICIENTE</t>
        </is>
      </c>
      <c r="F226" s="74" t="inlineStr">
        <is>
          <t>PREÇO UNITÁRIO</t>
        </is>
      </c>
      <c r="G226" s="74" t="inlineStr">
        <is>
          <t>TOTAL</t>
        </is>
      </c>
    </row>
    <row r="227" ht="15" customHeight="1">
      <c r="A227" s="18" t="inlineStr">
        <is>
          <t>88309</t>
        </is>
      </c>
      <c r="B227" s="19" t="inlineStr">
        <is>
          <t>PEDREIRO COM ENCARGOS COMPLEMENTARES</t>
        </is>
      </c>
      <c r="C227" s="18" t="inlineStr">
        <is>
          <t>SINAPI</t>
        </is>
      </c>
      <c r="D227" s="18" t="inlineStr">
        <is>
          <t>H</t>
        </is>
      </c>
      <c r="E227" s="20" t="n">
        <v>0.4</v>
      </c>
      <c r="F227" s="21" t="n">
        <v>28.88</v>
      </c>
      <c r="G227" s="21">
        <f>ROUND(ROUND(E227,8)*F227,2)</f>
        <v/>
      </c>
    </row>
    <row r="228" ht="15" customHeight="1">
      <c r="A228" s="18" t="inlineStr">
        <is>
          <t>88316</t>
        </is>
      </c>
      <c r="B228" s="19" t="inlineStr">
        <is>
          <t>SERVENTE COM ENCARGOS COMPLEMENTARES</t>
        </is>
      </c>
      <c r="C228" s="18" t="inlineStr">
        <is>
          <t>SINAPI</t>
        </is>
      </c>
      <c r="D228" s="18" t="inlineStr">
        <is>
          <t>H</t>
        </is>
      </c>
      <c r="E228" s="20" t="n">
        <v>0.2</v>
      </c>
      <c r="F228" s="21" t="n">
        <v>22.1</v>
      </c>
      <c r="G228" s="21">
        <f>ROUND(ROUND(E228,8)*F228,2)</f>
        <v/>
      </c>
    </row>
    <row r="229" ht="18" customHeight="1">
      <c r="A229" s="1" t="n"/>
      <c r="B229" s="1" t="n"/>
      <c r="C229" s="1" t="n"/>
      <c r="D229" s="1" t="n"/>
      <c r="E229" s="77" t="inlineStr">
        <is>
          <t>TOTAL Mão de Obra com Encargos Complementares:</t>
        </is>
      </c>
      <c r="F229" s="89" t="n"/>
      <c r="G229" s="22">
        <f>SUM(G227:G228)</f>
        <v/>
      </c>
    </row>
    <row r="230" ht="15" customHeight="1">
      <c r="A230" s="1" t="n"/>
      <c r="B230" s="1" t="n"/>
      <c r="C230" s="1" t="n"/>
      <c r="D230" s="1" t="n"/>
      <c r="E230" s="78" t="inlineStr">
        <is>
          <t>VALOR:</t>
        </is>
      </c>
      <c r="F230" s="89" t="n"/>
      <c r="G230" s="4">
        <f>SUM(G225,G229)</f>
        <v/>
      </c>
    </row>
    <row r="231" ht="15" customHeight="1">
      <c r="A231" s="1" t="n"/>
      <c r="B231" s="1" t="n"/>
      <c r="C231" s="1" t="n"/>
      <c r="D231" s="1" t="n"/>
      <c r="E231" s="78" t="inlineStr">
        <is>
          <t>VALOR BDI:</t>
        </is>
      </c>
      <c r="F231" s="89" t="n"/>
      <c r="G231" s="4">
        <f>ROUND(G230*(0/100),2)</f>
        <v/>
      </c>
    </row>
    <row r="232" ht="15" customHeight="1">
      <c r="A232" s="1" t="n"/>
      <c r="B232" s="1" t="n"/>
      <c r="C232" s="1" t="n"/>
      <c r="D232" s="1" t="n"/>
      <c r="E232" s="78" t="inlineStr">
        <is>
          <t>VALOR COM BDI:</t>
        </is>
      </c>
      <c r="F232" s="89" t="n"/>
      <c r="G232" s="4">
        <f>G231+G230</f>
        <v/>
      </c>
    </row>
    <row r="233" ht="9.949999999999999" customHeight="1">
      <c r="A233" s="1" t="n"/>
      <c r="B233" s="1" t="n"/>
      <c r="C233" s="1" t="n"/>
      <c r="D233" s="1" t="n"/>
      <c r="E233" s="79" t="n"/>
    </row>
    <row r="234" ht="20.1" customHeight="1">
      <c r="A234" s="80" t="inlineStr">
        <is>
          <t>92762. ARMAÇÃO DE PILAR OU VIGA DE ESTRUTURA CONVENCIONAL DE CONCRETO ARMADO UTILIZANDO AÇO CA-50 DE 10,0 MM - MONTAGEM. AF_06/2022 (KG) (KG)</t>
        </is>
      </c>
      <c r="B234" s="88" t="n"/>
      <c r="C234" s="88" t="n"/>
      <c r="D234" s="88" t="n"/>
      <c r="E234" s="88" t="n"/>
      <c r="F234" s="88" t="n"/>
      <c r="G234" s="89" t="n"/>
    </row>
    <row r="235" ht="15" customHeight="1">
      <c r="A235" s="76" t="inlineStr">
        <is>
          <t>Material</t>
        </is>
      </c>
      <c r="B235" s="89" t="n"/>
      <c r="C235" s="74" t="inlineStr">
        <is>
          <t>FONTE</t>
        </is>
      </c>
      <c r="D235" s="74" t="inlineStr">
        <is>
          <t>UNID</t>
        </is>
      </c>
      <c r="E235" s="74" t="inlineStr">
        <is>
          <t>COEFICIENTE</t>
        </is>
      </c>
      <c r="F235" s="74" t="inlineStr">
        <is>
          <t>PREÇO UNITÁRIO</t>
        </is>
      </c>
      <c r="G235" s="74" t="inlineStr">
        <is>
          <t>TOTAL</t>
        </is>
      </c>
    </row>
    <row r="236" ht="21" customHeight="1">
      <c r="A236" s="18" t="inlineStr">
        <is>
          <t>00043132</t>
        </is>
      </c>
      <c r="B236" s="19" t="inlineStr">
        <is>
          <t>ARAME RECOZIDO 16 BWG, D = 1,65 MM (0,016 KG/M) OU 18 BWG, D = 1,25 MM (0,01 KG/M)</t>
        </is>
      </c>
      <c r="C236" s="18" t="inlineStr">
        <is>
          <t>SINAPI</t>
        </is>
      </c>
      <c r="D236" s="18" t="inlineStr">
        <is>
          <t>KG</t>
        </is>
      </c>
      <c r="E236" s="20" t="n">
        <v>0.025</v>
      </c>
      <c r="F236" s="21" t="n">
        <v>15.73</v>
      </c>
      <c r="G236" s="21">
        <f>ROUND(ROUND(E236,8)*F236,2)</f>
        <v/>
      </c>
    </row>
    <row r="237" ht="29.1" customHeight="1">
      <c r="A237" s="18" t="inlineStr">
        <is>
          <t>00039017</t>
        </is>
      </c>
      <c r="B237" s="19" t="inlineStr">
        <is>
          <t>ESPACADOR / DISTANCIADOR CIRCULAR COM ENTRADA LATERAL, EM PLASTICO, PARA VERGALHAO *4,2 A 12,5* MM, COBRIMENTO 20 MM</t>
        </is>
      </c>
      <c r="C237" s="18" t="inlineStr">
        <is>
          <t>SINAPI</t>
        </is>
      </c>
      <c r="D237" s="18" t="inlineStr">
        <is>
          <t>UN</t>
        </is>
      </c>
      <c r="E237" s="20" t="n">
        <v>0.543</v>
      </c>
      <c r="F237" s="21" t="n">
        <v>0.22</v>
      </c>
      <c r="G237" s="21">
        <f>ROUND(ROUND(E237,8)*F237,2)</f>
        <v/>
      </c>
    </row>
    <row r="238" ht="15" customHeight="1">
      <c r="A238" s="1" t="n"/>
      <c r="B238" s="1" t="n"/>
      <c r="C238" s="1" t="n"/>
      <c r="D238" s="1" t="n"/>
      <c r="E238" s="77" t="inlineStr">
        <is>
          <t>TOTAL Material:</t>
        </is>
      </c>
      <c r="F238" s="89" t="n"/>
      <c r="G238" s="22">
        <f>SUM(G236:G237)</f>
        <v/>
      </c>
    </row>
    <row r="239" ht="15" customHeight="1">
      <c r="A239" s="76" t="inlineStr">
        <is>
          <t>Mão de Obra com Encargos Complementares</t>
        </is>
      </c>
      <c r="B239" s="89" t="n"/>
      <c r="C239" s="74" t="inlineStr">
        <is>
          <t>FONTE</t>
        </is>
      </c>
      <c r="D239" s="74" t="inlineStr">
        <is>
          <t>UNID</t>
        </is>
      </c>
      <c r="E239" s="74" t="inlineStr">
        <is>
          <t>COEFICIENTE</t>
        </is>
      </c>
      <c r="F239" s="74" t="inlineStr">
        <is>
          <t>PREÇO UNITÁRIO</t>
        </is>
      </c>
      <c r="G239" s="74" t="inlineStr">
        <is>
          <t>TOTAL</t>
        </is>
      </c>
    </row>
    <row r="240" ht="21" customHeight="1">
      <c r="A240" s="18" t="inlineStr">
        <is>
          <t>88238</t>
        </is>
      </c>
      <c r="B240" s="19" t="inlineStr">
        <is>
          <t>AJUDANTE DE ARMADOR COM ENCARGOS COMPLEMENTARES</t>
        </is>
      </c>
      <c r="C240" s="18" t="inlineStr">
        <is>
          <t>SINAPI</t>
        </is>
      </c>
      <c r="D240" s="18" t="inlineStr">
        <is>
          <t>H</t>
        </is>
      </c>
      <c r="E240" s="20" t="n">
        <v>0.0064</v>
      </c>
      <c r="F240" s="21" t="n">
        <v>23.22</v>
      </c>
      <c r="G240" s="21">
        <f>ROUND(ROUND(E240,8)*F240,2)</f>
        <v/>
      </c>
    </row>
    <row r="241" ht="15" customHeight="1">
      <c r="A241" s="18" t="inlineStr">
        <is>
          <t>88245</t>
        </is>
      </c>
      <c r="B241" s="19" t="inlineStr">
        <is>
          <t>ARMADOR COM ENCARGOS COMPLEMENTARES</t>
        </is>
      </c>
      <c r="C241" s="18" t="inlineStr">
        <is>
          <t>SINAPI</t>
        </is>
      </c>
      <c r="D241" s="18" t="inlineStr">
        <is>
          <t>H</t>
        </is>
      </c>
      <c r="E241" s="20" t="n">
        <v>0.0392</v>
      </c>
      <c r="F241" s="21" t="n">
        <v>28.73</v>
      </c>
      <c r="G241" s="21">
        <f>ROUND(ROUND(E241,8)*F241,2)</f>
        <v/>
      </c>
    </row>
    <row r="242" ht="18" customHeight="1">
      <c r="A242" s="1" t="n"/>
      <c r="B242" s="1" t="n"/>
      <c r="C242" s="1" t="n"/>
      <c r="D242" s="1" t="n"/>
      <c r="E242" s="77" t="inlineStr">
        <is>
          <t>TOTAL Mão de Obra com Encargos Complementares:</t>
        </is>
      </c>
      <c r="F242" s="89" t="n"/>
      <c r="G242" s="22">
        <f>SUM(G240:G241)</f>
        <v/>
      </c>
    </row>
    <row r="243" ht="15" customHeight="1">
      <c r="A243" s="76" t="inlineStr">
        <is>
          <t>Serviço</t>
        </is>
      </c>
      <c r="B243" s="89" t="n"/>
      <c r="C243" s="74" t="inlineStr">
        <is>
          <t>FONTE</t>
        </is>
      </c>
      <c r="D243" s="74" t="inlineStr">
        <is>
          <t>UNID</t>
        </is>
      </c>
      <c r="E243" s="74" t="inlineStr">
        <is>
          <t>COEFICIENTE</t>
        </is>
      </c>
      <c r="F243" s="74" t="inlineStr">
        <is>
          <t>PREÇO UNITÁRIO</t>
        </is>
      </c>
      <c r="G243" s="74" t="inlineStr">
        <is>
          <t>TOTAL</t>
        </is>
      </c>
    </row>
    <row r="244" ht="21" customHeight="1">
      <c r="A244" s="18" t="inlineStr">
        <is>
          <t>92803</t>
        </is>
      </c>
      <c r="B244" s="19" t="inlineStr">
        <is>
          <t>CORTE E DOBRA DE AÇO CA-50, DIÂMETRO DE 10,0 MM. AF_06/2022</t>
        </is>
      </c>
      <c r="C244" s="18" t="inlineStr">
        <is>
          <t>SINAPI</t>
        </is>
      </c>
      <c r="D244" s="18" t="inlineStr">
        <is>
          <t>KG</t>
        </is>
      </c>
      <c r="E244" s="20" t="n">
        <v>1</v>
      </c>
      <c r="F244" s="21" t="n">
        <v>9.19</v>
      </c>
      <c r="G244" s="21">
        <f>ROUND(ROUND(E244,8)*F244,2)</f>
        <v/>
      </c>
    </row>
    <row r="245" ht="15" customHeight="1">
      <c r="A245" s="1" t="n"/>
      <c r="B245" s="1" t="n"/>
      <c r="C245" s="1" t="n"/>
      <c r="D245" s="1" t="n"/>
      <c r="E245" s="77" t="inlineStr">
        <is>
          <t>TOTAL Serviço:</t>
        </is>
      </c>
      <c r="F245" s="89" t="n"/>
      <c r="G245" s="22">
        <f>SUM(G244:G244)</f>
        <v/>
      </c>
    </row>
    <row r="246" ht="15" customHeight="1">
      <c r="A246" s="1" t="n"/>
      <c r="B246" s="1" t="n"/>
      <c r="C246" s="1" t="n"/>
      <c r="D246" s="1" t="n"/>
      <c r="E246" s="78" t="inlineStr">
        <is>
          <t>VALOR:</t>
        </is>
      </c>
      <c r="F246" s="89" t="n"/>
      <c r="G246" s="4">
        <f>SUM(G238,G242,G245)</f>
        <v/>
      </c>
    </row>
    <row r="247" ht="15" customHeight="1">
      <c r="A247" s="1" t="n"/>
      <c r="B247" s="1" t="n"/>
      <c r="C247" s="1" t="n"/>
      <c r="D247" s="1" t="n"/>
      <c r="E247" s="78" t="inlineStr">
        <is>
          <t>VALOR BDI:</t>
        </is>
      </c>
      <c r="F247" s="89" t="n"/>
      <c r="G247" s="4">
        <f>ROUND(G246*(0/100),2)</f>
        <v/>
      </c>
    </row>
    <row r="248" ht="15" customHeight="1">
      <c r="A248" s="1" t="n"/>
      <c r="B248" s="1" t="n"/>
      <c r="C248" s="1" t="n"/>
      <c r="D248" s="1" t="n"/>
      <c r="E248" s="78" t="inlineStr">
        <is>
          <t>VALOR COM BDI:</t>
        </is>
      </c>
      <c r="F248" s="89" t="n"/>
      <c r="G248" s="4">
        <f>G247+G246</f>
        <v/>
      </c>
    </row>
    <row r="249" ht="9.949999999999999" customHeight="1">
      <c r="A249" s="1" t="n"/>
      <c r="B249" s="1" t="n"/>
      <c r="C249" s="1" t="n"/>
      <c r="D249" s="1" t="n"/>
      <c r="E249" s="79" t="n"/>
    </row>
    <row r="250" ht="20.1" customHeight="1">
      <c r="A250" s="80" t="inlineStr">
        <is>
          <t>CP ADAP. 005 RECUPERAÇÃO CONCRETO COM ARGAMASSA POLIMÉRICA ESP.=25MM (M2)</t>
        </is>
      </c>
      <c r="B250" s="88" t="n"/>
      <c r="C250" s="88" t="n"/>
      <c r="D250" s="88" t="n"/>
      <c r="E250" s="88" t="n"/>
      <c r="F250" s="88" t="n"/>
      <c r="G250" s="89" t="n"/>
    </row>
    <row r="251" ht="15" customHeight="1">
      <c r="A251" s="76" t="inlineStr">
        <is>
          <t>Material</t>
        </is>
      </c>
      <c r="B251" s="89" t="n"/>
      <c r="C251" s="74" t="inlineStr">
        <is>
          <t>FONTE</t>
        </is>
      </c>
      <c r="D251" s="74" t="inlineStr">
        <is>
          <t>UNID</t>
        </is>
      </c>
      <c r="E251" s="74" t="inlineStr">
        <is>
          <t>COEFICIENTE</t>
        </is>
      </c>
      <c r="F251" s="74" t="inlineStr">
        <is>
          <t>PREÇO UNITÁRIO</t>
        </is>
      </c>
      <c r="G251" s="74" t="inlineStr">
        <is>
          <t>TOTAL</t>
        </is>
      </c>
    </row>
    <row r="252" ht="29.1" customHeight="1">
      <c r="A252" s="18" t="inlineStr">
        <is>
          <t>I9058</t>
        </is>
      </c>
      <c r="B252" s="19" t="inlineStr">
        <is>
          <t>ARGAMASSA POLIMÉRICA RP PLUS BOTAMENT, COMPOSTO POR PONTE DE ADERÊNCIA E PINTURA PROTETORA CONTRA A CORROSÃO, P/ REPAROS SEMI-PROFUNDOS</t>
        </is>
      </c>
      <c r="C252" s="18" t="inlineStr">
        <is>
          <t>SEINFRA</t>
        </is>
      </c>
      <c r="D252" s="18" t="inlineStr">
        <is>
          <t>KG</t>
        </is>
      </c>
      <c r="E252" s="20" t="n">
        <v>47.5</v>
      </c>
      <c r="F252" s="21" t="n">
        <v>5.49</v>
      </c>
      <c r="G252" s="21">
        <f>ROUND(ROUND(E252,8)*F252,2)</f>
        <v/>
      </c>
    </row>
    <row r="253" ht="15" customHeight="1">
      <c r="A253" s="1" t="n"/>
      <c r="B253" s="1" t="n"/>
      <c r="C253" s="1" t="n"/>
      <c r="D253" s="1" t="n"/>
      <c r="E253" s="77" t="inlineStr">
        <is>
          <t>TOTAL Material:</t>
        </is>
      </c>
      <c r="F253" s="89" t="n"/>
      <c r="G253" s="22">
        <f>SUM(G252:G252)</f>
        <v/>
      </c>
    </row>
    <row r="254" ht="15" customHeight="1">
      <c r="A254" s="76" t="inlineStr">
        <is>
          <t>Mão de Obra com Encargos Complementares</t>
        </is>
      </c>
      <c r="B254" s="89" t="n"/>
      <c r="C254" s="74" t="inlineStr">
        <is>
          <t>FONTE</t>
        </is>
      </c>
      <c r="D254" s="74" t="inlineStr">
        <is>
          <t>UNID</t>
        </is>
      </c>
      <c r="E254" s="74" t="inlineStr">
        <is>
          <t>COEFICIENTE</t>
        </is>
      </c>
      <c r="F254" s="74" t="inlineStr">
        <is>
          <t>PREÇO UNITÁRIO</t>
        </is>
      </c>
      <c r="G254" s="74" t="inlineStr">
        <is>
          <t>TOTAL</t>
        </is>
      </c>
    </row>
    <row r="255" ht="15" customHeight="1">
      <c r="A255" s="18" t="inlineStr">
        <is>
          <t>88309</t>
        </is>
      </c>
      <c r="B255" s="19" t="inlineStr">
        <is>
          <t>PEDREIRO COM ENCARGOS COMPLEMENTARES</t>
        </is>
      </c>
      <c r="C255" s="18" t="inlineStr">
        <is>
          <t>SINAPI</t>
        </is>
      </c>
      <c r="D255" s="18" t="inlineStr">
        <is>
          <t>H</t>
        </is>
      </c>
      <c r="E255" s="20" t="n">
        <v>1.5</v>
      </c>
      <c r="F255" s="21" t="n">
        <v>28.88</v>
      </c>
      <c r="G255" s="21">
        <f>ROUND(ROUND(E255,8)*F255,2)</f>
        <v/>
      </c>
    </row>
    <row r="256" ht="15" customHeight="1">
      <c r="A256" s="18" t="inlineStr">
        <is>
          <t>88316</t>
        </is>
      </c>
      <c r="B256" s="19" t="inlineStr">
        <is>
          <t>SERVENTE COM ENCARGOS COMPLEMENTARES</t>
        </is>
      </c>
      <c r="C256" s="18" t="inlineStr">
        <is>
          <t>SINAPI</t>
        </is>
      </c>
      <c r="D256" s="18" t="inlineStr">
        <is>
          <t>H</t>
        </is>
      </c>
      <c r="E256" s="20" t="n">
        <v>4</v>
      </c>
      <c r="F256" s="21" t="n">
        <v>22.1</v>
      </c>
      <c r="G256" s="21">
        <f>ROUND(ROUND(E256,8)*F256,2)</f>
        <v/>
      </c>
    </row>
    <row r="257" ht="18" customHeight="1">
      <c r="A257" s="1" t="n"/>
      <c r="B257" s="1" t="n"/>
      <c r="C257" s="1" t="n"/>
      <c r="D257" s="1" t="n"/>
      <c r="E257" s="77" t="inlineStr">
        <is>
          <t>TOTAL Mão de Obra com Encargos Complementares:</t>
        </is>
      </c>
      <c r="F257" s="89" t="n"/>
      <c r="G257" s="22">
        <f>SUM(G255:G256)</f>
        <v/>
      </c>
    </row>
    <row r="258" ht="15" customHeight="1">
      <c r="A258" s="1" t="n"/>
      <c r="B258" s="1" t="n"/>
      <c r="C258" s="1" t="n"/>
      <c r="D258" s="1" t="n"/>
      <c r="E258" s="78" t="inlineStr">
        <is>
          <t>VALOR:</t>
        </is>
      </c>
      <c r="F258" s="89" t="n"/>
      <c r="G258" s="4">
        <f>SUM(G253,G257)</f>
        <v/>
      </c>
    </row>
    <row r="259" ht="15" customHeight="1">
      <c r="A259" s="1" t="n"/>
      <c r="B259" s="1" t="n"/>
      <c r="C259" s="1" t="n"/>
      <c r="D259" s="1" t="n"/>
      <c r="E259" s="78" t="inlineStr">
        <is>
          <t>VALOR BDI:</t>
        </is>
      </c>
      <c r="F259" s="89" t="n"/>
      <c r="G259" s="4">
        <f>ROUND(G258*(0/100),2)</f>
        <v/>
      </c>
    </row>
    <row r="260" ht="15" customHeight="1">
      <c r="A260" s="1" t="n"/>
      <c r="B260" s="1" t="n"/>
      <c r="C260" s="1" t="n"/>
      <c r="D260" s="1" t="n"/>
      <c r="E260" s="78" t="inlineStr">
        <is>
          <t>VALOR COM BDI:</t>
        </is>
      </c>
      <c r="F260" s="89" t="n"/>
      <c r="G260" s="4">
        <f>G259+G258</f>
        <v/>
      </c>
    </row>
    <row r="261" ht="9.949999999999999" customHeight="1">
      <c r="A261" s="1" t="n"/>
      <c r="B261" s="1" t="n"/>
      <c r="C261" s="1" t="n"/>
      <c r="D261" s="1" t="n"/>
      <c r="E261" s="79" t="n"/>
    </row>
    <row r="262" ht="20.1" customHeight="1">
      <c r="A262" s="80" t="inlineStr">
        <is>
          <t>CP ADAP. 001 SELAGEM DE FISSURAS COM INJEÇÃO DE RESINA EPÓXI (KG)</t>
        </is>
      </c>
      <c r="B262" s="88" t="n"/>
      <c r="C262" s="88" t="n"/>
      <c r="D262" s="88" t="n"/>
      <c r="E262" s="88" t="n"/>
      <c r="F262" s="88" t="n"/>
      <c r="G262" s="89" t="n"/>
    </row>
    <row r="263" ht="15" customHeight="1">
      <c r="A263" s="76" t="inlineStr">
        <is>
          <t>Material</t>
        </is>
      </c>
      <c r="B263" s="89" t="n"/>
      <c r="C263" s="74" t="inlineStr">
        <is>
          <t>FONTE</t>
        </is>
      </c>
      <c r="D263" s="74" t="inlineStr">
        <is>
          <t>UNID</t>
        </is>
      </c>
      <c r="E263" s="74" t="inlineStr">
        <is>
          <t>COEFICIENTE</t>
        </is>
      </c>
      <c r="F263" s="74" t="inlineStr">
        <is>
          <t>PREÇO UNITÁRIO</t>
        </is>
      </c>
      <c r="G263" s="74" t="inlineStr">
        <is>
          <t>TOTAL</t>
        </is>
      </c>
    </row>
    <row r="264" ht="29.1" customHeight="1">
      <c r="A264" s="18" t="inlineStr">
        <is>
          <t>00000157</t>
        </is>
      </c>
      <c r="B264" s="19" t="inlineStr">
        <is>
          <t>ADESIVO ESTRUTURAL A BASE DE RESINA EPOXI PARA INJECAO EM TRINCAS, BICOMPONENTE, BAIXA VISCOSIDADE</t>
        </is>
      </c>
      <c r="C264" s="18" t="inlineStr">
        <is>
          <t>SINAPI</t>
        </is>
      </c>
      <c r="D264" s="18" t="inlineStr">
        <is>
          <t>KG</t>
        </is>
      </c>
      <c r="E264" s="20" t="n">
        <v>1.05</v>
      </c>
      <c r="F264" s="21" t="n">
        <v>167.77</v>
      </c>
      <c r="G264" s="21">
        <f>ROUND(ROUND(E264,8)*F264,2)</f>
        <v/>
      </c>
    </row>
    <row r="265" ht="15" customHeight="1">
      <c r="A265" s="1" t="n"/>
      <c r="B265" s="1" t="n"/>
      <c r="C265" s="1" t="n"/>
      <c r="D265" s="1" t="n"/>
      <c r="E265" s="77" t="inlineStr">
        <is>
          <t>TOTAL Material:</t>
        </is>
      </c>
      <c r="F265" s="89" t="n"/>
      <c r="G265" s="22">
        <f>SUM(G264:G264)</f>
        <v/>
      </c>
    </row>
    <row r="266" ht="15" customHeight="1">
      <c r="A266" s="76" t="inlineStr">
        <is>
          <t>Mão de Obra com Encargos Complementares</t>
        </is>
      </c>
      <c r="B266" s="89" t="n"/>
      <c r="C266" s="74" t="inlineStr">
        <is>
          <t>FONTE</t>
        </is>
      </c>
      <c r="D266" s="74" t="inlineStr">
        <is>
          <t>UNID</t>
        </is>
      </c>
      <c r="E266" s="74" t="inlineStr">
        <is>
          <t>COEFICIENTE</t>
        </is>
      </c>
      <c r="F266" s="74" t="inlineStr">
        <is>
          <t>PREÇO UNITÁRIO</t>
        </is>
      </c>
      <c r="G266" s="74" t="inlineStr">
        <is>
          <t>TOTAL</t>
        </is>
      </c>
    </row>
    <row r="267" ht="15" customHeight="1">
      <c r="A267" s="18" t="inlineStr">
        <is>
          <t>88309</t>
        </is>
      </c>
      <c r="B267" s="19" t="inlineStr">
        <is>
          <t>PEDREIRO COM ENCARGOS COMPLEMENTARES</t>
        </is>
      </c>
      <c r="C267" s="18" t="inlineStr">
        <is>
          <t>SINAPI</t>
        </is>
      </c>
      <c r="D267" s="18" t="inlineStr">
        <is>
          <t>H</t>
        </is>
      </c>
      <c r="E267" s="20" t="n">
        <v>1</v>
      </c>
      <c r="F267" s="21" t="n">
        <v>28.88</v>
      </c>
      <c r="G267" s="21">
        <f>ROUND(ROUND(E267,8)*F267,2)</f>
        <v/>
      </c>
    </row>
    <row r="268" ht="15" customHeight="1">
      <c r="A268" s="18" t="inlineStr">
        <is>
          <t>88316</t>
        </is>
      </c>
      <c r="B268" s="19" t="inlineStr">
        <is>
          <t>SERVENTE COM ENCARGOS COMPLEMENTARES</t>
        </is>
      </c>
      <c r="C268" s="18" t="inlineStr">
        <is>
          <t>SINAPI</t>
        </is>
      </c>
      <c r="D268" s="18" t="inlineStr">
        <is>
          <t>H</t>
        </is>
      </c>
      <c r="E268" s="20" t="n">
        <v>5</v>
      </c>
      <c r="F268" s="21" t="n">
        <v>22.1</v>
      </c>
      <c r="G268" s="21">
        <f>ROUND(ROUND(E268,8)*F268,2)</f>
        <v/>
      </c>
    </row>
    <row r="269" ht="18" customHeight="1">
      <c r="A269" s="1" t="n"/>
      <c r="B269" s="1" t="n"/>
      <c r="C269" s="1" t="n"/>
      <c r="D269" s="1" t="n"/>
      <c r="E269" s="77" t="inlineStr">
        <is>
          <t>TOTAL Mão de Obra com Encargos Complementares:</t>
        </is>
      </c>
      <c r="F269" s="89" t="n"/>
      <c r="G269" s="22">
        <f>SUM(G267:G268)</f>
        <v/>
      </c>
    </row>
    <row r="270" ht="15" customHeight="1">
      <c r="A270" s="1" t="n"/>
      <c r="B270" s="1" t="n"/>
      <c r="C270" s="1" t="n"/>
      <c r="D270" s="1" t="n"/>
      <c r="E270" s="78" t="inlineStr">
        <is>
          <t>VALOR:</t>
        </is>
      </c>
      <c r="F270" s="89" t="n"/>
      <c r="G270" s="4">
        <f>SUM(G265,G269)</f>
        <v/>
      </c>
    </row>
    <row r="271" ht="15" customHeight="1">
      <c r="A271" s="1" t="n"/>
      <c r="B271" s="1" t="n"/>
      <c r="C271" s="1" t="n"/>
      <c r="D271" s="1" t="n"/>
      <c r="E271" s="78" t="inlineStr">
        <is>
          <t>VALOR BDI:</t>
        </is>
      </c>
      <c r="F271" s="89" t="n"/>
      <c r="G271" s="4">
        <f>ROUND(G270*(0/100),2)</f>
        <v/>
      </c>
    </row>
    <row r="272" ht="15" customHeight="1">
      <c r="A272" s="1" t="n"/>
      <c r="B272" s="1" t="n"/>
      <c r="C272" s="1" t="n"/>
      <c r="D272" s="1" t="n"/>
      <c r="E272" s="78" t="inlineStr">
        <is>
          <t>VALOR COM BDI:</t>
        </is>
      </c>
      <c r="F272" s="89" t="n"/>
      <c r="G272" s="4">
        <f>G271+G270</f>
        <v/>
      </c>
    </row>
    <row r="273" ht="9.949999999999999" customHeight="1">
      <c r="A273" s="1" t="n"/>
      <c r="B273" s="1" t="n"/>
      <c r="C273" s="1" t="n"/>
      <c r="D273" s="1" t="n"/>
      <c r="E273" s="79" t="n"/>
    </row>
    <row r="274" ht="20.1" customHeight="1">
      <c r="A274" s="80" t="inlineStr">
        <is>
          <t>PE.EST.99814. LIMPEZA DE SUPERFÍCIE COM JATO DE ALTA PRESSÃO, EM HORÁRIO EXTRAORDINÁRIO_50%. (m²)</t>
        </is>
      </c>
      <c r="B274" s="88" t="n"/>
      <c r="C274" s="88" t="n"/>
      <c r="D274" s="88" t="n"/>
      <c r="E274" s="88" t="n"/>
      <c r="F274" s="88" t="n"/>
      <c r="G274" s="89" t="n"/>
    </row>
    <row r="275" ht="15" customHeight="1">
      <c r="A275" s="76" t="inlineStr">
        <is>
          <t>Equipamento Custo Horário</t>
        </is>
      </c>
      <c r="B275" s="89" t="n"/>
      <c r="C275" s="74" t="inlineStr">
        <is>
          <t>FONTE</t>
        </is>
      </c>
      <c r="D275" s="74" t="inlineStr">
        <is>
          <t>UNID</t>
        </is>
      </c>
      <c r="E275" s="74" t="inlineStr">
        <is>
          <t>COEFICIENTE</t>
        </is>
      </c>
      <c r="F275" s="74" t="inlineStr">
        <is>
          <t>PREÇO UNITÁRIO</t>
        </is>
      </c>
      <c r="G275" s="74" t="inlineStr">
        <is>
          <t>TOTAL</t>
        </is>
      </c>
    </row>
    <row r="276" ht="38.1" customHeight="1">
      <c r="A276" s="18" t="inlineStr">
        <is>
          <t>99833</t>
        </is>
      </c>
      <c r="B276" s="19" t="inlineStr">
        <is>
          <t>LAVADORA DE ALTA PRESSAO (LAVA-JATO) PARA AGUA FRIA, PRESSAO DE OPERACAO ENTRE 1400 E 1900 LIB/POL2, VAZAO MAXIMA ENTRE 400 E 700 L/H - CHP DIURNO. AF_05/2023</t>
        </is>
      </c>
      <c r="C276" s="18" t="inlineStr">
        <is>
          <t>SINAPI</t>
        </is>
      </c>
      <c r="D276" s="18" t="inlineStr">
        <is>
          <t>CHP</t>
        </is>
      </c>
      <c r="E276" s="20" t="n">
        <v>0.015</v>
      </c>
      <c r="F276" s="21" t="n">
        <v>1.99</v>
      </c>
      <c r="G276" s="21">
        <f>ROUND(ROUND(E276,8)*F276,2)</f>
        <v/>
      </c>
    </row>
    <row r="277" ht="18" customHeight="1">
      <c r="A277" s="1" t="n"/>
      <c r="B277" s="1" t="n"/>
      <c r="C277" s="1" t="n"/>
      <c r="D277" s="1" t="n"/>
      <c r="E277" s="77" t="inlineStr">
        <is>
          <t>TOTAL Equipamento Custo Horário:</t>
        </is>
      </c>
      <c r="F277" s="89" t="n"/>
      <c r="G277" s="22">
        <f>SUM(G276:G276)</f>
        <v/>
      </c>
    </row>
    <row r="278" ht="15" customHeight="1">
      <c r="A278" s="76" t="inlineStr">
        <is>
          <t>Mão de Obra</t>
        </is>
      </c>
      <c r="B278" s="89" t="n"/>
      <c r="C278" s="74" t="inlineStr">
        <is>
          <t>FONTE</t>
        </is>
      </c>
      <c r="D278" s="74" t="inlineStr">
        <is>
          <t>UNID</t>
        </is>
      </c>
      <c r="E278" s="74" t="inlineStr">
        <is>
          <t>COEFICIENTE</t>
        </is>
      </c>
      <c r="F278" s="74" t="inlineStr">
        <is>
          <t>PREÇO UNITÁRIO</t>
        </is>
      </c>
      <c r="G278" s="74" t="inlineStr">
        <is>
          <t>TOTAL</t>
        </is>
      </c>
    </row>
    <row r="279" ht="21" customHeight="1">
      <c r="A279" s="18" t="inlineStr">
        <is>
          <t>PE.88316..HE</t>
        </is>
      </c>
      <c r="B279" s="19" t="inlineStr">
        <is>
          <t>SERVENTE COM ENCARGOS COMPLEMENTARES HORÁRIO EXTRAORDINÁRIO 50%</t>
        </is>
      </c>
      <c r="C279" s="18" t="inlineStr">
        <is>
          <t xml:space="preserve">Composições </t>
        </is>
      </c>
      <c r="D279" s="18" t="inlineStr">
        <is>
          <t>H</t>
        </is>
      </c>
      <c r="E279" s="20" t="n">
        <v>0.089</v>
      </c>
      <c r="F279" s="21" t="n">
        <v>28.24</v>
      </c>
      <c r="G279" s="21">
        <f>ROUND(ROUND(E279,8)*F279,2)</f>
        <v/>
      </c>
    </row>
    <row r="280" ht="15" customHeight="1">
      <c r="A280" s="1" t="n"/>
      <c r="B280" s="1" t="n"/>
      <c r="C280" s="1" t="n"/>
      <c r="D280" s="1" t="n"/>
      <c r="E280" s="77" t="inlineStr">
        <is>
          <t>TOTAL Mão de Obra:</t>
        </is>
      </c>
      <c r="F280" s="89" t="n"/>
      <c r="G280" s="22">
        <f>SUM(G279:G279)</f>
        <v/>
      </c>
    </row>
    <row r="281" ht="15" customHeight="1">
      <c r="A281" s="1" t="n"/>
      <c r="B281" s="1" t="n"/>
      <c r="C281" s="1" t="n"/>
      <c r="D281" s="1" t="n"/>
      <c r="E281" s="78" t="inlineStr">
        <is>
          <t>VALOR:</t>
        </is>
      </c>
      <c r="F281" s="89" t="n"/>
      <c r="G281" s="4">
        <f>SUM(G277,G280)</f>
        <v/>
      </c>
    </row>
    <row r="282" ht="15" customHeight="1">
      <c r="A282" s="1" t="n"/>
      <c r="B282" s="1" t="n"/>
      <c r="C282" s="1" t="n"/>
      <c r="D282" s="1" t="n"/>
      <c r="E282" s="78" t="inlineStr">
        <is>
          <t>VALOR BDI:</t>
        </is>
      </c>
      <c r="F282" s="89" t="n"/>
      <c r="G282" s="4">
        <f>ROUND(G281*(0/100),2)</f>
        <v/>
      </c>
    </row>
    <row r="283" ht="15" customHeight="1">
      <c r="A283" s="1" t="n"/>
      <c r="B283" s="1" t="n"/>
      <c r="C283" s="1" t="n"/>
      <c r="D283" s="1" t="n"/>
      <c r="E283" s="78" t="inlineStr">
        <is>
          <t>VALOR COM BDI:</t>
        </is>
      </c>
      <c r="F283" s="89" t="n"/>
      <c r="G283" s="4">
        <f>G282+G281</f>
        <v/>
      </c>
    </row>
    <row r="284" ht="9.949999999999999" customHeight="1">
      <c r="A284" s="1" t="n"/>
      <c r="B284" s="1" t="n"/>
      <c r="C284" s="1" t="n"/>
      <c r="D284" s="1" t="n"/>
      <c r="E284" s="79" t="n"/>
    </row>
    <row r="285" ht="20.1" customHeight="1">
      <c r="A285" s="80" t="inlineStr">
        <is>
          <t>CP ADAP. 031 APLICAÇÃO DE JUNTA DE DILATAÇÃO ELÁSTICA PARA CONCRETO (FUGENBAND) (M)</t>
        </is>
      </c>
      <c r="B285" s="88" t="n"/>
      <c r="C285" s="88" t="n"/>
      <c r="D285" s="88" t="n"/>
      <c r="E285" s="88" t="n"/>
      <c r="F285" s="88" t="n"/>
      <c r="G285" s="89" t="n"/>
    </row>
    <row r="286" ht="15" customHeight="1">
      <c r="A286" s="76" t="inlineStr">
        <is>
          <t>Material</t>
        </is>
      </c>
      <c r="B286" s="89" t="n"/>
      <c r="C286" s="74" t="inlineStr">
        <is>
          <t>FONTE</t>
        </is>
      </c>
      <c r="D286" s="74" t="inlineStr">
        <is>
          <t>UNID</t>
        </is>
      </c>
      <c r="E286" s="74" t="inlineStr">
        <is>
          <t>COEFICIENTE</t>
        </is>
      </c>
      <c r="F286" s="74" t="inlineStr">
        <is>
          <t>PREÇO UNITÁRIO</t>
        </is>
      </c>
      <c r="G286" s="74" t="inlineStr">
        <is>
          <t>TOTAL</t>
        </is>
      </c>
    </row>
    <row r="287" ht="21" customHeight="1">
      <c r="A287" s="18" t="inlineStr">
        <is>
          <t>00003674</t>
        </is>
      </c>
      <c r="B287" s="19" t="inlineStr">
        <is>
          <t>JUNTA DILATACAO ELASTICA PARA CONCRETO (FUGENBAND) O-12, ATE 5 MCA</t>
        </is>
      </c>
      <c r="C287" s="18" t="inlineStr">
        <is>
          <t>SINAPI</t>
        </is>
      </c>
      <c r="D287" s="18" t="inlineStr">
        <is>
          <t>M</t>
        </is>
      </c>
      <c r="E287" s="20" t="n">
        <v>1</v>
      </c>
      <c r="F287" s="21" t="n">
        <v>86.56</v>
      </c>
      <c r="G287" s="21">
        <f>ROUND(ROUND(E287,8)*F287,2)</f>
        <v/>
      </c>
    </row>
    <row r="288" ht="15" customHeight="1">
      <c r="A288" s="1" t="n"/>
      <c r="B288" s="1" t="n"/>
      <c r="C288" s="1" t="n"/>
      <c r="D288" s="1" t="n"/>
      <c r="E288" s="77" t="inlineStr">
        <is>
          <t>TOTAL Material:</t>
        </is>
      </c>
      <c r="F288" s="89" t="n"/>
      <c r="G288" s="22">
        <f>SUM(G287:G287)</f>
        <v/>
      </c>
    </row>
    <row r="289" ht="15" customHeight="1">
      <c r="A289" s="76" t="inlineStr">
        <is>
          <t>Mão de Obra com Encargos Complementares</t>
        </is>
      </c>
      <c r="B289" s="89" t="n"/>
      <c r="C289" s="74" t="inlineStr">
        <is>
          <t>FONTE</t>
        </is>
      </c>
      <c r="D289" s="74" t="inlineStr">
        <is>
          <t>UNID</t>
        </is>
      </c>
      <c r="E289" s="74" t="inlineStr">
        <is>
          <t>COEFICIENTE</t>
        </is>
      </c>
      <c r="F289" s="74" t="inlineStr">
        <is>
          <t>PREÇO UNITÁRIO</t>
        </is>
      </c>
      <c r="G289" s="74" t="inlineStr">
        <is>
          <t>TOTAL</t>
        </is>
      </c>
    </row>
    <row r="290" ht="15" customHeight="1">
      <c r="A290" s="18" t="inlineStr">
        <is>
          <t>88309</t>
        </is>
      </c>
      <c r="B290" s="19" t="inlineStr">
        <is>
          <t>PEDREIRO COM ENCARGOS COMPLEMENTARES</t>
        </is>
      </c>
      <c r="C290" s="18" t="inlineStr">
        <is>
          <t>SINAPI</t>
        </is>
      </c>
      <c r="D290" s="18" t="inlineStr">
        <is>
          <t>H</t>
        </is>
      </c>
      <c r="E290" s="20" t="n">
        <v>0.417</v>
      </c>
      <c r="F290" s="21" t="n">
        <v>28.88</v>
      </c>
      <c r="G290" s="21">
        <f>ROUND(ROUND(E290,8)*F290,2)</f>
        <v/>
      </c>
    </row>
    <row r="291" ht="15" customHeight="1">
      <c r="A291" s="18" t="inlineStr">
        <is>
          <t>88316</t>
        </is>
      </c>
      <c r="B291" s="19" t="inlineStr">
        <is>
          <t>SERVENTE COM ENCARGOS COMPLEMENTARES</t>
        </is>
      </c>
      <c r="C291" s="18" t="inlineStr">
        <is>
          <t>SINAPI</t>
        </is>
      </c>
      <c r="D291" s="18" t="inlineStr">
        <is>
          <t>H</t>
        </is>
      </c>
      <c r="E291" s="20" t="n">
        <v>0.417</v>
      </c>
      <c r="F291" s="21" t="n">
        <v>22.1</v>
      </c>
      <c r="G291" s="21">
        <f>ROUND(ROUND(E291,8)*F291,2)</f>
        <v/>
      </c>
    </row>
    <row r="292" ht="18" customHeight="1">
      <c r="A292" s="1" t="n"/>
      <c r="B292" s="1" t="n"/>
      <c r="C292" s="1" t="n"/>
      <c r="D292" s="1" t="n"/>
      <c r="E292" s="77" t="inlineStr">
        <is>
          <t>TOTAL Mão de Obra com Encargos Complementares:</t>
        </is>
      </c>
      <c r="F292" s="89" t="n"/>
      <c r="G292" s="22">
        <f>SUM(G290:G291)</f>
        <v/>
      </c>
    </row>
    <row r="293" ht="15" customHeight="1">
      <c r="A293" s="1" t="n"/>
      <c r="B293" s="1" t="n"/>
      <c r="C293" s="1" t="n"/>
      <c r="D293" s="1" t="n"/>
      <c r="E293" s="78" t="inlineStr">
        <is>
          <t>VALOR:</t>
        </is>
      </c>
      <c r="F293" s="89" t="n"/>
      <c r="G293" s="4">
        <f>SUM(G288,G292)</f>
        <v/>
      </c>
    </row>
    <row r="294" ht="15" customHeight="1">
      <c r="A294" s="1" t="n"/>
      <c r="B294" s="1" t="n"/>
      <c r="C294" s="1" t="n"/>
      <c r="D294" s="1" t="n"/>
      <c r="E294" s="78" t="inlineStr">
        <is>
          <t>VALOR BDI:</t>
        </is>
      </c>
      <c r="F294" s="89" t="n"/>
      <c r="G294" s="4">
        <f>ROUND(G293*(0/100),2)</f>
        <v/>
      </c>
    </row>
    <row r="295" ht="15" customHeight="1">
      <c r="A295" s="1" t="n"/>
      <c r="B295" s="1" t="n"/>
      <c r="C295" s="1" t="n"/>
      <c r="D295" s="1" t="n"/>
      <c r="E295" s="78" t="inlineStr">
        <is>
          <t>VALOR COM BDI:</t>
        </is>
      </c>
      <c r="F295" s="89" t="n"/>
      <c r="G295" s="4">
        <f>G294+G293</f>
        <v/>
      </c>
    </row>
    <row r="296" ht="9.949999999999999" customHeight="1">
      <c r="A296" s="1" t="n"/>
      <c r="B296" s="1" t="n"/>
      <c r="C296" s="1" t="n"/>
      <c r="D296" s="1" t="n"/>
      <c r="E296" s="79" t="n"/>
    </row>
    <row r="297" ht="20.1" customHeight="1">
      <c r="A297" s="80" t="inlineStr">
        <is>
          <t>CP ADAP. 036 REVESTIMENTO CERÂMICO 5 X 5, COR AZUL DANÚBIO FOSCO (GALPÃO DMA) (M2)</t>
        </is>
      </c>
      <c r="B297" s="88" t="n"/>
      <c r="C297" s="88" t="n"/>
      <c r="D297" s="88" t="n"/>
      <c r="E297" s="88" t="n"/>
      <c r="F297" s="88" t="n"/>
      <c r="G297" s="89" t="n"/>
    </row>
    <row r="298" ht="15" customHeight="1">
      <c r="A298" s="76" t="inlineStr">
        <is>
          <t>Cotação</t>
        </is>
      </c>
      <c r="B298" s="89" t="n"/>
      <c r="C298" s="74" t="inlineStr">
        <is>
          <t>FONTE</t>
        </is>
      </c>
      <c r="D298" s="74" t="inlineStr">
        <is>
          <t>UNID</t>
        </is>
      </c>
      <c r="E298" s="74" t="inlineStr">
        <is>
          <t>COEFICIENTE</t>
        </is>
      </c>
      <c r="F298" s="74" t="inlineStr">
        <is>
          <t>PREÇO UNITÁRIO</t>
        </is>
      </c>
      <c r="G298" s="74" t="inlineStr">
        <is>
          <t>TOTAL</t>
        </is>
      </c>
    </row>
    <row r="299" ht="15" customHeight="1">
      <c r="A299" s="18" t="inlineStr">
        <is>
          <t>REV.1..</t>
        </is>
      </c>
      <c r="B299" s="19" t="inlineStr">
        <is>
          <t>REVESTIMENTO AZUL DANÚBIO FOSCO 5x5cm</t>
        </is>
      </c>
      <c r="C299" s="18" t="inlineStr">
        <is>
          <t xml:space="preserve">Composições </t>
        </is>
      </c>
      <c r="D299" s="18" t="inlineStr">
        <is>
          <t>M2</t>
        </is>
      </c>
      <c r="E299" s="20" t="n">
        <v>1.05</v>
      </c>
      <c r="F299" s="21" t="n">
        <v>165</v>
      </c>
      <c r="G299" s="21">
        <f>ROUND(ROUND(E299,8)*F299,2)</f>
        <v/>
      </c>
    </row>
    <row r="300" ht="15" customHeight="1">
      <c r="A300" s="1" t="n"/>
      <c r="B300" s="1" t="n"/>
      <c r="C300" s="1" t="n"/>
      <c r="D300" s="1" t="n"/>
      <c r="E300" s="77" t="inlineStr">
        <is>
          <t>TOTAL Cotação:</t>
        </is>
      </c>
      <c r="F300" s="89" t="n"/>
      <c r="G300" s="22">
        <f>SUM(G299:G299)</f>
        <v/>
      </c>
    </row>
    <row r="301" ht="15" customHeight="1">
      <c r="A301" s="76" t="inlineStr">
        <is>
          <t>Material</t>
        </is>
      </c>
      <c r="B301" s="89" t="n"/>
      <c r="C301" s="74" t="inlineStr">
        <is>
          <t>FONTE</t>
        </is>
      </c>
      <c r="D301" s="74" t="inlineStr">
        <is>
          <t>UNID</t>
        </is>
      </c>
      <c r="E301" s="74" t="inlineStr">
        <is>
          <t>COEFICIENTE</t>
        </is>
      </c>
      <c r="F301" s="74" t="inlineStr">
        <is>
          <t>PREÇO UNITÁRIO</t>
        </is>
      </c>
      <c r="G301" s="74" t="inlineStr">
        <is>
          <t>TOTAL</t>
        </is>
      </c>
    </row>
    <row r="302" ht="15" customHeight="1">
      <c r="A302" s="18" t="inlineStr">
        <is>
          <t>00037596</t>
        </is>
      </c>
      <c r="B302" s="19" t="inlineStr">
        <is>
          <t>ARGAMASSA COLANTE TIPO AC III E</t>
        </is>
      </c>
      <c r="C302" s="18" t="inlineStr">
        <is>
          <t>SINAPI</t>
        </is>
      </c>
      <c r="D302" s="18" t="inlineStr">
        <is>
          <t>KG</t>
        </is>
      </c>
      <c r="E302" s="20" t="n">
        <v>7.73</v>
      </c>
      <c r="F302" s="21" t="n">
        <v>3.95</v>
      </c>
      <c r="G302" s="21">
        <f>ROUND(ROUND(E302,8)*F302,2)</f>
        <v/>
      </c>
    </row>
    <row r="303" ht="15" customHeight="1">
      <c r="A303" s="1" t="n"/>
      <c r="B303" s="1" t="n"/>
      <c r="C303" s="1" t="n"/>
      <c r="D303" s="1" t="n"/>
      <c r="E303" s="77" t="inlineStr">
        <is>
          <t>TOTAL Material:</t>
        </is>
      </c>
      <c r="F303" s="89" t="n"/>
      <c r="G303" s="22">
        <f>SUM(G302:G302)</f>
        <v/>
      </c>
    </row>
    <row r="304" ht="15" customHeight="1">
      <c r="A304" s="76" t="inlineStr">
        <is>
          <t>Mão de Obra com Encargos Complementares</t>
        </is>
      </c>
      <c r="B304" s="89" t="n"/>
      <c r="C304" s="74" t="inlineStr">
        <is>
          <t>FONTE</t>
        </is>
      </c>
      <c r="D304" s="74" t="inlineStr">
        <is>
          <t>UNID</t>
        </is>
      </c>
      <c r="E304" s="74" t="inlineStr">
        <is>
          <t>COEFICIENTE</t>
        </is>
      </c>
      <c r="F304" s="74" t="inlineStr">
        <is>
          <t>PREÇO UNITÁRIO</t>
        </is>
      </c>
      <c r="G304" s="74" t="inlineStr">
        <is>
          <t>TOTAL</t>
        </is>
      </c>
    </row>
    <row r="305" ht="21" customHeight="1">
      <c r="A305" s="18" t="inlineStr">
        <is>
          <t>88256</t>
        </is>
      </c>
      <c r="B305" s="19" t="inlineStr">
        <is>
          <t>AZULEJISTA OU LADRILHISTA COM ENCARGOS COMPLEMENTARES</t>
        </is>
      </c>
      <c r="C305" s="18" t="inlineStr">
        <is>
          <t>SINAPI</t>
        </is>
      </c>
      <c r="D305" s="18" t="inlineStr">
        <is>
          <t>H</t>
        </is>
      </c>
      <c r="E305" s="20" t="n">
        <v>1.156</v>
      </c>
      <c r="F305" s="21" t="n">
        <v>28.73</v>
      </c>
      <c r="G305" s="21">
        <f>ROUND(ROUND(E305,8)*F305,2)</f>
        <v/>
      </c>
    </row>
    <row r="306" ht="15" customHeight="1">
      <c r="A306" s="18" t="inlineStr">
        <is>
          <t>88316</t>
        </is>
      </c>
      <c r="B306" s="19" t="inlineStr">
        <is>
          <t>SERVENTE COM ENCARGOS COMPLEMENTARES</t>
        </is>
      </c>
      <c r="C306" s="18" t="inlineStr">
        <is>
          <t>SINAPI</t>
        </is>
      </c>
      <c r="D306" s="18" t="inlineStr">
        <is>
          <t>H</t>
        </is>
      </c>
      <c r="E306" s="20" t="n">
        <v>0.578</v>
      </c>
      <c r="F306" s="21" t="n">
        <v>22.1</v>
      </c>
      <c r="G306" s="21">
        <f>ROUND(ROUND(E306,8)*F306,2)</f>
        <v/>
      </c>
    </row>
    <row r="307" ht="18" customHeight="1">
      <c r="A307" s="1" t="n"/>
      <c r="B307" s="1" t="n"/>
      <c r="C307" s="1" t="n"/>
      <c r="D307" s="1" t="n"/>
      <c r="E307" s="77" t="inlineStr">
        <is>
          <t>TOTAL Mão de Obra com Encargos Complementares:</t>
        </is>
      </c>
      <c r="F307" s="89" t="n"/>
      <c r="G307" s="22">
        <f>SUM(G305:G306)</f>
        <v/>
      </c>
    </row>
    <row r="308" ht="15" customHeight="1">
      <c r="A308" s="1" t="n"/>
      <c r="B308" s="1" t="n"/>
      <c r="C308" s="1" t="n"/>
      <c r="D308" s="1" t="n"/>
      <c r="E308" s="78" t="inlineStr">
        <is>
          <t>VALOR:</t>
        </is>
      </c>
      <c r="F308" s="89" t="n"/>
      <c r="G308" s="4">
        <f>SUM(G300,G303,G307)</f>
        <v/>
      </c>
    </row>
    <row r="309" ht="15" customHeight="1">
      <c r="A309" s="1" t="n"/>
      <c r="B309" s="1" t="n"/>
      <c r="C309" s="1" t="n"/>
      <c r="D309" s="1" t="n"/>
      <c r="E309" s="78" t="inlineStr">
        <is>
          <t>VALOR BDI:</t>
        </is>
      </c>
      <c r="F309" s="89" t="n"/>
      <c r="G309" s="4">
        <f>ROUND(G308*(0/100),2)</f>
        <v/>
      </c>
    </row>
    <row r="310" ht="15" customHeight="1">
      <c r="A310" s="1" t="n"/>
      <c r="B310" s="1" t="n"/>
      <c r="C310" s="1" t="n"/>
      <c r="D310" s="1" t="n"/>
      <c r="E310" s="78" t="inlineStr">
        <is>
          <t>VALOR COM BDI:</t>
        </is>
      </c>
      <c r="F310" s="89" t="n"/>
      <c r="G310" s="4">
        <f>G309+G308</f>
        <v/>
      </c>
    </row>
    <row r="311" ht="9.949999999999999" customHeight="1">
      <c r="A311" s="1" t="n"/>
      <c r="B311" s="1" t="n"/>
      <c r="C311" s="1" t="n"/>
      <c r="D311" s="1" t="n"/>
      <c r="E311" s="79" t="n"/>
    </row>
    <row r="312" ht="20.1" customHeight="1">
      <c r="A312" s="80" t="inlineStr">
        <is>
          <t>CP ADAP. 037 REVESTIMENTO CERÂMINO 5 X 5 CM, COR PRETO BERLIN (GALPÃO DMA) (M2)</t>
        </is>
      </c>
      <c r="B312" s="88" t="n"/>
      <c r="C312" s="88" t="n"/>
      <c r="D312" s="88" t="n"/>
      <c r="E312" s="88" t="n"/>
      <c r="F312" s="88" t="n"/>
      <c r="G312" s="89" t="n"/>
    </row>
    <row r="313" ht="15" customHeight="1">
      <c r="A313" s="76" t="inlineStr">
        <is>
          <t>Material</t>
        </is>
      </c>
      <c r="B313" s="89" t="n"/>
      <c r="C313" s="74" t="inlineStr">
        <is>
          <t>FONTE</t>
        </is>
      </c>
      <c r="D313" s="74" t="inlineStr">
        <is>
          <t>UNID</t>
        </is>
      </c>
      <c r="E313" s="74" t="inlineStr">
        <is>
          <t>COEFICIENTE</t>
        </is>
      </c>
      <c r="F313" s="74" t="inlineStr">
        <is>
          <t>PREÇO UNITÁRIO</t>
        </is>
      </c>
      <c r="G313" s="74" t="inlineStr">
        <is>
          <t>TOTAL</t>
        </is>
      </c>
    </row>
    <row r="314" ht="15" customHeight="1">
      <c r="A314" s="18" t="inlineStr">
        <is>
          <t>00037596</t>
        </is>
      </c>
      <c r="B314" s="19" t="inlineStr">
        <is>
          <t>ARGAMASSA COLANTE TIPO AC III E</t>
        </is>
      </c>
      <c r="C314" s="18" t="inlineStr">
        <is>
          <t>SINAPI</t>
        </is>
      </c>
      <c r="D314" s="18" t="inlineStr">
        <is>
          <t>KG</t>
        </is>
      </c>
      <c r="E314" s="20" t="n">
        <v>7.73</v>
      </c>
      <c r="F314" s="21" t="n">
        <v>3.95</v>
      </c>
      <c r="G314" s="21">
        <f>ROUND(ROUND(E314,8)*F314,2)</f>
        <v/>
      </c>
    </row>
    <row r="315" ht="15" customHeight="1">
      <c r="A315" s="18" t="inlineStr">
        <is>
          <t>REV.2</t>
        </is>
      </c>
      <c r="B315" s="19" t="inlineStr">
        <is>
          <t>REVESTIMENTO PRETO BERLIN 5x5cm</t>
        </is>
      </c>
      <c r="C315" s="18" t="inlineStr">
        <is>
          <t xml:space="preserve">Composições </t>
        </is>
      </c>
      <c r="D315" s="18" t="inlineStr">
        <is>
          <t>M2</t>
        </is>
      </c>
      <c r="E315" s="20" t="n">
        <v>1.05</v>
      </c>
      <c r="F315" s="21" t="n">
        <v>150</v>
      </c>
      <c r="G315" s="21">
        <f>ROUND(ROUND(E315,8)*F315,2)</f>
        <v/>
      </c>
    </row>
    <row r="316" ht="15" customHeight="1">
      <c r="A316" s="1" t="n"/>
      <c r="B316" s="1" t="n"/>
      <c r="C316" s="1" t="n"/>
      <c r="D316" s="1" t="n"/>
      <c r="E316" s="77" t="inlineStr">
        <is>
          <t>TOTAL Material:</t>
        </is>
      </c>
      <c r="F316" s="89" t="n"/>
      <c r="G316" s="22">
        <f>SUM(G314:G315)</f>
        <v/>
      </c>
    </row>
    <row r="317" ht="15" customHeight="1">
      <c r="A317" s="76" t="inlineStr">
        <is>
          <t>Mão de Obra com Encargos Complementares</t>
        </is>
      </c>
      <c r="B317" s="89" t="n"/>
      <c r="C317" s="74" t="inlineStr">
        <is>
          <t>FONTE</t>
        </is>
      </c>
      <c r="D317" s="74" t="inlineStr">
        <is>
          <t>UNID</t>
        </is>
      </c>
      <c r="E317" s="74" t="inlineStr">
        <is>
          <t>COEFICIENTE</t>
        </is>
      </c>
      <c r="F317" s="74" t="inlineStr">
        <is>
          <t>PREÇO UNITÁRIO</t>
        </is>
      </c>
      <c r="G317" s="74" t="inlineStr">
        <is>
          <t>TOTAL</t>
        </is>
      </c>
    </row>
    <row r="318" ht="21" customHeight="1">
      <c r="A318" s="18" t="inlineStr">
        <is>
          <t>88256</t>
        </is>
      </c>
      <c r="B318" s="19" t="inlineStr">
        <is>
          <t>AZULEJISTA OU LADRILHISTA COM ENCARGOS COMPLEMENTARES</t>
        </is>
      </c>
      <c r="C318" s="18" t="inlineStr">
        <is>
          <t>SINAPI</t>
        </is>
      </c>
      <c r="D318" s="18" t="inlineStr">
        <is>
          <t>H</t>
        </is>
      </c>
      <c r="E318" s="20" t="n">
        <v>1.156</v>
      </c>
      <c r="F318" s="21" t="n">
        <v>28.73</v>
      </c>
      <c r="G318" s="21">
        <f>ROUND(ROUND(E318,8)*F318,2)</f>
        <v/>
      </c>
    </row>
    <row r="319" ht="15" customHeight="1">
      <c r="A319" s="18" t="inlineStr">
        <is>
          <t>88316</t>
        </is>
      </c>
      <c r="B319" s="19" t="inlineStr">
        <is>
          <t>SERVENTE COM ENCARGOS COMPLEMENTARES</t>
        </is>
      </c>
      <c r="C319" s="18" t="inlineStr">
        <is>
          <t>SINAPI</t>
        </is>
      </c>
      <c r="D319" s="18" t="inlineStr">
        <is>
          <t>H</t>
        </is>
      </c>
      <c r="E319" s="20" t="n">
        <v>0.578</v>
      </c>
      <c r="F319" s="21" t="n">
        <v>22.1</v>
      </c>
      <c r="G319" s="21">
        <f>ROUND(ROUND(E319,8)*F319,2)</f>
        <v/>
      </c>
    </row>
    <row r="320" ht="18" customHeight="1">
      <c r="A320" s="1" t="n"/>
      <c r="B320" s="1" t="n"/>
      <c r="C320" s="1" t="n"/>
      <c r="D320" s="1" t="n"/>
      <c r="E320" s="77" t="inlineStr">
        <is>
          <t>TOTAL Mão de Obra com Encargos Complementares:</t>
        </is>
      </c>
      <c r="F320" s="89" t="n"/>
      <c r="G320" s="22">
        <f>SUM(G318:G319)</f>
        <v/>
      </c>
    </row>
    <row r="321" ht="15" customHeight="1">
      <c r="A321" s="1" t="n"/>
      <c r="B321" s="1" t="n"/>
      <c r="C321" s="1" t="n"/>
      <c r="D321" s="1" t="n"/>
      <c r="E321" s="78" t="inlineStr">
        <is>
          <t>VALOR:</t>
        </is>
      </c>
      <c r="F321" s="89" t="n"/>
      <c r="G321" s="4">
        <f>SUM(G316,G320)</f>
        <v/>
      </c>
    </row>
    <row r="322" ht="15" customHeight="1">
      <c r="A322" s="1" t="n"/>
      <c r="B322" s="1" t="n"/>
      <c r="C322" s="1" t="n"/>
      <c r="D322" s="1" t="n"/>
      <c r="E322" s="78" t="inlineStr">
        <is>
          <t>VALOR BDI:</t>
        </is>
      </c>
      <c r="F322" s="89" t="n"/>
      <c r="G322" s="4">
        <f>ROUND(G321*(0/100),2)</f>
        <v/>
      </c>
    </row>
    <row r="323" ht="15" customHeight="1">
      <c r="A323" s="1" t="n"/>
      <c r="B323" s="1" t="n"/>
      <c r="C323" s="1" t="n"/>
      <c r="D323" s="1" t="n"/>
      <c r="E323" s="78" t="inlineStr">
        <is>
          <t>VALOR COM BDI:</t>
        </is>
      </c>
      <c r="F323" s="89" t="n"/>
      <c r="G323" s="4">
        <f>G322+G321</f>
        <v/>
      </c>
    </row>
    <row r="324" ht="9.949999999999999" customHeight="1">
      <c r="A324" s="1" t="n"/>
      <c r="B324" s="1" t="n"/>
      <c r="C324" s="1" t="n"/>
      <c r="D324" s="1" t="n"/>
      <c r="E324" s="79" t="n"/>
    </row>
    <row r="325" ht="20.1" customHeight="1">
      <c r="A325" s="80" t="inlineStr">
        <is>
          <t>CP ADAP. 018 REJUNTAMENTO P/CERÂMICA C/ EPOXI (PAREDE/PISO) (M2)</t>
        </is>
      </c>
      <c r="B325" s="88" t="n"/>
      <c r="C325" s="88" t="n"/>
      <c r="D325" s="88" t="n"/>
      <c r="E325" s="88" t="n"/>
      <c r="F325" s="88" t="n"/>
      <c r="G325" s="89" t="n"/>
    </row>
    <row r="326" ht="15" customHeight="1">
      <c r="A326" s="76" t="inlineStr">
        <is>
          <t>Material</t>
        </is>
      </c>
      <c r="B326" s="89" t="n"/>
      <c r="C326" s="74" t="inlineStr">
        <is>
          <t>FONTE</t>
        </is>
      </c>
      <c r="D326" s="74" t="inlineStr">
        <is>
          <t>UNID</t>
        </is>
      </c>
      <c r="E326" s="74" t="inlineStr">
        <is>
          <t>COEFICIENTE</t>
        </is>
      </c>
      <c r="F326" s="74" t="inlineStr">
        <is>
          <t>PREÇO UNITÁRIO</t>
        </is>
      </c>
      <c r="G326" s="74" t="inlineStr">
        <is>
          <t>TOTAL</t>
        </is>
      </c>
    </row>
    <row r="327" ht="15" customHeight="1">
      <c r="A327" s="18" t="inlineStr">
        <is>
          <t>00037329</t>
        </is>
      </c>
      <c r="B327" s="19" t="inlineStr">
        <is>
          <t>REJUNTE EPOXI, QUALQUER COR</t>
        </is>
      </c>
      <c r="C327" s="18" t="inlineStr">
        <is>
          <t>SINAPI</t>
        </is>
      </c>
      <c r="D327" s="18" t="inlineStr">
        <is>
          <t>KG</t>
        </is>
      </c>
      <c r="E327" s="20" t="n">
        <v>0.28</v>
      </c>
      <c r="F327" s="21" t="n">
        <v>138.51</v>
      </c>
      <c r="G327" s="21">
        <f>ROUND(ROUND(E327,8)*F327,2)</f>
        <v/>
      </c>
    </row>
    <row r="328" ht="15" customHeight="1">
      <c r="A328" s="1" t="n"/>
      <c r="B328" s="1" t="n"/>
      <c r="C328" s="1" t="n"/>
      <c r="D328" s="1" t="n"/>
      <c r="E328" s="77" t="inlineStr">
        <is>
          <t>TOTAL Material:</t>
        </is>
      </c>
      <c r="F328" s="89" t="n"/>
      <c r="G328" s="22">
        <f>SUM(G327:G327)</f>
        <v/>
      </c>
    </row>
    <row r="329" ht="15" customHeight="1">
      <c r="A329" s="76" t="inlineStr">
        <is>
          <t>Mão de Obra com Encargos Complementares</t>
        </is>
      </c>
      <c r="B329" s="89" t="n"/>
      <c r="C329" s="74" t="inlineStr">
        <is>
          <t>FONTE</t>
        </is>
      </c>
      <c r="D329" s="74" t="inlineStr">
        <is>
          <t>UNID</t>
        </is>
      </c>
      <c r="E329" s="74" t="inlineStr">
        <is>
          <t>COEFICIENTE</t>
        </is>
      </c>
      <c r="F329" s="74" t="inlineStr">
        <is>
          <t>PREÇO UNITÁRIO</t>
        </is>
      </c>
      <c r="G329" s="74" t="inlineStr">
        <is>
          <t>TOTAL</t>
        </is>
      </c>
    </row>
    <row r="330" ht="21" customHeight="1">
      <c r="A330" s="18" t="inlineStr">
        <is>
          <t>88256</t>
        </is>
      </c>
      <c r="B330" s="19" t="inlineStr">
        <is>
          <t>AZULEJISTA OU LADRILHISTA COM ENCARGOS COMPLEMENTARES</t>
        </is>
      </c>
      <c r="C330" s="18" t="inlineStr">
        <is>
          <t>SINAPI</t>
        </is>
      </c>
      <c r="D330" s="18" t="inlineStr">
        <is>
          <t>H</t>
        </is>
      </c>
      <c r="E330" s="20" t="n">
        <v>0.23</v>
      </c>
      <c r="F330" s="21" t="n">
        <v>28.73</v>
      </c>
      <c r="G330" s="21">
        <f>ROUND(ROUND(E330,8)*F330,2)</f>
        <v/>
      </c>
    </row>
    <row r="331" ht="15" customHeight="1">
      <c r="A331" s="18" t="inlineStr">
        <is>
          <t>88316</t>
        </is>
      </c>
      <c r="B331" s="19" t="inlineStr">
        <is>
          <t>SERVENTE COM ENCARGOS COMPLEMENTARES</t>
        </is>
      </c>
      <c r="C331" s="18" t="inlineStr">
        <is>
          <t>SINAPI</t>
        </is>
      </c>
      <c r="D331" s="18" t="inlineStr">
        <is>
          <t>H</t>
        </is>
      </c>
      <c r="E331" s="20" t="n">
        <v>0.23</v>
      </c>
      <c r="F331" s="21" t="n">
        <v>22.1</v>
      </c>
      <c r="G331" s="21">
        <f>ROUND(ROUND(E331,8)*F331,2)</f>
        <v/>
      </c>
    </row>
    <row r="332" ht="18" customHeight="1">
      <c r="A332" s="1" t="n"/>
      <c r="B332" s="1" t="n"/>
      <c r="C332" s="1" t="n"/>
      <c r="D332" s="1" t="n"/>
      <c r="E332" s="77" t="inlineStr">
        <is>
          <t>TOTAL Mão de Obra com Encargos Complementares:</t>
        </is>
      </c>
      <c r="F332" s="89" t="n"/>
      <c r="G332" s="22">
        <f>SUM(G330:G331)</f>
        <v/>
      </c>
    </row>
    <row r="333" ht="15" customHeight="1">
      <c r="A333" s="1" t="n"/>
      <c r="B333" s="1" t="n"/>
      <c r="C333" s="1" t="n"/>
      <c r="D333" s="1" t="n"/>
      <c r="E333" s="78" t="inlineStr">
        <is>
          <t>VALOR:</t>
        </is>
      </c>
      <c r="F333" s="89" t="n"/>
      <c r="G333" s="4">
        <f>SUM(G328,G332)</f>
        <v/>
      </c>
    </row>
    <row r="334" ht="15" customHeight="1">
      <c r="A334" s="1" t="n"/>
      <c r="B334" s="1" t="n"/>
      <c r="C334" s="1" t="n"/>
      <c r="D334" s="1" t="n"/>
      <c r="E334" s="78" t="inlineStr">
        <is>
          <t>VALOR BDI:</t>
        </is>
      </c>
      <c r="F334" s="89" t="n"/>
      <c r="G334" s="4">
        <f>ROUND(G333*(0/100),2)</f>
        <v/>
      </c>
    </row>
    <row r="335" ht="15" customHeight="1">
      <c r="A335" s="1" t="n"/>
      <c r="B335" s="1" t="n"/>
      <c r="C335" s="1" t="n"/>
      <c r="D335" s="1" t="n"/>
      <c r="E335" s="78" t="inlineStr">
        <is>
          <t>VALOR COM BDI:</t>
        </is>
      </c>
      <c r="F335" s="89" t="n"/>
      <c r="G335" s="4">
        <f>G334+G333</f>
        <v/>
      </c>
    </row>
    <row r="336" ht="9.949999999999999" customHeight="1">
      <c r="A336" s="1" t="n"/>
      <c r="B336" s="1" t="n"/>
      <c r="C336" s="1" t="n"/>
      <c r="D336" s="1" t="n"/>
      <c r="E336" s="79" t="n"/>
    </row>
    <row r="337" ht="20.1" customHeight="1">
      <c r="A337" s="80" t="inlineStr">
        <is>
          <t>S08637 Chapim de concreto pré-moldado (m)</t>
        </is>
      </c>
      <c r="B337" s="88" t="n"/>
      <c r="C337" s="88" t="n"/>
      <c r="D337" s="88" t="n"/>
      <c r="E337" s="88" t="n"/>
      <c r="F337" s="88" t="n"/>
      <c r="G337" s="89" t="n"/>
    </row>
    <row r="338" ht="15" customHeight="1">
      <c r="A338" s="76" t="inlineStr">
        <is>
          <t>Serviço</t>
        </is>
      </c>
      <c r="B338" s="89" t="n"/>
      <c r="C338" s="74" t="inlineStr">
        <is>
          <t>FONTE</t>
        </is>
      </c>
      <c r="D338" s="74" t="inlineStr">
        <is>
          <t>UNID</t>
        </is>
      </c>
      <c r="E338" s="74" t="inlineStr">
        <is>
          <t>COEFICIENTE</t>
        </is>
      </c>
      <c r="F338" s="74" t="inlineStr">
        <is>
          <t>PREÇO UNITÁRIO</t>
        </is>
      </c>
      <c r="G338" s="74" t="inlineStr">
        <is>
          <t>TOTAL</t>
        </is>
      </c>
    </row>
    <row r="339" ht="21" customHeight="1">
      <c r="A339" s="18" t="inlineStr">
        <is>
          <t>S00127</t>
        </is>
      </c>
      <c r="B339" s="19" t="inlineStr">
        <is>
          <t>Concreto simples usinado fck=21mpa, bombeado, lançado e adensado em superestrutura</t>
        </is>
      </c>
      <c r="C339" s="18" t="inlineStr">
        <is>
          <t>ORSE</t>
        </is>
      </c>
      <c r="D339" s="18" t="inlineStr">
        <is>
          <t>m3</t>
        </is>
      </c>
      <c r="E339" s="20" t="n">
        <v>0.01</v>
      </c>
      <c r="F339" s="21" t="n">
        <v>658.14</v>
      </c>
      <c r="G339" s="21">
        <f>ROUND(ROUND(E339,8)*F339,2)</f>
        <v/>
      </c>
    </row>
    <row r="340" ht="29.1" customHeight="1">
      <c r="A340" s="18" t="inlineStr">
        <is>
          <t>S11640</t>
        </is>
      </c>
      <c r="B340" s="19" t="inlineStr">
        <is>
          <t>Forma plana para estruturas, em compensado plastificado de 10mm, 02 usos, inclusive escoramento - Revisada 07.2015</t>
        </is>
      </c>
      <c r="C340" s="18" t="inlineStr">
        <is>
          <t>ORSE</t>
        </is>
      </c>
      <c r="D340" s="18" t="inlineStr">
        <is>
          <t>m2</t>
        </is>
      </c>
      <c r="E340" s="20" t="n">
        <v>0.35</v>
      </c>
      <c r="F340" s="21" t="n">
        <v>124.65</v>
      </c>
      <c r="G340" s="21">
        <f>ROUND(ROUND(E340,8)*F340,2)</f>
        <v/>
      </c>
    </row>
    <row r="341" ht="15" customHeight="1">
      <c r="A341" s="18" t="inlineStr">
        <is>
          <t>S00081</t>
        </is>
      </c>
      <c r="B341" s="19" t="inlineStr">
        <is>
          <t>Forma plana para fundações, em tábuas de pinho, 01 uso</t>
        </is>
      </c>
      <c r="C341" s="18" t="inlineStr">
        <is>
          <t>ORSE</t>
        </is>
      </c>
      <c r="D341" s="18" t="inlineStr">
        <is>
          <t>m2</t>
        </is>
      </c>
      <c r="E341" s="20" t="n">
        <v>0.8</v>
      </c>
      <c r="F341" s="21" t="n">
        <v>186.75</v>
      </c>
      <c r="G341" s="21">
        <f>ROUND(ROUND(E341,8)*F341,2)</f>
        <v/>
      </c>
    </row>
    <row r="342" ht="15" customHeight="1">
      <c r="A342" s="1" t="n"/>
      <c r="B342" s="1" t="n"/>
      <c r="C342" s="1" t="n"/>
      <c r="D342" s="1" t="n"/>
      <c r="E342" s="77" t="inlineStr">
        <is>
          <t>TOTAL Serviço:</t>
        </is>
      </c>
      <c r="F342" s="89" t="n"/>
      <c r="G342" s="22">
        <f>SUM(G339:G341)</f>
        <v/>
      </c>
    </row>
    <row r="343" ht="15" customHeight="1">
      <c r="A343" s="1" t="n"/>
      <c r="B343" s="1" t="n"/>
      <c r="C343" s="1" t="n"/>
      <c r="D343" s="1" t="n"/>
      <c r="E343" s="78" t="inlineStr">
        <is>
          <t>VALOR:</t>
        </is>
      </c>
      <c r="F343" s="89" t="n"/>
      <c r="G343" s="4">
        <f>SUM(G342)</f>
        <v/>
      </c>
    </row>
    <row r="344" ht="15" customHeight="1">
      <c r="A344" s="1" t="n"/>
      <c r="B344" s="1" t="n"/>
      <c r="C344" s="1" t="n"/>
      <c r="D344" s="1" t="n"/>
      <c r="E344" s="78" t="inlineStr">
        <is>
          <t>VALOR BDI:</t>
        </is>
      </c>
      <c r="F344" s="89" t="n"/>
      <c r="G344" s="4">
        <f>ROUND(G343*(0/100),2)</f>
        <v/>
      </c>
    </row>
    <row r="345" ht="15" customHeight="1">
      <c r="A345" s="1" t="n"/>
      <c r="B345" s="1" t="n"/>
      <c r="C345" s="1" t="n"/>
      <c r="D345" s="1" t="n"/>
      <c r="E345" s="78" t="inlineStr">
        <is>
          <t>VALOR COM BDI:</t>
        </is>
      </c>
      <c r="F345" s="89" t="n"/>
      <c r="G345" s="4">
        <f>G344+G343</f>
        <v/>
      </c>
    </row>
    <row r="346" ht="9.949999999999999" customHeight="1">
      <c r="A346" s="1" t="n"/>
      <c r="B346" s="1" t="n"/>
      <c r="C346" s="1" t="n"/>
      <c r="D346" s="1" t="n"/>
      <c r="E346" s="79" t="n"/>
    </row>
    <row r="347" ht="20.1" customHeight="1">
      <c r="A347" s="80" t="inlineStr">
        <is>
          <t>CP ADAP. 019 IMPERMEABILIZAÇÃO DE SUPERFÍCIE C/ CRISTALIZANTE , 2 DEMÃOS (M2)</t>
        </is>
      </c>
      <c r="B347" s="88" t="n"/>
      <c r="C347" s="88" t="n"/>
      <c r="D347" s="88" t="n"/>
      <c r="E347" s="88" t="n"/>
      <c r="F347" s="88" t="n"/>
      <c r="G347" s="89" t="n"/>
    </row>
    <row r="348" ht="15" customHeight="1">
      <c r="A348" s="76" t="inlineStr">
        <is>
          <t>Material</t>
        </is>
      </c>
      <c r="B348" s="89" t="n"/>
      <c r="C348" s="74" t="inlineStr">
        <is>
          <t>FONTE</t>
        </is>
      </c>
      <c r="D348" s="74" t="inlineStr">
        <is>
          <t>UNID</t>
        </is>
      </c>
      <c r="E348" s="74" t="inlineStr">
        <is>
          <t>COEFICIENTE</t>
        </is>
      </c>
      <c r="F348" s="74" t="inlineStr">
        <is>
          <t>PREÇO UNITÁRIO</t>
        </is>
      </c>
      <c r="G348" s="74" t="inlineStr">
        <is>
          <t>TOTAL</t>
        </is>
      </c>
    </row>
    <row r="349" ht="21" customHeight="1">
      <c r="A349" s="18" t="inlineStr">
        <is>
          <t>00045146</t>
        </is>
      </c>
      <c r="B349" s="19" t="inlineStr">
        <is>
          <t>ADITIVO IMPERMEABILIZANTE CRISTALIZANTE PARA CONCRETO</t>
        </is>
      </c>
      <c r="C349" s="18" t="inlineStr">
        <is>
          <t>SINAPI</t>
        </is>
      </c>
      <c r="D349" s="18" t="inlineStr">
        <is>
          <t>KG</t>
        </is>
      </c>
      <c r="E349" s="20" t="n">
        <v>1.6</v>
      </c>
      <c r="F349" s="21" t="n">
        <v>37.77</v>
      </c>
      <c r="G349" s="21">
        <f>ROUND(ROUND(E349,8)*F349,2)</f>
        <v/>
      </c>
    </row>
    <row r="350" ht="15" customHeight="1">
      <c r="A350" s="1" t="n"/>
      <c r="B350" s="1" t="n"/>
      <c r="C350" s="1" t="n"/>
      <c r="D350" s="1" t="n"/>
      <c r="E350" s="77" t="inlineStr">
        <is>
          <t>TOTAL Material:</t>
        </is>
      </c>
      <c r="F350" s="89" t="n"/>
      <c r="G350" s="22">
        <f>SUM(G349:G349)</f>
        <v/>
      </c>
    </row>
    <row r="351" ht="15" customHeight="1">
      <c r="A351" s="76" t="inlineStr">
        <is>
          <t>Mão de Obra com Encargos Complementares</t>
        </is>
      </c>
      <c r="B351" s="89" t="n"/>
      <c r="C351" s="74" t="inlineStr">
        <is>
          <t>FONTE</t>
        </is>
      </c>
      <c r="D351" s="74" t="inlineStr">
        <is>
          <t>UNID</t>
        </is>
      </c>
      <c r="E351" s="74" t="inlineStr">
        <is>
          <t>COEFICIENTE</t>
        </is>
      </c>
      <c r="F351" s="74" t="inlineStr">
        <is>
          <t>PREÇO UNITÁRIO</t>
        </is>
      </c>
      <c r="G351" s="74" t="inlineStr">
        <is>
          <t>TOTAL</t>
        </is>
      </c>
    </row>
    <row r="352" ht="21" customHeight="1">
      <c r="A352" s="18" t="inlineStr">
        <is>
          <t>88243</t>
        </is>
      </c>
      <c r="B352" s="19" t="inlineStr">
        <is>
          <t>AJUDANTE ESPECIALIZADO COM ENCARGOS COMPLEMENTARES</t>
        </is>
      </c>
      <c r="C352" s="18" t="inlineStr">
        <is>
          <t>SINAPI</t>
        </is>
      </c>
      <c r="D352" s="18" t="inlineStr">
        <is>
          <t>H</t>
        </is>
      </c>
      <c r="E352" s="20" t="n">
        <v>0.96</v>
      </c>
      <c r="F352" s="21" t="n">
        <v>22.26</v>
      </c>
      <c r="G352" s="21">
        <f>ROUND(ROUND(E352,8)*F352,2)</f>
        <v/>
      </c>
    </row>
    <row r="353" ht="15" customHeight="1">
      <c r="A353" s="18" t="inlineStr">
        <is>
          <t>88270</t>
        </is>
      </c>
      <c r="B353" s="19" t="inlineStr">
        <is>
          <t>IMPERMEABILIZADOR COM ENCARGOS COMPLEMENTARES</t>
        </is>
      </c>
      <c r="C353" s="18" t="inlineStr">
        <is>
          <t>SINAPI</t>
        </is>
      </c>
      <c r="D353" s="18" t="inlineStr">
        <is>
          <t>H</t>
        </is>
      </c>
      <c r="E353" s="20" t="n">
        <v>0.476</v>
      </c>
      <c r="F353" s="21" t="n">
        <v>28.88</v>
      </c>
      <c r="G353" s="21">
        <f>ROUND(ROUND(E353,8)*F353,2)</f>
        <v/>
      </c>
    </row>
    <row r="354" ht="18" customHeight="1">
      <c r="A354" s="1" t="n"/>
      <c r="B354" s="1" t="n"/>
      <c r="C354" s="1" t="n"/>
      <c r="D354" s="1" t="n"/>
      <c r="E354" s="77" t="inlineStr">
        <is>
          <t>TOTAL Mão de Obra com Encargos Complementares:</t>
        </is>
      </c>
      <c r="F354" s="89" t="n"/>
      <c r="G354" s="22">
        <f>SUM(G352:G353)</f>
        <v/>
      </c>
    </row>
    <row r="355" ht="15" customHeight="1">
      <c r="A355" s="1" t="n"/>
      <c r="B355" s="1" t="n"/>
      <c r="C355" s="1" t="n"/>
      <c r="D355" s="1" t="n"/>
      <c r="E355" s="78" t="inlineStr">
        <is>
          <t>VALOR:</t>
        </is>
      </c>
      <c r="F355" s="89" t="n"/>
      <c r="G355" s="4">
        <f>SUM(G350,G354)</f>
        <v/>
      </c>
    </row>
    <row r="356" ht="15" customHeight="1">
      <c r="A356" s="1" t="n"/>
      <c r="B356" s="1" t="n"/>
      <c r="C356" s="1" t="n"/>
      <c r="D356" s="1" t="n"/>
      <c r="E356" s="78" t="inlineStr">
        <is>
          <t>VALOR BDI:</t>
        </is>
      </c>
      <c r="F356" s="89" t="n"/>
      <c r="G356" s="4">
        <f>ROUND(G355*(0/100),2)</f>
        <v/>
      </c>
    </row>
    <row r="357" ht="15" customHeight="1">
      <c r="A357" s="1" t="n"/>
      <c r="B357" s="1" t="n"/>
      <c r="C357" s="1" t="n"/>
      <c r="D357" s="1" t="n"/>
      <c r="E357" s="78" t="inlineStr">
        <is>
          <t>VALOR COM BDI:</t>
        </is>
      </c>
      <c r="F357" s="89" t="n"/>
      <c r="G357" s="4">
        <f>G356+G355</f>
        <v/>
      </c>
    </row>
    <row r="358" ht="9.949999999999999" customHeight="1">
      <c r="A358" s="1" t="n"/>
      <c r="B358" s="1" t="n"/>
      <c r="C358" s="1" t="n"/>
      <c r="D358" s="1" t="n"/>
      <c r="E358" s="79" t="n"/>
    </row>
    <row r="359" ht="20.1" customHeight="1">
      <c r="A359" s="80" t="inlineStr">
        <is>
          <t>CP ADAP. 50 IMPERMEABILIZAÇÃO COM MANTA ASFÁLTICA ALUMINIZADA, E=3MM TIPO II CLASSE B (M2)</t>
        </is>
      </c>
      <c r="B359" s="88" t="n"/>
      <c r="C359" s="88" t="n"/>
      <c r="D359" s="88" t="n"/>
      <c r="E359" s="88" t="n"/>
      <c r="F359" s="88" t="n"/>
      <c r="G359" s="89" t="n"/>
    </row>
    <row r="360" ht="15" customHeight="1">
      <c r="A360" s="76" t="inlineStr">
        <is>
          <t>Material</t>
        </is>
      </c>
      <c r="B360" s="89" t="n"/>
      <c r="C360" s="74" t="inlineStr">
        <is>
          <t>FONTE</t>
        </is>
      </c>
      <c r="D360" s="74" t="inlineStr">
        <is>
          <t>UNID</t>
        </is>
      </c>
      <c r="E360" s="74" t="inlineStr">
        <is>
          <t>COEFICIENTE</t>
        </is>
      </c>
      <c r="F360" s="74" t="inlineStr">
        <is>
          <t>PREÇO UNITÁRIO</t>
        </is>
      </c>
      <c r="G360" s="74" t="inlineStr">
        <is>
          <t>TOTAL</t>
        </is>
      </c>
    </row>
    <row r="361" ht="15" customHeight="1">
      <c r="A361" s="18" t="inlineStr">
        <is>
          <t>00004226</t>
        </is>
      </c>
      <c r="B361" s="19" t="inlineStr">
        <is>
          <t>GAS DE COZINHA - GLP</t>
        </is>
      </c>
      <c r="C361" s="18" t="inlineStr">
        <is>
          <t>SINAPI</t>
        </is>
      </c>
      <c r="D361" s="18" t="inlineStr">
        <is>
          <t>KG</t>
        </is>
      </c>
      <c r="E361" s="20" t="n">
        <v>0.26</v>
      </c>
      <c r="F361" s="21" t="n">
        <v>8.01</v>
      </c>
      <c r="G361" s="21">
        <f>ROUND(ROUND(E361,8)*F361,2)</f>
        <v/>
      </c>
    </row>
    <row r="362" ht="21" customHeight="1">
      <c r="A362" s="18" t="inlineStr">
        <is>
          <t>00011621</t>
        </is>
      </c>
      <c r="B362" s="19" t="inlineStr">
        <is>
          <t>MANTA ASFALTICA ELASTOMERICA EM POLIESTER ALUMINIZADA 3 MM, TIPO III, CLASSE B (NBR 9952)</t>
        </is>
      </c>
      <c r="C362" s="18" t="inlineStr">
        <is>
          <t>SINAPI</t>
        </is>
      </c>
      <c r="D362" s="18" t="inlineStr">
        <is>
          <t>M2</t>
        </is>
      </c>
      <c r="E362" s="20" t="n">
        <v>1.15</v>
      </c>
      <c r="F362" s="21" t="n">
        <v>68.2</v>
      </c>
      <c r="G362" s="21">
        <f>ROUND(ROUND(E362,8)*F362,2)</f>
        <v/>
      </c>
    </row>
    <row r="363" ht="21" customHeight="1">
      <c r="A363" s="18" t="inlineStr">
        <is>
          <t>00000511</t>
        </is>
      </c>
      <c r="B363" s="19" t="inlineStr">
        <is>
          <t>PRIMER PARA MANTA ASFALTICA A BASE DE ASFALTO MODIFICADO DILUIDO EM SOLVENTE, APLICACAO A FRIO</t>
        </is>
      </c>
      <c r="C363" s="18" t="inlineStr">
        <is>
          <t>SINAPI</t>
        </is>
      </c>
      <c r="D363" s="18" t="inlineStr">
        <is>
          <t>L</t>
        </is>
      </c>
      <c r="E363" s="20" t="n">
        <v>0.615</v>
      </c>
      <c r="F363" s="21" t="n">
        <v>21.59</v>
      </c>
      <c r="G363" s="21">
        <f>ROUND(ROUND(E363,8)*F363,2)</f>
        <v/>
      </c>
    </row>
    <row r="364" ht="15" customHeight="1">
      <c r="A364" s="1" t="n"/>
      <c r="B364" s="1" t="n"/>
      <c r="C364" s="1" t="n"/>
      <c r="D364" s="1" t="n"/>
      <c r="E364" s="77" t="inlineStr">
        <is>
          <t>TOTAL Material:</t>
        </is>
      </c>
      <c r="F364" s="89" t="n"/>
      <c r="G364" s="22">
        <f>SUM(G361:G363)</f>
        <v/>
      </c>
    </row>
    <row r="365" ht="15" customHeight="1">
      <c r="A365" s="76" t="inlineStr">
        <is>
          <t>Mão de Obra com Encargos Complementares</t>
        </is>
      </c>
      <c r="B365" s="89" t="n"/>
      <c r="C365" s="74" t="inlineStr">
        <is>
          <t>FONTE</t>
        </is>
      </c>
      <c r="D365" s="74" t="inlineStr">
        <is>
          <t>UNID</t>
        </is>
      </c>
      <c r="E365" s="74" t="inlineStr">
        <is>
          <t>COEFICIENTE</t>
        </is>
      </c>
      <c r="F365" s="74" t="inlineStr">
        <is>
          <t>PREÇO UNITÁRIO</t>
        </is>
      </c>
      <c r="G365" s="74" t="inlineStr">
        <is>
          <t>TOTAL</t>
        </is>
      </c>
    </row>
    <row r="366" ht="21" customHeight="1">
      <c r="A366" s="18" t="inlineStr">
        <is>
          <t>88243</t>
        </is>
      </c>
      <c r="B366" s="19" t="inlineStr">
        <is>
          <t>AJUDANTE ESPECIALIZADO COM ENCARGOS COMPLEMENTARES</t>
        </is>
      </c>
      <c r="C366" s="18" t="inlineStr">
        <is>
          <t>SINAPI</t>
        </is>
      </c>
      <c r="D366" s="18" t="inlineStr">
        <is>
          <t>H</t>
        </is>
      </c>
      <c r="E366" s="20" t="n">
        <v>0.192</v>
      </c>
      <c r="F366" s="21" t="n">
        <v>22.26</v>
      </c>
      <c r="G366" s="21">
        <f>ROUND(ROUND(E366,8)*F366,2)</f>
        <v/>
      </c>
    </row>
    <row r="367" ht="15" customHeight="1">
      <c r="A367" s="18" t="inlineStr">
        <is>
          <t>88270</t>
        </is>
      </c>
      <c r="B367" s="19" t="inlineStr">
        <is>
          <t>IMPERMEABILIZADOR COM ENCARGOS COMPLEMENTARES</t>
        </is>
      </c>
      <c r="C367" s="18" t="inlineStr">
        <is>
          <t>SINAPI</t>
        </is>
      </c>
      <c r="D367" s="18" t="inlineStr">
        <is>
          <t>H</t>
        </is>
      </c>
      <c r="E367" s="20" t="n">
        <v>0.948</v>
      </c>
      <c r="F367" s="21" t="n">
        <v>28.88</v>
      </c>
      <c r="G367" s="21">
        <f>ROUND(ROUND(E367,8)*F367,2)</f>
        <v/>
      </c>
    </row>
    <row r="368" ht="18" customHeight="1">
      <c r="A368" s="1" t="n"/>
      <c r="B368" s="1" t="n"/>
      <c r="C368" s="1" t="n"/>
      <c r="D368" s="1" t="n"/>
      <c r="E368" s="77" t="inlineStr">
        <is>
          <t>TOTAL Mão de Obra com Encargos Complementares:</t>
        </is>
      </c>
      <c r="F368" s="89" t="n"/>
      <c r="G368" s="22">
        <f>SUM(G366:G367)</f>
        <v/>
      </c>
    </row>
    <row r="369" ht="15" customHeight="1">
      <c r="A369" s="1" t="n"/>
      <c r="B369" s="1" t="n"/>
      <c r="C369" s="1" t="n"/>
      <c r="D369" s="1" t="n"/>
      <c r="E369" s="78" t="inlineStr">
        <is>
          <t>VALOR:</t>
        </is>
      </c>
      <c r="F369" s="89" t="n"/>
      <c r="G369" s="4">
        <f>SUM(G364,G368)</f>
        <v/>
      </c>
    </row>
    <row r="370" ht="15" customHeight="1">
      <c r="A370" s="1" t="n"/>
      <c r="B370" s="1" t="n"/>
      <c r="C370" s="1" t="n"/>
      <c r="D370" s="1" t="n"/>
      <c r="E370" s="78" t="inlineStr">
        <is>
          <t>VALOR BDI:</t>
        </is>
      </c>
      <c r="F370" s="89" t="n"/>
      <c r="G370" s="4">
        <f>ROUND(G369*(0/100),2)</f>
        <v/>
      </c>
    </row>
    <row r="371" ht="15" customHeight="1">
      <c r="A371" s="1" t="n"/>
      <c r="B371" s="1" t="n"/>
      <c r="C371" s="1" t="n"/>
      <c r="D371" s="1" t="n"/>
      <c r="E371" s="78" t="inlineStr">
        <is>
          <t>VALOR COM BDI:</t>
        </is>
      </c>
      <c r="F371" s="89" t="n"/>
      <c r="G371" s="4">
        <f>G370+G369</f>
        <v/>
      </c>
    </row>
    <row r="372" ht="9.949999999999999" customHeight="1">
      <c r="A372" s="1" t="n"/>
      <c r="B372" s="1" t="n"/>
      <c r="C372" s="1" t="n"/>
      <c r="D372" s="1" t="n"/>
      <c r="E372" s="79" t="n"/>
    </row>
    <row r="373" ht="20.1" customHeight="1">
      <c r="A373" s="80" t="inlineStr">
        <is>
          <t>CP ADAP. 064 TELHAMENTO COM TELHA TERMO ACÚSTICA EM ALUMÍNIO ONDULADA COM 30MM DE PREENCHIMENTO / POLIURETANO RÍGIDO (M2)</t>
        </is>
      </c>
      <c r="B373" s="88" t="n"/>
      <c r="C373" s="88" t="n"/>
      <c r="D373" s="88" t="n"/>
      <c r="E373" s="88" t="n"/>
      <c r="F373" s="88" t="n"/>
      <c r="G373" s="89" t="n"/>
    </row>
    <row r="374" ht="15" customHeight="1">
      <c r="A374" s="76" t="inlineStr">
        <is>
          <t>Equipamento Custo Horário</t>
        </is>
      </c>
      <c r="B374" s="89" t="n"/>
      <c r="C374" s="74" t="inlineStr">
        <is>
          <t>FONTE</t>
        </is>
      </c>
      <c r="D374" s="74" t="inlineStr">
        <is>
          <t>UNID</t>
        </is>
      </c>
      <c r="E374" s="74" t="inlineStr">
        <is>
          <t>COEFICIENTE</t>
        </is>
      </c>
      <c r="F374" s="74" t="inlineStr">
        <is>
          <t>PREÇO UNITÁRIO</t>
        </is>
      </c>
      <c r="G374" s="74" t="inlineStr">
        <is>
          <t>TOTAL</t>
        </is>
      </c>
    </row>
    <row r="375" ht="29.1" customHeight="1">
      <c r="A375" s="18" t="inlineStr">
        <is>
          <t>93282</t>
        </is>
      </c>
      <c r="B375" s="19" t="inlineStr">
        <is>
          <t>GUINCHO ELÉTRICO DE COLUNA, CAPACIDADE 400 KG, COM MOTO FREIO, MOTOR TRIFÁSICO DE 1,25 CV - CHI DIURNO. AF_03/2016</t>
        </is>
      </c>
      <c r="C375" s="18" t="inlineStr">
        <is>
          <t>SINAPI</t>
        </is>
      </c>
      <c r="D375" s="18" t="inlineStr">
        <is>
          <t>CHI</t>
        </is>
      </c>
      <c r="E375" s="20" t="n">
        <v>0.0012</v>
      </c>
      <c r="F375" s="21" t="n">
        <v>27.49</v>
      </c>
      <c r="G375" s="21">
        <f>ROUND(ROUND(E375,8)*F375,2)</f>
        <v/>
      </c>
    </row>
    <row r="376" ht="29.1" customHeight="1">
      <c r="A376" s="18" t="inlineStr">
        <is>
          <t>93281</t>
        </is>
      </c>
      <c r="B376" s="19" t="inlineStr">
        <is>
          <t>GUINCHO ELÉTRICO DE COLUNA, CAPACIDADE 400 KG, COM MOTO FREIO, MOTOR TRIFÁSICO DE 1,25 CV - CHP DIURNO. AF_03/2016</t>
        </is>
      </c>
      <c r="C376" s="18" t="inlineStr">
        <is>
          <t>SINAPI</t>
        </is>
      </c>
      <c r="D376" s="18" t="inlineStr">
        <is>
          <t>CHP</t>
        </is>
      </c>
      <c r="E376" s="20" t="n">
        <v>0.0009</v>
      </c>
      <c r="F376" s="21" t="n">
        <v>28.7</v>
      </c>
      <c r="G376" s="21">
        <f>ROUND(ROUND(E376,8)*F376,2)</f>
        <v/>
      </c>
    </row>
    <row r="377" ht="18" customHeight="1">
      <c r="A377" s="1" t="n"/>
      <c r="B377" s="1" t="n"/>
      <c r="C377" s="1" t="n"/>
      <c r="D377" s="1" t="n"/>
      <c r="E377" s="77" t="inlineStr">
        <is>
          <t>TOTAL Equipamento Custo Horário:</t>
        </is>
      </c>
      <c r="F377" s="89" t="n"/>
      <c r="G377" s="22">
        <f>SUM(G375:G376)</f>
        <v/>
      </c>
    </row>
    <row r="378" ht="15" customHeight="1">
      <c r="A378" s="76" t="inlineStr">
        <is>
          <t>Material</t>
        </is>
      </c>
      <c r="B378" s="89" t="n"/>
      <c r="C378" s="74" t="inlineStr">
        <is>
          <t>FONTE</t>
        </is>
      </c>
      <c r="D378" s="74" t="inlineStr">
        <is>
          <t>UNID</t>
        </is>
      </c>
      <c r="E378" s="74" t="inlineStr">
        <is>
          <t>COEFICIENTE</t>
        </is>
      </c>
      <c r="F378" s="74" t="inlineStr">
        <is>
          <t>PREÇO UNITÁRIO</t>
        </is>
      </c>
      <c r="G378" s="74" t="inlineStr">
        <is>
          <t>TOTAL</t>
        </is>
      </c>
    </row>
    <row r="379" ht="29.1" customHeight="1">
      <c r="A379" s="18" t="inlineStr">
        <is>
          <t>00011029</t>
        </is>
      </c>
      <c r="B379" s="19" t="inlineStr">
        <is>
          <t>HASTE RETA PARA GANCHO DE FERRO GALVANIZADO, COM ROSCA 1/4" X 30 CM PARA FIXACAO DE TELHA METALICA, INCLUI PORCA E ARRUELAS DE VEDACAO</t>
        </is>
      </c>
      <c r="C379" s="18" t="inlineStr">
        <is>
          <t>SINAPI</t>
        </is>
      </c>
      <c r="D379" s="18" t="inlineStr">
        <is>
          <t>CJ</t>
        </is>
      </c>
      <c r="E379" s="20" t="n">
        <v>4.15</v>
      </c>
      <c r="F379" s="21" t="n">
        <v>1.52</v>
      </c>
      <c r="G379" s="21">
        <f>ROUND(ROUND(E379,8)*F379,2)</f>
        <v/>
      </c>
    </row>
    <row r="380" ht="29.1" customHeight="1">
      <c r="A380" s="18" t="inlineStr">
        <is>
          <t>COT0005</t>
        </is>
      </c>
      <c r="B380" s="19" t="inlineStr">
        <is>
          <t>TELHAMENTO COM TELHA TERMO ACÚSTICA EM ALUMÍNIO ONDULADA COM 30MM DE PREENCHIMENTO / POLIURETANO RÍGIDO</t>
        </is>
      </c>
      <c r="C380" s="18" t="inlineStr">
        <is>
          <t xml:space="preserve">Composições </t>
        </is>
      </c>
      <c r="D380" s="18" t="inlineStr">
        <is>
          <t>M2</t>
        </is>
      </c>
      <c r="E380" s="20" t="n">
        <v>1.146</v>
      </c>
      <c r="F380" s="21" t="n">
        <v>249.43</v>
      </c>
      <c r="G380" s="21">
        <f>ROUND(ROUND(E380,8)*F380,2)</f>
        <v/>
      </c>
    </row>
    <row r="381" ht="15" customHeight="1">
      <c r="A381" s="1" t="n"/>
      <c r="B381" s="1" t="n"/>
      <c r="C381" s="1" t="n"/>
      <c r="D381" s="1" t="n"/>
      <c r="E381" s="77" t="inlineStr">
        <is>
          <t>TOTAL Material:</t>
        </is>
      </c>
      <c r="F381" s="89" t="n"/>
      <c r="G381" s="22">
        <f>SUM(G379:G380)</f>
        <v/>
      </c>
    </row>
    <row r="382" ht="15" customHeight="1">
      <c r="A382" s="76" t="inlineStr">
        <is>
          <t>Mão de Obra com Encargos Complementares</t>
        </is>
      </c>
      <c r="B382" s="89" t="n"/>
      <c r="C382" s="74" t="inlineStr">
        <is>
          <t>FONTE</t>
        </is>
      </c>
      <c r="D382" s="74" t="inlineStr">
        <is>
          <t>UNID</t>
        </is>
      </c>
      <c r="E382" s="74" t="inlineStr">
        <is>
          <t>COEFICIENTE</t>
        </is>
      </c>
      <c r="F382" s="74" t="inlineStr">
        <is>
          <t>PREÇO UNITÁRIO</t>
        </is>
      </c>
      <c r="G382" s="74" t="inlineStr">
        <is>
          <t>TOTAL</t>
        </is>
      </c>
    </row>
    <row r="383" ht="15" customHeight="1">
      <c r="A383" s="18" t="inlineStr">
        <is>
          <t>88316</t>
        </is>
      </c>
      <c r="B383" s="19" t="inlineStr">
        <is>
          <t>SERVENTE COM ENCARGOS COMPLEMENTARES</t>
        </is>
      </c>
      <c r="C383" s="18" t="inlineStr">
        <is>
          <t>SINAPI</t>
        </is>
      </c>
      <c r="D383" s="18" t="inlineStr">
        <is>
          <t>H</t>
        </is>
      </c>
      <c r="E383" s="20" t="n">
        <v>0.062</v>
      </c>
      <c r="F383" s="21" t="n">
        <v>22.1</v>
      </c>
      <c r="G383" s="21">
        <f>ROUND(ROUND(E383,8)*F383,2)</f>
        <v/>
      </c>
    </row>
    <row r="384" ht="15" customHeight="1">
      <c r="A384" s="18" t="inlineStr">
        <is>
          <t>88323</t>
        </is>
      </c>
      <c r="B384" s="19" t="inlineStr">
        <is>
          <t>TELHADISTA COM ENCARGOS COMPLEMENTARES</t>
        </is>
      </c>
      <c r="C384" s="18" t="inlineStr">
        <is>
          <t>SINAPI</t>
        </is>
      </c>
      <c r="D384" s="18" t="inlineStr">
        <is>
          <t>H</t>
        </is>
      </c>
      <c r="E384" s="20" t="n">
        <v>0.056</v>
      </c>
      <c r="F384" s="21" t="n">
        <v>28.26</v>
      </c>
      <c r="G384" s="21">
        <f>ROUND(ROUND(E384,8)*F384,2)</f>
        <v/>
      </c>
    </row>
    <row r="385" ht="18" customHeight="1">
      <c r="A385" s="1" t="n"/>
      <c r="B385" s="1" t="n"/>
      <c r="C385" s="1" t="n"/>
      <c r="D385" s="1" t="n"/>
      <c r="E385" s="77" t="inlineStr">
        <is>
          <t>TOTAL Mão de Obra com Encargos Complementares:</t>
        </is>
      </c>
      <c r="F385" s="89" t="n"/>
      <c r="G385" s="22">
        <f>SUM(G383:G384)</f>
        <v/>
      </c>
    </row>
    <row r="386" ht="15" customHeight="1">
      <c r="A386" s="1" t="n"/>
      <c r="B386" s="1" t="n"/>
      <c r="C386" s="1" t="n"/>
      <c r="D386" s="1" t="n"/>
      <c r="E386" s="78" t="inlineStr">
        <is>
          <t>VALOR:</t>
        </is>
      </c>
      <c r="F386" s="89" t="n"/>
      <c r="G386" s="4">
        <f>SUM(G377,G381,G385)</f>
        <v/>
      </c>
    </row>
    <row r="387" ht="15" customHeight="1">
      <c r="A387" s="1" t="n"/>
      <c r="B387" s="1" t="n"/>
      <c r="C387" s="1" t="n"/>
      <c r="D387" s="1" t="n"/>
      <c r="E387" s="78" t="inlineStr">
        <is>
          <t>VALOR BDI:</t>
        </is>
      </c>
      <c r="F387" s="89" t="n"/>
      <c r="G387" s="4">
        <f>ROUND(G386*(0/100),2)</f>
        <v/>
      </c>
    </row>
    <row r="388" ht="15" customHeight="1">
      <c r="A388" s="1" t="n"/>
      <c r="B388" s="1" t="n"/>
      <c r="C388" s="1" t="n"/>
      <c r="D388" s="1" t="n"/>
      <c r="E388" s="78" t="inlineStr">
        <is>
          <t>VALOR COM BDI:</t>
        </is>
      </c>
      <c r="F388" s="89" t="n"/>
      <c r="G388" s="4">
        <f>G387+G386</f>
        <v/>
      </c>
    </row>
    <row r="389" ht="9.949999999999999" customHeight="1">
      <c r="A389" s="1" t="n"/>
      <c r="B389" s="1" t="n"/>
      <c r="C389" s="1" t="n"/>
      <c r="D389" s="1" t="n"/>
      <c r="E389" s="79" t="n"/>
    </row>
    <row r="390" ht="20.1" customHeight="1">
      <c r="A390" s="80" t="inlineStr">
        <is>
          <t>CP ADAP. 054 RUFO EM CHAPA DE AÇO GALVANIZADO NÚMERO 24, CORTE DE 50 CM, INCLUSO TRANSPORTE VERTICAL (M)</t>
        </is>
      </c>
      <c r="B390" s="88" t="n"/>
      <c r="C390" s="88" t="n"/>
      <c r="D390" s="88" t="n"/>
      <c r="E390" s="88" t="n"/>
      <c r="F390" s="88" t="n"/>
      <c r="G390" s="89" t="n"/>
    </row>
    <row r="391" ht="15" customHeight="1">
      <c r="A391" s="76" t="inlineStr">
        <is>
          <t>Equipamento Custo Horário</t>
        </is>
      </c>
      <c r="B391" s="89" t="n"/>
      <c r="C391" s="74" t="inlineStr">
        <is>
          <t>FONTE</t>
        </is>
      </c>
      <c r="D391" s="74" t="inlineStr">
        <is>
          <t>UNID</t>
        </is>
      </c>
      <c r="E391" s="74" t="inlineStr">
        <is>
          <t>COEFICIENTE</t>
        </is>
      </c>
      <c r="F391" s="74" t="inlineStr">
        <is>
          <t>PREÇO UNITÁRIO</t>
        </is>
      </c>
      <c r="G391" s="74" t="inlineStr">
        <is>
          <t>TOTAL</t>
        </is>
      </c>
    </row>
    <row r="392" ht="29.1" customHeight="1">
      <c r="A392" s="18" t="inlineStr">
        <is>
          <t>93282</t>
        </is>
      </c>
      <c r="B392" s="19" t="inlineStr">
        <is>
          <t>GUINCHO ELÉTRICO DE COLUNA, CAPACIDADE 400 KG, COM MOTO FREIO, MOTOR TRIFÁSICO DE 1,25 CV - CHI DIURNO. AF_03/2016</t>
        </is>
      </c>
      <c r="C392" s="18" t="inlineStr">
        <is>
          <t>SINAPI</t>
        </is>
      </c>
      <c r="D392" s="18" t="inlineStr">
        <is>
          <t>CHI</t>
        </is>
      </c>
      <c r="E392" s="20" t="n">
        <v>0.0183</v>
      </c>
      <c r="F392" s="21" t="n">
        <v>27.49</v>
      </c>
      <c r="G392" s="21">
        <f>ROUND(ROUND(E392,8)*F392,2)</f>
        <v/>
      </c>
    </row>
    <row r="393" ht="29.1" customHeight="1">
      <c r="A393" s="18" t="inlineStr">
        <is>
          <t>93281</t>
        </is>
      </c>
      <c r="B393" s="19" t="inlineStr">
        <is>
          <t>GUINCHO ELÉTRICO DE COLUNA, CAPACIDADE 400 KG, COM MOTO FREIO, MOTOR TRIFÁSICO DE 1,25 CV - CHP DIURNO. AF_03/2016</t>
        </is>
      </c>
      <c r="C393" s="18" t="inlineStr">
        <is>
          <t>SINAPI</t>
        </is>
      </c>
      <c r="D393" s="18" t="inlineStr">
        <is>
          <t>CHP</t>
        </is>
      </c>
      <c r="E393" s="20" t="n">
        <v>0.0132</v>
      </c>
      <c r="F393" s="21" t="n">
        <v>28.7</v>
      </c>
      <c r="G393" s="21">
        <f>ROUND(ROUND(E393,8)*F393,2)</f>
        <v/>
      </c>
    </row>
    <row r="394" ht="18" customHeight="1">
      <c r="A394" s="1" t="n"/>
      <c r="B394" s="1" t="n"/>
      <c r="C394" s="1" t="n"/>
      <c r="D394" s="1" t="n"/>
      <c r="E394" s="77" t="inlineStr">
        <is>
          <t>TOTAL Equipamento Custo Horário:</t>
        </is>
      </c>
      <c r="F394" s="89" t="n"/>
      <c r="G394" s="22">
        <f>SUM(G392:G393)</f>
        <v/>
      </c>
    </row>
    <row r="395" ht="15" customHeight="1">
      <c r="A395" s="76" t="inlineStr">
        <is>
          <t>Material</t>
        </is>
      </c>
      <c r="B395" s="89" t="n"/>
      <c r="C395" s="74" t="inlineStr">
        <is>
          <t>FONTE</t>
        </is>
      </c>
      <c r="D395" s="74" t="inlineStr">
        <is>
          <t>UNID</t>
        </is>
      </c>
      <c r="E395" s="74" t="inlineStr">
        <is>
          <t>COEFICIENTE</t>
        </is>
      </c>
      <c r="F395" s="74" t="inlineStr">
        <is>
          <t>PREÇO UNITÁRIO</t>
        </is>
      </c>
      <c r="G395" s="74" t="inlineStr">
        <is>
          <t>TOTAL</t>
        </is>
      </c>
    </row>
    <row r="396" ht="21" customHeight="1">
      <c r="A396" s="18" t="inlineStr">
        <is>
          <t>00043106</t>
        </is>
      </c>
      <c r="B396" s="19" t="inlineStr">
        <is>
          <t>CHAPA DE ACO GALVANIZADA BITOLA GSG 24, E = 0,64 (5,12 KG/M2)</t>
        </is>
      </c>
      <c r="C396" s="18" t="inlineStr">
        <is>
          <t>SINAPI</t>
        </is>
      </c>
      <c r="D396" s="18" t="inlineStr">
        <is>
          <t>KG</t>
        </is>
      </c>
      <c r="E396" s="20" t="n">
        <v>5.225</v>
      </c>
      <c r="F396" s="21" t="n">
        <v>11.37</v>
      </c>
      <c r="G396" s="21">
        <f>ROUND(ROUND(E396,8)*F396,2)</f>
        <v/>
      </c>
    </row>
    <row r="397" ht="21" customHeight="1">
      <c r="A397" s="18" t="inlineStr">
        <is>
          <t>COT0006</t>
        </is>
      </c>
      <c r="B397" s="19" t="inlineStr">
        <is>
          <t>PARAFUSO AUTO PERFURANTE PARA ISOTELHA COLONIAL ACABAMENTO NA COR TERRA COTA FIXAÇÃO AÇO</t>
        </is>
      </c>
      <c r="C397" s="18" t="inlineStr">
        <is>
          <t xml:space="preserve">Composições </t>
        </is>
      </c>
      <c r="D397" s="18" t="inlineStr">
        <is>
          <t>UN</t>
        </is>
      </c>
      <c r="E397" s="20" t="n">
        <v>6</v>
      </c>
      <c r="F397" s="21" t="n">
        <v>2.2</v>
      </c>
      <c r="G397" s="21">
        <f>ROUND(ROUND(E397,8)*F397,2)</f>
        <v/>
      </c>
    </row>
    <row r="398" ht="21" customHeight="1">
      <c r="A398" s="18" t="inlineStr">
        <is>
          <t>00000142</t>
        </is>
      </c>
      <c r="B398" s="19" t="inlineStr">
        <is>
          <t>SELANTE ELASTICO MONOCOMPONENTE A BASE DE POLIURETANO (PU) PARA JUNTAS DIVERSAS</t>
        </is>
      </c>
      <c r="C398" s="18" t="inlineStr">
        <is>
          <t>SINAPI</t>
        </is>
      </c>
      <c r="D398" s="18" t="inlineStr">
        <is>
          <t>310ML</t>
        </is>
      </c>
      <c r="E398" s="20" t="n">
        <v>0.198</v>
      </c>
      <c r="F398" s="21" t="n">
        <v>38.65</v>
      </c>
      <c r="G398" s="21">
        <f>ROUND(ROUND(E398,8)*F398,2)</f>
        <v/>
      </c>
    </row>
    <row r="399" ht="15" customHeight="1">
      <c r="A399" s="1" t="n"/>
      <c r="B399" s="1" t="n"/>
      <c r="C399" s="1" t="n"/>
      <c r="D399" s="1" t="n"/>
      <c r="E399" s="77" t="inlineStr">
        <is>
          <t>TOTAL Material:</t>
        </is>
      </c>
      <c r="F399" s="89" t="n"/>
      <c r="G399" s="22">
        <f>SUM(G396:G398)</f>
        <v/>
      </c>
    </row>
    <row r="400" ht="15" customHeight="1">
      <c r="A400" s="76" t="inlineStr">
        <is>
          <t>Mão de Obra com Encargos Complementares</t>
        </is>
      </c>
      <c r="B400" s="89" t="n"/>
      <c r="C400" s="74" t="inlineStr">
        <is>
          <t>FONTE</t>
        </is>
      </c>
      <c r="D400" s="74" t="inlineStr">
        <is>
          <t>UNID</t>
        </is>
      </c>
      <c r="E400" s="74" t="inlineStr">
        <is>
          <t>COEFICIENTE</t>
        </is>
      </c>
      <c r="F400" s="74" t="inlineStr">
        <is>
          <t>PREÇO UNITÁRIO</t>
        </is>
      </c>
      <c r="G400" s="74" t="inlineStr">
        <is>
          <t>TOTAL</t>
        </is>
      </c>
    </row>
    <row r="401" ht="15" customHeight="1">
      <c r="A401" s="18" t="inlineStr">
        <is>
          <t>88316</t>
        </is>
      </c>
      <c r="B401" s="19" t="inlineStr">
        <is>
          <t>SERVENTE COM ENCARGOS COMPLEMENTARES</t>
        </is>
      </c>
      <c r="C401" s="18" t="inlineStr">
        <is>
          <t>SINAPI</t>
        </is>
      </c>
      <c r="D401" s="18" t="inlineStr">
        <is>
          <t>H</t>
        </is>
      </c>
      <c r="E401" s="20" t="n">
        <v>0.207</v>
      </c>
      <c r="F401" s="21" t="n">
        <v>22.1</v>
      </c>
      <c r="G401" s="21">
        <f>ROUND(ROUND(E401,8)*F401,2)</f>
        <v/>
      </c>
    </row>
    <row r="402" ht="15" customHeight="1">
      <c r="A402" s="18" t="inlineStr">
        <is>
          <t>88323</t>
        </is>
      </c>
      <c r="B402" s="19" t="inlineStr">
        <is>
          <t>TELHADISTA COM ENCARGOS COMPLEMENTARES</t>
        </is>
      </c>
      <c r="C402" s="18" t="inlineStr">
        <is>
          <t>SINAPI</t>
        </is>
      </c>
      <c r="D402" s="18" t="inlineStr">
        <is>
          <t>H</t>
        </is>
      </c>
      <c r="E402" s="20" t="n">
        <v>0.112</v>
      </c>
      <c r="F402" s="21" t="n">
        <v>28.26</v>
      </c>
      <c r="G402" s="21">
        <f>ROUND(ROUND(E402,8)*F402,2)</f>
        <v/>
      </c>
    </row>
    <row r="403" ht="18" customHeight="1">
      <c r="A403" s="1" t="n"/>
      <c r="B403" s="1" t="n"/>
      <c r="C403" s="1" t="n"/>
      <c r="D403" s="1" t="n"/>
      <c r="E403" s="77" t="inlineStr">
        <is>
          <t>TOTAL Mão de Obra com Encargos Complementares:</t>
        </is>
      </c>
      <c r="F403" s="89" t="n"/>
      <c r="G403" s="22">
        <f>SUM(G401:G402)</f>
        <v/>
      </c>
    </row>
    <row r="404" ht="15" customHeight="1">
      <c r="A404" s="1" t="n"/>
      <c r="B404" s="1" t="n"/>
      <c r="C404" s="1" t="n"/>
      <c r="D404" s="1" t="n"/>
      <c r="E404" s="78" t="inlineStr">
        <is>
          <t>VALOR:</t>
        </is>
      </c>
      <c r="F404" s="89" t="n"/>
      <c r="G404" s="4">
        <f>SUM(G394,G399,G403)</f>
        <v/>
      </c>
    </row>
    <row r="405" ht="15" customHeight="1">
      <c r="A405" s="1" t="n"/>
      <c r="B405" s="1" t="n"/>
      <c r="C405" s="1" t="n"/>
      <c r="D405" s="1" t="n"/>
      <c r="E405" s="78" t="inlineStr">
        <is>
          <t>VALOR BDI:</t>
        </is>
      </c>
      <c r="F405" s="89" t="n"/>
      <c r="G405" s="4">
        <f>ROUND(G404*(0/100),2)</f>
        <v/>
      </c>
    </row>
    <row r="406" ht="15" customHeight="1">
      <c r="A406" s="1" t="n"/>
      <c r="B406" s="1" t="n"/>
      <c r="C406" s="1" t="n"/>
      <c r="D406" s="1" t="n"/>
      <c r="E406" s="78" t="inlineStr">
        <is>
          <t>VALOR COM BDI:</t>
        </is>
      </c>
      <c r="F406" s="89" t="n"/>
      <c r="G406" s="4">
        <f>G405+G404</f>
        <v/>
      </c>
    </row>
    <row r="407" ht="9.949999999999999" customHeight="1">
      <c r="A407" s="1" t="n"/>
      <c r="B407" s="1" t="n"/>
      <c r="C407" s="1" t="n"/>
      <c r="D407" s="1" t="n"/>
      <c r="E407" s="79" t="n"/>
    </row>
    <row r="408" ht="20.1" customHeight="1">
      <c r="A408" s="80" t="inlineStr">
        <is>
          <t>CP ADAP. 017 SINALIZAÇÃO COM FITA FIXADA EM CONE PLÁSTICO, INCLUINDO CONE (M)</t>
        </is>
      </c>
      <c r="B408" s="88" t="n"/>
      <c r="C408" s="88" t="n"/>
      <c r="D408" s="88" t="n"/>
      <c r="E408" s="88" t="n"/>
      <c r="F408" s="88" t="n"/>
      <c r="G408" s="89" t="n"/>
    </row>
    <row r="409" ht="15" customHeight="1">
      <c r="A409" s="76" t="inlineStr">
        <is>
          <t>Material</t>
        </is>
      </c>
      <c r="B409" s="89" t="n"/>
      <c r="C409" s="74" t="inlineStr">
        <is>
          <t>FONTE</t>
        </is>
      </c>
      <c r="D409" s="74" t="inlineStr">
        <is>
          <t>UNID</t>
        </is>
      </c>
      <c r="E409" s="74" t="inlineStr">
        <is>
          <t>COEFICIENTE</t>
        </is>
      </c>
      <c r="F409" s="74" t="inlineStr">
        <is>
          <t>PREÇO UNITÁRIO</t>
        </is>
      </c>
      <c r="G409" s="74" t="inlineStr">
        <is>
          <t>TOTAL</t>
        </is>
      </c>
    </row>
    <row r="410" ht="21" customHeight="1">
      <c r="A410" s="18" t="inlineStr">
        <is>
          <t>00034498</t>
        </is>
      </c>
      <c r="B410" s="19" t="inlineStr">
        <is>
          <t>CONE DE SINALIZACAO EM PVC FLEXIVEL, H = 70 / 76 CM (NBR 15071)</t>
        </is>
      </c>
      <c r="C410" s="18" t="inlineStr">
        <is>
          <t>SINAPI</t>
        </is>
      </c>
      <c r="D410" s="18" t="inlineStr">
        <is>
          <t>UN</t>
        </is>
      </c>
      <c r="E410" s="20" t="n">
        <v>0.0219</v>
      </c>
      <c r="F410" s="21" t="n">
        <v>117.59</v>
      </c>
      <c r="G410" s="21">
        <f>ROUND(ROUND(E410,8)*F410,2)</f>
        <v/>
      </c>
    </row>
    <row r="411" ht="15" customHeight="1">
      <c r="A411" s="18" t="inlineStr">
        <is>
          <t>SBC038004</t>
        </is>
      </c>
      <c r="B411" s="19" t="inlineStr">
        <is>
          <t>FITA ZEBRADA PARA SINALIZACAO 7cm x 100m</t>
        </is>
      </c>
      <c r="C411" s="18" t="inlineStr">
        <is>
          <t xml:space="preserve">Composições </t>
        </is>
      </c>
      <c r="D411" s="18" t="inlineStr">
        <is>
          <t>M</t>
        </is>
      </c>
      <c r="E411" s="20" t="n">
        <v>1.1</v>
      </c>
      <c r="F411" s="21" t="n">
        <v>0.11</v>
      </c>
      <c r="G411" s="21">
        <f>ROUND(ROUND(E411,8)*F411,2)</f>
        <v/>
      </c>
    </row>
    <row r="412" ht="15" customHeight="1">
      <c r="A412" s="1" t="n"/>
      <c r="B412" s="1" t="n"/>
      <c r="C412" s="1" t="n"/>
      <c r="D412" s="1" t="n"/>
      <c r="E412" s="77" t="inlineStr">
        <is>
          <t>TOTAL Material:</t>
        </is>
      </c>
      <c r="F412" s="89" t="n"/>
      <c r="G412" s="22">
        <f>SUM(G410:G411)</f>
        <v/>
      </c>
    </row>
    <row r="413" ht="15" customHeight="1">
      <c r="A413" s="76" t="inlineStr">
        <is>
          <t>Mão de Obra com Encargos Complementares</t>
        </is>
      </c>
      <c r="B413" s="89" t="n"/>
      <c r="C413" s="74" t="inlineStr">
        <is>
          <t>FONTE</t>
        </is>
      </c>
      <c r="D413" s="74" t="inlineStr">
        <is>
          <t>UNID</t>
        </is>
      </c>
      <c r="E413" s="74" t="inlineStr">
        <is>
          <t>COEFICIENTE</t>
        </is>
      </c>
      <c r="F413" s="74" t="inlineStr">
        <is>
          <t>PREÇO UNITÁRIO</t>
        </is>
      </c>
      <c r="G413" s="74" t="inlineStr">
        <is>
          <t>TOTAL</t>
        </is>
      </c>
    </row>
    <row r="414" ht="21" customHeight="1">
      <c r="A414" s="18" t="inlineStr">
        <is>
          <t>88239</t>
        </is>
      </c>
      <c r="B414" s="19" t="inlineStr">
        <is>
          <t>AJUDANTE DE CARPINTEIRO COM ENCARGOS COMPLEMENTARES</t>
        </is>
      </c>
      <c r="C414" s="18" t="inlineStr">
        <is>
          <t>SINAPI</t>
        </is>
      </c>
      <c r="D414" s="18" t="inlineStr">
        <is>
          <t>H</t>
        </is>
      </c>
      <c r="E414" s="20" t="n">
        <v>0.1088</v>
      </c>
      <c r="F414" s="21" t="n">
        <v>23.13</v>
      </c>
      <c r="G414" s="21">
        <f>ROUND(ROUND(E414,8)*F414,2)</f>
        <v/>
      </c>
    </row>
    <row r="415" ht="21" customHeight="1">
      <c r="A415" s="18" t="inlineStr">
        <is>
          <t>88262</t>
        </is>
      </c>
      <c r="B415" s="19" t="inlineStr">
        <is>
          <t>CARPINTEIRO DE FORMAS COM ENCARGOS COMPLEMENTARES</t>
        </is>
      </c>
      <c r="C415" s="18" t="inlineStr">
        <is>
          <t>SINAPI</t>
        </is>
      </c>
      <c r="D415" s="18" t="inlineStr">
        <is>
          <t>H</t>
        </is>
      </c>
      <c r="E415" s="20" t="n">
        <v>0.1384</v>
      </c>
      <c r="F415" s="21" t="n">
        <v>28.52</v>
      </c>
      <c r="G415" s="21">
        <f>ROUND(ROUND(E415,8)*F415,2)</f>
        <v/>
      </c>
    </row>
    <row r="416" ht="18" customHeight="1">
      <c r="A416" s="1" t="n"/>
      <c r="B416" s="1" t="n"/>
      <c r="C416" s="1" t="n"/>
      <c r="D416" s="1" t="n"/>
      <c r="E416" s="77" t="inlineStr">
        <is>
          <t>TOTAL Mão de Obra com Encargos Complementares:</t>
        </is>
      </c>
      <c r="F416" s="89" t="n"/>
      <c r="G416" s="22">
        <f>SUM(G414:G415)</f>
        <v/>
      </c>
    </row>
    <row r="417" ht="15" customHeight="1">
      <c r="A417" s="1" t="n"/>
      <c r="B417" s="1" t="n"/>
      <c r="C417" s="1" t="n"/>
      <c r="D417" s="1" t="n"/>
      <c r="E417" s="78" t="inlineStr">
        <is>
          <t>VALOR:</t>
        </is>
      </c>
      <c r="F417" s="89" t="n"/>
      <c r="G417" s="4">
        <f>SUM(G412,G416)</f>
        <v/>
      </c>
    </row>
    <row r="418" ht="15" customHeight="1">
      <c r="A418" s="1" t="n"/>
      <c r="B418" s="1" t="n"/>
      <c r="C418" s="1" t="n"/>
      <c r="D418" s="1" t="n"/>
      <c r="E418" s="78" t="inlineStr">
        <is>
          <t>VALOR BDI:</t>
        </is>
      </c>
      <c r="F418" s="89" t="n"/>
      <c r="G418" s="4">
        <f>ROUND(G417*(0/100),2)</f>
        <v/>
      </c>
    </row>
    <row r="419" ht="15" customHeight="1">
      <c r="A419" s="1" t="n"/>
      <c r="B419" s="1" t="n"/>
      <c r="C419" s="1" t="n"/>
      <c r="D419" s="1" t="n"/>
      <c r="E419" s="78" t="inlineStr">
        <is>
          <t>VALOR COM BDI:</t>
        </is>
      </c>
      <c r="F419" s="89" t="n"/>
      <c r="G419" s="4">
        <f>G418+G417</f>
        <v/>
      </c>
    </row>
    <row r="420" ht="9.949999999999999" customHeight="1">
      <c r="A420" s="1" t="n"/>
      <c r="B420" s="1" t="n"/>
      <c r="C420" s="1" t="n"/>
      <c r="D420" s="1" t="n"/>
      <c r="E420" s="79" t="n"/>
    </row>
    <row r="421" ht="20.1" customHeight="1">
      <c r="A421" s="80" t="inlineStr">
        <is>
          <t>CP ADAP. 010 APICOAMENTO EM CONCRETO/PREPARO DA SUPERFÍCIE (M2)</t>
        </is>
      </c>
      <c r="B421" s="88" t="n"/>
      <c r="C421" s="88" t="n"/>
      <c r="D421" s="88" t="n"/>
      <c r="E421" s="88" t="n"/>
      <c r="F421" s="88" t="n"/>
      <c r="G421" s="89" t="n"/>
    </row>
    <row r="422" ht="15" customHeight="1">
      <c r="A422" s="76" t="inlineStr">
        <is>
          <t>Mão de Obra com Encargos Complementares</t>
        </is>
      </c>
      <c r="B422" s="89" t="n"/>
      <c r="C422" s="74" t="inlineStr">
        <is>
          <t>FONTE</t>
        </is>
      </c>
      <c r="D422" s="74" t="inlineStr">
        <is>
          <t>UNID</t>
        </is>
      </c>
      <c r="E422" s="74" t="inlineStr">
        <is>
          <t>COEFICIENTE</t>
        </is>
      </c>
      <c r="F422" s="74" t="inlineStr">
        <is>
          <t>PREÇO UNITÁRIO</t>
        </is>
      </c>
      <c r="G422" s="74" t="inlineStr">
        <is>
          <t>TOTAL</t>
        </is>
      </c>
    </row>
    <row r="423" ht="15" customHeight="1">
      <c r="A423" s="18" t="inlineStr">
        <is>
          <t>88316</t>
        </is>
      </c>
      <c r="B423" s="19" t="inlineStr">
        <is>
          <t>SERVENTE COM ENCARGOS COMPLEMENTARES</t>
        </is>
      </c>
      <c r="C423" s="18" t="inlineStr">
        <is>
          <t>SINAPI</t>
        </is>
      </c>
      <c r="D423" s="18" t="inlineStr">
        <is>
          <t>H</t>
        </is>
      </c>
      <c r="E423" s="20" t="n">
        <v>2</v>
      </c>
      <c r="F423" s="21" t="n">
        <v>22.1</v>
      </c>
      <c r="G423" s="21">
        <f>ROUND(ROUND(E423,8)*F423,2)</f>
        <v/>
      </c>
    </row>
    <row r="424" ht="18" customHeight="1">
      <c r="A424" s="1" t="n"/>
      <c r="B424" s="1" t="n"/>
      <c r="C424" s="1" t="n"/>
      <c r="D424" s="1" t="n"/>
      <c r="E424" s="77" t="inlineStr">
        <is>
          <t>TOTAL Mão de Obra com Encargos Complementares:</t>
        </is>
      </c>
      <c r="F424" s="89" t="n"/>
      <c r="G424" s="22">
        <f>SUM(G423:G423)</f>
        <v/>
      </c>
    </row>
    <row r="425" ht="15" customHeight="1">
      <c r="A425" s="1" t="n"/>
      <c r="B425" s="1" t="n"/>
      <c r="C425" s="1" t="n"/>
      <c r="D425" s="1" t="n"/>
      <c r="E425" s="78" t="inlineStr">
        <is>
          <t>VALOR:</t>
        </is>
      </c>
      <c r="F425" s="89" t="n"/>
      <c r="G425" s="4">
        <f>SUM(G424)</f>
        <v/>
      </c>
    </row>
    <row r="426" ht="15" customHeight="1">
      <c r="A426" s="1" t="n"/>
      <c r="B426" s="1" t="n"/>
      <c r="C426" s="1" t="n"/>
      <c r="D426" s="1" t="n"/>
      <c r="E426" s="78" t="inlineStr">
        <is>
          <t>VALOR BDI:</t>
        </is>
      </c>
      <c r="F426" s="89" t="n"/>
      <c r="G426" s="4">
        <f>ROUND(G425*(0/100),2)</f>
        <v/>
      </c>
    </row>
    <row r="427" ht="15" customHeight="1">
      <c r="A427" s="1" t="n"/>
      <c r="B427" s="1" t="n"/>
      <c r="C427" s="1" t="n"/>
      <c r="D427" s="1" t="n"/>
      <c r="E427" s="78" t="inlineStr">
        <is>
          <t>VALOR COM BDI:</t>
        </is>
      </c>
      <c r="F427" s="89" t="n"/>
      <c r="G427" s="4">
        <f>G426+G425</f>
        <v/>
      </c>
    </row>
    <row r="428" ht="9.949999999999999" customHeight="1">
      <c r="A428" s="1" t="n"/>
      <c r="B428" s="1" t="n"/>
      <c r="C428" s="1" t="n"/>
      <c r="D428" s="1" t="n"/>
      <c r="E428" s="79" t="n"/>
    </row>
    <row r="429" ht="20.1" customHeight="1">
      <c r="A429" s="80" t="inlineStr">
        <is>
          <t>CP ADAP. 004 LIMPEZA DE SUPERFÍCIE C/ ESCOVA DE AÇO (M2)</t>
        </is>
      </c>
      <c r="B429" s="88" t="n"/>
      <c r="C429" s="88" t="n"/>
      <c r="D429" s="88" t="n"/>
      <c r="E429" s="88" t="n"/>
      <c r="F429" s="88" t="n"/>
      <c r="G429" s="89" t="n"/>
    </row>
    <row r="430" ht="15" customHeight="1">
      <c r="A430" s="76" t="inlineStr">
        <is>
          <t>Material</t>
        </is>
      </c>
      <c r="B430" s="89" t="n"/>
      <c r="C430" s="74" t="inlineStr">
        <is>
          <t>FONTE</t>
        </is>
      </c>
      <c r="D430" s="74" t="inlineStr">
        <is>
          <t>UNID</t>
        </is>
      </c>
      <c r="E430" s="74" t="inlineStr">
        <is>
          <t>COEFICIENTE</t>
        </is>
      </c>
      <c r="F430" s="74" t="inlineStr">
        <is>
          <t>PREÇO UNITÁRIO</t>
        </is>
      </c>
      <c r="G430" s="74" t="inlineStr">
        <is>
          <t>TOTAL</t>
        </is>
      </c>
    </row>
    <row r="431" ht="21" customHeight="1">
      <c r="A431" s="18" t="inlineStr">
        <is>
          <t>00000012</t>
        </is>
      </c>
      <c r="B431" s="19" t="inlineStr">
        <is>
          <t>ESCOVA DE ACO, COM CABO, *4 X 15* FILEIRAS DE CERDAS</t>
        </is>
      </c>
      <c r="C431" s="18" t="inlineStr">
        <is>
          <t>SINAPI</t>
        </is>
      </c>
      <c r="D431" s="18" t="inlineStr">
        <is>
          <t>UN</t>
        </is>
      </c>
      <c r="E431" s="20" t="n">
        <v>0.2</v>
      </c>
      <c r="F431" s="21" t="n">
        <v>15</v>
      </c>
      <c r="G431" s="21">
        <f>ROUND(ROUND(E431,8)*F431,2)</f>
        <v/>
      </c>
    </row>
    <row r="432" ht="15" customHeight="1">
      <c r="A432" s="1" t="n"/>
      <c r="B432" s="1" t="n"/>
      <c r="C432" s="1" t="n"/>
      <c r="D432" s="1" t="n"/>
      <c r="E432" s="77" t="inlineStr">
        <is>
          <t>TOTAL Material:</t>
        </is>
      </c>
      <c r="F432" s="89" t="n"/>
      <c r="G432" s="22">
        <f>SUM(G431:G431)</f>
        <v/>
      </c>
    </row>
    <row r="433" ht="15" customHeight="1">
      <c r="A433" s="76" t="inlineStr">
        <is>
          <t>Mão de Obra com Encargos Complementares</t>
        </is>
      </c>
      <c r="B433" s="89" t="n"/>
      <c r="C433" s="74" t="inlineStr">
        <is>
          <t>FONTE</t>
        </is>
      </c>
      <c r="D433" s="74" t="inlineStr">
        <is>
          <t>UNID</t>
        </is>
      </c>
      <c r="E433" s="74" t="inlineStr">
        <is>
          <t>COEFICIENTE</t>
        </is>
      </c>
      <c r="F433" s="74" t="inlineStr">
        <is>
          <t>PREÇO UNITÁRIO</t>
        </is>
      </c>
      <c r="G433" s="74" t="inlineStr">
        <is>
          <t>TOTAL</t>
        </is>
      </c>
    </row>
    <row r="434" ht="15" customHeight="1">
      <c r="A434" s="18" t="inlineStr">
        <is>
          <t>88316</t>
        </is>
      </c>
      <c r="B434" s="19" t="inlineStr">
        <is>
          <t>SERVENTE COM ENCARGOS COMPLEMENTARES</t>
        </is>
      </c>
      <c r="C434" s="18" t="inlineStr">
        <is>
          <t>SINAPI</t>
        </is>
      </c>
      <c r="D434" s="18" t="inlineStr">
        <is>
          <t>H</t>
        </is>
      </c>
      <c r="E434" s="20" t="n">
        <v>0.4</v>
      </c>
      <c r="F434" s="21" t="n">
        <v>22.1</v>
      </c>
      <c r="G434" s="21">
        <f>ROUND(ROUND(E434,8)*F434,2)</f>
        <v/>
      </c>
    </row>
    <row r="435" ht="18" customHeight="1">
      <c r="A435" s="1" t="n"/>
      <c r="B435" s="1" t="n"/>
      <c r="C435" s="1" t="n"/>
      <c r="D435" s="1" t="n"/>
      <c r="E435" s="77" t="inlineStr">
        <is>
          <t>TOTAL Mão de Obra com Encargos Complementares:</t>
        </is>
      </c>
      <c r="F435" s="89" t="n"/>
      <c r="G435" s="22">
        <f>SUM(G434:G434)</f>
        <v/>
      </c>
    </row>
    <row r="436" ht="15" customHeight="1">
      <c r="A436" s="1" t="n"/>
      <c r="B436" s="1" t="n"/>
      <c r="C436" s="1" t="n"/>
      <c r="D436" s="1" t="n"/>
      <c r="E436" s="78" t="inlineStr">
        <is>
          <t>VALOR:</t>
        </is>
      </c>
      <c r="F436" s="89" t="n"/>
      <c r="G436" s="4">
        <f>SUM(G432,G435)</f>
        <v/>
      </c>
    </row>
    <row r="437" ht="15" customHeight="1">
      <c r="A437" s="1" t="n"/>
      <c r="B437" s="1" t="n"/>
      <c r="C437" s="1" t="n"/>
      <c r="D437" s="1" t="n"/>
      <c r="E437" s="78" t="inlineStr">
        <is>
          <t>VALOR BDI:</t>
        </is>
      </c>
      <c r="F437" s="89" t="n"/>
      <c r="G437" s="4">
        <f>ROUND(G436*(0/100),2)</f>
        <v/>
      </c>
    </row>
    <row r="438" ht="15" customHeight="1">
      <c r="A438" s="1" t="n"/>
      <c r="B438" s="1" t="n"/>
      <c r="C438" s="1" t="n"/>
      <c r="D438" s="1" t="n"/>
      <c r="E438" s="78" t="inlineStr">
        <is>
          <t>VALOR COM BDI:</t>
        </is>
      </c>
      <c r="F438" s="89" t="n"/>
      <c r="G438" s="4">
        <f>G437+G436</f>
        <v/>
      </c>
    </row>
    <row r="439" ht="9.949999999999999" customHeight="1">
      <c r="A439" s="1" t="n"/>
      <c r="B439" s="1" t="n"/>
      <c r="C439" s="1" t="n"/>
      <c r="D439" s="1" t="n"/>
      <c r="E439" s="79" t="n"/>
    </row>
    <row r="440" ht="20.1" customHeight="1">
      <c r="A440" s="80" t="inlineStr">
        <is>
          <t>CP ADAP. 009 PINTURA PROTEÇÃO C/INIBIDOR MIGRATÓRIO CORROSÃO, 2 DEMÃOS - M2 (M2)</t>
        </is>
      </c>
      <c r="B440" s="88" t="n"/>
      <c r="C440" s="88" t="n"/>
      <c r="D440" s="88" t="n"/>
      <c r="E440" s="88" t="n"/>
      <c r="F440" s="88" t="n"/>
      <c r="G440" s="89" t="n"/>
    </row>
    <row r="441" ht="15" customHeight="1">
      <c r="A441" s="76" t="inlineStr">
        <is>
          <t>Material</t>
        </is>
      </c>
      <c r="B441" s="89" t="n"/>
      <c r="C441" s="74" t="inlineStr">
        <is>
          <t>FONTE</t>
        </is>
      </c>
      <c r="D441" s="74" t="inlineStr">
        <is>
          <t>UNID</t>
        </is>
      </c>
      <c r="E441" s="74" t="inlineStr">
        <is>
          <t>COEFICIENTE</t>
        </is>
      </c>
      <c r="F441" s="74" t="inlineStr">
        <is>
          <t>PREÇO UNITÁRIO</t>
        </is>
      </c>
      <c r="G441" s="74" t="inlineStr">
        <is>
          <t>TOTAL</t>
        </is>
      </c>
    </row>
    <row r="442" ht="15" customHeight="1">
      <c r="A442" s="18" t="inlineStr">
        <is>
          <t>I2355</t>
        </is>
      </c>
      <c r="B442" s="19" t="inlineStr">
        <is>
          <t>INIBIDOR DE CORROSÃO MIGRATÓRIO MCI2020</t>
        </is>
      </c>
      <c r="C442" s="18" t="inlineStr">
        <is>
          <t>SEINFRA</t>
        </is>
      </c>
      <c r="D442" s="18" t="inlineStr">
        <is>
          <t>L</t>
        </is>
      </c>
      <c r="E442" s="20" t="n">
        <v>1.314</v>
      </c>
      <c r="F442" s="21" t="n">
        <v>39.38</v>
      </c>
      <c r="G442" s="21">
        <f>ROUND(ROUND(E442,8)*F442,2)</f>
        <v/>
      </c>
    </row>
    <row r="443" ht="15" customHeight="1">
      <c r="A443" s="1" t="n"/>
      <c r="B443" s="1" t="n"/>
      <c r="C443" s="1" t="n"/>
      <c r="D443" s="1" t="n"/>
      <c r="E443" s="77" t="inlineStr">
        <is>
          <t>TOTAL Material:</t>
        </is>
      </c>
      <c r="F443" s="89" t="n"/>
      <c r="G443" s="22">
        <f>SUM(G442:G442)</f>
        <v/>
      </c>
    </row>
    <row r="444" ht="15" customHeight="1">
      <c r="A444" s="76" t="inlineStr">
        <is>
          <t>Mão de Obra com Encargos Complementares</t>
        </is>
      </c>
      <c r="B444" s="89" t="n"/>
      <c r="C444" s="74" t="inlineStr">
        <is>
          <t>FONTE</t>
        </is>
      </c>
      <c r="D444" s="74" t="inlineStr">
        <is>
          <t>UNID</t>
        </is>
      </c>
      <c r="E444" s="74" t="inlineStr">
        <is>
          <t>COEFICIENTE</t>
        </is>
      </c>
      <c r="F444" s="74" t="inlineStr">
        <is>
          <t>PREÇO UNITÁRIO</t>
        </is>
      </c>
      <c r="G444" s="74" t="inlineStr">
        <is>
          <t>TOTAL</t>
        </is>
      </c>
    </row>
    <row r="445" ht="15" customHeight="1">
      <c r="A445" s="18" t="inlineStr">
        <is>
          <t>88309</t>
        </is>
      </c>
      <c r="B445" s="19" t="inlineStr">
        <is>
          <t>PEDREIRO COM ENCARGOS COMPLEMENTARES</t>
        </is>
      </c>
      <c r="C445" s="18" t="inlineStr">
        <is>
          <t>SINAPI</t>
        </is>
      </c>
      <c r="D445" s="18" t="inlineStr">
        <is>
          <t>H</t>
        </is>
      </c>
      <c r="E445" s="20" t="n">
        <v>0.4</v>
      </c>
      <c r="F445" s="21" t="n">
        <v>28.88</v>
      </c>
      <c r="G445" s="21">
        <f>ROUND(ROUND(E445,8)*F445,2)</f>
        <v/>
      </c>
    </row>
    <row r="446" ht="15" customHeight="1">
      <c r="A446" s="18" t="inlineStr">
        <is>
          <t>88316</t>
        </is>
      </c>
      <c r="B446" s="19" t="inlineStr">
        <is>
          <t>SERVENTE COM ENCARGOS COMPLEMENTARES</t>
        </is>
      </c>
      <c r="C446" s="18" t="inlineStr">
        <is>
          <t>SINAPI</t>
        </is>
      </c>
      <c r="D446" s="18" t="inlineStr">
        <is>
          <t>H</t>
        </is>
      </c>
      <c r="E446" s="20" t="n">
        <v>0.2</v>
      </c>
      <c r="F446" s="21" t="n">
        <v>22.1</v>
      </c>
      <c r="G446" s="21">
        <f>ROUND(ROUND(E446,8)*F446,2)</f>
        <v/>
      </c>
    </row>
    <row r="447" ht="18" customHeight="1">
      <c r="A447" s="1" t="n"/>
      <c r="B447" s="1" t="n"/>
      <c r="C447" s="1" t="n"/>
      <c r="D447" s="1" t="n"/>
      <c r="E447" s="77" t="inlineStr">
        <is>
          <t>TOTAL Mão de Obra com Encargos Complementares:</t>
        </is>
      </c>
      <c r="F447" s="89" t="n"/>
      <c r="G447" s="22">
        <f>SUM(G445:G446)</f>
        <v/>
      </c>
    </row>
    <row r="448" ht="15" customHeight="1">
      <c r="A448" s="1" t="n"/>
      <c r="B448" s="1" t="n"/>
      <c r="C448" s="1" t="n"/>
      <c r="D448" s="1" t="n"/>
      <c r="E448" s="78" t="inlineStr">
        <is>
          <t>VALOR:</t>
        </is>
      </c>
      <c r="F448" s="89" t="n"/>
      <c r="G448" s="4">
        <f>SUM(G443,G447)</f>
        <v/>
      </c>
    </row>
    <row r="449" ht="15" customHeight="1">
      <c r="A449" s="1" t="n"/>
      <c r="B449" s="1" t="n"/>
      <c r="C449" s="1" t="n"/>
      <c r="D449" s="1" t="n"/>
      <c r="E449" s="78" t="inlineStr">
        <is>
          <t>VALOR BDI:</t>
        </is>
      </c>
      <c r="F449" s="89" t="n"/>
      <c r="G449" s="4">
        <f>ROUND(G448*(0/100),2)</f>
        <v/>
      </c>
    </row>
    <row r="450" ht="15" customHeight="1">
      <c r="A450" s="1" t="n"/>
      <c r="B450" s="1" t="n"/>
      <c r="C450" s="1" t="n"/>
      <c r="D450" s="1" t="n"/>
      <c r="E450" s="78" t="inlineStr">
        <is>
          <t>VALOR COM BDI:</t>
        </is>
      </c>
      <c r="F450" s="89" t="n"/>
      <c r="G450" s="4">
        <f>G449+G448</f>
        <v/>
      </c>
    </row>
    <row r="451" ht="9.949999999999999" customHeight="1">
      <c r="A451" s="1" t="n"/>
      <c r="B451" s="1" t="n"/>
      <c r="C451" s="1" t="n"/>
      <c r="D451" s="1" t="n"/>
      <c r="E451" s="79" t="n"/>
    </row>
    <row r="452" ht="20.1" customHeight="1">
      <c r="A452" s="80" t="inlineStr">
        <is>
          <t>CP ADAP. 007 APLICAÇÃO DE ADESIVO ESTRUTURAL - KG (KG)</t>
        </is>
      </c>
      <c r="B452" s="88" t="n"/>
      <c r="C452" s="88" t="n"/>
      <c r="D452" s="88" t="n"/>
      <c r="E452" s="88" t="n"/>
      <c r="F452" s="88" t="n"/>
      <c r="G452" s="89" t="n"/>
    </row>
    <row r="453" ht="15" customHeight="1">
      <c r="A453" s="76" t="inlineStr">
        <is>
          <t>Material</t>
        </is>
      </c>
      <c r="B453" s="89" t="n"/>
      <c r="C453" s="74" t="inlineStr">
        <is>
          <t>FONTE</t>
        </is>
      </c>
      <c r="D453" s="74" t="inlineStr">
        <is>
          <t>UNID</t>
        </is>
      </c>
      <c r="E453" s="74" t="inlineStr">
        <is>
          <t>COEFICIENTE</t>
        </is>
      </c>
      <c r="F453" s="74" t="inlineStr">
        <is>
          <t>PREÇO UNITÁRIO</t>
        </is>
      </c>
      <c r="G453" s="74" t="inlineStr">
        <is>
          <t>TOTAL</t>
        </is>
      </c>
    </row>
    <row r="454" ht="21" customHeight="1">
      <c r="A454" s="18" t="inlineStr">
        <is>
          <t>00000131</t>
        </is>
      </c>
      <c r="B454" s="19" t="inlineStr">
        <is>
          <t>ADESIVO ESTRUTURAL A BASE DE RESINA EPOXI, BICOMPONENTE, PASTOSO (TIXOTROPICO)</t>
        </is>
      </c>
      <c r="C454" s="18" t="inlineStr">
        <is>
          <t>SINAPI</t>
        </is>
      </c>
      <c r="D454" s="18" t="inlineStr">
        <is>
          <t>KG</t>
        </is>
      </c>
      <c r="E454" s="20" t="n">
        <v>1.314</v>
      </c>
      <c r="F454" s="21" t="n">
        <v>51.08</v>
      </c>
      <c r="G454" s="21">
        <f>ROUND(ROUND(E454,8)*F454,2)</f>
        <v/>
      </c>
    </row>
    <row r="455" ht="15" customHeight="1">
      <c r="A455" s="1" t="n"/>
      <c r="B455" s="1" t="n"/>
      <c r="C455" s="1" t="n"/>
      <c r="D455" s="1" t="n"/>
      <c r="E455" s="77" t="inlineStr">
        <is>
          <t>TOTAL Material:</t>
        </is>
      </c>
      <c r="F455" s="89" t="n"/>
      <c r="G455" s="22">
        <f>SUM(G454:G454)</f>
        <v/>
      </c>
    </row>
    <row r="456" ht="15" customHeight="1">
      <c r="A456" s="76" t="inlineStr">
        <is>
          <t>Mão de Obra com Encargos Complementares</t>
        </is>
      </c>
      <c r="B456" s="89" t="n"/>
      <c r="C456" s="74" t="inlineStr">
        <is>
          <t>FONTE</t>
        </is>
      </c>
      <c r="D456" s="74" t="inlineStr">
        <is>
          <t>UNID</t>
        </is>
      </c>
      <c r="E456" s="74" t="inlineStr">
        <is>
          <t>COEFICIENTE</t>
        </is>
      </c>
      <c r="F456" s="74" t="inlineStr">
        <is>
          <t>PREÇO UNITÁRIO</t>
        </is>
      </c>
      <c r="G456" s="74" t="inlineStr">
        <is>
          <t>TOTAL</t>
        </is>
      </c>
    </row>
    <row r="457" ht="15" customHeight="1">
      <c r="A457" s="18" t="inlineStr">
        <is>
          <t>88309</t>
        </is>
      </c>
      <c r="B457" s="19" t="inlineStr">
        <is>
          <t>PEDREIRO COM ENCARGOS COMPLEMENTARES</t>
        </is>
      </c>
      <c r="C457" s="18" t="inlineStr">
        <is>
          <t>SINAPI</t>
        </is>
      </c>
      <c r="D457" s="18" t="inlineStr">
        <is>
          <t>H</t>
        </is>
      </c>
      <c r="E457" s="20" t="n">
        <v>0.4</v>
      </c>
      <c r="F457" s="21" t="n">
        <v>28.88</v>
      </c>
      <c r="G457" s="21">
        <f>ROUND(ROUND(E457,8)*F457,2)</f>
        <v/>
      </c>
    </row>
    <row r="458" ht="15" customHeight="1">
      <c r="A458" s="18" t="inlineStr">
        <is>
          <t>88316</t>
        </is>
      </c>
      <c r="B458" s="19" t="inlineStr">
        <is>
          <t>SERVENTE COM ENCARGOS COMPLEMENTARES</t>
        </is>
      </c>
      <c r="C458" s="18" t="inlineStr">
        <is>
          <t>SINAPI</t>
        </is>
      </c>
      <c r="D458" s="18" t="inlineStr">
        <is>
          <t>H</t>
        </is>
      </c>
      <c r="E458" s="20" t="n">
        <v>0.2</v>
      </c>
      <c r="F458" s="21" t="n">
        <v>22.1</v>
      </c>
      <c r="G458" s="21">
        <f>ROUND(ROUND(E458,8)*F458,2)</f>
        <v/>
      </c>
    </row>
    <row r="459" ht="18" customHeight="1">
      <c r="A459" s="1" t="n"/>
      <c r="B459" s="1" t="n"/>
      <c r="C459" s="1" t="n"/>
      <c r="D459" s="1" t="n"/>
      <c r="E459" s="77" t="inlineStr">
        <is>
          <t>TOTAL Mão de Obra com Encargos Complementares:</t>
        </is>
      </c>
      <c r="F459" s="89" t="n"/>
      <c r="G459" s="22">
        <f>SUM(G457:G458)</f>
        <v/>
      </c>
    </row>
    <row r="460" ht="15" customHeight="1">
      <c r="A460" s="1" t="n"/>
      <c r="B460" s="1" t="n"/>
      <c r="C460" s="1" t="n"/>
      <c r="D460" s="1" t="n"/>
      <c r="E460" s="78" t="inlineStr">
        <is>
          <t>VALOR:</t>
        </is>
      </c>
      <c r="F460" s="89" t="n"/>
      <c r="G460" s="4">
        <f>SUM(G455,G459)</f>
        <v/>
      </c>
    </row>
    <row r="461" ht="15" customHeight="1">
      <c r="A461" s="1" t="n"/>
      <c r="B461" s="1" t="n"/>
      <c r="C461" s="1" t="n"/>
      <c r="D461" s="1" t="n"/>
      <c r="E461" s="78" t="inlineStr">
        <is>
          <t>VALOR BDI:</t>
        </is>
      </c>
      <c r="F461" s="89" t="n"/>
      <c r="G461" s="4">
        <f>ROUND(G460*(0/100),2)</f>
        <v/>
      </c>
    </row>
    <row r="462" ht="15" customHeight="1">
      <c r="A462" s="1" t="n"/>
      <c r="B462" s="1" t="n"/>
      <c r="C462" s="1" t="n"/>
      <c r="D462" s="1" t="n"/>
      <c r="E462" s="78" t="inlineStr">
        <is>
          <t>VALOR COM BDI:</t>
        </is>
      </c>
      <c r="F462" s="89" t="n"/>
      <c r="G462" s="4">
        <f>G461+G460</f>
        <v/>
      </c>
    </row>
    <row r="463" ht="9.949999999999999" customHeight="1">
      <c r="A463" s="1" t="n"/>
      <c r="B463" s="1" t="n"/>
      <c r="C463" s="1" t="n"/>
      <c r="D463" s="1" t="n"/>
      <c r="E463" s="79" t="n"/>
    </row>
    <row r="464" ht="20.1" customHeight="1">
      <c r="A464" s="80" t="inlineStr">
        <is>
          <t>CP ADAP. 005 RECUPERAÇÃO CONCRETO COM ARGAMASSA POLIMÉRICA ESP.=25MM (M2)</t>
        </is>
      </c>
      <c r="B464" s="88" t="n"/>
      <c r="C464" s="88" t="n"/>
      <c r="D464" s="88" t="n"/>
      <c r="E464" s="88" t="n"/>
      <c r="F464" s="88" t="n"/>
      <c r="G464" s="89" t="n"/>
    </row>
    <row r="465" ht="15" customHeight="1">
      <c r="A465" s="76" t="inlineStr">
        <is>
          <t>Material</t>
        </is>
      </c>
      <c r="B465" s="89" t="n"/>
      <c r="C465" s="74" t="inlineStr">
        <is>
          <t>FONTE</t>
        </is>
      </c>
      <c r="D465" s="74" t="inlineStr">
        <is>
          <t>UNID</t>
        </is>
      </c>
      <c r="E465" s="74" t="inlineStr">
        <is>
          <t>COEFICIENTE</t>
        </is>
      </c>
      <c r="F465" s="74" t="inlineStr">
        <is>
          <t>PREÇO UNITÁRIO</t>
        </is>
      </c>
      <c r="G465" s="74" t="inlineStr">
        <is>
          <t>TOTAL</t>
        </is>
      </c>
    </row>
    <row r="466" ht="29.1" customHeight="1">
      <c r="A466" s="18" t="inlineStr">
        <is>
          <t>I9058</t>
        </is>
      </c>
      <c r="B466" s="19" t="inlineStr">
        <is>
          <t>ARGAMASSA POLIMÉRICA RP PLUS BOTAMENT, COMPOSTO POR PONTE DE ADERÊNCIA E PINTURA PROTETORA CONTRA A CORROSÃO, P/ REPAROS SEMI-PROFUNDOS</t>
        </is>
      </c>
      <c r="C466" s="18" t="inlineStr">
        <is>
          <t>SEINFRA</t>
        </is>
      </c>
      <c r="D466" s="18" t="inlineStr">
        <is>
          <t>KG</t>
        </is>
      </c>
      <c r="E466" s="20" t="n">
        <v>47.5</v>
      </c>
      <c r="F466" s="21" t="n">
        <v>5.49</v>
      </c>
      <c r="G466" s="21">
        <f>ROUND(ROUND(E466,8)*F466,2)</f>
        <v/>
      </c>
    </row>
    <row r="467" ht="15" customHeight="1">
      <c r="A467" s="1" t="n"/>
      <c r="B467" s="1" t="n"/>
      <c r="C467" s="1" t="n"/>
      <c r="D467" s="1" t="n"/>
      <c r="E467" s="77" t="inlineStr">
        <is>
          <t>TOTAL Material:</t>
        </is>
      </c>
      <c r="F467" s="89" t="n"/>
      <c r="G467" s="22">
        <f>SUM(G466:G466)</f>
        <v/>
      </c>
    </row>
    <row r="468" ht="15" customHeight="1">
      <c r="A468" s="76" t="inlineStr">
        <is>
          <t>Mão de Obra com Encargos Complementares</t>
        </is>
      </c>
      <c r="B468" s="89" t="n"/>
      <c r="C468" s="74" t="inlineStr">
        <is>
          <t>FONTE</t>
        </is>
      </c>
      <c r="D468" s="74" t="inlineStr">
        <is>
          <t>UNID</t>
        </is>
      </c>
      <c r="E468" s="74" t="inlineStr">
        <is>
          <t>COEFICIENTE</t>
        </is>
      </c>
      <c r="F468" s="74" t="inlineStr">
        <is>
          <t>PREÇO UNITÁRIO</t>
        </is>
      </c>
      <c r="G468" s="74" t="inlineStr">
        <is>
          <t>TOTAL</t>
        </is>
      </c>
    </row>
    <row r="469" ht="15" customHeight="1">
      <c r="A469" s="18" t="inlineStr">
        <is>
          <t>88309</t>
        </is>
      </c>
      <c r="B469" s="19" t="inlineStr">
        <is>
          <t>PEDREIRO COM ENCARGOS COMPLEMENTARES</t>
        </is>
      </c>
      <c r="C469" s="18" t="inlineStr">
        <is>
          <t>SINAPI</t>
        </is>
      </c>
      <c r="D469" s="18" t="inlineStr">
        <is>
          <t>H</t>
        </is>
      </c>
      <c r="E469" s="20" t="n">
        <v>1.5</v>
      </c>
      <c r="F469" s="21" t="n">
        <v>28.88</v>
      </c>
      <c r="G469" s="21">
        <f>ROUND(ROUND(E469,8)*F469,2)</f>
        <v/>
      </c>
    </row>
    <row r="470" ht="15" customHeight="1">
      <c r="A470" s="18" t="inlineStr">
        <is>
          <t>88316</t>
        </is>
      </c>
      <c r="B470" s="19" t="inlineStr">
        <is>
          <t>SERVENTE COM ENCARGOS COMPLEMENTARES</t>
        </is>
      </c>
      <c r="C470" s="18" t="inlineStr">
        <is>
          <t>SINAPI</t>
        </is>
      </c>
      <c r="D470" s="18" t="inlineStr">
        <is>
          <t>H</t>
        </is>
      </c>
      <c r="E470" s="20" t="n">
        <v>4</v>
      </c>
      <c r="F470" s="21" t="n">
        <v>22.1</v>
      </c>
      <c r="G470" s="21">
        <f>ROUND(ROUND(E470,8)*F470,2)</f>
        <v/>
      </c>
    </row>
    <row r="471" ht="18" customHeight="1">
      <c r="A471" s="1" t="n"/>
      <c r="B471" s="1" t="n"/>
      <c r="C471" s="1" t="n"/>
      <c r="D471" s="1" t="n"/>
      <c r="E471" s="77" t="inlineStr">
        <is>
          <t>TOTAL Mão de Obra com Encargos Complementares:</t>
        </is>
      </c>
      <c r="F471" s="89" t="n"/>
      <c r="G471" s="22">
        <f>SUM(G469:G470)</f>
        <v/>
      </c>
    </row>
    <row r="472" ht="15" customHeight="1">
      <c r="A472" s="1" t="n"/>
      <c r="B472" s="1" t="n"/>
      <c r="C472" s="1" t="n"/>
      <c r="D472" s="1" t="n"/>
      <c r="E472" s="78" t="inlineStr">
        <is>
          <t>VALOR:</t>
        </is>
      </c>
      <c r="F472" s="89" t="n"/>
      <c r="G472" s="4">
        <f>SUM(G467,G471)</f>
        <v/>
      </c>
    </row>
    <row r="473" ht="15" customHeight="1">
      <c r="A473" s="1" t="n"/>
      <c r="B473" s="1" t="n"/>
      <c r="C473" s="1" t="n"/>
      <c r="D473" s="1" t="n"/>
      <c r="E473" s="78" t="inlineStr">
        <is>
          <t>VALOR BDI:</t>
        </is>
      </c>
      <c r="F473" s="89" t="n"/>
      <c r="G473" s="4">
        <f>ROUND(G472*(0/100),2)</f>
        <v/>
      </c>
    </row>
    <row r="474" ht="15" customHeight="1">
      <c r="A474" s="1" t="n"/>
      <c r="B474" s="1" t="n"/>
      <c r="C474" s="1" t="n"/>
      <c r="D474" s="1" t="n"/>
      <c r="E474" s="78" t="inlineStr">
        <is>
          <t>VALOR COM BDI:</t>
        </is>
      </c>
      <c r="F474" s="89" t="n"/>
      <c r="G474" s="4">
        <f>G473+G472</f>
        <v/>
      </c>
    </row>
    <row r="475" ht="9.949999999999999" customHeight="1">
      <c r="A475" s="1" t="n"/>
      <c r="B475" s="1" t="n"/>
      <c r="C475" s="1" t="n"/>
      <c r="D475" s="1" t="n"/>
      <c r="E475" s="79" t="n"/>
    </row>
    <row r="476" ht="20.1" customHeight="1">
      <c r="A476" s="80" t="inlineStr">
        <is>
          <t>CP ADAP. 001 SELAGEM DE FISSURAS COM INJEÇÃO DE RESINA EPÓXI (KG)</t>
        </is>
      </c>
      <c r="B476" s="88" t="n"/>
      <c r="C476" s="88" t="n"/>
      <c r="D476" s="88" t="n"/>
      <c r="E476" s="88" t="n"/>
      <c r="F476" s="88" t="n"/>
      <c r="G476" s="89" t="n"/>
    </row>
    <row r="477" ht="15" customHeight="1">
      <c r="A477" s="76" t="inlineStr">
        <is>
          <t>Material</t>
        </is>
      </c>
      <c r="B477" s="89" t="n"/>
      <c r="C477" s="74" t="inlineStr">
        <is>
          <t>FONTE</t>
        </is>
      </c>
      <c r="D477" s="74" t="inlineStr">
        <is>
          <t>UNID</t>
        </is>
      </c>
      <c r="E477" s="74" t="inlineStr">
        <is>
          <t>COEFICIENTE</t>
        </is>
      </c>
      <c r="F477" s="74" t="inlineStr">
        <is>
          <t>PREÇO UNITÁRIO</t>
        </is>
      </c>
      <c r="G477" s="74" t="inlineStr">
        <is>
          <t>TOTAL</t>
        </is>
      </c>
    </row>
    <row r="478" ht="29.1" customHeight="1">
      <c r="A478" s="18" t="inlineStr">
        <is>
          <t>00000157</t>
        </is>
      </c>
      <c r="B478" s="19" t="inlineStr">
        <is>
          <t>ADESIVO ESTRUTURAL A BASE DE RESINA EPOXI PARA INJECAO EM TRINCAS, BICOMPONENTE, BAIXA VISCOSIDADE</t>
        </is>
      </c>
      <c r="C478" s="18" t="inlineStr">
        <is>
          <t>SINAPI</t>
        </is>
      </c>
      <c r="D478" s="18" t="inlineStr">
        <is>
          <t>KG</t>
        </is>
      </c>
      <c r="E478" s="20" t="n">
        <v>1.05</v>
      </c>
      <c r="F478" s="21" t="n">
        <v>167.77</v>
      </c>
      <c r="G478" s="21">
        <f>ROUND(ROUND(E478,8)*F478,2)</f>
        <v/>
      </c>
    </row>
    <row r="479" ht="15" customHeight="1">
      <c r="A479" s="1" t="n"/>
      <c r="B479" s="1" t="n"/>
      <c r="C479" s="1" t="n"/>
      <c r="D479" s="1" t="n"/>
      <c r="E479" s="77" t="inlineStr">
        <is>
          <t>TOTAL Material:</t>
        </is>
      </c>
      <c r="F479" s="89" t="n"/>
      <c r="G479" s="22">
        <f>SUM(G478:G478)</f>
        <v/>
      </c>
    </row>
    <row r="480" ht="15" customHeight="1">
      <c r="A480" s="76" t="inlineStr">
        <is>
          <t>Mão de Obra com Encargos Complementares</t>
        </is>
      </c>
      <c r="B480" s="89" t="n"/>
      <c r="C480" s="74" t="inlineStr">
        <is>
          <t>FONTE</t>
        </is>
      </c>
      <c r="D480" s="74" t="inlineStr">
        <is>
          <t>UNID</t>
        </is>
      </c>
      <c r="E480" s="74" t="inlineStr">
        <is>
          <t>COEFICIENTE</t>
        </is>
      </c>
      <c r="F480" s="74" t="inlineStr">
        <is>
          <t>PREÇO UNITÁRIO</t>
        </is>
      </c>
      <c r="G480" s="74" t="inlineStr">
        <is>
          <t>TOTAL</t>
        </is>
      </c>
    </row>
    <row r="481" ht="15" customHeight="1">
      <c r="A481" s="18" t="inlineStr">
        <is>
          <t>88309</t>
        </is>
      </c>
      <c r="B481" s="19" t="inlineStr">
        <is>
          <t>PEDREIRO COM ENCARGOS COMPLEMENTARES</t>
        </is>
      </c>
      <c r="C481" s="18" t="inlineStr">
        <is>
          <t>SINAPI</t>
        </is>
      </c>
      <c r="D481" s="18" t="inlineStr">
        <is>
          <t>H</t>
        </is>
      </c>
      <c r="E481" s="20" t="n">
        <v>1</v>
      </c>
      <c r="F481" s="21" t="n">
        <v>28.88</v>
      </c>
      <c r="G481" s="21">
        <f>ROUND(ROUND(E481,8)*F481,2)</f>
        <v/>
      </c>
    </row>
    <row r="482" ht="15" customHeight="1">
      <c r="A482" s="18" t="inlineStr">
        <is>
          <t>88316</t>
        </is>
      </c>
      <c r="B482" s="19" t="inlineStr">
        <is>
          <t>SERVENTE COM ENCARGOS COMPLEMENTARES</t>
        </is>
      </c>
      <c r="C482" s="18" t="inlineStr">
        <is>
          <t>SINAPI</t>
        </is>
      </c>
      <c r="D482" s="18" t="inlineStr">
        <is>
          <t>H</t>
        </is>
      </c>
      <c r="E482" s="20" t="n">
        <v>5</v>
      </c>
      <c r="F482" s="21" t="n">
        <v>22.1</v>
      </c>
      <c r="G482" s="21">
        <f>ROUND(ROUND(E482,8)*F482,2)</f>
        <v/>
      </c>
    </row>
    <row r="483" ht="18" customHeight="1">
      <c r="A483" s="1" t="n"/>
      <c r="B483" s="1" t="n"/>
      <c r="C483" s="1" t="n"/>
      <c r="D483" s="1" t="n"/>
      <c r="E483" s="77" t="inlineStr">
        <is>
          <t>TOTAL Mão de Obra com Encargos Complementares:</t>
        </is>
      </c>
      <c r="F483" s="89" t="n"/>
      <c r="G483" s="22">
        <f>SUM(G481:G482)</f>
        <v/>
      </c>
    </row>
    <row r="484" ht="15" customHeight="1">
      <c r="A484" s="1" t="n"/>
      <c r="B484" s="1" t="n"/>
      <c r="C484" s="1" t="n"/>
      <c r="D484" s="1" t="n"/>
      <c r="E484" s="78" t="inlineStr">
        <is>
          <t>VALOR:</t>
        </is>
      </c>
      <c r="F484" s="89" t="n"/>
      <c r="G484" s="4">
        <f>SUM(G479,G483)</f>
        <v/>
      </c>
    </row>
    <row r="485" ht="15" customHeight="1">
      <c r="A485" s="1" t="n"/>
      <c r="B485" s="1" t="n"/>
      <c r="C485" s="1" t="n"/>
      <c r="D485" s="1" t="n"/>
      <c r="E485" s="78" t="inlineStr">
        <is>
          <t>VALOR BDI:</t>
        </is>
      </c>
      <c r="F485" s="89" t="n"/>
      <c r="G485" s="4">
        <f>ROUND(G484*(0/100),2)</f>
        <v/>
      </c>
    </row>
    <row r="486" ht="15" customHeight="1">
      <c r="A486" s="1" t="n"/>
      <c r="B486" s="1" t="n"/>
      <c r="C486" s="1" t="n"/>
      <c r="D486" s="1" t="n"/>
      <c r="E486" s="78" t="inlineStr">
        <is>
          <t>VALOR COM BDI:</t>
        </is>
      </c>
      <c r="F486" s="89" t="n"/>
      <c r="G486" s="4">
        <f>G485+G484</f>
        <v/>
      </c>
    </row>
    <row r="487" ht="9.949999999999999" customHeight="1">
      <c r="A487" s="1" t="n"/>
      <c r="B487" s="1" t="n"/>
      <c r="C487" s="1" t="n"/>
      <c r="D487" s="1" t="n"/>
      <c r="E487" s="79" t="n"/>
    </row>
    <row r="488" ht="20.1" customHeight="1">
      <c r="A488" s="80" t="inlineStr">
        <is>
          <t>CP ADAP. 014 FIBRA DE CARBONO PARA REFORCO ESTRUTURAL -VIGAS (M2)</t>
        </is>
      </c>
      <c r="B488" s="88" t="n"/>
      <c r="C488" s="88" t="n"/>
      <c r="D488" s="88" t="n"/>
      <c r="E488" s="88" t="n"/>
      <c r="F488" s="88" t="n"/>
      <c r="G488" s="89" t="n"/>
    </row>
    <row r="489" ht="15" customHeight="1">
      <c r="A489" s="76" t="inlineStr">
        <is>
          <t>Material</t>
        </is>
      </c>
      <c r="B489" s="89" t="n"/>
      <c r="C489" s="74" t="inlineStr">
        <is>
          <t>FONTE</t>
        </is>
      </c>
      <c r="D489" s="74" t="inlineStr">
        <is>
          <t>UNID</t>
        </is>
      </c>
      <c r="E489" s="74" t="inlineStr">
        <is>
          <t>COEFICIENTE</t>
        </is>
      </c>
      <c r="F489" s="74" t="inlineStr">
        <is>
          <t>PREÇO UNITÁRIO</t>
        </is>
      </c>
      <c r="G489" s="74" t="inlineStr">
        <is>
          <t>TOTAL</t>
        </is>
      </c>
    </row>
    <row r="490" ht="21" customHeight="1">
      <c r="A490" s="18" t="inlineStr">
        <is>
          <t>SBC028075</t>
        </is>
      </c>
      <c r="B490" s="19" t="inlineStr">
        <is>
          <t>MASSA EPOXI BI-COMPONENTE BRANCA WANDEPOXI (2,56L)</t>
        </is>
      </c>
      <c r="C490" s="18" t="inlineStr">
        <is>
          <t xml:space="preserve">Composições </t>
        </is>
      </c>
      <c r="D490" s="18" t="inlineStr">
        <is>
          <t>GL</t>
        </is>
      </c>
      <c r="E490" s="20" t="n">
        <v>0.475</v>
      </c>
      <c r="F490" s="21" t="n">
        <v>207.86</v>
      </c>
      <c r="G490" s="21">
        <f>ROUND(ROUND(E490,8)*F490,2)</f>
        <v/>
      </c>
    </row>
    <row r="491" ht="21" customHeight="1">
      <c r="A491" s="18" t="inlineStr">
        <is>
          <t>SBC007898</t>
        </is>
      </c>
      <c r="B491" s="19" t="inlineStr">
        <is>
          <t>TECIDO FIBRA DE CARBONO 200 PARA REFORCO ESTRUTURAL (1,0x1,30m)</t>
        </is>
      </c>
      <c r="C491" s="18" t="inlineStr">
        <is>
          <t xml:space="preserve">Composições </t>
        </is>
      </c>
      <c r="D491" s="18" t="inlineStr">
        <is>
          <t>M2</t>
        </is>
      </c>
      <c r="E491" s="20" t="n">
        <v>0.95</v>
      </c>
      <c r="F491" s="21" t="n">
        <v>542.3</v>
      </c>
      <c r="G491" s="21">
        <f>ROUND(ROUND(E491,8)*F491,2)</f>
        <v/>
      </c>
    </row>
    <row r="492" ht="15" customHeight="1">
      <c r="A492" s="1" t="n"/>
      <c r="B492" s="1" t="n"/>
      <c r="C492" s="1" t="n"/>
      <c r="D492" s="1" t="n"/>
      <c r="E492" s="77" t="inlineStr">
        <is>
          <t>TOTAL Material:</t>
        </is>
      </c>
      <c r="F492" s="89" t="n"/>
      <c r="G492" s="22">
        <f>SUM(G490:G491)</f>
        <v/>
      </c>
    </row>
    <row r="493" ht="15" customHeight="1">
      <c r="A493" s="76" t="inlineStr">
        <is>
          <t>Mão de Obra com Encargos Complementares</t>
        </is>
      </c>
      <c r="B493" s="89" t="n"/>
      <c r="C493" s="74" t="inlineStr">
        <is>
          <t>FONTE</t>
        </is>
      </c>
      <c r="D493" s="74" t="inlineStr">
        <is>
          <t>UNID</t>
        </is>
      </c>
      <c r="E493" s="74" t="inlineStr">
        <is>
          <t>COEFICIENTE</t>
        </is>
      </c>
      <c r="F493" s="74" t="inlineStr">
        <is>
          <t>PREÇO UNITÁRIO</t>
        </is>
      </c>
      <c r="G493" s="74" t="inlineStr">
        <is>
          <t>TOTAL</t>
        </is>
      </c>
    </row>
    <row r="494" ht="21" customHeight="1">
      <c r="A494" s="18" t="inlineStr">
        <is>
          <t>90778</t>
        </is>
      </c>
      <c r="B494" s="19" t="inlineStr">
        <is>
          <t>ENGENHEIRO CIVIL DE OBRA PLENO COM ENCARGOS COMPLEMENTARES</t>
        </is>
      </c>
      <c r="C494" s="18" t="inlineStr">
        <is>
          <t>SINAPI</t>
        </is>
      </c>
      <c r="D494" s="18" t="inlineStr">
        <is>
          <t>H</t>
        </is>
      </c>
      <c r="E494" s="20" t="n">
        <v>0.103</v>
      </c>
      <c r="F494" s="21" t="n">
        <v>131.88</v>
      </c>
      <c r="G494" s="21">
        <f>ROUND(ROUND(E494,8)*F494,2)</f>
        <v/>
      </c>
    </row>
    <row r="495" ht="15" customHeight="1">
      <c r="A495" s="18" t="inlineStr">
        <is>
          <t>90780</t>
        </is>
      </c>
      <c r="B495" s="19" t="inlineStr">
        <is>
          <t>MESTRE DE OBRAS COM ENCARGOS COMPLEMENTARES</t>
        </is>
      </c>
      <c r="C495" s="18" t="inlineStr">
        <is>
          <t>SINAPI</t>
        </is>
      </c>
      <c r="D495" s="18" t="inlineStr">
        <is>
          <t>H</t>
        </is>
      </c>
      <c r="E495" s="20" t="n">
        <v>0.309</v>
      </c>
      <c r="F495" s="21" t="n">
        <v>41.16</v>
      </c>
      <c r="G495" s="21">
        <f>ROUND(ROUND(E495,8)*F495,2)</f>
        <v/>
      </c>
    </row>
    <row r="496" ht="15" customHeight="1">
      <c r="A496" s="18" t="inlineStr">
        <is>
          <t>88309</t>
        </is>
      </c>
      <c r="B496" s="19" t="inlineStr">
        <is>
          <t>PEDREIRO COM ENCARGOS COMPLEMENTARES</t>
        </is>
      </c>
      <c r="C496" s="18" t="inlineStr">
        <is>
          <t>SINAPI</t>
        </is>
      </c>
      <c r="D496" s="18" t="inlineStr">
        <is>
          <t>H</t>
        </is>
      </c>
      <c r="E496" s="20" t="n">
        <v>2.732</v>
      </c>
      <c r="F496" s="21" t="n">
        <v>28.88</v>
      </c>
      <c r="G496" s="21">
        <f>ROUND(ROUND(E496,8)*F496,2)</f>
        <v/>
      </c>
    </row>
    <row r="497" ht="15" customHeight="1">
      <c r="A497" s="18" t="inlineStr">
        <is>
          <t>88316</t>
        </is>
      </c>
      <c r="B497" s="19" t="inlineStr">
        <is>
          <t>SERVENTE COM ENCARGOS COMPLEMENTARES</t>
        </is>
      </c>
      <c r="C497" s="18" t="inlineStr">
        <is>
          <t>SINAPI</t>
        </is>
      </c>
      <c r="D497" s="18" t="inlineStr">
        <is>
          <t>H</t>
        </is>
      </c>
      <c r="E497" s="20" t="n">
        <v>3.299</v>
      </c>
      <c r="F497" s="21" t="n">
        <v>22.1</v>
      </c>
      <c r="G497" s="21">
        <f>ROUND(ROUND(E497,8)*F497,2)</f>
        <v/>
      </c>
    </row>
    <row r="498" ht="18" customHeight="1">
      <c r="A498" s="1" t="n"/>
      <c r="B498" s="1" t="n"/>
      <c r="C498" s="1" t="n"/>
      <c r="D498" s="1" t="n"/>
      <c r="E498" s="77" t="inlineStr">
        <is>
          <t>TOTAL Mão de Obra com Encargos Complementares:</t>
        </is>
      </c>
      <c r="F498" s="89" t="n"/>
      <c r="G498" s="22">
        <f>SUM(G494:G497)</f>
        <v/>
      </c>
    </row>
    <row r="499" ht="15" customHeight="1">
      <c r="A499" s="1" t="n"/>
      <c r="B499" s="1" t="n"/>
      <c r="C499" s="1" t="n"/>
      <c r="D499" s="1" t="n"/>
      <c r="E499" s="78" t="inlineStr">
        <is>
          <t>VALOR:</t>
        </is>
      </c>
      <c r="F499" s="89" t="n"/>
      <c r="G499" s="4">
        <f>SUM(G492,G498)</f>
        <v/>
      </c>
    </row>
    <row r="500" ht="15" customHeight="1">
      <c r="A500" s="1" t="n"/>
      <c r="B500" s="1" t="n"/>
      <c r="C500" s="1" t="n"/>
      <c r="D500" s="1" t="n"/>
      <c r="E500" s="78" t="inlineStr">
        <is>
          <t>VALOR BDI:</t>
        </is>
      </c>
      <c r="F500" s="89" t="n"/>
      <c r="G500" s="4">
        <f>ROUND(G499*(0/100),2)</f>
        <v/>
      </c>
    </row>
    <row r="501" ht="15" customHeight="1">
      <c r="A501" s="1" t="n"/>
      <c r="B501" s="1" t="n"/>
      <c r="C501" s="1" t="n"/>
      <c r="D501" s="1" t="n"/>
      <c r="E501" s="78" t="inlineStr">
        <is>
          <t>VALOR COM BDI:</t>
        </is>
      </c>
      <c r="F501" s="89" t="n"/>
      <c r="G501" s="4">
        <f>G500+G499</f>
        <v/>
      </c>
    </row>
    <row r="502" ht="9.949999999999999" customHeight="1">
      <c r="A502" s="1" t="n"/>
      <c r="B502" s="1" t="n"/>
      <c r="C502" s="1" t="n"/>
      <c r="D502" s="1" t="n"/>
      <c r="E502" s="79" t="n"/>
    </row>
    <row r="503" ht="20.1" customHeight="1">
      <c r="A503" s="80" t="inlineStr">
        <is>
          <t>PE.EST.99814. LIMPEZA DE SUPERFÍCIE COM JATO DE ALTA PRESSÃO, EM HORÁRIO EXTRAORDINÁRIO_50%. (m²)</t>
        </is>
      </c>
      <c r="B503" s="88" t="n"/>
      <c r="C503" s="88" t="n"/>
      <c r="D503" s="88" t="n"/>
      <c r="E503" s="88" t="n"/>
      <c r="F503" s="88" t="n"/>
      <c r="G503" s="89" t="n"/>
    </row>
    <row r="504" ht="15" customHeight="1">
      <c r="A504" s="76" t="inlineStr">
        <is>
          <t>Equipamento Custo Horário</t>
        </is>
      </c>
      <c r="B504" s="89" t="n"/>
      <c r="C504" s="74" t="inlineStr">
        <is>
          <t>FONTE</t>
        </is>
      </c>
      <c r="D504" s="74" t="inlineStr">
        <is>
          <t>UNID</t>
        </is>
      </c>
      <c r="E504" s="74" t="inlineStr">
        <is>
          <t>COEFICIENTE</t>
        </is>
      </c>
      <c r="F504" s="74" t="inlineStr">
        <is>
          <t>PREÇO UNITÁRIO</t>
        </is>
      </c>
      <c r="G504" s="74" t="inlineStr">
        <is>
          <t>TOTAL</t>
        </is>
      </c>
    </row>
    <row r="505" ht="38.1" customHeight="1">
      <c r="A505" s="18" t="inlineStr">
        <is>
          <t>99833</t>
        </is>
      </c>
      <c r="B505" s="19" t="inlineStr">
        <is>
          <t>LAVADORA DE ALTA PRESSAO (LAVA-JATO) PARA AGUA FRIA, PRESSAO DE OPERACAO ENTRE 1400 E 1900 LIB/POL2, VAZAO MAXIMA ENTRE 400 E 700 L/H - CHP DIURNO. AF_05/2023</t>
        </is>
      </c>
      <c r="C505" s="18" t="inlineStr">
        <is>
          <t>SINAPI</t>
        </is>
      </c>
      <c r="D505" s="18" t="inlineStr">
        <is>
          <t>CHP</t>
        </is>
      </c>
      <c r="E505" s="20" t="n">
        <v>0.015</v>
      </c>
      <c r="F505" s="21" t="n">
        <v>1.99</v>
      </c>
      <c r="G505" s="21">
        <f>ROUND(ROUND(E505,8)*F505,2)</f>
        <v/>
      </c>
    </row>
    <row r="506" ht="18" customHeight="1">
      <c r="A506" s="1" t="n"/>
      <c r="B506" s="1" t="n"/>
      <c r="C506" s="1" t="n"/>
      <c r="D506" s="1" t="n"/>
      <c r="E506" s="77" t="inlineStr">
        <is>
          <t>TOTAL Equipamento Custo Horário:</t>
        </is>
      </c>
      <c r="F506" s="89" t="n"/>
      <c r="G506" s="22">
        <f>SUM(G505:G505)</f>
        <v/>
      </c>
    </row>
    <row r="507" ht="15" customHeight="1">
      <c r="A507" s="76" t="inlineStr">
        <is>
          <t>Mão de Obra</t>
        </is>
      </c>
      <c r="B507" s="89" t="n"/>
      <c r="C507" s="74" t="inlineStr">
        <is>
          <t>FONTE</t>
        </is>
      </c>
      <c r="D507" s="74" t="inlineStr">
        <is>
          <t>UNID</t>
        </is>
      </c>
      <c r="E507" s="74" t="inlineStr">
        <is>
          <t>COEFICIENTE</t>
        </is>
      </c>
      <c r="F507" s="74" t="inlineStr">
        <is>
          <t>PREÇO UNITÁRIO</t>
        </is>
      </c>
      <c r="G507" s="74" t="inlineStr">
        <is>
          <t>TOTAL</t>
        </is>
      </c>
    </row>
    <row r="508" ht="21" customHeight="1">
      <c r="A508" s="18" t="inlineStr">
        <is>
          <t>PE.88316..HE</t>
        </is>
      </c>
      <c r="B508" s="19" t="inlineStr">
        <is>
          <t>SERVENTE COM ENCARGOS COMPLEMENTARES HORÁRIO EXTRAORDINÁRIO 50%</t>
        </is>
      </c>
      <c r="C508" s="18" t="inlineStr">
        <is>
          <t xml:space="preserve">Composições </t>
        </is>
      </c>
      <c r="D508" s="18" t="inlineStr">
        <is>
          <t>H</t>
        </is>
      </c>
      <c r="E508" s="20" t="n">
        <v>0.089</v>
      </c>
      <c r="F508" s="21" t="n">
        <v>28.24</v>
      </c>
      <c r="G508" s="21">
        <f>ROUND(ROUND(E508,8)*F508,2)</f>
        <v/>
      </c>
    </row>
    <row r="509" ht="15" customHeight="1">
      <c r="A509" s="1" t="n"/>
      <c r="B509" s="1" t="n"/>
      <c r="C509" s="1" t="n"/>
      <c r="D509" s="1" t="n"/>
      <c r="E509" s="77" t="inlineStr">
        <is>
          <t>TOTAL Mão de Obra:</t>
        </is>
      </c>
      <c r="F509" s="89" t="n"/>
      <c r="G509" s="22">
        <f>SUM(G508:G508)</f>
        <v/>
      </c>
    </row>
    <row r="510" ht="15" customHeight="1">
      <c r="A510" s="1" t="n"/>
      <c r="B510" s="1" t="n"/>
      <c r="C510" s="1" t="n"/>
      <c r="D510" s="1" t="n"/>
      <c r="E510" s="78" t="inlineStr">
        <is>
          <t>VALOR:</t>
        </is>
      </c>
      <c r="F510" s="89" t="n"/>
      <c r="G510" s="4">
        <f>SUM(G506,G509)</f>
        <v/>
      </c>
    </row>
    <row r="511" ht="15" customHeight="1">
      <c r="A511" s="1" t="n"/>
      <c r="B511" s="1" t="n"/>
      <c r="C511" s="1" t="n"/>
      <c r="D511" s="1" t="n"/>
      <c r="E511" s="78" t="inlineStr">
        <is>
          <t>VALOR BDI:</t>
        </is>
      </c>
      <c r="F511" s="89" t="n"/>
      <c r="G511" s="4">
        <f>ROUND(G510*(0/100),2)</f>
        <v/>
      </c>
    </row>
    <row r="512" ht="15" customHeight="1">
      <c r="A512" s="1" t="n"/>
      <c r="B512" s="1" t="n"/>
      <c r="C512" s="1" t="n"/>
      <c r="D512" s="1" t="n"/>
      <c r="E512" s="78" t="inlineStr">
        <is>
          <t>VALOR COM BDI:</t>
        </is>
      </c>
      <c r="F512" s="89" t="n"/>
      <c r="G512" s="4">
        <f>G511+G510</f>
        <v/>
      </c>
    </row>
    <row r="513" ht="9.949999999999999" customHeight="1">
      <c r="A513" s="1" t="n"/>
      <c r="B513" s="1" t="n"/>
      <c r="C513" s="1" t="n"/>
      <c r="D513" s="1" t="n"/>
      <c r="E513" s="79" t="n"/>
    </row>
    <row r="514" ht="20.1" customHeight="1">
      <c r="A514" s="80" t="inlineStr">
        <is>
          <t>CP ADAP. 027 REVESTIMENTO CERÂMICO 10x10CM, COR AZUL ESCURO (Fachadas Norte/Sul/Leste/Oeste) (M2)</t>
        </is>
      </c>
      <c r="B514" s="88" t="n"/>
      <c r="C514" s="88" t="n"/>
      <c r="D514" s="88" t="n"/>
      <c r="E514" s="88" t="n"/>
      <c r="F514" s="88" t="n"/>
      <c r="G514" s="89" t="n"/>
    </row>
    <row r="515" ht="15" customHeight="1">
      <c r="A515" s="76" t="inlineStr">
        <is>
          <t>Material</t>
        </is>
      </c>
      <c r="B515" s="89" t="n"/>
      <c r="C515" s="74" t="inlineStr">
        <is>
          <t>FONTE</t>
        </is>
      </c>
      <c r="D515" s="74" t="inlineStr">
        <is>
          <t>UNID</t>
        </is>
      </c>
      <c r="E515" s="74" t="inlineStr">
        <is>
          <t>COEFICIENTE</t>
        </is>
      </c>
      <c r="F515" s="74" t="inlineStr">
        <is>
          <t>PREÇO UNITÁRIO</t>
        </is>
      </c>
      <c r="G515" s="74" t="inlineStr">
        <is>
          <t>TOTAL</t>
        </is>
      </c>
    </row>
    <row r="516" ht="15" customHeight="1">
      <c r="A516" s="18" t="inlineStr">
        <is>
          <t>00037596</t>
        </is>
      </c>
      <c r="B516" s="19" t="inlineStr">
        <is>
          <t>ARGAMASSA COLANTE TIPO AC III E</t>
        </is>
      </c>
      <c r="C516" s="18" t="inlineStr">
        <is>
          <t>SINAPI</t>
        </is>
      </c>
      <c r="D516" s="18" t="inlineStr">
        <is>
          <t>KG</t>
        </is>
      </c>
      <c r="E516" s="20" t="n">
        <v>7.73</v>
      </c>
      <c r="F516" s="21" t="n">
        <v>3.95</v>
      </c>
      <c r="G516" s="21">
        <f>ROUND(ROUND(E516,8)*F516,2)</f>
        <v/>
      </c>
    </row>
    <row r="517" ht="21" customHeight="1">
      <c r="A517" s="18" t="inlineStr">
        <is>
          <t>COT0002</t>
        </is>
      </c>
      <c r="B517" s="19" t="inlineStr">
        <is>
          <t>REVESTIMENTO CERÂMICO 10x10CM, COR AZUL ESCURO (Fachadas Norte/Sul/Leste/Oeste)</t>
        </is>
      </c>
      <c r="C517" s="18" t="inlineStr">
        <is>
          <t xml:space="preserve">Composições </t>
        </is>
      </c>
      <c r="D517" s="18" t="inlineStr">
        <is>
          <t>M2</t>
        </is>
      </c>
      <c r="E517" s="20" t="n">
        <v>1.05</v>
      </c>
      <c r="F517" s="21" t="n">
        <v>60.87</v>
      </c>
      <c r="G517" s="21">
        <f>ROUND(ROUND(E517,8)*F517,2)</f>
        <v/>
      </c>
    </row>
    <row r="518" ht="15" customHeight="1">
      <c r="A518" s="1" t="n"/>
      <c r="B518" s="1" t="n"/>
      <c r="C518" s="1" t="n"/>
      <c r="D518" s="1" t="n"/>
      <c r="E518" s="77" t="inlineStr">
        <is>
          <t>TOTAL Material:</t>
        </is>
      </c>
      <c r="F518" s="89" t="n"/>
      <c r="G518" s="22">
        <f>SUM(G516:G517)</f>
        <v/>
      </c>
    </row>
    <row r="519" ht="15" customHeight="1">
      <c r="A519" s="76" t="inlineStr">
        <is>
          <t>Mão de Obra com Encargos Complementares</t>
        </is>
      </c>
      <c r="B519" s="89" t="n"/>
      <c r="C519" s="74" t="inlineStr">
        <is>
          <t>FONTE</t>
        </is>
      </c>
      <c r="D519" s="74" t="inlineStr">
        <is>
          <t>UNID</t>
        </is>
      </c>
      <c r="E519" s="74" t="inlineStr">
        <is>
          <t>COEFICIENTE</t>
        </is>
      </c>
      <c r="F519" s="74" t="inlineStr">
        <is>
          <t>PREÇO UNITÁRIO</t>
        </is>
      </c>
      <c r="G519" s="74" t="inlineStr">
        <is>
          <t>TOTAL</t>
        </is>
      </c>
    </row>
    <row r="520" ht="21" customHeight="1">
      <c r="A520" s="18" t="inlineStr">
        <is>
          <t>88256</t>
        </is>
      </c>
      <c r="B520" s="19" t="inlineStr">
        <is>
          <t>AZULEJISTA OU LADRILHISTA COM ENCARGOS COMPLEMENTARES</t>
        </is>
      </c>
      <c r="C520" s="18" t="inlineStr">
        <is>
          <t>SINAPI</t>
        </is>
      </c>
      <c r="D520" s="18" t="inlineStr">
        <is>
          <t>H</t>
        </is>
      </c>
      <c r="E520" s="20" t="n">
        <v>1.156</v>
      </c>
      <c r="F520" s="21" t="n">
        <v>28.73</v>
      </c>
      <c r="G520" s="21">
        <f>ROUND(ROUND(E520,8)*F520,2)</f>
        <v/>
      </c>
    </row>
    <row r="521" ht="15" customHeight="1">
      <c r="A521" s="18" t="inlineStr">
        <is>
          <t>88316</t>
        </is>
      </c>
      <c r="B521" s="19" t="inlineStr">
        <is>
          <t>SERVENTE COM ENCARGOS COMPLEMENTARES</t>
        </is>
      </c>
      <c r="C521" s="18" t="inlineStr">
        <is>
          <t>SINAPI</t>
        </is>
      </c>
      <c r="D521" s="18" t="inlineStr">
        <is>
          <t>H</t>
        </is>
      </c>
      <c r="E521" s="20" t="n">
        <v>0.578</v>
      </c>
      <c r="F521" s="21" t="n">
        <v>22.1</v>
      </c>
      <c r="G521" s="21">
        <f>ROUND(ROUND(E521,8)*F521,2)</f>
        <v/>
      </c>
    </row>
    <row r="522" ht="18" customHeight="1">
      <c r="A522" s="1" t="n"/>
      <c r="B522" s="1" t="n"/>
      <c r="C522" s="1" t="n"/>
      <c r="D522" s="1" t="n"/>
      <c r="E522" s="77" t="inlineStr">
        <is>
          <t>TOTAL Mão de Obra com Encargos Complementares:</t>
        </is>
      </c>
      <c r="F522" s="89" t="n"/>
      <c r="G522" s="22">
        <f>SUM(G520:G521)</f>
        <v/>
      </c>
    </row>
    <row r="523" ht="15" customHeight="1">
      <c r="A523" s="1" t="n"/>
      <c r="B523" s="1" t="n"/>
      <c r="C523" s="1" t="n"/>
      <c r="D523" s="1" t="n"/>
      <c r="E523" s="78" t="inlineStr">
        <is>
          <t>VALOR:</t>
        </is>
      </c>
      <c r="F523" s="89" t="n"/>
      <c r="G523" s="4">
        <f>SUM(G518,G522)</f>
        <v/>
      </c>
    </row>
    <row r="524" ht="15" customHeight="1">
      <c r="A524" s="1" t="n"/>
      <c r="B524" s="1" t="n"/>
      <c r="C524" s="1" t="n"/>
      <c r="D524" s="1" t="n"/>
      <c r="E524" s="78" t="inlineStr">
        <is>
          <t>VALOR BDI:</t>
        </is>
      </c>
      <c r="F524" s="89" t="n"/>
      <c r="G524" s="4">
        <f>ROUND(G523*(0/100),2)</f>
        <v/>
      </c>
    </row>
    <row r="525" ht="15" customHeight="1">
      <c r="A525" s="1" t="n"/>
      <c r="B525" s="1" t="n"/>
      <c r="C525" s="1" t="n"/>
      <c r="D525" s="1" t="n"/>
      <c r="E525" s="78" t="inlineStr">
        <is>
          <t>VALOR COM BDI:</t>
        </is>
      </c>
      <c r="F525" s="89" t="n"/>
      <c r="G525" s="4">
        <f>G524+G523</f>
        <v/>
      </c>
    </row>
    <row r="526" ht="9.949999999999999" customHeight="1">
      <c r="A526" s="1" t="n"/>
      <c r="B526" s="1" t="n"/>
      <c r="C526" s="1" t="n"/>
      <c r="D526" s="1" t="n"/>
      <c r="E526" s="79" t="n"/>
    </row>
    <row r="527" ht="20.1" customHeight="1">
      <c r="A527" s="80" t="inlineStr">
        <is>
          <t>CP ADAP. 028 REVESTIMENTO CERÂMICO 10x10CM, COR BRANCA (Fachadas Norte/Sul) (M2)</t>
        </is>
      </c>
      <c r="B527" s="88" t="n"/>
      <c r="C527" s="88" t="n"/>
      <c r="D527" s="88" t="n"/>
      <c r="E527" s="88" t="n"/>
      <c r="F527" s="88" t="n"/>
      <c r="G527" s="89" t="n"/>
    </row>
    <row r="528" ht="15" customHeight="1">
      <c r="A528" s="76" t="inlineStr">
        <is>
          <t>Material</t>
        </is>
      </c>
      <c r="B528" s="89" t="n"/>
      <c r="C528" s="74" t="inlineStr">
        <is>
          <t>FONTE</t>
        </is>
      </c>
      <c r="D528" s="74" t="inlineStr">
        <is>
          <t>UNID</t>
        </is>
      </c>
      <c r="E528" s="74" t="inlineStr">
        <is>
          <t>COEFICIENTE</t>
        </is>
      </c>
      <c r="F528" s="74" t="inlineStr">
        <is>
          <t>PREÇO UNITÁRIO</t>
        </is>
      </c>
      <c r="G528" s="74" t="inlineStr">
        <is>
          <t>TOTAL</t>
        </is>
      </c>
    </row>
    <row r="529" ht="15" customHeight="1">
      <c r="A529" s="18" t="inlineStr">
        <is>
          <t>00037596</t>
        </is>
      </c>
      <c r="B529" s="19" t="inlineStr">
        <is>
          <t>ARGAMASSA COLANTE TIPO AC III E</t>
        </is>
      </c>
      <c r="C529" s="18" t="inlineStr">
        <is>
          <t>SINAPI</t>
        </is>
      </c>
      <c r="D529" s="18" t="inlineStr">
        <is>
          <t>KG</t>
        </is>
      </c>
      <c r="E529" s="20" t="n">
        <v>7.73</v>
      </c>
      <c r="F529" s="21" t="n">
        <v>3.95</v>
      </c>
      <c r="G529" s="21">
        <f>ROUND(ROUND(E529,8)*F529,2)</f>
        <v/>
      </c>
    </row>
    <row r="530" ht="21" customHeight="1">
      <c r="A530" s="18" t="inlineStr">
        <is>
          <t>COT0003</t>
        </is>
      </c>
      <c r="B530" s="19" t="inlineStr">
        <is>
          <t>REVESTIMENTO CERÂMICO 10x10CM, COR BRANCA (Fachadas Norte/Sul)</t>
        </is>
      </c>
      <c r="C530" s="18" t="inlineStr">
        <is>
          <t xml:space="preserve">Composições </t>
        </is>
      </c>
      <c r="D530" s="18" t="inlineStr">
        <is>
          <t>M2</t>
        </is>
      </c>
      <c r="E530" s="20" t="n">
        <v>1.05</v>
      </c>
      <c r="F530" s="21" t="n">
        <v>47.96</v>
      </c>
      <c r="G530" s="21">
        <f>ROUND(ROUND(E530,8)*F530,2)</f>
        <v/>
      </c>
    </row>
    <row r="531" ht="15" customHeight="1">
      <c r="A531" s="1" t="n"/>
      <c r="B531" s="1" t="n"/>
      <c r="C531" s="1" t="n"/>
      <c r="D531" s="1" t="n"/>
      <c r="E531" s="77" t="inlineStr">
        <is>
          <t>TOTAL Material:</t>
        </is>
      </c>
      <c r="F531" s="89" t="n"/>
      <c r="G531" s="22">
        <f>SUM(G529:G530)</f>
        <v/>
      </c>
    </row>
    <row r="532" ht="15" customHeight="1">
      <c r="A532" s="76" t="inlineStr">
        <is>
          <t>Mão de Obra com Encargos Complementares</t>
        </is>
      </c>
      <c r="B532" s="89" t="n"/>
      <c r="C532" s="74" t="inlineStr">
        <is>
          <t>FONTE</t>
        </is>
      </c>
      <c r="D532" s="74" t="inlineStr">
        <is>
          <t>UNID</t>
        </is>
      </c>
      <c r="E532" s="74" t="inlineStr">
        <is>
          <t>COEFICIENTE</t>
        </is>
      </c>
      <c r="F532" s="74" t="inlineStr">
        <is>
          <t>PREÇO UNITÁRIO</t>
        </is>
      </c>
      <c r="G532" s="74" t="inlineStr">
        <is>
          <t>TOTAL</t>
        </is>
      </c>
    </row>
    <row r="533" ht="21" customHeight="1">
      <c r="A533" s="18" t="inlineStr">
        <is>
          <t>88256</t>
        </is>
      </c>
      <c r="B533" s="19" t="inlineStr">
        <is>
          <t>AZULEJISTA OU LADRILHISTA COM ENCARGOS COMPLEMENTARES</t>
        </is>
      </c>
      <c r="C533" s="18" t="inlineStr">
        <is>
          <t>SINAPI</t>
        </is>
      </c>
      <c r="D533" s="18" t="inlineStr">
        <is>
          <t>H</t>
        </is>
      </c>
      <c r="E533" s="20" t="n">
        <v>1.156</v>
      </c>
      <c r="F533" s="21" t="n">
        <v>28.73</v>
      </c>
      <c r="G533" s="21">
        <f>ROUND(ROUND(E533,8)*F533,2)</f>
        <v/>
      </c>
    </row>
    <row r="534" ht="15" customHeight="1">
      <c r="A534" s="18" t="inlineStr">
        <is>
          <t>88316</t>
        </is>
      </c>
      <c r="B534" s="19" t="inlineStr">
        <is>
          <t>SERVENTE COM ENCARGOS COMPLEMENTARES</t>
        </is>
      </c>
      <c r="C534" s="18" t="inlineStr">
        <is>
          <t>SINAPI</t>
        </is>
      </c>
      <c r="D534" s="18" t="inlineStr">
        <is>
          <t>H</t>
        </is>
      </c>
      <c r="E534" s="20" t="n">
        <v>0.578</v>
      </c>
      <c r="F534" s="21" t="n">
        <v>22.1</v>
      </c>
      <c r="G534" s="21">
        <f>ROUND(ROUND(E534,8)*F534,2)</f>
        <v/>
      </c>
    </row>
    <row r="535" ht="18" customHeight="1">
      <c r="A535" s="1" t="n"/>
      <c r="B535" s="1" t="n"/>
      <c r="C535" s="1" t="n"/>
      <c r="D535" s="1" t="n"/>
      <c r="E535" s="77" t="inlineStr">
        <is>
          <t>TOTAL Mão de Obra com Encargos Complementares:</t>
        </is>
      </c>
      <c r="F535" s="89" t="n"/>
      <c r="G535" s="22">
        <f>SUM(G533:G534)</f>
        <v/>
      </c>
    </row>
    <row r="536" ht="15" customHeight="1">
      <c r="A536" s="1" t="n"/>
      <c r="B536" s="1" t="n"/>
      <c r="C536" s="1" t="n"/>
      <c r="D536" s="1" t="n"/>
      <c r="E536" s="78" t="inlineStr">
        <is>
          <t>VALOR:</t>
        </is>
      </c>
      <c r="F536" s="89" t="n"/>
      <c r="G536" s="4">
        <f>SUM(G531,G535)</f>
        <v/>
      </c>
    </row>
    <row r="537" ht="15" customHeight="1">
      <c r="A537" s="1" t="n"/>
      <c r="B537" s="1" t="n"/>
      <c r="C537" s="1" t="n"/>
      <c r="D537" s="1" t="n"/>
      <c r="E537" s="78" t="inlineStr">
        <is>
          <t>VALOR BDI:</t>
        </is>
      </c>
      <c r="F537" s="89" t="n"/>
      <c r="G537" s="4">
        <f>ROUND(G536*(0/100),2)</f>
        <v/>
      </c>
    </row>
    <row r="538" ht="15" customHeight="1">
      <c r="A538" s="1" t="n"/>
      <c r="B538" s="1" t="n"/>
      <c r="C538" s="1" t="n"/>
      <c r="D538" s="1" t="n"/>
      <c r="E538" s="78" t="inlineStr">
        <is>
          <t>VALOR COM BDI:</t>
        </is>
      </c>
      <c r="F538" s="89" t="n"/>
      <c r="G538" s="4">
        <f>G537+G536</f>
        <v/>
      </c>
    </row>
    <row r="539" ht="9.949999999999999" customHeight="1">
      <c r="A539" s="1" t="n"/>
      <c r="B539" s="1" t="n"/>
      <c r="C539" s="1" t="n"/>
      <c r="D539" s="1" t="n"/>
      <c r="E539" s="79" t="n"/>
    </row>
    <row r="540" ht="20.1" customHeight="1">
      <c r="A540" s="80" t="inlineStr">
        <is>
          <t>CP ADAP. 029 REVESTIMENTO CERÂMICO 10x10CM, COR CINZA ESCURO (FACHADAS Norte/Sul/Leste/Oeste) (M2)</t>
        </is>
      </c>
      <c r="B540" s="88" t="n"/>
      <c r="C540" s="88" t="n"/>
      <c r="D540" s="88" t="n"/>
      <c r="E540" s="88" t="n"/>
      <c r="F540" s="88" t="n"/>
      <c r="G540" s="89" t="n"/>
    </row>
    <row r="541" ht="15" customHeight="1">
      <c r="A541" s="76" t="inlineStr">
        <is>
          <t>Material</t>
        </is>
      </c>
      <c r="B541" s="89" t="n"/>
      <c r="C541" s="74" t="inlineStr">
        <is>
          <t>FONTE</t>
        </is>
      </c>
      <c r="D541" s="74" t="inlineStr">
        <is>
          <t>UNID</t>
        </is>
      </c>
      <c r="E541" s="74" t="inlineStr">
        <is>
          <t>COEFICIENTE</t>
        </is>
      </c>
      <c r="F541" s="74" t="inlineStr">
        <is>
          <t>PREÇO UNITÁRIO</t>
        </is>
      </c>
      <c r="G541" s="74" t="inlineStr">
        <is>
          <t>TOTAL</t>
        </is>
      </c>
    </row>
    <row r="542" ht="15" customHeight="1">
      <c r="A542" s="18" t="inlineStr">
        <is>
          <t>00037596</t>
        </is>
      </c>
      <c r="B542" s="19" t="inlineStr">
        <is>
          <t>ARGAMASSA COLANTE TIPO AC III E</t>
        </is>
      </c>
      <c r="C542" s="18" t="inlineStr">
        <is>
          <t>SINAPI</t>
        </is>
      </c>
      <c r="D542" s="18" t="inlineStr">
        <is>
          <t>KG</t>
        </is>
      </c>
      <c r="E542" s="20" t="n">
        <v>7.73</v>
      </c>
      <c r="F542" s="21" t="n">
        <v>3.95</v>
      </c>
      <c r="G542" s="21">
        <f>ROUND(ROUND(E542,8)*F542,2)</f>
        <v/>
      </c>
    </row>
    <row r="543" ht="21" customHeight="1">
      <c r="A543" s="18" t="inlineStr">
        <is>
          <t>COT0004</t>
        </is>
      </c>
      <c r="B543" s="19" t="inlineStr">
        <is>
          <t>REVESTIMENTO CERÂMICO 10x10CM, COR CINZA ESCURO (FACHADAS Norte/Sul/Leste/Oeste)</t>
        </is>
      </c>
      <c r="C543" s="18" t="inlineStr">
        <is>
          <t xml:space="preserve">Composições </t>
        </is>
      </c>
      <c r="D543" s="18" t="inlineStr">
        <is>
          <t>M2</t>
        </is>
      </c>
      <c r="E543" s="20" t="n">
        <v>1.05</v>
      </c>
      <c r="F543" s="21" t="n">
        <v>54.63</v>
      </c>
      <c r="G543" s="21">
        <f>ROUND(ROUND(E543,8)*F543,2)</f>
        <v/>
      </c>
    </row>
    <row r="544" ht="15" customHeight="1">
      <c r="A544" s="1" t="n"/>
      <c r="B544" s="1" t="n"/>
      <c r="C544" s="1" t="n"/>
      <c r="D544" s="1" t="n"/>
      <c r="E544" s="77" t="inlineStr">
        <is>
          <t>TOTAL Material:</t>
        </is>
      </c>
      <c r="F544" s="89" t="n"/>
      <c r="G544" s="22">
        <f>SUM(G542:G543)</f>
        <v/>
      </c>
    </row>
    <row r="545" ht="15" customHeight="1">
      <c r="A545" s="76" t="inlineStr">
        <is>
          <t>Mão de Obra com Encargos Complementares</t>
        </is>
      </c>
      <c r="B545" s="89" t="n"/>
      <c r="C545" s="74" t="inlineStr">
        <is>
          <t>FONTE</t>
        </is>
      </c>
      <c r="D545" s="74" t="inlineStr">
        <is>
          <t>UNID</t>
        </is>
      </c>
      <c r="E545" s="74" t="inlineStr">
        <is>
          <t>COEFICIENTE</t>
        </is>
      </c>
      <c r="F545" s="74" t="inlineStr">
        <is>
          <t>PREÇO UNITÁRIO</t>
        </is>
      </c>
      <c r="G545" s="74" t="inlineStr">
        <is>
          <t>TOTAL</t>
        </is>
      </c>
    </row>
    <row r="546" ht="21" customHeight="1">
      <c r="A546" s="18" t="inlineStr">
        <is>
          <t>88256</t>
        </is>
      </c>
      <c r="B546" s="19" t="inlineStr">
        <is>
          <t>AZULEJISTA OU LADRILHISTA COM ENCARGOS COMPLEMENTARES</t>
        </is>
      </c>
      <c r="C546" s="18" t="inlineStr">
        <is>
          <t>SINAPI</t>
        </is>
      </c>
      <c r="D546" s="18" t="inlineStr">
        <is>
          <t>H</t>
        </is>
      </c>
      <c r="E546" s="20" t="n">
        <v>1.156</v>
      </c>
      <c r="F546" s="21" t="n">
        <v>28.73</v>
      </c>
      <c r="G546" s="21">
        <f>ROUND(ROUND(E546,8)*F546,2)</f>
        <v/>
      </c>
    </row>
    <row r="547" ht="15" customHeight="1">
      <c r="A547" s="18" t="inlineStr">
        <is>
          <t>88316</t>
        </is>
      </c>
      <c r="B547" s="19" t="inlineStr">
        <is>
          <t>SERVENTE COM ENCARGOS COMPLEMENTARES</t>
        </is>
      </c>
      <c r="C547" s="18" t="inlineStr">
        <is>
          <t>SINAPI</t>
        </is>
      </c>
      <c r="D547" s="18" t="inlineStr">
        <is>
          <t>H</t>
        </is>
      </c>
      <c r="E547" s="20" t="n">
        <v>0.578</v>
      </c>
      <c r="F547" s="21" t="n">
        <v>22.1</v>
      </c>
      <c r="G547" s="21">
        <f>ROUND(ROUND(E547,8)*F547,2)</f>
        <v/>
      </c>
    </row>
    <row r="548" ht="18" customHeight="1">
      <c r="A548" s="1" t="n"/>
      <c r="B548" s="1" t="n"/>
      <c r="C548" s="1" t="n"/>
      <c r="D548" s="1" t="n"/>
      <c r="E548" s="77" t="inlineStr">
        <is>
          <t>TOTAL Mão de Obra com Encargos Complementares:</t>
        </is>
      </c>
      <c r="F548" s="89" t="n"/>
      <c r="G548" s="22">
        <f>SUM(G546:G547)</f>
        <v/>
      </c>
    </row>
    <row r="549" ht="15" customHeight="1">
      <c r="A549" s="1" t="n"/>
      <c r="B549" s="1" t="n"/>
      <c r="C549" s="1" t="n"/>
      <c r="D549" s="1" t="n"/>
      <c r="E549" s="78" t="inlineStr">
        <is>
          <t>VALOR:</t>
        </is>
      </c>
      <c r="F549" s="89" t="n"/>
      <c r="G549" s="4">
        <f>SUM(G544,G548)</f>
        <v/>
      </c>
    </row>
    <row r="550" ht="15" customHeight="1">
      <c r="A550" s="1" t="n"/>
      <c r="B550" s="1" t="n"/>
      <c r="C550" s="1" t="n"/>
      <c r="D550" s="1" t="n"/>
      <c r="E550" s="78" t="inlineStr">
        <is>
          <t>VALOR BDI:</t>
        </is>
      </c>
      <c r="F550" s="89" t="n"/>
      <c r="G550" s="4">
        <f>ROUND(G549*(0/100),2)</f>
        <v/>
      </c>
    </row>
    <row r="551" ht="15" customHeight="1">
      <c r="A551" s="1" t="n"/>
      <c r="B551" s="1" t="n"/>
      <c r="C551" s="1" t="n"/>
      <c r="D551" s="1" t="n"/>
      <c r="E551" s="78" t="inlineStr">
        <is>
          <t>VALOR COM BDI:</t>
        </is>
      </c>
      <c r="F551" s="89" t="n"/>
      <c r="G551" s="4">
        <f>G550+G549</f>
        <v/>
      </c>
    </row>
    <row r="552" ht="9.949999999999999" customHeight="1">
      <c r="A552" s="1" t="n"/>
      <c r="B552" s="1" t="n"/>
      <c r="C552" s="1" t="n"/>
      <c r="D552" s="1" t="n"/>
      <c r="E552" s="79" t="n"/>
    </row>
    <row r="553" ht="20.1" customHeight="1">
      <c r="A553" s="80" t="inlineStr">
        <is>
          <t>CP ADAP. 018 REJUNTAMENTO P/CERÂMICA C/ EPOXI (PAREDE/PISO) (M2)</t>
        </is>
      </c>
      <c r="B553" s="88" t="n"/>
      <c r="C553" s="88" t="n"/>
      <c r="D553" s="88" t="n"/>
      <c r="E553" s="88" t="n"/>
      <c r="F553" s="88" t="n"/>
      <c r="G553" s="89" t="n"/>
    </row>
    <row r="554" ht="15" customHeight="1">
      <c r="A554" s="76" t="inlineStr">
        <is>
          <t>Material</t>
        </is>
      </c>
      <c r="B554" s="89" t="n"/>
      <c r="C554" s="74" t="inlineStr">
        <is>
          <t>FONTE</t>
        </is>
      </c>
      <c r="D554" s="74" t="inlineStr">
        <is>
          <t>UNID</t>
        </is>
      </c>
      <c r="E554" s="74" t="inlineStr">
        <is>
          <t>COEFICIENTE</t>
        </is>
      </c>
      <c r="F554" s="74" t="inlineStr">
        <is>
          <t>PREÇO UNITÁRIO</t>
        </is>
      </c>
      <c r="G554" s="74" t="inlineStr">
        <is>
          <t>TOTAL</t>
        </is>
      </c>
    </row>
    <row r="555" ht="15" customHeight="1">
      <c r="A555" s="18" t="inlineStr">
        <is>
          <t>00037329</t>
        </is>
      </c>
      <c r="B555" s="19" t="inlineStr">
        <is>
          <t>REJUNTE EPOXI, QUALQUER COR</t>
        </is>
      </c>
      <c r="C555" s="18" t="inlineStr">
        <is>
          <t>SINAPI</t>
        </is>
      </c>
      <c r="D555" s="18" t="inlineStr">
        <is>
          <t>KG</t>
        </is>
      </c>
      <c r="E555" s="20" t="n">
        <v>0.28</v>
      </c>
      <c r="F555" s="21" t="n">
        <v>138.51</v>
      </c>
      <c r="G555" s="21">
        <f>ROUND(ROUND(E555,8)*F555,2)</f>
        <v/>
      </c>
    </row>
    <row r="556" ht="15" customHeight="1">
      <c r="A556" s="1" t="n"/>
      <c r="B556" s="1" t="n"/>
      <c r="C556" s="1" t="n"/>
      <c r="D556" s="1" t="n"/>
      <c r="E556" s="77" t="inlineStr">
        <is>
          <t>TOTAL Material:</t>
        </is>
      </c>
      <c r="F556" s="89" t="n"/>
      <c r="G556" s="22">
        <f>SUM(G555:G555)</f>
        <v/>
      </c>
    </row>
    <row r="557" ht="15" customHeight="1">
      <c r="A557" s="76" t="inlineStr">
        <is>
          <t>Mão de Obra com Encargos Complementares</t>
        </is>
      </c>
      <c r="B557" s="89" t="n"/>
      <c r="C557" s="74" t="inlineStr">
        <is>
          <t>FONTE</t>
        </is>
      </c>
      <c r="D557" s="74" t="inlineStr">
        <is>
          <t>UNID</t>
        </is>
      </c>
      <c r="E557" s="74" t="inlineStr">
        <is>
          <t>COEFICIENTE</t>
        </is>
      </c>
      <c r="F557" s="74" t="inlineStr">
        <is>
          <t>PREÇO UNITÁRIO</t>
        </is>
      </c>
      <c r="G557" s="74" t="inlineStr">
        <is>
          <t>TOTAL</t>
        </is>
      </c>
    </row>
    <row r="558" ht="21" customHeight="1">
      <c r="A558" s="18" t="inlineStr">
        <is>
          <t>88256</t>
        </is>
      </c>
      <c r="B558" s="19" t="inlineStr">
        <is>
          <t>AZULEJISTA OU LADRILHISTA COM ENCARGOS COMPLEMENTARES</t>
        </is>
      </c>
      <c r="C558" s="18" t="inlineStr">
        <is>
          <t>SINAPI</t>
        </is>
      </c>
      <c r="D558" s="18" t="inlineStr">
        <is>
          <t>H</t>
        </is>
      </c>
      <c r="E558" s="20" t="n">
        <v>0.23</v>
      </c>
      <c r="F558" s="21" t="n">
        <v>28.73</v>
      </c>
      <c r="G558" s="21">
        <f>ROUND(ROUND(E558,8)*F558,2)</f>
        <v/>
      </c>
    </row>
    <row r="559" ht="15" customHeight="1">
      <c r="A559" s="18" t="inlineStr">
        <is>
          <t>88316</t>
        </is>
      </c>
      <c r="B559" s="19" t="inlineStr">
        <is>
          <t>SERVENTE COM ENCARGOS COMPLEMENTARES</t>
        </is>
      </c>
      <c r="C559" s="18" t="inlineStr">
        <is>
          <t>SINAPI</t>
        </is>
      </c>
      <c r="D559" s="18" t="inlineStr">
        <is>
          <t>H</t>
        </is>
      </c>
      <c r="E559" s="20" t="n">
        <v>0.23</v>
      </c>
      <c r="F559" s="21" t="n">
        <v>22.1</v>
      </c>
      <c r="G559" s="21">
        <f>ROUND(ROUND(E559,8)*F559,2)</f>
        <v/>
      </c>
    </row>
    <row r="560" ht="18" customHeight="1">
      <c r="A560" s="1" t="n"/>
      <c r="B560" s="1" t="n"/>
      <c r="C560" s="1" t="n"/>
      <c r="D560" s="1" t="n"/>
      <c r="E560" s="77" t="inlineStr">
        <is>
          <t>TOTAL Mão de Obra com Encargos Complementares:</t>
        </is>
      </c>
      <c r="F560" s="89" t="n"/>
      <c r="G560" s="22">
        <f>SUM(G558:G559)</f>
        <v/>
      </c>
    </row>
    <row r="561" ht="15" customHeight="1">
      <c r="A561" s="1" t="n"/>
      <c r="B561" s="1" t="n"/>
      <c r="C561" s="1" t="n"/>
      <c r="D561" s="1" t="n"/>
      <c r="E561" s="78" t="inlineStr">
        <is>
          <t>VALOR:</t>
        </is>
      </c>
      <c r="F561" s="89" t="n"/>
      <c r="G561" s="4">
        <f>SUM(G556,G560)</f>
        <v/>
      </c>
    </row>
    <row r="562" ht="15" customHeight="1">
      <c r="A562" s="1" t="n"/>
      <c r="B562" s="1" t="n"/>
      <c r="C562" s="1" t="n"/>
      <c r="D562" s="1" t="n"/>
      <c r="E562" s="78" t="inlineStr">
        <is>
          <t>VALOR BDI:</t>
        </is>
      </c>
      <c r="F562" s="89" t="n"/>
      <c r="G562" s="4">
        <f>ROUND(G561*(0/100),2)</f>
        <v/>
      </c>
    </row>
    <row r="563" ht="15" customHeight="1">
      <c r="A563" s="1" t="n"/>
      <c r="B563" s="1" t="n"/>
      <c r="C563" s="1" t="n"/>
      <c r="D563" s="1" t="n"/>
      <c r="E563" s="78" t="inlineStr">
        <is>
          <t>VALOR COM BDI:</t>
        </is>
      </c>
      <c r="F563" s="89" t="n"/>
      <c r="G563" s="4">
        <f>G562+G561</f>
        <v/>
      </c>
    </row>
    <row r="564" ht="9.949999999999999" customHeight="1">
      <c r="A564" s="1" t="n"/>
      <c r="B564" s="1" t="n"/>
      <c r="C564" s="1" t="n"/>
      <c r="D564" s="1" t="n"/>
      <c r="E564" s="79" t="n"/>
    </row>
    <row r="565" ht="20.1" customHeight="1">
      <c r="A565" s="80" t="inlineStr">
        <is>
          <t>CP ADAP. 022 REMOÇÃO DE BRISES DE VIDRO E ESTRUTURA PORTANTE (M2)</t>
        </is>
      </c>
      <c r="B565" s="88" t="n"/>
      <c r="C565" s="88" t="n"/>
      <c r="D565" s="88" t="n"/>
      <c r="E565" s="88" t="n"/>
      <c r="F565" s="88" t="n"/>
      <c r="G565" s="89" t="n"/>
    </row>
    <row r="566" ht="15" customHeight="1">
      <c r="A566" s="76" t="inlineStr">
        <is>
          <t>Mão de Obra</t>
        </is>
      </c>
      <c r="B566" s="89" t="n"/>
      <c r="C566" s="74" t="inlineStr">
        <is>
          <t>FONTE</t>
        </is>
      </c>
      <c r="D566" s="74" t="inlineStr">
        <is>
          <t>UNID</t>
        </is>
      </c>
      <c r="E566" s="74" t="inlineStr">
        <is>
          <t>COEFICIENTE</t>
        </is>
      </c>
      <c r="F566" s="74" t="inlineStr">
        <is>
          <t>PREÇO UNITÁRIO</t>
        </is>
      </c>
      <c r="G566" s="74" t="inlineStr">
        <is>
          <t>TOTAL</t>
        </is>
      </c>
    </row>
    <row r="567" ht="15" customHeight="1">
      <c r="A567" s="18" t="inlineStr">
        <is>
          <t>I1530</t>
        </is>
      </c>
      <c r="B567" s="19" t="inlineStr">
        <is>
          <t>MONTADOR</t>
        </is>
      </c>
      <c r="C567" s="18" t="inlineStr">
        <is>
          <t>SEINFRA</t>
        </is>
      </c>
      <c r="D567" s="18" t="inlineStr">
        <is>
          <t>H</t>
        </is>
      </c>
      <c r="E567" s="20" t="n">
        <v>0.3</v>
      </c>
      <c r="F567" s="21" t="n">
        <v>26.86</v>
      </c>
      <c r="G567" s="21">
        <f>ROUND(ROUND(E567,8)*F567,2)</f>
        <v/>
      </c>
    </row>
    <row r="568" ht="15" customHeight="1">
      <c r="A568" s="1" t="n"/>
      <c r="B568" s="1" t="n"/>
      <c r="C568" s="1" t="n"/>
      <c r="D568" s="1" t="n"/>
      <c r="E568" s="77" t="inlineStr">
        <is>
          <t>TOTAL Mão de Obra:</t>
        </is>
      </c>
      <c r="F568" s="89" t="n"/>
      <c r="G568" s="22">
        <f>SUM(G567:G567)</f>
        <v/>
      </c>
    </row>
    <row r="569" ht="15" customHeight="1">
      <c r="A569" s="76" t="inlineStr">
        <is>
          <t>Mão de Obra com Encargos Complementares</t>
        </is>
      </c>
      <c r="B569" s="89" t="n"/>
      <c r="C569" s="74" t="inlineStr">
        <is>
          <t>FONTE</t>
        </is>
      </c>
      <c r="D569" s="74" t="inlineStr">
        <is>
          <t>UNID</t>
        </is>
      </c>
      <c r="E569" s="74" t="inlineStr">
        <is>
          <t>COEFICIENTE</t>
        </is>
      </c>
      <c r="F569" s="74" t="inlineStr">
        <is>
          <t>PREÇO UNITÁRIO</t>
        </is>
      </c>
      <c r="G569" s="74" t="inlineStr">
        <is>
          <t>TOTAL</t>
        </is>
      </c>
    </row>
    <row r="570" ht="21" customHeight="1">
      <c r="A570" s="18" t="inlineStr">
        <is>
          <t>88241</t>
        </is>
      </c>
      <c r="B570" s="19" t="inlineStr">
        <is>
          <t>AJUDANTE DE OPERAÇÃO EM GERAL COM ENCARGOS COMPLEMENTARES</t>
        </is>
      </c>
      <c r="C570" s="18" t="inlineStr">
        <is>
          <t>SINAPI</t>
        </is>
      </c>
      <c r="D570" s="18" t="inlineStr">
        <is>
          <t>H</t>
        </is>
      </c>
      <c r="E570" s="20" t="n">
        <v>0.6</v>
      </c>
      <c r="F570" s="21" t="n">
        <v>22.38</v>
      </c>
      <c r="G570" s="21">
        <f>ROUND(ROUND(E570,8)*F570,2)</f>
        <v/>
      </c>
    </row>
    <row r="571" ht="18" customHeight="1">
      <c r="A571" s="1" t="n"/>
      <c r="B571" s="1" t="n"/>
      <c r="C571" s="1" t="n"/>
      <c r="D571" s="1" t="n"/>
      <c r="E571" s="77" t="inlineStr">
        <is>
          <t>TOTAL Mão de Obra com Encargos Complementares:</t>
        </is>
      </c>
      <c r="F571" s="89" t="n"/>
      <c r="G571" s="22">
        <f>SUM(G570:G570)</f>
        <v/>
      </c>
    </row>
    <row r="572" ht="15" customHeight="1">
      <c r="A572" s="1" t="n"/>
      <c r="B572" s="1" t="n"/>
      <c r="C572" s="1" t="n"/>
      <c r="D572" s="1" t="n"/>
      <c r="E572" s="78" t="inlineStr">
        <is>
          <t>VALOR:</t>
        </is>
      </c>
      <c r="F572" s="89" t="n"/>
      <c r="G572" s="4">
        <f>SUM(G568,G571)</f>
        <v/>
      </c>
    </row>
    <row r="573" ht="15" customHeight="1">
      <c r="A573" s="1" t="n"/>
      <c r="B573" s="1" t="n"/>
      <c r="C573" s="1" t="n"/>
      <c r="D573" s="1" t="n"/>
      <c r="E573" s="78" t="inlineStr">
        <is>
          <t>VALOR BDI:</t>
        </is>
      </c>
      <c r="F573" s="89" t="n"/>
      <c r="G573" s="4">
        <f>ROUND(G572*(0/100),2)</f>
        <v/>
      </c>
    </row>
    <row r="574" ht="15" customHeight="1">
      <c r="A574" s="1" t="n"/>
      <c r="B574" s="1" t="n"/>
      <c r="C574" s="1" t="n"/>
      <c r="D574" s="1" t="n"/>
      <c r="E574" s="78" t="inlineStr">
        <is>
          <t>VALOR COM BDI:</t>
        </is>
      </c>
      <c r="F574" s="89" t="n"/>
      <c r="G574" s="4">
        <f>G573+G572</f>
        <v/>
      </c>
    </row>
    <row r="575" ht="9.949999999999999" customHeight="1">
      <c r="A575" s="1" t="n"/>
      <c r="B575" s="1" t="n"/>
      <c r="C575" s="1" t="n"/>
      <c r="D575" s="1" t="n"/>
      <c r="E575" s="79" t="n"/>
    </row>
    <row r="576" ht="20.1" customHeight="1">
      <c r="A576" s="80" t="inlineStr">
        <is>
          <t>CP ADAP. 023 FORNECIMENTO E INSTALAÇÃO DE BRISES EM PVC E MONTANTES EM ALUMÍNIO (M2)</t>
        </is>
      </c>
      <c r="B576" s="88" t="n"/>
      <c r="C576" s="88" t="n"/>
      <c r="D576" s="88" t="n"/>
      <c r="E576" s="88" t="n"/>
      <c r="F576" s="88" t="n"/>
      <c r="G576" s="89" t="n"/>
    </row>
    <row r="577" ht="15" customHeight="1">
      <c r="A577" s="76" t="inlineStr">
        <is>
          <t>Material</t>
        </is>
      </c>
      <c r="B577" s="89" t="n"/>
      <c r="C577" s="74" t="inlineStr">
        <is>
          <t>FONTE</t>
        </is>
      </c>
      <c r="D577" s="74" t="inlineStr">
        <is>
          <t>UNID</t>
        </is>
      </c>
      <c r="E577" s="74" t="inlineStr">
        <is>
          <t>COEFICIENTE</t>
        </is>
      </c>
      <c r="F577" s="74" t="inlineStr">
        <is>
          <t>PREÇO UNITÁRIO</t>
        </is>
      </c>
      <c r="G577" s="74" t="inlineStr">
        <is>
          <t>TOTAL</t>
        </is>
      </c>
    </row>
    <row r="578" ht="29.1" customHeight="1">
      <c r="A578" s="18" t="inlineStr">
        <is>
          <t>COT0001</t>
        </is>
      </c>
      <c r="B578" s="19" t="inlineStr">
        <is>
          <t>FORNECIMENTO DE BRISE SOLEIL EM PVC (PAINÉIS, TAMPAS LATERAIS, DISPOSITIVO CLOCK, BARRA DE COMANDO E ACESSÓRIOS PARA FIXAÇÃO)</t>
        </is>
      </c>
      <c r="C578" s="18" t="inlineStr">
        <is>
          <t xml:space="preserve">Composições </t>
        </is>
      </c>
      <c r="D578" s="18" t="inlineStr">
        <is>
          <t>UN</t>
        </is>
      </c>
      <c r="E578" s="20" t="n">
        <v>1</v>
      </c>
      <c r="F578" s="21" t="n">
        <v>614.01</v>
      </c>
      <c r="G578" s="21">
        <f>ROUND(ROUND(E578,8)*F578,2)</f>
        <v/>
      </c>
    </row>
    <row r="579" ht="15" customHeight="1">
      <c r="A579" s="1" t="n"/>
      <c r="B579" s="1" t="n"/>
      <c r="C579" s="1" t="n"/>
      <c r="D579" s="1" t="n"/>
      <c r="E579" s="77" t="inlineStr">
        <is>
          <t>TOTAL Material:</t>
        </is>
      </c>
      <c r="F579" s="89" t="n"/>
      <c r="G579" s="22">
        <f>SUM(G578:G578)</f>
        <v/>
      </c>
    </row>
    <row r="580" ht="15" customHeight="1">
      <c r="A580" s="76" t="inlineStr">
        <is>
          <t>Mão de Obra com Encargos Complementares</t>
        </is>
      </c>
      <c r="B580" s="89" t="n"/>
      <c r="C580" s="74" t="inlineStr">
        <is>
          <t>FONTE</t>
        </is>
      </c>
      <c r="D580" s="74" t="inlineStr">
        <is>
          <t>UNID</t>
        </is>
      </c>
      <c r="E580" s="74" t="inlineStr">
        <is>
          <t>COEFICIENTE</t>
        </is>
      </c>
      <c r="F580" s="74" t="inlineStr">
        <is>
          <t>PREÇO UNITÁRIO</t>
        </is>
      </c>
      <c r="G580" s="74" t="inlineStr">
        <is>
          <t>TOTAL</t>
        </is>
      </c>
    </row>
    <row r="581" ht="21" customHeight="1">
      <c r="A581" s="18" t="inlineStr">
        <is>
          <t>88241</t>
        </is>
      </c>
      <c r="B581" s="19" t="inlineStr">
        <is>
          <t>AJUDANTE DE OPERAÇÃO EM GERAL COM ENCARGOS COMPLEMENTARES</t>
        </is>
      </c>
      <c r="C581" s="18" t="inlineStr">
        <is>
          <t>SINAPI</t>
        </is>
      </c>
      <c r="D581" s="18" t="inlineStr">
        <is>
          <t>H</t>
        </is>
      </c>
      <c r="E581" s="20" t="n">
        <v>0.6</v>
      </c>
      <c r="F581" s="21" t="n">
        <v>22.38</v>
      </c>
      <c r="G581" s="21">
        <f>ROUND(ROUND(E581,8)*F581,2)</f>
        <v/>
      </c>
    </row>
    <row r="582" ht="21" customHeight="1">
      <c r="A582" s="18" t="inlineStr">
        <is>
          <t>88278</t>
        </is>
      </c>
      <c r="B582" s="19" t="inlineStr">
        <is>
          <t>MONTADOR DE ESTRUTURA METÁLICA COM ENCARGOS COMPLEMENTARES</t>
        </is>
      </c>
      <c r="C582" s="18" t="inlineStr">
        <is>
          <t>SINAPI</t>
        </is>
      </c>
      <c r="D582" s="18" t="inlineStr">
        <is>
          <t>H</t>
        </is>
      </c>
      <c r="E582" s="20" t="n">
        <v>0.3</v>
      </c>
      <c r="F582" s="21" t="n">
        <v>25.03</v>
      </c>
      <c r="G582" s="21">
        <f>ROUND(ROUND(E582,8)*F582,2)</f>
        <v/>
      </c>
    </row>
    <row r="583" ht="18" customHeight="1">
      <c r="A583" s="1" t="n"/>
      <c r="B583" s="1" t="n"/>
      <c r="C583" s="1" t="n"/>
      <c r="D583" s="1" t="n"/>
      <c r="E583" s="77" t="inlineStr">
        <is>
          <t>TOTAL Mão de Obra com Encargos Complementares:</t>
        </is>
      </c>
      <c r="F583" s="89" t="n"/>
      <c r="G583" s="22">
        <f>SUM(G581:G582)</f>
        <v/>
      </c>
    </row>
    <row r="584" ht="15" customHeight="1">
      <c r="A584" s="1" t="n"/>
      <c r="B584" s="1" t="n"/>
      <c r="C584" s="1" t="n"/>
      <c r="D584" s="1" t="n"/>
      <c r="E584" s="78" t="inlineStr">
        <is>
          <t>VALOR:</t>
        </is>
      </c>
      <c r="F584" s="89" t="n"/>
      <c r="G584" s="4">
        <f>SUM(G579,G583)</f>
        <v/>
      </c>
    </row>
    <row r="585" ht="15" customHeight="1">
      <c r="A585" s="1" t="n"/>
      <c r="B585" s="1" t="n"/>
      <c r="C585" s="1" t="n"/>
      <c r="D585" s="1" t="n"/>
      <c r="E585" s="78" t="inlineStr">
        <is>
          <t>VALOR BDI:</t>
        </is>
      </c>
      <c r="F585" s="89" t="n"/>
      <c r="G585" s="4">
        <f>ROUND(G584*(0/100),2)</f>
        <v/>
      </c>
    </row>
    <row r="586" ht="15" customHeight="1">
      <c r="A586" s="1" t="n"/>
      <c r="B586" s="1" t="n"/>
      <c r="C586" s="1" t="n"/>
      <c r="D586" s="1" t="n"/>
      <c r="E586" s="78" t="inlineStr">
        <is>
          <t>VALOR COM BDI:</t>
        </is>
      </c>
      <c r="F586" s="89" t="n"/>
      <c r="G586" s="4">
        <f>G585+G584</f>
        <v/>
      </c>
    </row>
    <row r="587" ht="9.949999999999999" customHeight="1">
      <c r="A587" s="1" t="n"/>
      <c r="B587" s="1" t="n"/>
      <c r="C587" s="1" t="n"/>
      <c r="D587" s="1" t="n"/>
      <c r="E587" s="79" t="n"/>
    </row>
    <row r="588" ht="20.1" customHeight="1">
      <c r="A588" s="80" t="inlineStr">
        <is>
          <t>CP ADAP. 020 IMPERMEABILIZAÇÃO COM REVESTIMENTO MINERAL MONOCOMPONENTE (ARGAMASSA POLIMÉRICA) (M2)</t>
        </is>
      </c>
      <c r="B588" s="88" t="n"/>
      <c r="C588" s="88" t="n"/>
      <c r="D588" s="88" t="n"/>
      <c r="E588" s="88" t="n"/>
      <c r="F588" s="88" t="n"/>
      <c r="G588" s="89" t="n"/>
    </row>
    <row r="589" ht="15" customHeight="1">
      <c r="A589" s="76" t="inlineStr">
        <is>
          <t>Material</t>
        </is>
      </c>
      <c r="B589" s="89" t="n"/>
      <c r="C589" s="74" t="inlineStr">
        <is>
          <t>FONTE</t>
        </is>
      </c>
      <c r="D589" s="74" t="inlineStr">
        <is>
          <t>UNID</t>
        </is>
      </c>
      <c r="E589" s="74" t="inlineStr">
        <is>
          <t>COEFICIENTE</t>
        </is>
      </c>
      <c r="F589" s="74" t="inlineStr">
        <is>
          <t>PREÇO UNITÁRIO</t>
        </is>
      </c>
      <c r="G589" s="74" t="inlineStr">
        <is>
          <t>TOTAL</t>
        </is>
      </c>
    </row>
    <row r="590" ht="21" customHeight="1">
      <c r="A590" s="18" t="inlineStr">
        <is>
          <t>00043147</t>
        </is>
      </c>
      <c r="B590" s="19" t="inlineStr">
        <is>
          <t>MEMBRANA IMPERMEABILIZANTE ACRILICA MONOCOMPONENTE</t>
        </is>
      </c>
      <c r="C590" s="18" t="inlineStr">
        <is>
          <t>SINAPI</t>
        </is>
      </c>
      <c r="D590" s="18" t="inlineStr">
        <is>
          <t>KG</t>
        </is>
      </c>
      <c r="E590" s="20" t="n">
        <v>2.5</v>
      </c>
      <c r="F590" s="21" t="n">
        <v>25.96</v>
      </c>
      <c r="G590" s="21">
        <f>ROUND(ROUND(E590,8)*F590,2)</f>
        <v/>
      </c>
    </row>
    <row r="591" ht="15" customHeight="1">
      <c r="A591" s="1" t="n"/>
      <c r="B591" s="1" t="n"/>
      <c r="C591" s="1" t="n"/>
      <c r="D591" s="1" t="n"/>
      <c r="E591" s="77" t="inlineStr">
        <is>
          <t>TOTAL Material:</t>
        </is>
      </c>
      <c r="F591" s="89" t="n"/>
      <c r="G591" s="22">
        <f>SUM(G590:G590)</f>
        <v/>
      </c>
    </row>
    <row r="592" ht="15" customHeight="1">
      <c r="A592" s="76" t="inlineStr">
        <is>
          <t>Mão de Obra com Encargos Complementares</t>
        </is>
      </c>
      <c r="B592" s="89" t="n"/>
      <c r="C592" s="74" t="inlineStr">
        <is>
          <t>FONTE</t>
        </is>
      </c>
      <c r="D592" s="74" t="inlineStr">
        <is>
          <t>UNID</t>
        </is>
      </c>
      <c r="E592" s="74" t="inlineStr">
        <is>
          <t>COEFICIENTE</t>
        </is>
      </c>
      <c r="F592" s="74" t="inlineStr">
        <is>
          <t>PREÇO UNITÁRIO</t>
        </is>
      </c>
      <c r="G592" s="74" t="inlineStr">
        <is>
          <t>TOTAL</t>
        </is>
      </c>
    </row>
    <row r="593" ht="21" customHeight="1">
      <c r="A593" s="18" t="inlineStr">
        <is>
          <t>88243</t>
        </is>
      </c>
      <c r="B593" s="19" t="inlineStr">
        <is>
          <t>AJUDANTE ESPECIALIZADO COM ENCARGOS COMPLEMENTARES</t>
        </is>
      </c>
      <c r="C593" s="18" t="inlineStr">
        <is>
          <t>SINAPI</t>
        </is>
      </c>
      <c r="D593" s="18" t="inlineStr">
        <is>
          <t>H</t>
        </is>
      </c>
      <c r="E593" s="20" t="n">
        <v>0.096</v>
      </c>
      <c r="F593" s="21" t="n">
        <v>22.26</v>
      </c>
      <c r="G593" s="21">
        <f>ROUND(ROUND(E593,8)*F593,2)</f>
        <v/>
      </c>
    </row>
    <row r="594" ht="15" customHeight="1">
      <c r="A594" s="18" t="inlineStr">
        <is>
          <t>88270</t>
        </is>
      </c>
      <c r="B594" s="19" t="inlineStr">
        <is>
          <t>IMPERMEABILIZADOR COM ENCARGOS COMPLEMENTARES</t>
        </is>
      </c>
      <c r="C594" s="18" t="inlineStr">
        <is>
          <t>SINAPI</t>
        </is>
      </c>
      <c r="D594" s="18" t="inlineStr">
        <is>
          <t>H</t>
        </is>
      </c>
      <c r="E594" s="20" t="n">
        <v>0.476</v>
      </c>
      <c r="F594" s="21" t="n">
        <v>28.88</v>
      </c>
      <c r="G594" s="21">
        <f>ROUND(ROUND(E594,8)*F594,2)</f>
        <v/>
      </c>
    </row>
    <row r="595" ht="18" customHeight="1">
      <c r="A595" s="1" t="n"/>
      <c r="B595" s="1" t="n"/>
      <c r="C595" s="1" t="n"/>
      <c r="D595" s="1" t="n"/>
      <c r="E595" s="77" t="inlineStr">
        <is>
          <t>TOTAL Mão de Obra com Encargos Complementares:</t>
        </is>
      </c>
      <c r="F595" s="89" t="n"/>
      <c r="G595" s="22">
        <f>SUM(G593:G594)</f>
        <v/>
      </c>
    </row>
    <row r="596" ht="15" customHeight="1">
      <c r="A596" s="1" t="n"/>
      <c r="B596" s="1" t="n"/>
      <c r="C596" s="1" t="n"/>
      <c r="D596" s="1" t="n"/>
      <c r="E596" s="78" t="inlineStr">
        <is>
          <t>VALOR:</t>
        </is>
      </c>
      <c r="F596" s="89" t="n"/>
      <c r="G596" s="4">
        <f>SUM(G591,G595)</f>
        <v/>
      </c>
    </row>
    <row r="597" ht="15" customHeight="1">
      <c r="A597" s="1" t="n"/>
      <c r="B597" s="1" t="n"/>
      <c r="C597" s="1" t="n"/>
      <c r="D597" s="1" t="n"/>
      <c r="E597" s="78" t="inlineStr">
        <is>
          <t>VALOR BDI:</t>
        </is>
      </c>
      <c r="F597" s="89" t="n"/>
      <c r="G597" s="4">
        <f>ROUND(G596*(0/100),2)</f>
        <v/>
      </c>
    </row>
    <row r="598" ht="15" customHeight="1">
      <c r="A598" s="1" t="n"/>
      <c r="B598" s="1" t="n"/>
      <c r="C598" s="1" t="n"/>
      <c r="D598" s="1" t="n"/>
      <c r="E598" s="78" t="inlineStr">
        <is>
          <t>VALOR COM BDI:</t>
        </is>
      </c>
      <c r="F598" s="89" t="n"/>
      <c r="G598" s="4">
        <f>G597+G596</f>
        <v/>
      </c>
    </row>
    <row r="599" ht="9.949999999999999" customHeight="1">
      <c r="A599" s="1" t="n"/>
      <c r="B599" s="1" t="n"/>
      <c r="C599" s="1" t="n"/>
      <c r="D599" s="1" t="n"/>
      <c r="E599" s="79" t="n"/>
    </row>
    <row r="600" ht="20.1" customHeight="1">
      <c r="A600" s="80" t="inlineStr">
        <is>
          <t>CP ADAP. 011 DEMOLIÇÃO DE PISO CIMENTADO SOBRE LASTRO DE CONCRETO (M2)</t>
        </is>
      </c>
      <c r="B600" s="88" t="n"/>
      <c r="C600" s="88" t="n"/>
      <c r="D600" s="88" t="n"/>
      <c r="E600" s="88" t="n"/>
      <c r="F600" s="88" t="n"/>
      <c r="G600" s="89" t="n"/>
    </row>
    <row r="601" ht="15" customHeight="1">
      <c r="A601" s="76" t="inlineStr">
        <is>
          <t>Mão de Obra com Encargos Complementares</t>
        </is>
      </c>
      <c r="B601" s="89" t="n"/>
      <c r="C601" s="74" t="inlineStr">
        <is>
          <t>FONTE</t>
        </is>
      </c>
      <c r="D601" s="74" t="inlineStr">
        <is>
          <t>UNID</t>
        </is>
      </c>
      <c r="E601" s="74" t="inlineStr">
        <is>
          <t>COEFICIENTE</t>
        </is>
      </c>
      <c r="F601" s="74" t="inlineStr">
        <is>
          <t>PREÇO UNITÁRIO</t>
        </is>
      </c>
      <c r="G601" s="74" t="inlineStr">
        <is>
          <t>TOTAL</t>
        </is>
      </c>
    </row>
    <row r="602" ht="15" customHeight="1">
      <c r="A602" s="18" t="inlineStr">
        <is>
          <t>88309</t>
        </is>
      </c>
      <c r="B602" s="19" t="inlineStr">
        <is>
          <t>PEDREIRO COM ENCARGOS COMPLEMENTARES</t>
        </is>
      </c>
      <c r="C602" s="18" t="inlineStr">
        <is>
          <t>SINAPI</t>
        </is>
      </c>
      <c r="D602" s="18" t="inlineStr">
        <is>
          <t>H</t>
        </is>
      </c>
      <c r="E602" s="20" t="n">
        <v>0.13</v>
      </c>
      <c r="F602" s="21" t="n">
        <v>28.88</v>
      </c>
      <c r="G602" s="21">
        <f>ROUND(ROUND(E602,8)*F602,2)</f>
        <v/>
      </c>
    </row>
    <row r="603" ht="15" customHeight="1">
      <c r="A603" s="18" t="inlineStr">
        <is>
          <t>88316</t>
        </is>
      </c>
      <c r="B603" s="19" t="inlineStr">
        <is>
          <t>SERVENTE COM ENCARGOS COMPLEMENTARES</t>
        </is>
      </c>
      <c r="C603" s="18" t="inlineStr">
        <is>
          <t>SINAPI</t>
        </is>
      </c>
      <c r="D603" s="18" t="inlineStr">
        <is>
          <t>H</t>
        </is>
      </c>
      <c r="E603" s="20" t="n">
        <v>1.3</v>
      </c>
      <c r="F603" s="21" t="n">
        <v>22.1</v>
      </c>
      <c r="G603" s="21">
        <f>ROUND(ROUND(E603,8)*F603,2)</f>
        <v/>
      </c>
    </row>
    <row r="604" ht="18" customHeight="1">
      <c r="A604" s="1" t="n"/>
      <c r="B604" s="1" t="n"/>
      <c r="C604" s="1" t="n"/>
      <c r="D604" s="1" t="n"/>
      <c r="E604" s="77" t="inlineStr">
        <is>
          <t>TOTAL Mão de Obra com Encargos Complementares:</t>
        </is>
      </c>
      <c r="F604" s="89" t="n"/>
      <c r="G604" s="22">
        <f>SUM(G602:G603)</f>
        <v/>
      </c>
    </row>
    <row r="605" ht="15" customHeight="1">
      <c r="A605" s="1" t="n"/>
      <c r="B605" s="1" t="n"/>
      <c r="C605" s="1" t="n"/>
      <c r="D605" s="1" t="n"/>
      <c r="E605" s="78" t="inlineStr">
        <is>
          <t>VALOR:</t>
        </is>
      </c>
      <c r="F605" s="89" t="n"/>
      <c r="G605" s="4">
        <f>SUM(G604)</f>
        <v/>
      </c>
    </row>
    <row r="606" ht="15" customHeight="1">
      <c r="A606" s="1" t="n"/>
      <c r="B606" s="1" t="n"/>
      <c r="C606" s="1" t="n"/>
      <c r="D606" s="1" t="n"/>
      <c r="E606" s="78" t="inlineStr">
        <is>
          <t>VALOR BDI:</t>
        </is>
      </c>
      <c r="F606" s="89" t="n"/>
      <c r="G606" s="4">
        <f>ROUND(G605*(0/100),2)</f>
        <v/>
      </c>
    </row>
    <row r="607" ht="15" customHeight="1">
      <c r="A607" s="1" t="n"/>
      <c r="B607" s="1" t="n"/>
      <c r="C607" s="1" t="n"/>
      <c r="D607" s="1" t="n"/>
      <c r="E607" s="78" t="inlineStr">
        <is>
          <t>VALOR COM BDI:</t>
        </is>
      </c>
      <c r="F607" s="89" t="n"/>
      <c r="G607" s="4">
        <f>G606+G605</f>
        <v/>
      </c>
    </row>
    <row r="608" ht="9.949999999999999" customHeight="1">
      <c r="A608" s="1" t="n"/>
      <c r="B608" s="1" t="n"/>
      <c r="C608" s="1" t="n"/>
      <c r="D608" s="1" t="n"/>
      <c r="E608" s="79" t="n"/>
    </row>
    <row r="609" ht="20.1" customHeight="1">
      <c r="A609" s="80" t="inlineStr">
        <is>
          <t>CP ADAP. 51 IMPERMEABILIZAÇÃO DE SUPERFÍCIE COM MANTA ASFÁLTICA, UMA CAMADA, INCLUSIVE APLICAÇÃO DE PRIMER ASFÁLTICO, E=4MM (M2)</t>
        </is>
      </c>
      <c r="B609" s="88" t="n"/>
      <c r="C609" s="88" t="n"/>
      <c r="D609" s="88" t="n"/>
      <c r="E609" s="88" t="n"/>
      <c r="F609" s="88" t="n"/>
      <c r="G609" s="89" t="n"/>
    </row>
    <row r="610" ht="15" customHeight="1">
      <c r="A610" s="76" t="inlineStr">
        <is>
          <t>Material</t>
        </is>
      </c>
      <c r="B610" s="89" t="n"/>
      <c r="C610" s="74" t="inlineStr">
        <is>
          <t>FONTE</t>
        </is>
      </c>
      <c r="D610" s="74" t="inlineStr">
        <is>
          <t>UNID</t>
        </is>
      </c>
      <c r="E610" s="74" t="inlineStr">
        <is>
          <t>COEFICIENTE</t>
        </is>
      </c>
      <c r="F610" s="74" t="inlineStr">
        <is>
          <t>PREÇO UNITÁRIO</t>
        </is>
      </c>
      <c r="G610" s="74" t="inlineStr">
        <is>
          <t>TOTAL</t>
        </is>
      </c>
    </row>
    <row r="611" ht="15" customHeight="1">
      <c r="A611" s="18" t="inlineStr">
        <is>
          <t>00004226</t>
        </is>
      </c>
      <c r="B611" s="19" t="inlineStr">
        <is>
          <t>GAS DE COZINHA - GLP</t>
        </is>
      </c>
      <c r="C611" s="18" t="inlineStr">
        <is>
          <t>SINAPI</t>
        </is>
      </c>
      <c r="D611" s="18" t="inlineStr">
        <is>
          <t>KG</t>
        </is>
      </c>
      <c r="E611" s="20" t="n">
        <v>0.26</v>
      </c>
      <c r="F611" s="21" t="n">
        <v>8.01</v>
      </c>
      <c r="G611" s="21">
        <f>ROUND(ROUND(E611,8)*F611,2)</f>
        <v/>
      </c>
    </row>
    <row r="612" ht="21" customHeight="1">
      <c r="A612" s="18" t="inlineStr">
        <is>
          <t>00004015</t>
        </is>
      </c>
      <c r="B612" s="19" t="inlineStr">
        <is>
          <t>MANTA ASFALTICA ELASTOMERICA EM POLIESTER 4 MM, TIPO III, CLASSE B, ACABAMENTO PP (NBR 9952)</t>
        </is>
      </c>
      <c r="C612" s="18" t="inlineStr">
        <is>
          <t>SINAPI</t>
        </is>
      </c>
      <c r="D612" s="18" t="inlineStr">
        <is>
          <t>M2</t>
        </is>
      </c>
      <c r="E612" s="20" t="n">
        <v>1.15</v>
      </c>
      <c r="F612" s="21" t="n">
        <v>86.65000000000001</v>
      </c>
      <c r="G612" s="21">
        <f>ROUND(ROUND(E612,8)*F612,2)</f>
        <v/>
      </c>
    </row>
    <row r="613" ht="21" customHeight="1">
      <c r="A613" s="18" t="inlineStr">
        <is>
          <t>00000511</t>
        </is>
      </c>
      <c r="B613" s="19" t="inlineStr">
        <is>
          <t>PRIMER PARA MANTA ASFALTICA A BASE DE ASFALTO MODIFICADO DILUIDO EM SOLVENTE, APLICACAO A FRIO</t>
        </is>
      </c>
      <c r="C613" s="18" t="inlineStr">
        <is>
          <t>SINAPI</t>
        </is>
      </c>
      <c r="D613" s="18" t="inlineStr">
        <is>
          <t>L</t>
        </is>
      </c>
      <c r="E613" s="20" t="n">
        <v>0.615</v>
      </c>
      <c r="F613" s="21" t="n">
        <v>21.59</v>
      </c>
      <c r="G613" s="21">
        <f>ROUND(ROUND(E613,8)*F613,2)</f>
        <v/>
      </c>
    </row>
    <row r="614" ht="15" customHeight="1">
      <c r="A614" s="1" t="n"/>
      <c r="B614" s="1" t="n"/>
      <c r="C614" s="1" t="n"/>
      <c r="D614" s="1" t="n"/>
      <c r="E614" s="77" t="inlineStr">
        <is>
          <t>TOTAL Material:</t>
        </is>
      </c>
      <c r="F614" s="89" t="n"/>
      <c r="G614" s="22">
        <f>SUM(G611:G613)</f>
        <v/>
      </c>
    </row>
    <row r="615" ht="15" customHeight="1">
      <c r="A615" s="76" t="inlineStr">
        <is>
          <t>Mão de Obra com Encargos Complementares</t>
        </is>
      </c>
      <c r="B615" s="89" t="n"/>
      <c r="C615" s="74" t="inlineStr">
        <is>
          <t>FONTE</t>
        </is>
      </c>
      <c r="D615" s="74" t="inlineStr">
        <is>
          <t>UNID</t>
        </is>
      </c>
      <c r="E615" s="74" t="inlineStr">
        <is>
          <t>COEFICIENTE</t>
        </is>
      </c>
      <c r="F615" s="74" t="inlineStr">
        <is>
          <t>PREÇO UNITÁRIO</t>
        </is>
      </c>
      <c r="G615" s="74" t="inlineStr">
        <is>
          <t>TOTAL</t>
        </is>
      </c>
    </row>
    <row r="616" ht="21" customHeight="1">
      <c r="A616" s="18" t="inlineStr">
        <is>
          <t>88243</t>
        </is>
      </c>
      <c r="B616" s="19" t="inlineStr">
        <is>
          <t>AJUDANTE ESPECIALIZADO COM ENCARGOS COMPLEMENTARES</t>
        </is>
      </c>
      <c r="C616" s="18" t="inlineStr">
        <is>
          <t>SINAPI</t>
        </is>
      </c>
      <c r="D616" s="18" t="inlineStr">
        <is>
          <t>H</t>
        </is>
      </c>
      <c r="E616" s="20" t="n">
        <v>0.192</v>
      </c>
      <c r="F616" s="21" t="n">
        <v>22.26</v>
      </c>
      <c r="G616" s="21">
        <f>ROUND(ROUND(E616,8)*F616,2)</f>
        <v/>
      </c>
    </row>
    <row r="617" ht="15" customHeight="1">
      <c r="A617" s="18" t="inlineStr">
        <is>
          <t>88270</t>
        </is>
      </c>
      <c r="B617" s="19" t="inlineStr">
        <is>
          <t>IMPERMEABILIZADOR COM ENCARGOS COMPLEMENTARES</t>
        </is>
      </c>
      <c r="C617" s="18" t="inlineStr">
        <is>
          <t>SINAPI</t>
        </is>
      </c>
      <c r="D617" s="18" t="inlineStr">
        <is>
          <t>H</t>
        </is>
      </c>
      <c r="E617" s="20" t="n">
        <v>0.948</v>
      </c>
      <c r="F617" s="21" t="n">
        <v>28.88</v>
      </c>
      <c r="G617" s="21">
        <f>ROUND(ROUND(E617,8)*F617,2)</f>
        <v/>
      </c>
    </row>
    <row r="618" ht="18" customHeight="1">
      <c r="A618" s="1" t="n"/>
      <c r="B618" s="1" t="n"/>
      <c r="C618" s="1" t="n"/>
      <c r="D618" s="1" t="n"/>
      <c r="E618" s="77" t="inlineStr">
        <is>
          <t>TOTAL Mão de Obra com Encargos Complementares:</t>
        </is>
      </c>
      <c r="F618" s="89" t="n"/>
      <c r="G618" s="22">
        <f>SUM(G616:G617)</f>
        <v/>
      </c>
    </row>
    <row r="619" ht="15" customHeight="1">
      <c r="A619" s="1" t="n"/>
      <c r="B619" s="1" t="n"/>
      <c r="C619" s="1" t="n"/>
      <c r="D619" s="1" t="n"/>
      <c r="E619" s="78" t="inlineStr">
        <is>
          <t>VALOR:</t>
        </is>
      </c>
      <c r="F619" s="89" t="n"/>
      <c r="G619" s="4">
        <f>SUM(G614,G618)</f>
        <v/>
      </c>
    </row>
    <row r="620" ht="15" customHeight="1">
      <c r="A620" s="1" t="n"/>
      <c r="B620" s="1" t="n"/>
      <c r="C620" s="1" t="n"/>
      <c r="D620" s="1" t="n"/>
      <c r="E620" s="78" t="inlineStr">
        <is>
          <t>VALOR BDI:</t>
        </is>
      </c>
      <c r="F620" s="89" t="n"/>
      <c r="G620" s="4">
        <f>ROUND(G619*(0/100),2)</f>
        <v/>
      </c>
    </row>
    <row r="621" ht="15" customHeight="1">
      <c r="A621" s="1" t="n"/>
      <c r="B621" s="1" t="n"/>
      <c r="C621" s="1" t="n"/>
      <c r="D621" s="1" t="n"/>
      <c r="E621" s="78" t="inlineStr">
        <is>
          <t>VALOR COM BDI:</t>
        </is>
      </c>
      <c r="F621" s="89" t="n"/>
      <c r="G621" s="4">
        <f>G620+G619</f>
        <v/>
      </c>
    </row>
    <row r="622" ht="9.949999999999999" customHeight="1">
      <c r="A622" s="1" t="n"/>
      <c r="B622" s="1" t="n"/>
      <c r="C622" s="1" t="n"/>
      <c r="D622" s="1" t="n"/>
      <c r="E622" s="79" t="n"/>
    </row>
    <row r="623" ht="20.1" customHeight="1">
      <c r="A623" s="80" t="inlineStr">
        <is>
          <t>92762. ARMAÇÃO DE PILAR OU VIGA DE ESTRUTURA CONVENCIONAL DE CONCRETO ARMADO UTILIZANDO AÇO CA-50 DE 10,0 MM - MONTAGEM. AF_06/2022 (KG) (KG)</t>
        </is>
      </c>
      <c r="B623" s="88" t="n"/>
      <c r="C623" s="88" t="n"/>
      <c r="D623" s="88" t="n"/>
      <c r="E623" s="88" t="n"/>
      <c r="F623" s="88" t="n"/>
      <c r="G623" s="89" t="n"/>
    </row>
    <row r="624" ht="15" customHeight="1">
      <c r="A624" s="76" t="inlineStr">
        <is>
          <t>Material</t>
        </is>
      </c>
      <c r="B624" s="89" t="n"/>
      <c r="C624" s="74" t="inlineStr">
        <is>
          <t>FONTE</t>
        </is>
      </c>
      <c r="D624" s="74" t="inlineStr">
        <is>
          <t>UNID</t>
        </is>
      </c>
      <c r="E624" s="74" t="inlineStr">
        <is>
          <t>COEFICIENTE</t>
        </is>
      </c>
      <c r="F624" s="74" t="inlineStr">
        <is>
          <t>PREÇO UNITÁRIO</t>
        </is>
      </c>
      <c r="G624" s="74" t="inlineStr">
        <is>
          <t>TOTAL</t>
        </is>
      </c>
    </row>
    <row r="625" ht="21" customHeight="1">
      <c r="A625" s="18" t="inlineStr">
        <is>
          <t>00043132</t>
        </is>
      </c>
      <c r="B625" s="19" t="inlineStr">
        <is>
          <t>ARAME RECOZIDO 16 BWG, D = 1,65 MM (0,016 KG/M) OU 18 BWG, D = 1,25 MM (0,01 KG/M)</t>
        </is>
      </c>
      <c r="C625" s="18" t="inlineStr">
        <is>
          <t>SINAPI</t>
        </is>
      </c>
      <c r="D625" s="18" t="inlineStr">
        <is>
          <t>KG</t>
        </is>
      </c>
      <c r="E625" s="20" t="n">
        <v>0.025</v>
      </c>
      <c r="F625" s="21" t="n">
        <v>15.73</v>
      </c>
      <c r="G625" s="21">
        <f>ROUND(ROUND(E625,8)*F625,2)</f>
        <v/>
      </c>
    </row>
    <row r="626" ht="29.1" customHeight="1">
      <c r="A626" s="18" t="inlineStr">
        <is>
          <t>00039017</t>
        </is>
      </c>
      <c r="B626" s="19" t="inlineStr">
        <is>
          <t>ESPACADOR / DISTANCIADOR CIRCULAR COM ENTRADA LATERAL, EM PLASTICO, PARA VERGALHAO *4,2 A 12,5* MM, COBRIMENTO 20 MM</t>
        </is>
      </c>
      <c r="C626" s="18" t="inlineStr">
        <is>
          <t>SINAPI</t>
        </is>
      </c>
      <c r="D626" s="18" t="inlineStr">
        <is>
          <t>UN</t>
        </is>
      </c>
      <c r="E626" s="20" t="n">
        <v>0.543</v>
      </c>
      <c r="F626" s="21" t="n">
        <v>0.22</v>
      </c>
      <c r="G626" s="21">
        <f>ROUND(ROUND(E626,8)*F626,2)</f>
        <v/>
      </c>
    </row>
    <row r="627" ht="15" customHeight="1">
      <c r="A627" s="1" t="n"/>
      <c r="B627" s="1" t="n"/>
      <c r="C627" s="1" t="n"/>
      <c r="D627" s="1" t="n"/>
      <c r="E627" s="77" t="inlineStr">
        <is>
          <t>TOTAL Material:</t>
        </is>
      </c>
      <c r="F627" s="89" t="n"/>
      <c r="G627" s="22">
        <f>SUM(G625:G626)</f>
        <v/>
      </c>
    </row>
    <row r="628" ht="15" customHeight="1">
      <c r="A628" s="76" t="inlineStr">
        <is>
          <t>Mão de Obra com Encargos Complementares</t>
        </is>
      </c>
      <c r="B628" s="89" t="n"/>
      <c r="C628" s="74" t="inlineStr">
        <is>
          <t>FONTE</t>
        </is>
      </c>
      <c r="D628" s="74" t="inlineStr">
        <is>
          <t>UNID</t>
        </is>
      </c>
      <c r="E628" s="74" t="inlineStr">
        <is>
          <t>COEFICIENTE</t>
        </is>
      </c>
      <c r="F628" s="74" t="inlineStr">
        <is>
          <t>PREÇO UNITÁRIO</t>
        </is>
      </c>
      <c r="G628" s="74" t="inlineStr">
        <is>
          <t>TOTAL</t>
        </is>
      </c>
    </row>
    <row r="629" ht="21" customHeight="1">
      <c r="A629" s="18" t="inlineStr">
        <is>
          <t>88238</t>
        </is>
      </c>
      <c r="B629" s="19" t="inlineStr">
        <is>
          <t>AJUDANTE DE ARMADOR COM ENCARGOS COMPLEMENTARES</t>
        </is>
      </c>
      <c r="C629" s="18" t="inlineStr">
        <is>
          <t>SINAPI</t>
        </is>
      </c>
      <c r="D629" s="18" t="inlineStr">
        <is>
          <t>H</t>
        </is>
      </c>
      <c r="E629" s="20" t="n">
        <v>0.0064</v>
      </c>
      <c r="F629" s="21" t="n">
        <v>23.22</v>
      </c>
      <c r="G629" s="21">
        <f>ROUND(ROUND(E629,8)*F629,2)</f>
        <v/>
      </c>
    </row>
    <row r="630" ht="15" customHeight="1">
      <c r="A630" s="18" t="inlineStr">
        <is>
          <t>88245</t>
        </is>
      </c>
      <c r="B630" s="19" t="inlineStr">
        <is>
          <t>ARMADOR COM ENCARGOS COMPLEMENTARES</t>
        </is>
      </c>
      <c r="C630" s="18" t="inlineStr">
        <is>
          <t>SINAPI</t>
        </is>
      </c>
      <c r="D630" s="18" t="inlineStr">
        <is>
          <t>H</t>
        </is>
      </c>
      <c r="E630" s="20" t="n">
        <v>0.0392</v>
      </c>
      <c r="F630" s="21" t="n">
        <v>28.73</v>
      </c>
      <c r="G630" s="21">
        <f>ROUND(ROUND(E630,8)*F630,2)</f>
        <v/>
      </c>
    </row>
    <row r="631" ht="18" customHeight="1">
      <c r="A631" s="1" t="n"/>
      <c r="B631" s="1" t="n"/>
      <c r="C631" s="1" t="n"/>
      <c r="D631" s="1" t="n"/>
      <c r="E631" s="77" t="inlineStr">
        <is>
          <t>TOTAL Mão de Obra com Encargos Complementares:</t>
        </is>
      </c>
      <c r="F631" s="89" t="n"/>
      <c r="G631" s="22">
        <f>SUM(G629:G630)</f>
        <v/>
      </c>
    </row>
    <row r="632" ht="15" customHeight="1">
      <c r="A632" s="76" t="inlineStr">
        <is>
          <t>Serviço</t>
        </is>
      </c>
      <c r="B632" s="89" t="n"/>
      <c r="C632" s="74" t="inlineStr">
        <is>
          <t>FONTE</t>
        </is>
      </c>
      <c r="D632" s="74" t="inlineStr">
        <is>
          <t>UNID</t>
        </is>
      </c>
      <c r="E632" s="74" t="inlineStr">
        <is>
          <t>COEFICIENTE</t>
        </is>
      </c>
      <c r="F632" s="74" t="inlineStr">
        <is>
          <t>PREÇO UNITÁRIO</t>
        </is>
      </c>
      <c r="G632" s="74" t="inlineStr">
        <is>
          <t>TOTAL</t>
        </is>
      </c>
    </row>
    <row r="633" ht="21" customHeight="1">
      <c r="A633" s="18" t="inlineStr">
        <is>
          <t>92803</t>
        </is>
      </c>
      <c r="B633" s="19" t="inlineStr">
        <is>
          <t>CORTE E DOBRA DE AÇO CA-50, DIÂMETRO DE 10,0 MM. AF_06/2022</t>
        </is>
      </c>
      <c r="C633" s="18" t="inlineStr">
        <is>
          <t>SINAPI</t>
        </is>
      </c>
      <c r="D633" s="18" t="inlineStr">
        <is>
          <t>KG</t>
        </is>
      </c>
      <c r="E633" s="20" t="n">
        <v>1</v>
      </c>
      <c r="F633" s="21" t="n">
        <v>9.19</v>
      </c>
      <c r="G633" s="21">
        <f>ROUND(ROUND(E633,8)*F633,2)</f>
        <v/>
      </c>
    </row>
    <row r="634" ht="15" customHeight="1">
      <c r="A634" s="1" t="n"/>
      <c r="B634" s="1" t="n"/>
      <c r="C634" s="1" t="n"/>
      <c r="D634" s="1" t="n"/>
      <c r="E634" s="77" t="inlineStr">
        <is>
          <t>TOTAL Serviço:</t>
        </is>
      </c>
      <c r="F634" s="89" t="n"/>
      <c r="G634" s="22">
        <f>SUM(G633:G633)</f>
        <v/>
      </c>
    </row>
    <row r="635" ht="15" customHeight="1">
      <c r="A635" s="1" t="n"/>
      <c r="B635" s="1" t="n"/>
      <c r="C635" s="1" t="n"/>
      <c r="D635" s="1" t="n"/>
      <c r="E635" s="78" t="inlineStr">
        <is>
          <t>VALOR:</t>
        </is>
      </c>
      <c r="F635" s="89" t="n"/>
      <c r="G635" s="4">
        <f>SUM(G627,G631,G634)</f>
        <v/>
      </c>
    </row>
    <row r="636" ht="15" customHeight="1">
      <c r="A636" s="1" t="n"/>
      <c r="B636" s="1" t="n"/>
      <c r="C636" s="1" t="n"/>
      <c r="D636" s="1" t="n"/>
      <c r="E636" s="78" t="inlineStr">
        <is>
          <t>VALOR BDI:</t>
        </is>
      </c>
      <c r="F636" s="89" t="n"/>
      <c r="G636" s="4">
        <f>ROUND(G635*(0/100),2)</f>
        <v/>
      </c>
    </row>
    <row r="637" ht="15" customHeight="1">
      <c r="A637" s="1" t="n"/>
      <c r="B637" s="1" t="n"/>
      <c r="C637" s="1" t="n"/>
      <c r="D637" s="1" t="n"/>
      <c r="E637" s="78" t="inlineStr">
        <is>
          <t>VALOR COM BDI:</t>
        </is>
      </c>
      <c r="F637" s="89" t="n"/>
      <c r="G637" s="4">
        <f>G636+G635</f>
        <v/>
      </c>
    </row>
    <row r="638" ht="9.949999999999999" customHeight="1">
      <c r="A638" s="1" t="n"/>
      <c r="B638" s="1" t="n"/>
      <c r="C638" s="1" t="n"/>
      <c r="D638" s="1" t="n"/>
      <c r="E638" s="79" t="n"/>
    </row>
    <row r="639" ht="20.1" customHeight="1">
      <c r="A639" s="80" t="inlineStr">
        <is>
          <t>CP ADAP. 064 TELHAMENTO COM TELHA TERMO ACÚSTICA EM ALUMÍNIO ONDULADA COM 30MM DE PREENCHIMENTO / POLIURETANO RÍGIDO (M2)</t>
        </is>
      </c>
      <c r="B639" s="88" t="n"/>
      <c r="C639" s="88" t="n"/>
      <c r="D639" s="88" t="n"/>
      <c r="E639" s="88" t="n"/>
      <c r="F639" s="88" t="n"/>
      <c r="G639" s="89" t="n"/>
    </row>
    <row r="640" ht="15" customHeight="1">
      <c r="A640" s="76" t="inlineStr">
        <is>
          <t>Equipamento Custo Horário</t>
        </is>
      </c>
      <c r="B640" s="89" t="n"/>
      <c r="C640" s="74" t="inlineStr">
        <is>
          <t>FONTE</t>
        </is>
      </c>
      <c r="D640" s="74" t="inlineStr">
        <is>
          <t>UNID</t>
        </is>
      </c>
      <c r="E640" s="74" t="inlineStr">
        <is>
          <t>COEFICIENTE</t>
        </is>
      </c>
      <c r="F640" s="74" t="inlineStr">
        <is>
          <t>PREÇO UNITÁRIO</t>
        </is>
      </c>
      <c r="G640" s="74" t="inlineStr">
        <is>
          <t>TOTAL</t>
        </is>
      </c>
    </row>
    <row r="641" ht="29.1" customHeight="1">
      <c r="A641" s="18" t="inlineStr">
        <is>
          <t>93282</t>
        </is>
      </c>
      <c r="B641" s="19" t="inlineStr">
        <is>
          <t>GUINCHO ELÉTRICO DE COLUNA, CAPACIDADE 400 KG, COM MOTO FREIO, MOTOR TRIFÁSICO DE 1,25 CV - CHI DIURNO. AF_03/2016</t>
        </is>
      </c>
      <c r="C641" s="18" t="inlineStr">
        <is>
          <t>SINAPI</t>
        </is>
      </c>
      <c r="D641" s="18" t="inlineStr">
        <is>
          <t>CHI</t>
        </is>
      </c>
      <c r="E641" s="20" t="n">
        <v>0.0012</v>
      </c>
      <c r="F641" s="21" t="n">
        <v>27.49</v>
      </c>
      <c r="G641" s="21">
        <f>ROUND(ROUND(E641,8)*F641,2)</f>
        <v/>
      </c>
    </row>
    <row r="642" ht="29.1" customHeight="1">
      <c r="A642" s="18" t="inlineStr">
        <is>
          <t>93281</t>
        </is>
      </c>
      <c r="B642" s="19" t="inlineStr">
        <is>
          <t>GUINCHO ELÉTRICO DE COLUNA, CAPACIDADE 400 KG, COM MOTO FREIO, MOTOR TRIFÁSICO DE 1,25 CV - CHP DIURNO. AF_03/2016</t>
        </is>
      </c>
      <c r="C642" s="18" t="inlineStr">
        <is>
          <t>SINAPI</t>
        </is>
      </c>
      <c r="D642" s="18" t="inlineStr">
        <is>
          <t>CHP</t>
        </is>
      </c>
      <c r="E642" s="20" t="n">
        <v>0.0009</v>
      </c>
      <c r="F642" s="21" t="n">
        <v>28.7</v>
      </c>
      <c r="G642" s="21">
        <f>ROUND(ROUND(E642,8)*F642,2)</f>
        <v/>
      </c>
    </row>
    <row r="643" ht="18" customHeight="1">
      <c r="A643" s="1" t="n"/>
      <c r="B643" s="1" t="n"/>
      <c r="C643" s="1" t="n"/>
      <c r="D643" s="1" t="n"/>
      <c r="E643" s="77" t="inlineStr">
        <is>
          <t>TOTAL Equipamento Custo Horário:</t>
        </is>
      </c>
      <c r="F643" s="89" t="n"/>
      <c r="G643" s="22">
        <f>SUM(G641:G642)</f>
        <v/>
      </c>
    </row>
    <row r="644" ht="15" customHeight="1">
      <c r="A644" s="76" t="inlineStr">
        <is>
          <t>Material</t>
        </is>
      </c>
      <c r="B644" s="89" t="n"/>
      <c r="C644" s="74" t="inlineStr">
        <is>
          <t>FONTE</t>
        </is>
      </c>
      <c r="D644" s="74" t="inlineStr">
        <is>
          <t>UNID</t>
        </is>
      </c>
      <c r="E644" s="74" t="inlineStr">
        <is>
          <t>COEFICIENTE</t>
        </is>
      </c>
      <c r="F644" s="74" t="inlineStr">
        <is>
          <t>PREÇO UNITÁRIO</t>
        </is>
      </c>
      <c r="G644" s="74" t="inlineStr">
        <is>
          <t>TOTAL</t>
        </is>
      </c>
    </row>
    <row r="645" ht="29.1" customHeight="1">
      <c r="A645" s="18" t="inlineStr">
        <is>
          <t>00011029</t>
        </is>
      </c>
      <c r="B645" s="19" t="inlineStr">
        <is>
          <t>HASTE RETA PARA GANCHO DE FERRO GALVANIZADO, COM ROSCA 1/4" X 30 CM PARA FIXACAO DE TELHA METALICA, INCLUI PORCA E ARRUELAS DE VEDACAO</t>
        </is>
      </c>
      <c r="C645" s="18" t="inlineStr">
        <is>
          <t>SINAPI</t>
        </is>
      </c>
      <c r="D645" s="18" t="inlineStr">
        <is>
          <t>CJ</t>
        </is>
      </c>
      <c r="E645" s="20" t="n">
        <v>4.15</v>
      </c>
      <c r="F645" s="21" t="n">
        <v>1.52</v>
      </c>
      <c r="G645" s="21">
        <f>ROUND(ROUND(E645,8)*F645,2)</f>
        <v/>
      </c>
    </row>
    <row r="646" ht="29.1" customHeight="1">
      <c r="A646" s="18" t="inlineStr">
        <is>
          <t>COT0005</t>
        </is>
      </c>
      <c r="B646" s="19" t="inlineStr">
        <is>
          <t>TELHAMENTO COM TELHA TERMO ACÚSTICA EM ALUMÍNIO ONDULADA COM 30MM DE PREENCHIMENTO / POLIURETANO RÍGIDO</t>
        </is>
      </c>
      <c r="C646" s="18" t="inlineStr">
        <is>
          <t xml:space="preserve">Composições </t>
        </is>
      </c>
      <c r="D646" s="18" t="inlineStr">
        <is>
          <t>M2</t>
        </is>
      </c>
      <c r="E646" s="20" t="n">
        <v>1.146</v>
      </c>
      <c r="F646" s="21" t="n">
        <v>249.43</v>
      </c>
      <c r="G646" s="21">
        <f>ROUND(ROUND(E646,8)*F646,2)</f>
        <v/>
      </c>
    </row>
    <row r="647" ht="15" customHeight="1">
      <c r="A647" s="1" t="n"/>
      <c r="B647" s="1" t="n"/>
      <c r="C647" s="1" t="n"/>
      <c r="D647" s="1" t="n"/>
      <c r="E647" s="77" t="inlineStr">
        <is>
          <t>TOTAL Material:</t>
        </is>
      </c>
      <c r="F647" s="89" t="n"/>
      <c r="G647" s="22">
        <f>SUM(G645:G646)</f>
        <v/>
      </c>
    </row>
    <row r="648" ht="15" customHeight="1">
      <c r="A648" s="76" t="inlineStr">
        <is>
          <t>Mão de Obra com Encargos Complementares</t>
        </is>
      </c>
      <c r="B648" s="89" t="n"/>
      <c r="C648" s="74" t="inlineStr">
        <is>
          <t>FONTE</t>
        </is>
      </c>
      <c r="D648" s="74" t="inlineStr">
        <is>
          <t>UNID</t>
        </is>
      </c>
      <c r="E648" s="74" t="inlineStr">
        <is>
          <t>COEFICIENTE</t>
        </is>
      </c>
      <c r="F648" s="74" t="inlineStr">
        <is>
          <t>PREÇO UNITÁRIO</t>
        </is>
      </c>
      <c r="G648" s="74" t="inlineStr">
        <is>
          <t>TOTAL</t>
        </is>
      </c>
    </row>
    <row r="649" ht="15" customHeight="1">
      <c r="A649" s="18" t="inlineStr">
        <is>
          <t>88316</t>
        </is>
      </c>
      <c r="B649" s="19" t="inlineStr">
        <is>
          <t>SERVENTE COM ENCARGOS COMPLEMENTARES</t>
        </is>
      </c>
      <c r="C649" s="18" t="inlineStr">
        <is>
          <t>SINAPI</t>
        </is>
      </c>
      <c r="D649" s="18" t="inlineStr">
        <is>
          <t>H</t>
        </is>
      </c>
      <c r="E649" s="20" t="n">
        <v>0.062</v>
      </c>
      <c r="F649" s="21" t="n">
        <v>22.1</v>
      </c>
      <c r="G649" s="21">
        <f>ROUND(ROUND(E649,8)*F649,2)</f>
        <v/>
      </c>
    </row>
    <row r="650" ht="15" customHeight="1">
      <c r="A650" s="18" t="inlineStr">
        <is>
          <t>88323</t>
        </is>
      </c>
      <c r="B650" s="19" t="inlineStr">
        <is>
          <t>TELHADISTA COM ENCARGOS COMPLEMENTARES</t>
        </is>
      </c>
      <c r="C650" s="18" t="inlineStr">
        <is>
          <t>SINAPI</t>
        </is>
      </c>
      <c r="D650" s="18" t="inlineStr">
        <is>
          <t>H</t>
        </is>
      </c>
      <c r="E650" s="20" t="n">
        <v>0.056</v>
      </c>
      <c r="F650" s="21" t="n">
        <v>28.26</v>
      </c>
      <c r="G650" s="21">
        <f>ROUND(ROUND(E650,8)*F650,2)</f>
        <v/>
      </c>
    </row>
    <row r="651" ht="18" customHeight="1">
      <c r="A651" s="1" t="n"/>
      <c r="B651" s="1" t="n"/>
      <c r="C651" s="1" t="n"/>
      <c r="D651" s="1" t="n"/>
      <c r="E651" s="77" t="inlineStr">
        <is>
          <t>TOTAL Mão de Obra com Encargos Complementares:</t>
        </is>
      </c>
      <c r="F651" s="89" t="n"/>
      <c r="G651" s="22">
        <f>SUM(G649:G650)</f>
        <v/>
      </c>
    </row>
    <row r="652" ht="15" customHeight="1">
      <c r="A652" s="1" t="n"/>
      <c r="B652" s="1" t="n"/>
      <c r="C652" s="1" t="n"/>
      <c r="D652" s="1" t="n"/>
      <c r="E652" s="78" t="inlineStr">
        <is>
          <t>VALOR:</t>
        </is>
      </c>
      <c r="F652" s="89" t="n"/>
      <c r="G652" s="4">
        <f>SUM(G643,G647,G651)</f>
        <v/>
      </c>
    </row>
    <row r="653" ht="15" customHeight="1">
      <c r="A653" s="1" t="n"/>
      <c r="B653" s="1" t="n"/>
      <c r="C653" s="1" t="n"/>
      <c r="D653" s="1" t="n"/>
      <c r="E653" s="78" t="inlineStr">
        <is>
          <t>VALOR BDI:</t>
        </is>
      </c>
      <c r="F653" s="89" t="n"/>
      <c r="G653" s="4">
        <f>ROUND(G652*(0/100),2)</f>
        <v/>
      </c>
    </row>
    <row r="654" ht="15" customHeight="1">
      <c r="A654" s="1" t="n"/>
      <c r="B654" s="1" t="n"/>
      <c r="C654" s="1" t="n"/>
      <c r="D654" s="1" t="n"/>
      <c r="E654" s="78" t="inlineStr">
        <is>
          <t>VALOR COM BDI:</t>
        </is>
      </c>
      <c r="F654" s="89" t="n"/>
      <c r="G654" s="4">
        <f>G653+G652</f>
        <v/>
      </c>
    </row>
    <row r="655" ht="9.949999999999999" customHeight="1">
      <c r="A655" s="1" t="n"/>
      <c r="B655" s="1" t="n"/>
      <c r="C655" s="1" t="n"/>
      <c r="D655" s="1" t="n"/>
      <c r="E655" s="79" t="n"/>
    </row>
    <row r="656" ht="20.1" customHeight="1">
      <c r="A656" s="80" t="inlineStr">
        <is>
          <t>CP ADAP. 054 RUFO EM CHAPA DE AÇO GALVANIZADO NÚMERO 24, CORTE DE 50 CM, INCLUSO TRANSPORTE VERTICAL (M)</t>
        </is>
      </c>
      <c r="B656" s="88" t="n"/>
      <c r="C656" s="88" t="n"/>
      <c r="D656" s="88" t="n"/>
      <c r="E656" s="88" t="n"/>
      <c r="F656" s="88" t="n"/>
      <c r="G656" s="89" t="n"/>
    </row>
    <row r="657" ht="15" customHeight="1">
      <c r="A657" s="76" t="inlineStr">
        <is>
          <t>Equipamento Custo Horário</t>
        </is>
      </c>
      <c r="B657" s="89" t="n"/>
      <c r="C657" s="74" t="inlineStr">
        <is>
          <t>FONTE</t>
        </is>
      </c>
      <c r="D657" s="74" t="inlineStr">
        <is>
          <t>UNID</t>
        </is>
      </c>
      <c r="E657" s="74" t="inlineStr">
        <is>
          <t>COEFICIENTE</t>
        </is>
      </c>
      <c r="F657" s="74" t="inlineStr">
        <is>
          <t>PREÇO UNITÁRIO</t>
        </is>
      </c>
      <c r="G657" s="74" t="inlineStr">
        <is>
          <t>TOTAL</t>
        </is>
      </c>
    </row>
    <row r="658" ht="29.1" customHeight="1">
      <c r="A658" s="18" t="inlineStr">
        <is>
          <t>93282</t>
        </is>
      </c>
      <c r="B658" s="19" t="inlineStr">
        <is>
          <t>GUINCHO ELÉTRICO DE COLUNA, CAPACIDADE 400 KG, COM MOTO FREIO, MOTOR TRIFÁSICO DE 1,25 CV - CHI DIURNO. AF_03/2016</t>
        </is>
      </c>
      <c r="C658" s="18" t="inlineStr">
        <is>
          <t>SINAPI</t>
        </is>
      </c>
      <c r="D658" s="18" t="inlineStr">
        <is>
          <t>CHI</t>
        </is>
      </c>
      <c r="E658" s="20" t="n">
        <v>0.0183</v>
      </c>
      <c r="F658" s="21" t="n">
        <v>27.49</v>
      </c>
      <c r="G658" s="21">
        <f>ROUND(ROUND(E658,8)*F658,2)</f>
        <v/>
      </c>
    </row>
    <row r="659" ht="29.1" customHeight="1">
      <c r="A659" s="18" t="inlineStr">
        <is>
          <t>93281</t>
        </is>
      </c>
      <c r="B659" s="19" t="inlineStr">
        <is>
          <t>GUINCHO ELÉTRICO DE COLUNA, CAPACIDADE 400 KG, COM MOTO FREIO, MOTOR TRIFÁSICO DE 1,25 CV - CHP DIURNO. AF_03/2016</t>
        </is>
      </c>
      <c r="C659" s="18" t="inlineStr">
        <is>
          <t>SINAPI</t>
        </is>
      </c>
      <c r="D659" s="18" t="inlineStr">
        <is>
          <t>CHP</t>
        </is>
      </c>
      <c r="E659" s="20" t="n">
        <v>0.0132</v>
      </c>
      <c r="F659" s="21" t="n">
        <v>28.7</v>
      </c>
      <c r="G659" s="21">
        <f>ROUND(ROUND(E659,8)*F659,2)</f>
        <v/>
      </c>
    </row>
    <row r="660" ht="18" customHeight="1">
      <c r="A660" s="1" t="n"/>
      <c r="B660" s="1" t="n"/>
      <c r="C660" s="1" t="n"/>
      <c r="D660" s="1" t="n"/>
      <c r="E660" s="77" t="inlineStr">
        <is>
          <t>TOTAL Equipamento Custo Horário:</t>
        </is>
      </c>
      <c r="F660" s="89" t="n"/>
      <c r="G660" s="22">
        <f>SUM(G658:G659)</f>
        <v/>
      </c>
    </row>
    <row r="661" ht="15" customHeight="1">
      <c r="A661" s="76" t="inlineStr">
        <is>
          <t>Material</t>
        </is>
      </c>
      <c r="B661" s="89" t="n"/>
      <c r="C661" s="74" t="inlineStr">
        <is>
          <t>FONTE</t>
        </is>
      </c>
      <c r="D661" s="74" t="inlineStr">
        <is>
          <t>UNID</t>
        </is>
      </c>
      <c r="E661" s="74" t="inlineStr">
        <is>
          <t>COEFICIENTE</t>
        </is>
      </c>
      <c r="F661" s="74" t="inlineStr">
        <is>
          <t>PREÇO UNITÁRIO</t>
        </is>
      </c>
      <c r="G661" s="74" t="inlineStr">
        <is>
          <t>TOTAL</t>
        </is>
      </c>
    </row>
    <row r="662" ht="21" customHeight="1">
      <c r="A662" s="18" t="inlineStr">
        <is>
          <t>00043106</t>
        </is>
      </c>
      <c r="B662" s="19" t="inlineStr">
        <is>
          <t>CHAPA DE ACO GALVANIZADA BITOLA GSG 24, E = 0,64 (5,12 KG/M2)</t>
        </is>
      </c>
      <c r="C662" s="18" t="inlineStr">
        <is>
          <t>SINAPI</t>
        </is>
      </c>
      <c r="D662" s="18" t="inlineStr">
        <is>
          <t>KG</t>
        </is>
      </c>
      <c r="E662" s="20" t="n">
        <v>5.225</v>
      </c>
      <c r="F662" s="21" t="n">
        <v>11.37</v>
      </c>
      <c r="G662" s="21">
        <f>ROUND(ROUND(E662,8)*F662,2)</f>
        <v/>
      </c>
    </row>
    <row r="663" ht="21" customHeight="1">
      <c r="A663" s="18" t="inlineStr">
        <is>
          <t>COT0006</t>
        </is>
      </c>
      <c r="B663" s="19" t="inlineStr">
        <is>
          <t>PARAFUSO AUTO PERFURANTE PARA ISOTELHA COLONIAL ACABAMENTO NA COR TERRA COTA FIXAÇÃO AÇO</t>
        </is>
      </c>
      <c r="C663" s="18" t="inlineStr">
        <is>
          <t xml:space="preserve">Composições </t>
        </is>
      </c>
      <c r="D663" s="18" t="inlineStr">
        <is>
          <t>UN</t>
        </is>
      </c>
      <c r="E663" s="20" t="n">
        <v>6</v>
      </c>
      <c r="F663" s="21" t="n">
        <v>2.2</v>
      </c>
      <c r="G663" s="21">
        <f>ROUND(ROUND(E663,8)*F663,2)</f>
        <v/>
      </c>
    </row>
    <row r="664" ht="21" customHeight="1">
      <c r="A664" s="18" t="inlineStr">
        <is>
          <t>00000142</t>
        </is>
      </c>
      <c r="B664" s="19" t="inlineStr">
        <is>
          <t>SELANTE ELASTICO MONOCOMPONENTE A BASE DE POLIURETANO (PU) PARA JUNTAS DIVERSAS</t>
        </is>
      </c>
      <c r="C664" s="18" t="inlineStr">
        <is>
          <t>SINAPI</t>
        </is>
      </c>
      <c r="D664" s="18" t="inlineStr">
        <is>
          <t>310ML</t>
        </is>
      </c>
      <c r="E664" s="20" t="n">
        <v>0.198</v>
      </c>
      <c r="F664" s="21" t="n">
        <v>38.65</v>
      </c>
      <c r="G664" s="21">
        <f>ROUND(ROUND(E664,8)*F664,2)</f>
        <v/>
      </c>
    </row>
    <row r="665" ht="15" customHeight="1">
      <c r="A665" s="1" t="n"/>
      <c r="B665" s="1" t="n"/>
      <c r="C665" s="1" t="n"/>
      <c r="D665" s="1" t="n"/>
      <c r="E665" s="77" t="inlineStr">
        <is>
          <t>TOTAL Material:</t>
        </is>
      </c>
      <c r="F665" s="89" t="n"/>
      <c r="G665" s="22">
        <f>SUM(G662:G664)</f>
        <v/>
      </c>
    </row>
    <row r="666" ht="15" customHeight="1">
      <c r="A666" s="76" t="inlineStr">
        <is>
          <t>Mão de Obra com Encargos Complementares</t>
        </is>
      </c>
      <c r="B666" s="89" t="n"/>
      <c r="C666" s="74" t="inlineStr">
        <is>
          <t>FONTE</t>
        </is>
      </c>
      <c r="D666" s="74" t="inlineStr">
        <is>
          <t>UNID</t>
        </is>
      </c>
      <c r="E666" s="74" t="inlineStr">
        <is>
          <t>COEFICIENTE</t>
        </is>
      </c>
      <c r="F666" s="74" t="inlineStr">
        <is>
          <t>PREÇO UNITÁRIO</t>
        </is>
      </c>
      <c r="G666" s="74" t="inlineStr">
        <is>
          <t>TOTAL</t>
        </is>
      </c>
    </row>
    <row r="667" ht="15" customHeight="1">
      <c r="A667" s="18" t="inlineStr">
        <is>
          <t>88316</t>
        </is>
      </c>
      <c r="B667" s="19" t="inlineStr">
        <is>
          <t>SERVENTE COM ENCARGOS COMPLEMENTARES</t>
        </is>
      </c>
      <c r="C667" s="18" t="inlineStr">
        <is>
          <t>SINAPI</t>
        </is>
      </c>
      <c r="D667" s="18" t="inlineStr">
        <is>
          <t>H</t>
        </is>
      </c>
      <c r="E667" s="20" t="n">
        <v>0.207</v>
      </c>
      <c r="F667" s="21" t="n">
        <v>22.1</v>
      </c>
      <c r="G667" s="21">
        <f>ROUND(ROUND(E667,8)*F667,2)</f>
        <v/>
      </c>
    </row>
    <row r="668" ht="15" customHeight="1">
      <c r="A668" s="18" t="inlineStr">
        <is>
          <t>88323</t>
        </is>
      </c>
      <c r="B668" s="19" t="inlineStr">
        <is>
          <t>TELHADISTA COM ENCARGOS COMPLEMENTARES</t>
        </is>
      </c>
      <c r="C668" s="18" t="inlineStr">
        <is>
          <t>SINAPI</t>
        </is>
      </c>
      <c r="D668" s="18" t="inlineStr">
        <is>
          <t>H</t>
        </is>
      </c>
      <c r="E668" s="20" t="n">
        <v>0.112</v>
      </c>
      <c r="F668" s="21" t="n">
        <v>28.26</v>
      </c>
      <c r="G668" s="21">
        <f>ROUND(ROUND(E668,8)*F668,2)</f>
        <v/>
      </c>
    </row>
    <row r="669" ht="18" customHeight="1">
      <c r="A669" s="1" t="n"/>
      <c r="B669" s="1" t="n"/>
      <c r="C669" s="1" t="n"/>
      <c r="D669" s="1" t="n"/>
      <c r="E669" s="77" t="inlineStr">
        <is>
          <t>TOTAL Mão de Obra com Encargos Complementares:</t>
        </is>
      </c>
      <c r="F669" s="89" t="n"/>
      <c r="G669" s="22">
        <f>SUM(G667:G668)</f>
        <v/>
      </c>
    </row>
    <row r="670" ht="15" customHeight="1">
      <c r="A670" s="1" t="n"/>
      <c r="B670" s="1" t="n"/>
      <c r="C670" s="1" t="n"/>
      <c r="D670" s="1" t="n"/>
      <c r="E670" s="78" t="inlineStr">
        <is>
          <t>VALOR:</t>
        </is>
      </c>
      <c r="F670" s="89" t="n"/>
      <c r="G670" s="4">
        <f>SUM(G660,G665,G669)</f>
        <v/>
      </c>
    </row>
    <row r="671" ht="15" customHeight="1">
      <c r="A671" s="1" t="n"/>
      <c r="B671" s="1" t="n"/>
      <c r="C671" s="1" t="n"/>
      <c r="D671" s="1" t="n"/>
      <c r="E671" s="78" t="inlineStr">
        <is>
          <t>VALOR BDI:</t>
        </is>
      </c>
      <c r="F671" s="89" t="n"/>
      <c r="G671" s="4">
        <f>ROUND(G670*(0/100),2)</f>
        <v/>
      </c>
    </row>
    <row r="672" ht="15" customHeight="1">
      <c r="A672" s="1" t="n"/>
      <c r="B672" s="1" t="n"/>
      <c r="C672" s="1" t="n"/>
      <c r="D672" s="1" t="n"/>
      <c r="E672" s="78" t="inlineStr">
        <is>
          <t>VALOR COM BDI:</t>
        </is>
      </c>
      <c r="F672" s="89" t="n"/>
      <c r="G672" s="4">
        <f>G671+G670</f>
        <v/>
      </c>
    </row>
    <row r="673" ht="9.949999999999999" customHeight="1">
      <c r="A673" s="1" t="n"/>
      <c r="B673" s="1" t="n"/>
      <c r="C673" s="1" t="n"/>
      <c r="D673" s="1" t="n"/>
      <c r="E673" s="79" t="n"/>
    </row>
    <row r="674" ht="20.1" customHeight="1">
      <c r="A674" s="80" t="inlineStr">
        <is>
          <t>CP ADAP. 055 CUMEEIRA EM CHAPA DE AÇO GALVANIZADO NÚMERO 24, CORTE DE 100 CM, INCLUSO TRANSPORTE VERTICAL (M)</t>
        </is>
      </c>
      <c r="B674" s="88" t="n"/>
      <c r="C674" s="88" t="n"/>
      <c r="D674" s="88" t="n"/>
      <c r="E674" s="88" t="n"/>
      <c r="F674" s="88" t="n"/>
      <c r="G674" s="89" t="n"/>
    </row>
    <row r="675" ht="15" customHeight="1">
      <c r="A675" s="76" t="inlineStr">
        <is>
          <t>Equipamento Custo Horário</t>
        </is>
      </c>
      <c r="B675" s="89" t="n"/>
      <c r="C675" s="74" t="inlineStr">
        <is>
          <t>FONTE</t>
        </is>
      </c>
      <c r="D675" s="74" t="inlineStr">
        <is>
          <t>UNID</t>
        </is>
      </c>
      <c r="E675" s="74" t="inlineStr">
        <is>
          <t>COEFICIENTE</t>
        </is>
      </c>
      <c r="F675" s="74" t="inlineStr">
        <is>
          <t>PREÇO UNITÁRIO</t>
        </is>
      </c>
      <c r="G675" s="74" t="inlineStr">
        <is>
          <t>TOTAL</t>
        </is>
      </c>
    </row>
    <row r="676" ht="29.1" customHeight="1">
      <c r="A676" s="18" t="inlineStr">
        <is>
          <t>93282</t>
        </is>
      </c>
      <c r="B676" s="19" t="inlineStr">
        <is>
          <t>GUINCHO ELÉTRICO DE COLUNA, CAPACIDADE 400 KG, COM MOTO FREIO, MOTOR TRIFÁSICO DE 1,25 CV - CHI DIURNO. AF_03/2016</t>
        </is>
      </c>
      <c r="C676" s="18" t="inlineStr">
        <is>
          <t>SINAPI</t>
        </is>
      </c>
      <c r="D676" s="18" t="inlineStr">
        <is>
          <t>CHI</t>
        </is>
      </c>
      <c r="E676" s="20" t="n">
        <v>0.0183</v>
      </c>
      <c r="F676" s="21" t="n">
        <v>27.49</v>
      </c>
      <c r="G676" s="21">
        <f>ROUND(ROUND(E676,8)*F676,2)</f>
        <v/>
      </c>
    </row>
    <row r="677" ht="29.1" customHeight="1">
      <c r="A677" s="18" t="inlineStr">
        <is>
          <t>93281</t>
        </is>
      </c>
      <c r="B677" s="19" t="inlineStr">
        <is>
          <t>GUINCHO ELÉTRICO DE COLUNA, CAPACIDADE 400 KG, COM MOTO FREIO, MOTOR TRIFÁSICO DE 1,25 CV - CHP DIURNO. AF_03/2016</t>
        </is>
      </c>
      <c r="C677" s="18" t="inlineStr">
        <is>
          <t>SINAPI</t>
        </is>
      </c>
      <c r="D677" s="18" t="inlineStr">
        <is>
          <t>CHP</t>
        </is>
      </c>
      <c r="E677" s="20" t="n">
        <v>0.0132</v>
      </c>
      <c r="F677" s="21" t="n">
        <v>28.7</v>
      </c>
      <c r="G677" s="21">
        <f>ROUND(ROUND(E677,8)*F677,2)</f>
        <v/>
      </c>
    </row>
    <row r="678" ht="18" customHeight="1">
      <c r="A678" s="1" t="n"/>
      <c r="B678" s="1" t="n"/>
      <c r="C678" s="1" t="n"/>
      <c r="D678" s="1" t="n"/>
      <c r="E678" s="77" t="inlineStr">
        <is>
          <t>TOTAL Equipamento Custo Horário:</t>
        </is>
      </c>
      <c r="F678" s="89" t="n"/>
      <c r="G678" s="22">
        <f>SUM(G676:G677)</f>
        <v/>
      </c>
    </row>
    <row r="679" ht="15" customHeight="1">
      <c r="A679" s="76" t="inlineStr">
        <is>
          <t>Material</t>
        </is>
      </c>
      <c r="B679" s="89" t="n"/>
      <c r="C679" s="74" t="inlineStr">
        <is>
          <t>FONTE</t>
        </is>
      </c>
      <c r="D679" s="74" t="inlineStr">
        <is>
          <t>UNID</t>
        </is>
      </c>
      <c r="E679" s="74" t="inlineStr">
        <is>
          <t>COEFICIENTE</t>
        </is>
      </c>
      <c r="F679" s="74" t="inlineStr">
        <is>
          <t>PREÇO UNITÁRIO</t>
        </is>
      </c>
      <c r="G679" s="74" t="inlineStr">
        <is>
          <t>TOTAL</t>
        </is>
      </c>
    </row>
    <row r="680" ht="21" customHeight="1">
      <c r="A680" s="18" t="inlineStr">
        <is>
          <t>00043106</t>
        </is>
      </c>
      <c r="B680" s="19" t="inlineStr">
        <is>
          <t>CHAPA DE ACO GALVANIZADA BITOLA GSG 24, E = 0,64 (5,12 KG/M2)</t>
        </is>
      </c>
      <c r="C680" s="18" t="inlineStr">
        <is>
          <t>SINAPI</t>
        </is>
      </c>
      <c r="D680" s="18" t="inlineStr">
        <is>
          <t>KG</t>
        </is>
      </c>
      <c r="E680" s="20" t="n">
        <v>5.225</v>
      </c>
      <c r="F680" s="21" t="n">
        <v>11.37</v>
      </c>
      <c r="G680" s="21">
        <f>ROUND(ROUND(E680,8)*F680,2)</f>
        <v/>
      </c>
    </row>
    <row r="681" ht="21" customHeight="1">
      <c r="A681" s="18" t="inlineStr">
        <is>
          <t>COT0006</t>
        </is>
      </c>
      <c r="B681" s="19" t="inlineStr">
        <is>
          <t>PARAFUSO AUTO PERFURANTE PARA ISOTELHA COLONIAL ACABAMENTO NA COR TERRA COTA FIXAÇÃO AÇO</t>
        </is>
      </c>
      <c r="C681" s="18" t="inlineStr">
        <is>
          <t xml:space="preserve">Composições </t>
        </is>
      </c>
      <c r="D681" s="18" t="inlineStr">
        <is>
          <t>UN</t>
        </is>
      </c>
      <c r="E681" s="20" t="n">
        <v>6</v>
      </c>
      <c r="F681" s="21" t="n">
        <v>2.2</v>
      </c>
      <c r="G681" s="21">
        <f>ROUND(ROUND(E681,8)*F681,2)</f>
        <v/>
      </c>
    </row>
    <row r="682" ht="21" customHeight="1">
      <c r="A682" s="18" t="inlineStr">
        <is>
          <t>00000142</t>
        </is>
      </c>
      <c r="B682" s="19" t="inlineStr">
        <is>
          <t>SELANTE ELASTICO MONOCOMPONENTE A BASE DE POLIURETANO (PU) PARA JUNTAS DIVERSAS</t>
        </is>
      </c>
      <c r="C682" s="18" t="inlineStr">
        <is>
          <t>SINAPI</t>
        </is>
      </c>
      <c r="D682" s="18" t="inlineStr">
        <is>
          <t>310ML</t>
        </is>
      </c>
      <c r="E682" s="20" t="n">
        <v>0.198</v>
      </c>
      <c r="F682" s="21" t="n">
        <v>38.65</v>
      </c>
      <c r="G682" s="21">
        <f>ROUND(ROUND(E682,8)*F682,2)</f>
        <v/>
      </c>
    </row>
    <row r="683" ht="15" customHeight="1">
      <c r="A683" s="1" t="n"/>
      <c r="B683" s="1" t="n"/>
      <c r="C683" s="1" t="n"/>
      <c r="D683" s="1" t="n"/>
      <c r="E683" s="77" t="inlineStr">
        <is>
          <t>TOTAL Material:</t>
        </is>
      </c>
      <c r="F683" s="89" t="n"/>
      <c r="G683" s="22">
        <f>SUM(G680:G682)</f>
        <v/>
      </c>
    </row>
    <row r="684" ht="15" customHeight="1">
      <c r="A684" s="76" t="inlineStr">
        <is>
          <t>Mão de Obra com Encargos Complementares</t>
        </is>
      </c>
      <c r="B684" s="89" t="n"/>
      <c r="C684" s="74" t="inlineStr">
        <is>
          <t>FONTE</t>
        </is>
      </c>
      <c r="D684" s="74" t="inlineStr">
        <is>
          <t>UNID</t>
        </is>
      </c>
      <c r="E684" s="74" t="inlineStr">
        <is>
          <t>COEFICIENTE</t>
        </is>
      </c>
      <c r="F684" s="74" t="inlineStr">
        <is>
          <t>PREÇO UNITÁRIO</t>
        </is>
      </c>
      <c r="G684" s="74" t="inlineStr">
        <is>
          <t>TOTAL</t>
        </is>
      </c>
    </row>
    <row r="685" ht="15" customHeight="1">
      <c r="A685" s="18" t="inlineStr">
        <is>
          <t>88316</t>
        </is>
      </c>
      <c r="B685" s="19" t="inlineStr">
        <is>
          <t>SERVENTE COM ENCARGOS COMPLEMENTARES</t>
        </is>
      </c>
      <c r="C685" s="18" t="inlineStr">
        <is>
          <t>SINAPI</t>
        </is>
      </c>
      <c r="D685" s="18" t="inlineStr">
        <is>
          <t>H</t>
        </is>
      </c>
      <c r="E685" s="20" t="n">
        <v>0.207</v>
      </c>
      <c r="F685" s="21" t="n">
        <v>22.1</v>
      </c>
      <c r="G685" s="21">
        <f>ROUND(ROUND(E685,8)*F685,2)</f>
        <v/>
      </c>
    </row>
    <row r="686" ht="15" customHeight="1">
      <c r="A686" s="18" t="inlineStr">
        <is>
          <t>88323</t>
        </is>
      </c>
      <c r="B686" s="19" t="inlineStr">
        <is>
          <t>TELHADISTA COM ENCARGOS COMPLEMENTARES</t>
        </is>
      </c>
      <c r="C686" s="18" t="inlineStr">
        <is>
          <t>SINAPI</t>
        </is>
      </c>
      <c r="D686" s="18" t="inlineStr">
        <is>
          <t>H</t>
        </is>
      </c>
      <c r="E686" s="20" t="n">
        <v>0.112</v>
      </c>
      <c r="F686" s="21" t="n">
        <v>28.26</v>
      </c>
      <c r="G686" s="21">
        <f>ROUND(ROUND(E686,8)*F686,2)</f>
        <v/>
      </c>
    </row>
    <row r="687" ht="18" customHeight="1">
      <c r="A687" s="1" t="n"/>
      <c r="B687" s="1" t="n"/>
      <c r="C687" s="1" t="n"/>
      <c r="D687" s="1" t="n"/>
      <c r="E687" s="77" t="inlineStr">
        <is>
          <t>TOTAL Mão de Obra com Encargos Complementares:</t>
        </is>
      </c>
      <c r="F687" s="89" t="n"/>
      <c r="G687" s="22">
        <f>SUM(G685:G686)</f>
        <v/>
      </c>
    </row>
    <row r="688" ht="15" customHeight="1">
      <c r="A688" s="1" t="n"/>
      <c r="B688" s="1" t="n"/>
      <c r="C688" s="1" t="n"/>
      <c r="D688" s="1" t="n"/>
      <c r="E688" s="78" t="inlineStr">
        <is>
          <t>VALOR:</t>
        </is>
      </c>
      <c r="F688" s="89" t="n"/>
      <c r="G688" s="4">
        <f>SUM(G678,G683,G687)</f>
        <v/>
      </c>
    </row>
    <row r="689" ht="15" customHeight="1">
      <c r="A689" s="1" t="n"/>
      <c r="B689" s="1" t="n"/>
      <c r="C689" s="1" t="n"/>
      <c r="D689" s="1" t="n"/>
      <c r="E689" s="78" t="inlineStr">
        <is>
          <t>VALOR BDI:</t>
        </is>
      </c>
      <c r="F689" s="89" t="n"/>
      <c r="G689" s="4">
        <f>ROUND(G688*(0/100),2)</f>
        <v/>
      </c>
    </row>
    <row r="690" ht="15" customHeight="1">
      <c r="A690" s="1" t="n"/>
      <c r="B690" s="1" t="n"/>
      <c r="C690" s="1" t="n"/>
      <c r="D690" s="1" t="n"/>
      <c r="E690" s="78" t="inlineStr">
        <is>
          <t>VALOR COM BDI:</t>
        </is>
      </c>
      <c r="F690" s="89" t="n"/>
      <c r="G690" s="4">
        <f>G689+G688</f>
        <v/>
      </c>
    </row>
    <row r="691" ht="9.949999999999999" customHeight="1">
      <c r="A691" s="1" t="n"/>
      <c r="B691" s="1" t="n"/>
      <c r="C691" s="1" t="n"/>
      <c r="D691" s="1" t="n"/>
      <c r="E691" s="79" t="n"/>
    </row>
    <row r="692" ht="20.1" customHeight="1">
      <c r="A692" s="80" t="inlineStr">
        <is>
          <t>CP ADAP. 038 REMOÇÃO, ARMAZENAMENTO E REEINSTALAÇÃO DE SPDA COM EMISSÃO DE LAUDO (UN)</t>
        </is>
      </c>
      <c r="B692" s="88" t="n"/>
      <c r="C692" s="88" t="n"/>
      <c r="D692" s="88" t="n"/>
      <c r="E692" s="88" t="n"/>
      <c r="F692" s="88" t="n"/>
      <c r="G692" s="89" t="n"/>
    </row>
    <row r="693" ht="15" customHeight="1">
      <c r="A693" s="76" t="inlineStr">
        <is>
          <t>Material</t>
        </is>
      </c>
      <c r="B693" s="89" t="n"/>
      <c r="C693" s="74" t="inlineStr">
        <is>
          <t>FONTE</t>
        </is>
      </c>
      <c r="D693" s="74" t="inlineStr">
        <is>
          <t>UNID</t>
        </is>
      </c>
      <c r="E693" s="74" t="inlineStr">
        <is>
          <t>COEFICIENTE</t>
        </is>
      </c>
      <c r="F693" s="74" t="inlineStr">
        <is>
          <t>PREÇO UNITÁRIO</t>
        </is>
      </c>
      <c r="G693" s="74" t="inlineStr">
        <is>
          <t>TOTAL</t>
        </is>
      </c>
    </row>
    <row r="694" ht="21" customHeight="1">
      <c r="A694" s="18" t="inlineStr">
        <is>
          <t>INS-56422507</t>
        </is>
      </c>
      <c r="B694" s="19" t="inlineStr">
        <is>
          <t>REMOÇÃO, ARMAZENAMENTO E REINSTALAÇÃO DE SPDA</t>
        </is>
      </c>
      <c r="C694" s="18" t="inlineStr">
        <is>
          <t xml:space="preserve">Composições </t>
        </is>
      </c>
      <c r="D694" s="18" t="inlineStr">
        <is>
          <t>UN</t>
        </is>
      </c>
      <c r="E694" s="20" t="n">
        <v>1</v>
      </c>
      <c r="F694" s="21" t="n">
        <v>5950.6</v>
      </c>
      <c r="G694" s="21">
        <f>ROUND(ROUND(E694,8)*F694,2)</f>
        <v/>
      </c>
    </row>
    <row r="695" ht="15" customHeight="1">
      <c r="A695" s="1" t="n"/>
      <c r="B695" s="1" t="n"/>
      <c r="C695" s="1" t="n"/>
      <c r="D695" s="1" t="n"/>
      <c r="E695" s="77" t="inlineStr">
        <is>
          <t>TOTAL Material:</t>
        </is>
      </c>
      <c r="F695" s="89" t="n"/>
      <c r="G695" s="22">
        <f>SUM(G694:G694)</f>
        <v/>
      </c>
    </row>
    <row r="696" ht="15" customHeight="1">
      <c r="A696" s="76" t="inlineStr">
        <is>
          <t>Mão de Obra com Encargos Complementares</t>
        </is>
      </c>
      <c r="B696" s="89" t="n"/>
      <c r="C696" s="74" t="inlineStr">
        <is>
          <t>FONTE</t>
        </is>
      </c>
      <c r="D696" s="74" t="inlineStr">
        <is>
          <t>UNID</t>
        </is>
      </c>
      <c r="E696" s="74" t="inlineStr">
        <is>
          <t>COEFICIENTE</t>
        </is>
      </c>
      <c r="F696" s="74" t="inlineStr">
        <is>
          <t>PREÇO UNITÁRIO</t>
        </is>
      </c>
      <c r="G696" s="74" t="inlineStr">
        <is>
          <t>TOTAL</t>
        </is>
      </c>
    </row>
    <row r="697" ht="21" customHeight="1">
      <c r="A697" s="18" t="inlineStr">
        <is>
          <t>88247</t>
        </is>
      </c>
      <c r="B697" s="19" t="inlineStr">
        <is>
          <t>AUXILIAR DE ELETRICISTA COM ENCARGOS COMPLEMENTARES</t>
        </is>
      </c>
      <c r="C697" s="18" t="inlineStr">
        <is>
          <t>SINAPI</t>
        </is>
      </c>
      <c r="D697" s="18" t="inlineStr">
        <is>
          <t>H</t>
        </is>
      </c>
      <c r="E697" s="20" t="n">
        <v>0.2337</v>
      </c>
      <c r="F697" s="21" t="n">
        <v>23.65</v>
      </c>
      <c r="G697" s="21">
        <f>ROUND(ROUND(E697,8)*F697,2)</f>
        <v/>
      </c>
    </row>
    <row r="698" ht="15" customHeight="1">
      <c r="A698" s="18" t="inlineStr">
        <is>
          <t>88264</t>
        </is>
      </c>
      <c r="B698" s="19" t="inlineStr">
        <is>
          <t>ELETRICISTA COM ENCARGOS COMPLEMENTARES</t>
        </is>
      </c>
      <c r="C698" s="18" t="inlineStr">
        <is>
          <t>SINAPI</t>
        </is>
      </c>
      <c r="D698" s="18" t="inlineStr">
        <is>
          <t>H</t>
        </is>
      </c>
      <c r="E698" s="20" t="n">
        <v>0.2529</v>
      </c>
      <c r="F698" s="21" t="n">
        <v>29.25</v>
      </c>
      <c r="G698" s="21">
        <f>ROUND(ROUND(E698,8)*F698,2)</f>
        <v/>
      </c>
    </row>
    <row r="699" ht="21" customHeight="1">
      <c r="A699" s="18" t="inlineStr">
        <is>
          <t>91677</t>
        </is>
      </c>
      <c r="B699" s="19" t="inlineStr">
        <is>
          <t>ENGENHEIRO ELETRICISTA COM ENCARGOS COMPLEMENTARES</t>
        </is>
      </c>
      <c r="C699" s="18" t="inlineStr">
        <is>
          <t xml:space="preserve">Composições </t>
        </is>
      </c>
      <c r="D699" s="18" t="inlineStr">
        <is>
          <t>H</t>
        </is>
      </c>
      <c r="E699" s="20" t="n">
        <v>0.333333</v>
      </c>
      <c r="F699" s="21" t="n">
        <v>97.11</v>
      </c>
      <c r="G699" s="21">
        <f>ROUND(ROUND(E699,8)*F699,2)</f>
        <v/>
      </c>
    </row>
    <row r="700" ht="15" customHeight="1">
      <c r="A700" s="18" t="inlineStr">
        <is>
          <t>88316</t>
        </is>
      </c>
      <c r="B700" s="19" t="inlineStr">
        <is>
          <t>SERVENTE COM ENCARGOS COMPLEMENTARES</t>
        </is>
      </c>
      <c r="C700" s="18" t="inlineStr">
        <is>
          <t>SINAPI</t>
        </is>
      </c>
      <c r="D700" s="18" t="inlineStr">
        <is>
          <t>H</t>
        </is>
      </c>
      <c r="E700" s="20" t="n">
        <v>0.0876</v>
      </c>
      <c r="F700" s="21" t="n">
        <v>22.1</v>
      </c>
      <c r="G700" s="21">
        <f>ROUND(ROUND(E700,8)*F700,2)</f>
        <v/>
      </c>
    </row>
    <row r="701" ht="18" customHeight="1">
      <c r="A701" s="1" t="n"/>
      <c r="B701" s="1" t="n"/>
      <c r="C701" s="1" t="n"/>
      <c r="D701" s="1" t="n"/>
      <c r="E701" s="77" t="inlineStr">
        <is>
          <t>TOTAL Mão de Obra com Encargos Complementares:</t>
        </is>
      </c>
      <c r="F701" s="89" t="n"/>
      <c r="G701" s="22">
        <f>SUM(G697:G700)</f>
        <v/>
      </c>
    </row>
    <row r="702" ht="15" customHeight="1">
      <c r="A702" s="1" t="n"/>
      <c r="B702" s="1" t="n"/>
      <c r="C702" s="1" t="n"/>
      <c r="D702" s="1" t="n"/>
      <c r="E702" s="78" t="inlineStr">
        <is>
          <t>VALOR:</t>
        </is>
      </c>
      <c r="F702" s="89" t="n"/>
      <c r="G702" s="4">
        <f>SUM(G695,G701)</f>
        <v/>
      </c>
    </row>
    <row r="703" ht="15" customHeight="1">
      <c r="A703" s="1" t="n"/>
      <c r="B703" s="1" t="n"/>
      <c r="C703" s="1" t="n"/>
      <c r="D703" s="1" t="n"/>
      <c r="E703" s="78" t="inlineStr">
        <is>
          <t>VALOR BDI:</t>
        </is>
      </c>
      <c r="F703" s="89" t="n"/>
      <c r="G703" s="4">
        <f>ROUND(G702*(0/100),2)</f>
        <v/>
      </c>
    </row>
    <row r="704" ht="15" customHeight="1">
      <c r="A704" s="1" t="n"/>
      <c r="B704" s="1" t="n"/>
      <c r="C704" s="1" t="n"/>
      <c r="D704" s="1" t="n"/>
      <c r="E704" s="78" t="inlineStr">
        <is>
          <t>VALOR COM BDI:</t>
        </is>
      </c>
      <c r="F704" s="89" t="n"/>
      <c r="G704" s="4">
        <f>G703+G702</f>
        <v/>
      </c>
    </row>
    <row r="705" ht="9.949999999999999" customHeight="1">
      <c r="A705" s="1" t="n"/>
      <c r="B705" s="1" t="n"/>
      <c r="C705" s="1" t="n"/>
      <c r="D705" s="1" t="n"/>
      <c r="E705" s="79" t="n"/>
    </row>
    <row r="706" ht="20.1" customHeight="1">
      <c r="A706" s="80" t="inlineStr">
        <is>
          <t>97626SINAPI_ HE50%_1 DEMOLIÇÃO DE PILARES E VIGAS CONCRETO ARMADO, DE FORMA MANUAL, SEM REAPROVEITAMENTO_HORÁRIO EXTRAORDINÁRIO 50%. (m³)</t>
        </is>
      </c>
      <c r="B706" s="88" t="n"/>
      <c r="C706" s="88" t="n"/>
      <c r="D706" s="88" t="n"/>
      <c r="E706" s="88" t="n"/>
      <c r="F706" s="88" t="n"/>
      <c r="G706" s="89" t="n"/>
    </row>
    <row r="707" ht="15" customHeight="1">
      <c r="A707" s="76" t="inlineStr">
        <is>
          <t>Material</t>
        </is>
      </c>
      <c r="B707" s="89" t="n"/>
      <c r="C707" s="74" t="inlineStr">
        <is>
          <t>FONTE</t>
        </is>
      </c>
      <c r="D707" s="74" t="inlineStr">
        <is>
          <t>UNID</t>
        </is>
      </c>
      <c r="E707" s="74" t="inlineStr">
        <is>
          <t>COEFICIENTE</t>
        </is>
      </c>
      <c r="F707" s="74" t="inlineStr">
        <is>
          <t>PREÇO UNITÁRIO</t>
        </is>
      </c>
      <c r="G707" s="74" t="inlineStr">
        <is>
          <t>TOTAL</t>
        </is>
      </c>
    </row>
    <row r="708" ht="21" customHeight="1">
      <c r="A708" s="18" t="inlineStr">
        <is>
          <t>00041954</t>
        </is>
      </c>
      <c r="B708" s="19" t="inlineStr">
        <is>
          <t>CABO DE ACO GALVANIZADO, DIAMETRO 9,53 MM (3/8"), COM ALMA DE FIBRA 6 X 25 F</t>
        </is>
      </c>
      <c r="C708" s="18" t="inlineStr">
        <is>
          <t>SINAPI</t>
        </is>
      </c>
      <c r="D708" s="18" t="inlineStr">
        <is>
          <t>KG</t>
        </is>
      </c>
      <c r="E708" s="20" t="n">
        <v>0.2835</v>
      </c>
      <c r="F708" s="21" t="n">
        <v>49.76</v>
      </c>
      <c r="G708" s="21">
        <f>ROUND(ROUND(E708,8)*F708,2)</f>
        <v/>
      </c>
    </row>
    <row r="709" ht="15" customHeight="1">
      <c r="A709" s="1" t="n"/>
      <c r="B709" s="1" t="n"/>
      <c r="C709" s="1" t="n"/>
      <c r="D709" s="1" t="n"/>
      <c r="E709" s="77" t="inlineStr">
        <is>
          <t>TOTAL Material:</t>
        </is>
      </c>
      <c r="F709" s="89" t="n"/>
      <c r="G709" s="22">
        <f>SUM(G708:G708)</f>
        <v/>
      </c>
    </row>
    <row r="710" ht="15" customHeight="1">
      <c r="A710" s="76" t="inlineStr">
        <is>
          <t>Mão de Obra</t>
        </is>
      </c>
      <c r="B710" s="89" t="n"/>
      <c r="C710" s="74" t="inlineStr">
        <is>
          <t>FONTE</t>
        </is>
      </c>
      <c r="D710" s="74" t="inlineStr">
        <is>
          <t>UNID</t>
        </is>
      </c>
      <c r="E710" s="74" t="inlineStr">
        <is>
          <t>COEFICIENTE</t>
        </is>
      </c>
      <c r="F710" s="74" t="inlineStr">
        <is>
          <t>PREÇO UNITÁRIO</t>
        </is>
      </c>
      <c r="G710" s="74" t="inlineStr">
        <is>
          <t>TOTAL</t>
        </is>
      </c>
    </row>
    <row r="711" ht="21" customHeight="1">
      <c r="A711" s="18" t="inlineStr">
        <is>
          <t>PE.88309..HE_1.</t>
        </is>
      </c>
      <c r="B711" s="19" t="inlineStr">
        <is>
          <t>PEDREIRO COM ENCARGOS COMPLEMENTARES HORÁRIO EXTRAORDINÁRIO 50%</t>
        </is>
      </c>
      <c r="C711" s="18" t="inlineStr">
        <is>
          <t xml:space="preserve">Composições </t>
        </is>
      </c>
      <c r="D711" s="18" t="inlineStr">
        <is>
          <t>H</t>
        </is>
      </c>
      <c r="E711" s="20" t="n">
        <v>2.3196</v>
      </c>
      <c r="F711" s="21" t="n">
        <v>36.9</v>
      </c>
      <c r="G711" s="21">
        <f>ROUND(ROUND(E711,8)*F711,2)</f>
        <v/>
      </c>
    </row>
    <row r="712" ht="21" customHeight="1">
      <c r="A712" s="18" t="inlineStr">
        <is>
          <t>PE.88316..HE</t>
        </is>
      </c>
      <c r="B712" s="19" t="inlineStr">
        <is>
          <t>SERVENTE COM ENCARGOS COMPLEMENTARES HORÁRIO EXTRAORDINÁRIO 50%</t>
        </is>
      </c>
      <c r="C712" s="18" t="inlineStr">
        <is>
          <t xml:space="preserve">Composições </t>
        </is>
      </c>
      <c r="D712" s="18" t="inlineStr">
        <is>
          <t>H</t>
        </is>
      </c>
      <c r="E712" s="20" t="n">
        <v>15.9693</v>
      </c>
      <c r="F712" s="21" t="n">
        <v>28.24</v>
      </c>
      <c r="G712" s="21">
        <f>ROUND(ROUND(E712,8)*F712,2)</f>
        <v/>
      </c>
    </row>
    <row r="713" ht="15" customHeight="1">
      <c r="A713" s="1" t="n"/>
      <c r="B713" s="1" t="n"/>
      <c r="C713" s="1" t="n"/>
      <c r="D713" s="1" t="n"/>
      <c r="E713" s="77" t="inlineStr">
        <is>
          <t>TOTAL Mão de Obra:</t>
        </is>
      </c>
      <c r="F713" s="89" t="n"/>
      <c r="G713" s="22">
        <f>SUM(G711:G712)</f>
        <v/>
      </c>
    </row>
    <row r="714" ht="15" customHeight="1">
      <c r="A714" s="1" t="n"/>
      <c r="B714" s="1" t="n"/>
      <c r="C714" s="1" t="n"/>
      <c r="D714" s="1" t="n"/>
      <c r="E714" s="78" t="inlineStr">
        <is>
          <t>VALOR:</t>
        </is>
      </c>
      <c r="F714" s="89" t="n"/>
      <c r="G714" s="4">
        <f>SUM(G709,G713)</f>
        <v/>
      </c>
    </row>
    <row r="715" ht="15" customHeight="1">
      <c r="A715" s="1" t="n"/>
      <c r="B715" s="1" t="n"/>
      <c r="C715" s="1" t="n"/>
      <c r="D715" s="1" t="n"/>
      <c r="E715" s="78" t="inlineStr">
        <is>
          <t>VALOR BDI:</t>
        </is>
      </c>
      <c r="F715" s="89" t="n"/>
      <c r="G715" s="4">
        <f>ROUND(G714*(0/100),2)</f>
        <v/>
      </c>
    </row>
    <row r="716" ht="15" customHeight="1">
      <c r="A716" s="1" t="n"/>
      <c r="B716" s="1" t="n"/>
      <c r="C716" s="1" t="n"/>
      <c r="D716" s="1" t="n"/>
      <c r="E716" s="78" t="inlineStr">
        <is>
          <t>VALOR COM BDI:</t>
        </is>
      </c>
      <c r="F716" s="89" t="n"/>
      <c r="G716" s="4">
        <f>G715+G714</f>
        <v/>
      </c>
    </row>
    <row r="717" ht="9.949999999999999" customHeight="1">
      <c r="A717" s="1" t="n"/>
      <c r="B717" s="1" t="n"/>
      <c r="C717" s="1" t="n"/>
      <c r="D717" s="1" t="n"/>
      <c r="E717" s="79" t="n"/>
    </row>
    <row r="718" ht="20.1" customHeight="1">
      <c r="A718" s="80" t="inlineStr">
        <is>
          <t>CP-95467-90315369 EMBASAMENTO C/PEDRA ARGAMASSADA UTILIZANDO ARG.CIM/AREIA 1:6 (M3) (M3)</t>
        </is>
      </c>
      <c r="B718" s="88" t="n"/>
      <c r="C718" s="88" t="n"/>
      <c r="D718" s="88" t="n"/>
      <c r="E718" s="88" t="n"/>
      <c r="F718" s="88" t="n"/>
      <c r="G718" s="89" t="n"/>
    </row>
    <row r="719" ht="15" customHeight="1">
      <c r="A719" s="76" t="inlineStr">
        <is>
          <t>Material</t>
        </is>
      </c>
      <c r="B719" s="89" t="n"/>
      <c r="C719" s="74" t="inlineStr">
        <is>
          <t>FONTE</t>
        </is>
      </c>
      <c r="D719" s="74" t="inlineStr">
        <is>
          <t>UNID</t>
        </is>
      </c>
      <c r="E719" s="74" t="inlineStr">
        <is>
          <t>COEFICIENTE</t>
        </is>
      </c>
      <c r="F719" s="74" t="inlineStr">
        <is>
          <t>PREÇO UNITÁRIO</t>
        </is>
      </c>
      <c r="G719" s="74" t="inlineStr">
        <is>
          <t>TOTAL</t>
        </is>
      </c>
    </row>
    <row r="720" ht="29.1" customHeight="1">
      <c r="A720" s="18" t="inlineStr">
        <is>
          <t>00004730</t>
        </is>
      </c>
      <c r="B720" s="19" t="inlineStr">
        <is>
          <t>PEDRA DE MAO OU PEDRA RACHAO PARA ARRIMO/FUNDACAO (POSTO PEDREIRA/FORNECEDOR, SEM FRETE)</t>
        </is>
      </c>
      <c r="C720" s="18" t="inlineStr">
        <is>
          <t>SINAPI</t>
        </is>
      </c>
      <c r="D720" s="18" t="inlineStr">
        <is>
          <t>M3</t>
        </is>
      </c>
      <c r="E720" s="20" t="n">
        <v>1.1</v>
      </c>
      <c r="F720" s="21" t="n">
        <v>108.69</v>
      </c>
      <c r="G720" s="21">
        <f>ROUND(ROUND(E720,8)*F720,2)</f>
        <v/>
      </c>
    </row>
    <row r="721" ht="15" customHeight="1">
      <c r="A721" s="1" t="n"/>
      <c r="B721" s="1" t="n"/>
      <c r="C721" s="1" t="n"/>
      <c r="D721" s="1" t="n"/>
      <c r="E721" s="77" t="inlineStr">
        <is>
          <t>TOTAL Material:</t>
        </is>
      </c>
      <c r="F721" s="89" t="n"/>
      <c r="G721" s="22">
        <f>SUM(G720:G720)</f>
        <v/>
      </c>
    </row>
    <row r="722" ht="15" customHeight="1">
      <c r="A722" s="76" t="inlineStr">
        <is>
          <t>Mão de Obra com Encargos Complementares</t>
        </is>
      </c>
      <c r="B722" s="89" t="n"/>
      <c r="C722" s="74" t="inlineStr">
        <is>
          <t>FONTE</t>
        </is>
      </c>
      <c r="D722" s="74" t="inlineStr">
        <is>
          <t>UNID</t>
        </is>
      </c>
      <c r="E722" s="74" t="inlineStr">
        <is>
          <t>COEFICIENTE</t>
        </is>
      </c>
      <c r="F722" s="74" t="inlineStr">
        <is>
          <t>PREÇO UNITÁRIO</t>
        </is>
      </c>
      <c r="G722" s="74" t="inlineStr">
        <is>
          <t>TOTAL</t>
        </is>
      </c>
    </row>
    <row r="723" ht="15" customHeight="1">
      <c r="A723" s="18" t="inlineStr">
        <is>
          <t>88309</t>
        </is>
      </c>
      <c r="B723" s="19" t="inlineStr">
        <is>
          <t>PEDREIRO COM ENCARGOS COMPLEMENTARES</t>
        </is>
      </c>
      <c r="C723" s="18" t="inlineStr">
        <is>
          <t>SINAPI</t>
        </is>
      </c>
      <c r="D723" s="18" t="inlineStr">
        <is>
          <t>H</t>
        </is>
      </c>
      <c r="E723" s="20" t="n">
        <v>6</v>
      </c>
      <c r="F723" s="21" t="n">
        <v>28.88</v>
      </c>
      <c r="G723" s="21">
        <f>ROUND(ROUND(E723,8)*F723,2)</f>
        <v/>
      </c>
    </row>
    <row r="724" ht="15" customHeight="1">
      <c r="A724" s="18" t="inlineStr">
        <is>
          <t>88316</t>
        </is>
      </c>
      <c r="B724" s="19" t="inlineStr">
        <is>
          <t>SERVENTE COM ENCARGOS COMPLEMENTARES</t>
        </is>
      </c>
      <c r="C724" s="18" t="inlineStr">
        <is>
          <t>SINAPI</t>
        </is>
      </c>
      <c r="D724" s="18" t="inlineStr">
        <is>
          <t>H</t>
        </is>
      </c>
      <c r="E724" s="20" t="n">
        <v>6</v>
      </c>
      <c r="F724" s="21" t="n">
        <v>22.1</v>
      </c>
      <c r="G724" s="21">
        <f>ROUND(ROUND(E724,8)*F724,2)</f>
        <v/>
      </c>
    </row>
    <row r="725" ht="18" customHeight="1">
      <c r="A725" s="1" t="n"/>
      <c r="B725" s="1" t="n"/>
      <c r="C725" s="1" t="n"/>
      <c r="D725" s="1" t="n"/>
      <c r="E725" s="77" t="inlineStr">
        <is>
          <t>TOTAL Mão de Obra com Encargos Complementares:</t>
        </is>
      </c>
      <c r="F725" s="89" t="n"/>
      <c r="G725" s="22">
        <f>SUM(G723:G724)</f>
        <v/>
      </c>
    </row>
    <row r="726" ht="15" customHeight="1">
      <c r="A726" s="76" t="inlineStr">
        <is>
          <t>Serviço</t>
        </is>
      </c>
      <c r="B726" s="89" t="n"/>
      <c r="C726" s="74" t="inlineStr">
        <is>
          <t>FONTE</t>
        </is>
      </c>
      <c r="D726" s="74" t="inlineStr">
        <is>
          <t>UNID</t>
        </is>
      </c>
      <c r="E726" s="74" t="inlineStr">
        <is>
          <t>COEFICIENTE</t>
        </is>
      </c>
      <c r="F726" s="74" t="inlineStr">
        <is>
          <t>PREÇO UNITÁRIO</t>
        </is>
      </c>
      <c r="G726" s="74" t="inlineStr">
        <is>
          <t>TOTAL</t>
        </is>
      </c>
    </row>
    <row r="727" ht="29.1" customHeight="1">
      <c r="A727" s="18" t="inlineStr">
        <is>
          <t>87316</t>
        </is>
      </c>
      <c r="B727" s="19" t="inlineStr">
        <is>
          <t>ARGAMASSA TRAÇO 1:4 (EM VOLUME DE CIMENTO E AREIA GROSSA ÚMIDA) PARA CHAPISCO CONVENCIONAL, PREPARO MECÂNICO COM BETONEIRA 400 L. AF_08/2019</t>
        </is>
      </c>
      <c r="C727" s="18" t="inlineStr">
        <is>
          <t>SINAPI</t>
        </is>
      </c>
      <c r="D727" s="18" t="inlineStr">
        <is>
          <t>M3</t>
        </is>
      </c>
      <c r="E727" s="20" t="n">
        <v>0.3</v>
      </c>
      <c r="F727" s="21" t="n">
        <v>508.81</v>
      </c>
      <c r="G727" s="21">
        <f>ROUND(ROUND(E727,8)*F727,2)</f>
        <v/>
      </c>
    </row>
    <row r="728" ht="15" customHeight="1">
      <c r="A728" s="1" t="n"/>
      <c r="B728" s="1" t="n"/>
      <c r="C728" s="1" t="n"/>
      <c r="D728" s="1" t="n"/>
      <c r="E728" s="77" t="inlineStr">
        <is>
          <t>TOTAL Serviço:</t>
        </is>
      </c>
      <c r="F728" s="89" t="n"/>
      <c r="G728" s="22">
        <f>SUM(G727:G727)</f>
        <v/>
      </c>
    </row>
    <row r="729" ht="15" customHeight="1">
      <c r="A729" s="1" t="n"/>
      <c r="B729" s="1" t="n"/>
      <c r="C729" s="1" t="n"/>
      <c r="D729" s="1" t="n"/>
      <c r="E729" s="78" t="inlineStr">
        <is>
          <t>VALOR:</t>
        </is>
      </c>
      <c r="F729" s="89" t="n"/>
      <c r="G729" s="4">
        <f>SUM(G721,G725,G728)</f>
        <v/>
      </c>
    </row>
    <row r="730" ht="15" customHeight="1">
      <c r="A730" s="1" t="n"/>
      <c r="B730" s="1" t="n"/>
      <c r="C730" s="1" t="n"/>
      <c r="D730" s="1" t="n"/>
      <c r="E730" s="78" t="inlineStr">
        <is>
          <t>VALOR BDI:</t>
        </is>
      </c>
      <c r="F730" s="89" t="n"/>
      <c r="G730" s="4">
        <f>ROUND(G729*(0/100),2)</f>
        <v/>
      </c>
    </row>
    <row r="731" ht="15" customHeight="1">
      <c r="A731" s="1" t="n"/>
      <c r="B731" s="1" t="n"/>
      <c r="C731" s="1" t="n"/>
      <c r="D731" s="1" t="n"/>
      <c r="E731" s="78" t="inlineStr">
        <is>
          <t>VALOR COM BDI:</t>
        </is>
      </c>
      <c r="F731" s="89" t="n"/>
      <c r="G731" s="4">
        <f>G730+G729</f>
        <v/>
      </c>
    </row>
    <row r="732" ht="9.949999999999999" customHeight="1">
      <c r="A732" s="1" t="n"/>
      <c r="B732" s="1" t="n"/>
      <c r="C732" s="1" t="n"/>
      <c r="D732" s="1" t="n"/>
      <c r="E732" s="79" t="n"/>
    </row>
    <row r="733" ht="20.1" customHeight="1">
      <c r="A733" s="80" t="inlineStr">
        <is>
          <t>CP ADAP. 024 REMOÇÃO / RECOMPOSIÇÃO DE CERCA ELÉTRICA (M)</t>
        </is>
      </c>
      <c r="B733" s="88" t="n"/>
      <c r="C733" s="88" t="n"/>
      <c r="D733" s="88" t="n"/>
      <c r="E733" s="88" t="n"/>
      <c r="F733" s="88" t="n"/>
      <c r="G733" s="89" t="n"/>
    </row>
    <row r="734" ht="15" customHeight="1">
      <c r="A734" s="76" t="inlineStr">
        <is>
          <t>Mão de Obra com Encargos Complementares</t>
        </is>
      </c>
      <c r="B734" s="89" t="n"/>
      <c r="C734" s="74" t="inlineStr">
        <is>
          <t>FONTE</t>
        </is>
      </c>
      <c r="D734" s="74" t="inlineStr">
        <is>
          <t>UNID</t>
        </is>
      </c>
      <c r="E734" s="74" t="inlineStr">
        <is>
          <t>COEFICIENTE</t>
        </is>
      </c>
      <c r="F734" s="74" t="inlineStr">
        <is>
          <t>PREÇO UNITÁRIO</t>
        </is>
      </c>
      <c r="G734" s="74" t="inlineStr">
        <is>
          <t>TOTAL</t>
        </is>
      </c>
    </row>
    <row r="735" ht="15" customHeight="1">
      <c r="A735" s="18" t="inlineStr">
        <is>
          <t>88264</t>
        </is>
      </c>
      <c r="B735" s="19" t="inlineStr">
        <is>
          <t>ELETRICISTA COM ENCARGOS COMPLEMENTARES</t>
        </is>
      </c>
      <c r="C735" s="18" t="inlineStr">
        <is>
          <t>SINAPI</t>
        </is>
      </c>
      <c r="D735" s="18" t="inlineStr">
        <is>
          <t>H</t>
        </is>
      </c>
      <c r="E735" s="20" t="n">
        <v>0.5600000000000001</v>
      </c>
      <c r="F735" s="21" t="n">
        <v>29.25</v>
      </c>
      <c r="G735" s="21">
        <f>ROUND(ROUND(E735,8)*F735,2)</f>
        <v/>
      </c>
    </row>
    <row r="736" ht="15" customHeight="1">
      <c r="A736" s="18" t="inlineStr">
        <is>
          <t>88309</t>
        </is>
      </c>
      <c r="B736" s="19" t="inlineStr">
        <is>
          <t>PEDREIRO COM ENCARGOS COMPLEMENTARES</t>
        </is>
      </c>
      <c r="C736" s="18" t="inlineStr">
        <is>
          <t>SINAPI</t>
        </is>
      </c>
      <c r="D736" s="18" t="inlineStr">
        <is>
          <t>H</t>
        </is>
      </c>
      <c r="E736" s="20" t="n">
        <v>0.45</v>
      </c>
      <c r="F736" s="21" t="n">
        <v>28.88</v>
      </c>
      <c r="G736" s="21">
        <f>ROUND(ROUND(E736,8)*F736,2)</f>
        <v/>
      </c>
    </row>
    <row r="737" ht="15" customHeight="1">
      <c r="A737" s="18" t="inlineStr">
        <is>
          <t>88316</t>
        </is>
      </c>
      <c r="B737" s="19" t="inlineStr">
        <is>
          <t>SERVENTE COM ENCARGOS COMPLEMENTARES</t>
        </is>
      </c>
      <c r="C737" s="18" t="inlineStr">
        <is>
          <t>SINAPI</t>
        </is>
      </c>
      <c r="D737" s="18" t="inlineStr">
        <is>
          <t>H</t>
        </is>
      </c>
      <c r="E737" s="20" t="n">
        <v>0.8</v>
      </c>
      <c r="F737" s="21" t="n">
        <v>22.1</v>
      </c>
      <c r="G737" s="21">
        <f>ROUND(ROUND(E737,8)*F737,2)</f>
        <v/>
      </c>
    </row>
    <row r="738" ht="18" customHeight="1">
      <c r="A738" s="1" t="n"/>
      <c r="B738" s="1" t="n"/>
      <c r="C738" s="1" t="n"/>
      <c r="D738" s="1" t="n"/>
      <c r="E738" s="77" t="inlineStr">
        <is>
          <t>TOTAL Mão de Obra com Encargos Complementares:</t>
        </is>
      </c>
      <c r="F738" s="89" t="n"/>
      <c r="G738" s="22">
        <f>SUM(G735:G737)</f>
        <v/>
      </c>
    </row>
    <row r="739" ht="15" customHeight="1">
      <c r="A739" s="76" t="inlineStr">
        <is>
          <t>Serviço</t>
        </is>
      </c>
      <c r="B739" s="89" t="n"/>
      <c r="C739" s="74" t="inlineStr">
        <is>
          <t>FONTE</t>
        </is>
      </c>
      <c r="D739" s="74" t="inlineStr">
        <is>
          <t>UNID</t>
        </is>
      </c>
      <c r="E739" s="74" t="inlineStr">
        <is>
          <t>COEFICIENTE</t>
        </is>
      </c>
      <c r="F739" s="74" t="inlineStr">
        <is>
          <t>PREÇO UNITÁRIO</t>
        </is>
      </c>
      <c r="G739" s="74" t="inlineStr">
        <is>
          <t>TOTAL</t>
        </is>
      </c>
    </row>
    <row r="740" ht="21" customHeight="1">
      <c r="A740" s="18" t="inlineStr">
        <is>
          <t>C2536</t>
        </is>
      </c>
      <c r="B740" s="19" t="inlineStr">
        <is>
          <t>TRANSPORTE HORIZONTAL ATÉ 30M DE MATERIAIS À GRANEL</t>
        </is>
      </c>
      <c r="C740" s="18" t="inlineStr">
        <is>
          <t>SEINFRA</t>
        </is>
      </c>
      <c r="D740" s="18" t="inlineStr">
        <is>
          <t>M3</t>
        </is>
      </c>
      <c r="E740" s="20" t="n">
        <v>0.05</v>
      </c>
      <c r="F740" s="21" t="n">
        <v>55.25</v>
      </c>
      <c r="G740" s="21">
        <f>ROUND(ROUND(E740,8)*F740,2)</f>
        <v/>
      </c>
    </row>
    <row r="741" ht="15" customHeight="1">
      <c r="A741" s="1" t="n"/>
      <c r="B741" s="1" t="n"/>
      <c r="C741" s="1" t="n"/>
      <c r="D741" s="1" t="n"/>
      <c r="E741" s="77" t="inlineStr">
        <is>
          <t>TOTAL Serviço:</t>
        </is>
      </c>
      <c r="F741" s="89" t="n"/>
      <c r="G741" s="22">
        <f>SUM(G740:G740)</f>
        <v/>
      </c>
    </row>
    <row r="742" ht="15" customHeight="1">
      <c r="A742" s="1" t="n"/>
      <c r="B742" s="1" t="n"/>
      <c r="C742" s="1" t="n"/>
      <c r="D742" s="1" t="n"/>
      <c r="E742" s="78" t="inlineStr">
        <is>
          <t>VALOR:</t>
        </is>
      </c>
      <c r="F742" s="89" t="n"/>
      <c r="G742" s="4">
        <f>SUM(G738,G741)</f>
        <v/>
      </c>
    </row>
    <row r="743" ht="15" customHeight="1">
      <c r="A743" s="1" t="n"/>
      <c r="B743" s="1" t="n"/>
      <c r="C743" s="1" t="n"/>
      <c r="D743" s="1" t="n"/>
      <c r="E743" s="78" t="inlineStr">
        <is>
          <t>VALOR BDI:</t>
        </is>
      </c>
      <c r="F743" s="89" t="n"/>
      <c r="G743" s="4">
        <f>ROUND(G742*(0/100),2)</f>
        <v/>
      </c>
    </row>
    <row r="744" ht="15" customHeight="1">
      <c r="A744" s="1" t="n"/>
      <c r="B744" s="1" t="n"/>
      <c r="C744" s="1" t="n"/>
      <c r="D744" s="1" t="n"/>
      <c r="E744" s="78" t="inlineStr">
        <is>
          <t>VALOR COM BDI:</t>
        </is>
      </c>
      <c r="F744" s="89" t="n"/>
      <c r="G744" s="4">
        <f>G743+G742</f>
        <v/>
      </c>
    </row>
    <row r="745" ht="9.949999999999999" customHeight="1">
      <c r="A745" s="1" t="n"/>
      <c r="B745" s="1" t="n"/>
      <c r="C745" s="1" t="n"/>
      <c r="D745" s="1" t="n"/>
      <c r="E745" s="79" t="n"/>
    </row>
    <row r="746" ht="20.1" customHeight="1">
      <c r="A746" s="80" t="inlineStr">
        <is>
          <t>CP ADAP. 025 REMOÇÃO DE DIVISÓRIA DE GRANITO (M2)</t>
        </is>
      </c>
      <c r="B746" s="88" t="n"/>
      <c r="C746" s="88" t="n"/>
      <c r="D746" s="88" t="n"/>
      <c r="E746" s="88" t="n"/>
      <c r="F746" s="88" t="n"/>
      <c r="G746" s="89" t="n"/>
    </row>
    <row r="747" ht="15" customHeight="1">
      <c r="A747" s="76" t="inlineStr">
        <is>
          <t>Mão de Obra com Encargos Complementares</t>
        </is>
      </c>
      <c r="B747" s="89" t="n"/>
      <c r="C747" s="74" t="inlineStr">
        <is>
          <t>FONTE</t>
        </is>
      </c>
      <c r="D747" s="74" t="inlineStr">
        <is>
          <t>UNID</t>
        </is>
      </c>
      <c r="E747" s="74" t="inlineStr">
        <is>
          <t>COEFICIENTE</t>
        </is>
      </c>
      <c r="F747" s="74" t="inlineStr">
        <is>
          <t>PREÇO UNITÁRIO</t>
        </is>
      </c>
      <c r="G747" s="74" t="inlineStr">
        <is>
          <t>TOTAL</t>
        </is>
      </c>
    </row>
    <row r="748" ht="15" customHeight="1">
      <c r="A748" s="18" t="inlineStr">
        <is>
          <t>88309</t>
        </is>
      </c>
      <c r="B748" s="19" t="inlineStr">
        <is>
          <t>PEDREIRO COM ENCARGOS COMPLEMENTARES</t>
        </is>
      </c>
      <c r="C748" s="18" t="inlineStr">
        <is>
          <t>SINAPI</t>
        </is>
      </c>
      <c r="D748" s="18" t="inlineStr">
        <is>
          <t>H</t>
        </is>
      </c>
      <c r="E748" s="20" t="n">
        <v>0.07000000000000001</v>
      </c>
      <c r="F748" s="21" t="n">
        <v>28.88</v>
      </c>
      <c r="G748" s="21">
        <f>ROUND(ROUND(E748,8)*F748,2)</f>
        <v/>
      </c>
    </row>
    <row r="749" ht="15" customHeight="1">
      <c r="A749" s="18" t="inlineStr">
        <is>
          <t>88316</t>
        </is>
      </c>
      <c r="B749" s="19" t="inlineStr">
        <is>
          <t>SERVENTE COM ENCARGOS COMPLEMENTARES</t>
        </is>
      </c>
      <c r="C749" s="18" t="inlineStr">
        <is>
          <t>SINAPI</t>
        </is>
      </c>
      <c r="D749" s="18" t="inlineStr">
        <is>
          <t>H</t>
        </is>
      </c>
      <c r="E749" s="20" t="n">
        <v>0.7</v>
      </c>
      <c r="F749" s="21" t="n">
        <v>22.1</v>
      </c>
      <c r="G749" s="21">
        <f>ROUND(ROUND(E749,8)*F749,2)</f>
        <v/>
      </c>
    </row>
    <row r="750" ht="18" customHeight="1">
      <c r="A750" s="1" t="n"/>
      <c r="B750" s="1" t="n"/>
      <c r="C750" s="1" t="n"/>
      <c r="D750" s="1" t="n"/>
      <c r="E750" s="77" t="inlineStr">
        <is>
          <t>TOTAL Mão de Obra com Encargos Complementares:</t>
        </is>
      </c>
      <c r="F750" s="89" t="n"/>
      <c r="G750" s="22">
        <f>SUM(G748:G749)</f>
        <v/>
      </c>
    </row>
    <row r="751" ht="15" customHeight="1">
      <c r="A751" s="1" t="n"/>
      <c r="B751" s="1" t="n"/>
      <c r="C751" s="1" t="n"/>
      <c r="D751" s="1" t="n"/>
      <c r="E751" s="78" t="inlineStr">
        <is>
          <t>VALOR:</t>
        </is>
      </c>
      <c r="F751" s="89" t="n"/>
      <c r="G751" s="4">
        <f>SUM(G750)</f>
        <v/>
      </c>
    </row>
    <row r="752" ht="15" customHeight="1">
      <c r="A752" s="1" t="n"/>
      <c r="B752" s="1" t="n"/>
      <c r="C752" s="1" t="n"/>
      <c r="D752" s="1" t="n"/>
      <c r="E752" s="78" t="inlineStr">
        <is>
          <t>VALOR BDI:</t>
        </is>
      </c>
      <c r="F752" s="89" t="n"/>
      <c r="G752" s="4">
        <f>ROUND(G751*(0/100),2)</f>
        <v/>
      </c>
    </row>
    <row r="753" ht="15" customHeight="1">
      <c r="A753" s="1" t="n"/>
      <c r="B753" s="1" t="n"/>
      <c r="C753" s="1" t="n"/>
      <c r="D753" s="1" t="n"/>
      <c r="E753" s="78" t="inlineStr">
        <is>
          <t>VALOR COM BDI:</t>
        </is>
      </c>
      <c r="F753" s="89" t="n"/>
      <c r="G753" s="4">
        <f>G752+G751</f>
        <v/>
      </c>
    </row>
    <row r="754" ht="9.949999999999999" customHeight="1">
      <c r="A754" s="1" t="n"/>
      <c r="B754" s="1" t="n"/>
      <c r="C754" s="1" t="n"/>
      <c r="D754" s="1" t="n"/>
      <c r="E754" s="79" t="n"/>
    </row>
    <row r="755" ht="20.1" customHeight="1">
      <c r="A755" s="80" t="inlineStr">
        <is>
          <t>CP ADAP. 011 DEMOLIÇÃO DE PISO CIMENTADO SOBRE LASTRO DE CONCRETO (M2)</t>
        </is>
      </c>
      <c r="B755" s="88" t="n"/>
      <c r="C755" s="88" t="n"/>
      <c r="D755" s="88" t="n"/>
      <c r="E755" s="88" t="n"/>
      <c r="F755" s="88" t="n"/>
      <c r="G755" s="89" t="n"/>
    </row>
    <row r="756" ht="15" customHeight="1">
      <c r="A756" s="76" t="inlineStr">
        <is>
          <t>Mão de Obra com Encargos Complementares</t>
        </is>
      </c>
      <c r="B756" s="89" t="n"/>
      <c r="C756" s="74" t="inlineStr">
        <is>
          <t>FONTE</t>
        </is>
      </c>
      <c r="D756" s="74" t="inlineStr">
        <is>
          <t>UNID</t>
        </is>
      </c>
      <c r="E756" s="74" t="inlineStr">
        <is>
          <t>COEFICIENTE</t>
        </is>
      </c>
      <c r="F756" s="74" t="inlineStr">
        <is>
          <t>PREÇO UNITÁRIO</t>
        </is>
      </c>
      <c r="G756" s="74" t="inlineStr">
        <is>
          <t>TOTAL</t>
        </is>
      </c>
    </row>
    <row r="757" ht="15" customHeight="1">
      <c r="A757" s="18" t="inlineStr">
        <is>
          <t>88309</t>
        </is>
      </c>
      <c r="B757" s="19" t="inlineStr">
        <is>
          <t>PEDREIRO COM ENCARGOS COMPLEMENTARES</t>
        </is>
      </c>
      <c r="C757" s="18" t="inlineStr">
        <is>
          <t>SINAPI</t>
        </is>
      </c>
      <c r="D757" s="18" t="inlineStr">
        <is>
          <t>H</t>
        </is>
      </c>
      <c r="E757" s="20" t="n">
        <v>0.13</v>
      </c>
      <c r="F757" s="21" t="n">
        <v>28.88</v>
      </c>
      <c r="G757" s="21">
        <f>ROUND(ROUND(E757,8)*F757,2)</f>
        <v/>
      </c>
    </row>
    <row r="758" ht="15" customHeight="1">
      <c r="A758" s="18" t="inlineStr">
        <is>
          <t>88316</t>
        </is>
      </c>
      <c r="B758" s="19" t="inlineStr">
        <is>
          <t>SERVENTE COM ENCARGOS COMPLEMENTARES</t>
        </is>
      </c>
      <c r="C758" s="18" t="inlineStr">
        <is>
          <t>SINAPI</t>
        </is>
      </c>
      <c r="D758" s="18" t="inlineStr">
        <is>
          <t>H</t>
        </is>
      </c>
      <c r="E758" s="20" t="n">
        <v>1.3</v>
      </c>
      <c r="F758" s="21" t="n">
        <v>22.1</v>
      </c>
      <c r="G758" s="21">
        <f>ROUND(ROUND(E758,8)*F758,2)</f>
        <v/>
      </c>
    </row>
    <row r="759" ht="18" customHeight="1">
      <c r="A759" s="1" t="n"/>
      <c r="B759" s="1" t="n"/>
      <c r="C759" s="1" t="n"/>
      <c r="D759" s="1" t="n"/>
      <c r="E759" s="77" t="inlineStr">
        <is>
          <t>TOTAL Mão de Obra com Encargos Complementares:</t>
        </is>
      </c>
      <c r="F759" s="89" t="n"/>
      <c r="G759" s="22">
        <f>SUM(G757:G758)</f>
        <v/>
      </c>
    </row>
    <row r="760" ht="15" customHeight="1">
      <c r="A760" s="1" t="n"/>
      <c r="B760" s="1" t="n"/>
      <c r="C760" s="1" t="n"/>
      <c r="D760" s="1" t="n"/>
      <c r="E760" s="78" t="inlineStr">
        <is>
          <t>VALOR:</t>
        </is>
      </c>
      <c r="F760" s="89" t="n"/>
      <c r="G760" s="4">
        <f>SUM(G759)</f>
        <v/>
      </c>
    </row>
    <row r="761" ht="15" customHeight="1">
      <c r="A761" s="1" t="n"/>
      <c r="B761" s="1" t="n"/>
      <c r="C761" s="1" t="n"/>
      <c r="D761" s="1" t="n"/>
      <c r="E761" s="78" t="inlineStr">
        <is>
          <t>VALOR BDI:</t>
        </is>
      </c>
      <c r="F761" s="89" t="n"/>
      <c r="G761" s="4">
        <f>ROUND(G760*(0/100),2)</f>
        <v/>
      </c>
    </row>
    <row r="762" ht="15" customHeight="1">
      <c r="A762" s="1" t="n"/>
      <c r="B762" s="1" t="n"/>
      <c r="C762" s="1" t="n"/>
      <c r="D762" s="1" t="n"/>
      <c r="E762" s="78" t="inlineStr">
        <is>
          <t>VALOR COM BDI:</t>
        </is>
      </c>
      <c r="F762" s="89" t="n"/>
      <c r="G762" s="4">
        <f>G761+G760</f>
        <v/>
      </c>
    </row>
    <row r="763" ht="9.949999999999999" customHeight="1">
      <c r="A763" s="1" t="n"/>
      <c r="B763" s="1" t="n"/>
      <c r="C763" s="1" t="n"/>
      <c r="D763" s="1" t="n"/>
      <c r="E763" s="79" t="n"/>
    </row>
    <row r="764" ht="20.1" customHeight="1">
      <c r="A764" s="80" t="inlineStr">
        <is>
          <t>CP ADAP. 51 IMPERMEABILIZAÇÃO DE SUPERFÍCIE COM MANTA ASFÁLTICA, UMA CAMADA, INCLUSIVE APLICAÇÃO DE PRIMER ASFÁLTICO, E=4MM (M2)</t>
        </is>
      </c>
      <c r="B764" s="88" t="n"/>
      <c r="C764" s="88" t="n"/>
      <c r="D764" s="88" t="n"/>
      <c r="E764" s="88" t="n"/>
      <c r="F764" s="88" t="n"/>
      <c r="G764" s="89" t="n"/>
    </row>
    <row r="765" ht="15" customHeight="1">
      <c r="A765" s="76" t="inlineStr">
        <is>
          <t>Material</t>
        </is>
      </c>
      <c r="B765" s="89" t="n"/>
      <c r="C765" s="74" t="inlineStr">
        <is>
          <t>FONTE</t>
        </is>
      </c>
      <c r="D765" s="74" t="inlineStr">
        <is>
          <t>UNID</t>
        </is>
      </c>
      <c r="E765" s="74" t="inlineStr">
        <is>
          <t>COEFICIENTE</t>
        </is>
      </c>
      <c r="F765" s="74" t="inlineStr">
        <is>
          <t>PREÇO UNITÁRIO</t>
        </is>
      </c>
      <c r="G765" s="74" t="inlineStr">
        <is>
          <t>TOTAL</t>
        </is>
      </c>
    </row>
    <row r="766" ht="15" customHeight="1">
      <c r="A766" s="18" t="inlineStr">
        <is>
          <t>00004226</t>
        </is>
      </c>
      <c r="B766" s="19" t="inlineStr">
        <is>
          <t>GAS DE COZINHA - GLP</t>
        </is>
      </c>
      <c r="C766" s="18" t="inlineStr">
        <is>
          <t>SINAPI</t>
        </is>
      </c>
      <c r="D766" s="18" t="inlineStr">
        <is>
          <t>KG</t>
        </is>
      </c>
      <c r="E766" s="20" t="n">
        <v>0.26</v>
      </c>
      <c r="F766" s="21" t="n">
        <v>8.01</v>
      </c>
      <c r="G766" s="21">
        <f>ROUND(ROUND(E766,8)*F766,2)</f>
        <v/>
      </c>
    </row>
    <row r="767" ht="21" customHeight="1">
      <c r="A767" s="18" t="inlineStr">
        <is>
          <t>00004015</t>
        </is>
      </c>
      <c r="B767" s="19" t="inlineStr">
        <is>
          <t>MANTA ASFALTICA ELASTOMERICA EM POLIESTER 4 MM, TIPO III, CLASSE B, ACABAMENTO PP (NBR 9952)</t>
        </is>
      </c>
      <c r="C767" s="18" t="inlineStr">
        <is>
          <t>SINAPI</t>
        </is>
      </c>
      <c r="D767" s="18" t="inlineStr">
        <is>
          <t>M2</t>
        </is>
      </c>
      <c r="E767" s="20" t="n">
        <v>1.15</v>
      </c>
      <c r="F767" s="21" t="n">
        <v>86.65000000000001</v>
      </c>
      <c r="G767" s="21">
        <f>ROUND(ROUND(E767,8)*F767,2)</f>
        <v/>
      </c>
    </row>
    <row r="768" ht="21" customHeight="1">
      <c r="A768" s="18" t="inlineStr">
        <is>
          <t>00000511</t>
        </is>
      </c>
      <c r="B768" s="19" t="inlineStr">
        <is>
          <t>PRIMER PARA MANTA ASFALTICA A BASE DE ASFALTO MODIFICADO DILUIDO EM SOLVENTE, APLICACAO A FRIO</t>
        </is>
      </c>
      <c r="C768" s="18" t="inlineStr">
        <is>
          <t>SINAPI</t>
        </is>
      </c>
      <c r="D768" s="18" t="inlineStr">
        <is>
          <t>L</t>
        </is>
      </c>
      <c r="E768" s="20" t="n">
        <v>0.615</v>
      </c>
      <c r="F768" s="21" t="n">
        <v>21.59</v>
      </c>
      <c r="G768" s="21">
        <f>ROUND(ROUND(E768,8)*F768,2)</f>
        <v/>
      </c>
    </row>
    <row r="769" ht="15" customHeight="1">
      <c r="A769" s="1" t="n"/>
      <c r="B769" s="1" t="n"/>
      <c r="C769" s="1" t="n"/>
      <c r="D769" s="1" t="n"/>
      <c r="E769" s="77" t="inlineStr">
        <is>
          <t>TOTAL Material:</t>
        </is>
      </c>
      <c r="F769" s="89" t="n"/>
      <c r="G769" s="22">
        <f>SUM(G766:G768)</f>
        <v/>
      </c>
    </row>
    <row r="770" ht="15" customHeight="1">
      <c r="A770" s="76" t="inlineStr">
        <is>
          <t>Mão de Obra com Encargos Complementares</t>
        </is>
      </c>
      <c r="B770" s="89" t="n"/>
      <c r="C770" s="74" t="inlineStr">
        <is>
          <t>FONTE</t>
        </is>
      </c>
      <c r="D770" s="74" t="inlineStr">
        <is>
          <t>UNID</t>
        </is>
      </c>
      <c r="E770" s="74" t="inlineStr">
        <is>
          <t>COEFICIENTE</t>
        </is>
      </c>
      <c r="F770" s="74" t="inlineStr">
        <is>
          <t>PREÇO UNITÁRIO</t>
        </is>
      </c>
      <c r="G770" s="74" t="inlineStr">
        <is>
          <t>TOTAL</t>
        </is>
      </c>
    </row>
    <row r="771" ht="21" customHeight="1">
      <c r="A771" s="18" t="inlineStr">
        <is>
          <t>88243</t>
        </is>
      </c>
      <c r="B771" s="19" t="inlineStr">
        <is>
          <t>AJUDANTE ESPECIALIZADO COM ENCARGOS COMPLEMENTARES</t>
        </is>
      </c>
      <c r="C771" s="18" t="inlineStr">
        <is>
          <t>SINAPI</t>
        </is>
      </c>
      <c r="D771" s="18" t="inlineStr">
        <is>
          <t>H</t>
        </is>
      </c>
      <c r="E771" s="20" t="n">
        <v>0.192</v>
      </c>
      <c r="F771" s="21" t="n">
        <v>22.26</v>
      </c>
      <c r="G771" s="21">
        <f>ROUND(ROUND(E771,8)*F771,2)</f>
        <v/>
      </c>
    </row>
    <row r="772" ht="15" customHeight="1">
      <c r="A772" s="18" t="inlineStr">
        <is>
          <t>88270</t>
        </is>
      </c>
      <c r="B772" s="19" t="inlineStr">
        <is>
          <t>IMPERMEABILIZADOR COM ENCARGOS COMPLEMENTARES</t>
        </is>
      </c>
      <c r="C772" s="18" t="inlineStr">
        <is>
          <t>SINAPI</t>
        </is>
      </c>
      <c r="D772" s="18" t="inlineStr">
        <is>
          <t>H</t>
        </is>
      </c>
      <c r="E772" s="20" t="n">
        <v>0.948</v>
      </c>
      <c r="F772" s="21" t="n">
        <v>28.88</v>
      </c>
      <c r="G772" s="21">
        <f>ROUND(ROUND(E772,8)*F772,2)</f>
        <v/>
      </c>
    </row>
    <row r="773" ht="18" customHeight="1">
      <c r="A773" s="1" t="n"/>
      <c r="B773" s="1" t="n"/>
      <c r="C773" s="1" t="n"/>
      <c r="D773" s="1" t="n"/>
      <c r="E773" s="77" t="inlineStr">
        <is>
          <t>TOTAL Mão de Obra com Encargos Complementares:</t>
        </is>
      </c>
      <c r="F773" s="89" t="n"/>
      <c r="G773" s="22">
        <f>SUM(G771:G772)</f>
        <v/>
      </c>
    </row>
    <row r="774" ht="15" customHeight="1">
      <c r="A774" s="1" t="n"/>
      <c r="B774" s="1" t="n"/>
      <c r="C774" s="1" t="n"/>
      <c r="D774" s="1" t="n"/>
      <c r="E774" s="78" t="inlineStr">
        <is>
          <t>VALOR:</t>
        </is>
      </c>
      <c r="F774" s="89" t="n"/>
      <c r="G774" s="4">
        <f>SUM(G769,G773)</f>
        <v/>
      </c>
    </row>
    <row r="775" ht="15" customHeight="1">
      <c r="A775" s="1" t="n"/>
      <c r="B775" s="1" t="n"/>
      <c r="C775" s="1" t="n"/>
      <c r="D775" s="1" t="n"/>
      <c r="E775" s="78" t="inlineStr">
        <is>
          <t>VALOR BDI:</t>
        </is>
      </c>
      <c r="F775" s="89" t="n"/>
      <c r="G775" s="4">
        <f>ROUND(G774*(0/100),2)</f>
        <v/>
      </c>
    </row>
    <row r="776" ht="15" customHeight="1">
      <c r="A776" s="1" t="n"/>
      <c r="B776" s="1" t="n"/>
      <c r="C776" s="1" t="n"/>
      <c r="D776" s="1" t="n"/>
      <c r="E776" s="78" t="inlineStr">
        <is>
          <t>VALOR COM BDI:</t>
        </is>
      </c>
      <c r="F776" s="89" t="n"/>
      <c r="G776" s="4">
        <f>G775+G774</f>
        <v/>
      </c>
    </row>
    <row r="777" ht="9.949999999999999" customHeight="1">
      <c r="A777" s="1" t="n"/>
      <c r="B777" s="1" t="n"/>
      <c r="C777" s="1" t="n"/>
      <c r="D777" s="1" t="n"/>
      <c r="E777" s="79" t="n"/>
    </row>
    <row r="778" ht="20.1" customHeight="1">
      <c r="A778" s="80" t="inlineStr">
        <is>
          <t>120412 FORRO MODULAR DE PVC MAGIORE 625 x 1250mm VIPAL (M2)</t>
        </is>
      </c>
      <c r="B778" s="88" t="n"/>
      <c r="C778" s="88" t="n"/>
      <c r="D778" s="88" t="n"/>
      <c r="E778" s="88" t="n"/>
      <c r="F778" s="88" t="n"/>
      <c r="G778" s="89" t="n"/>
    </row>
    <row r="779" ht="15" customHeight="1">
      <c r="A779" s="76" t="inlineStr">
        <is>
          <t>Material</t>
        </is>
      </c>
      <c r="B779" s="89" t="n"/>
      <c r="C779" s="74" t="inlineStr">
        <is>
          <t>FONTE</t>
        </is>
      </c>
      <c r="D779" s="74" t="inlineStr">
        <is>
          <t>UNID</t>
        </is>
      </c>
      <c r="E779" s="74" t="inlineStr">
        <is>
          <t>COEFICIENTE</t>
        </is>
      </c>
      <c r="F779" s="74" t="inlineStr">
        <is>
          <t>PREÇO UNITÁRIO</t>
        </is>
      </c>
      <c r="G779" s="74" t="inlineStr">
        <is>
          <t>TOTAL</t>
        </is>
      </c>
    </row>
    <row r="780" ht="29.1" customHeight="1">
      <c r="A780" s="18" t="inlineStr">
        <is>
          <t>00043131</t>
        </is>
      </c>
      <c r="B780" s="19" t="inlineStr">
        <is>
          <t>ARAME GALVANIZADO 6 BWG, D = 5,16 MM (0,157 KG/M), OU 8 BWG, D = 4,19 MM (0,101 KG/M), OU 10 BWG, D = 3,40 MM (0,0713 KG/M)</t>
        </is>
      </c>
      <c r="C780" s="18" t="inlineStr">
        <is>
          <t>SINAPI</t>
        </is>
      </c>
      <c r="D780" s="18" t="inlineStr">
        <is>
          <t>KG</t>
        </is>
      </c>
      <c r="E780" s="20" t="n">
        <v>0.016</v>
      </c>
      <c r="F780" s="21" t="n">
        <v>18.27</v>
      </c>
      <c r="G780" s="21">
        <f>ROUND(ROUND(E780,8)*F780,2)</f>
        <v/>
      </c>
    </row>
    <row r="781" ht="15" customHeight="1">
      <c r="A781" s="18" t="inlineStr">
        <is>
          <t>SBC061220</t>
        </is>
      </c>
      <c r="B781" s="19" t="inlineStr">
        <is>
          <t>FORRO MODULAR DE PVC MAGIORE 625 x 1250mm VIPAL</t>
        </is>
      </c>
      <c r="C781" s="18" t="inlineStr">
        <is>
          <t xml:space="preserve">Composições </t>
        </is>
      </c>
      <c r="D781" s="18" t="inlineStr">
        <is>
          <t>M2</t>
        </is>
      </c>
      <c r="E781" s="20" t="n">
        <v>1.05</v>
      </c>
      <c r="F781" s="21" t="n">
        <v>61.63</v>
      </c>
      <c r="G781" s="21">
        <f>ROUND(ROUND(E781,8)*F781,2)</f>
        <v/>
      </c>
    </row>
    <row r="782" ht="21" customHeight="1">
      <c r="A782" s="18" t="inlineStr">
        <is>
          <t>SBC061221</t>
        </is>
      </c>
      <c r="B782" s="19" t="inlineStr">
        <is>
          <t>PERFIL TRAVESSA CLICADO PARA FORRO REMOVIVEL 24x1250mm</t>
        </is>
      </c>
      <c r="C782" s="18" t="inlineStr">
        <is>
          <t xml:space="preserve">Composições </t>
        </is>
      </c>
      <c r="D782" s="18" t="inlineStr">
        <is>
          <t>UN</t>
        </is>
      </c>
      <c r="E782" s="20" t="n">
        <v>4</v>
      </c>
      <c r="F782" s="21" t="n">
        <v>5.15</v>
      </c>
      <c r="G782" s="21">
        <f>ROUND(ROUND(E782,8)*F782,2)</f>
        <v/>
      </c>
    </row>
    <row r="783" ht="15" customHeight="1">
      <c r="A783" s="1" t="n"/>
      <c r="B783" s="1" t="n"/>
      <c r="C783" s="1" t="n"/>
      <c r="D783" s="1" t="n"/>
      <c r="E783" s="77" t="inlineStr">
        <is>
          <t>TOTAL Material:</t>
        </is>
      </c>
      <c r="F783" s="89" t="n"/>
      <c r="G783" s="22">
        <f>SUM(G780:G782)</f>
        <v/>
      </c>
    </row>
    <row r="784" ht="15" customHeight="1">
      <c r="A784" s="76" t="inlineStr">
        <is>
          <t>Mão de Obra com Encargos Complementares</t>
        </is>
      </c>
      <c r="B784" s="89" t="n"/>
      <c r="C784" s="74" t="inlineStr">
        <is>
          <t>FONTE</t>
        </is>
      </c>
      <c r="D784" s="74" t="inlineStr">
        <is>
          <t>UNID</t>
        </is>
      </c>
      <c r="E784" s="74" t="inlineStr">
        <is>
          <t>COEFICIENTE</t>
        </is>
      </c>
      <c r="F784" s="74" t="inlineStr">
        <is>
          <t>PREÇO UNITÁRIO</t>
        </is>
      </c>
      <c r="G784" s="74" t="inlineStr">
        <is>
          <t>TOTAL</t>
        </is>
      </c>
    </row>
    <row r="785" ht="21" customHeight="1">
      <c r="A785" s="18" t="inlineStr">
        <is>
          <t>88243</t>
        </is>
      </c>
      <c r="B785" s="19" t="inlineStr">
        <is>
          <t>AJUDANTE ESPECIALIZADO COM ENCARGOS COMPLEMENTARES</t>
        </is>
      </c>
      <c r="C785" s="18" t="inlineStr">
        <is>
          <t>SINAPI</t>
        </is>
      </c>
      <c r="D785" s="18" t="inlineStr">
        <is>
          <t>H</t>
        </is>
      </c>
      <c r="E785" s="20" t="n">
        <v>0.6</v>
      </c>
      <c r="F785" s="21" t="n">
        <v>22.26</v>
      </c>
      <c r="G785" s="21">
        <f>ROUND(ROUND(E785,8)*F785,2)</f>
        <v/>
      </c>
    </row>
    <row r="786" ht="21" customHeight="1">
      <c r="A786" s="18" t="inlineStr">
        <is>
          <t>88278</t>
        </is>
      </c>
      <c r="B786" s="19" t="inlineStr">
        <is>
          <t>MONTADOR DE ESTRUTURA METÁLICA COM ENCARGOS COMPLEMENTARES</t>
        </is>
      </c>
      <c r="C786" s="18" t="inlineStr">
        <is>
          <t>SINAPI</t>
        </is>
      </c>
      <c r="D786" s="18" t="inlineStr">
        <is>
          <t>H</t>
        </is>
      </c>
      <c r="E786" s="20" t="n">
        <v>0.6</v>
      </c>
      <c r="F786" s="21" t="n">
        <v>25.03</v>
      </c>
      <c r="G786" s="21">
        <f>ROUND(ROUND(E786,8)*F786,2)</f>
        <v/>
      </c>
    </row>
    <row r="787" ht="18" customHeight="1">
      <c r="A787" s="1" t="n"/>
      <c r="B787" s="1" t="n"/>
      <c r="C787" s="1" t="n"/>
      <c r="D787" s="1" t="n"/>
      <c r="E787" s="77" t="inlineStr">
        <is>
          <t>TOTAL Mão de Obra com Encargos Complementares:</t>
        </is>
      </c>
      <c r="F787" s="89" t="n"/>
      <c r="G787" s="22">
        <f>SUM(G785:G786)</f>
        <v/>
      </c>
    </row>
    <row r="788" ht="15" customHeight="1">
      <c r="A788" s="1" t="n"/>
      <c r="B788" s="1" t="n"/>
      <c r="C788" s="1" t="n"/>
      <c r="D788" s="1" t="n"/>
      <c r="E788" s="78" t="inlineStr">
        <is>
          <t>VALOR:</t>
        </is>
      </c>
      <c r="F788" s="89" t="n"/>
      <c r="G788" s="4">
        <f>SUM(G783,G787)</f>
        <v/>
      </c>
    </row>
    <row r="789" ht="15" customHeight="1">
      <c r="A789" s="1" t="n"/>
      <c r="B789" s="1" t="n"/>
      <c r="C789" s="1" t="n"/>
      <c r="D789" s="1" t="n"/>
      <c r="E789" s="78" t="inlineStr">
        <is>
          <t>VALOR BDI:</t>
        </is>
      </c>
      <c r="F789" s="89" t="n"/>
      <c r="G789" s="4">
        <f>ROUND(G788*(0/100),2)</f>
        <v/>
      </c>
    </row>
    <row r="790" ht="15" customHeight="1">
      <c r="A790" s="1" t="n"/>
      <c r="B790" s="1" t="n"/>
      <c r="C790" s="1" t="n"/>
      <c r="D790" s="1" t="n"/>
      <c r="E790" s="78" t="inlineStr">
        <is>
          <t>VALOR COM BDI:</t>
        </is>
      </c>
      <c r="F790" s="89" t="n"/>
      <c r="G790" s="4">
        <f>G789+G788</f>
        <v/>
      </c>
    </row>
    <row r="791" ht="9.949999999999999" customHeight="1">
      <c r="A791" s="1" t="n"/>
      <c r="B791" s="1" t="n"/>
      <c r="C791" s="1" t="n"/>
      <c r="D791" s="1" t="n"/>
      <c r="E791" s="79" t="n"/>
    </row>
    <row r="792" ht="20.1" customHeight="1">
      <c r="A792" s="80" t="inlineStr">
        <is>
          <t>CP ADAP. 059 Divisória em granito branco Itaúnas, polido dos 2 lados (M2)</t>
        </is>
      </c>
      <c r="B792" s="88" t="n"/>
      <c r="C792" s="88" t="n"/>
      <c r="D792" s="88" t="n"/>
      <c r="E792" s="88" t="n"/>
      <c r="F792" s="88" t="n"/>
      <c r="G792" s="89" t="n"/>
    </row>
    <row r="793" ht="15" customHeight="1">
      <c r="A793" s="76" t="inlineStr">
        <is>
          <t>Material</t>
        </is>
      </c>
      <c r="B793" s="89" t="n"/>
      <c r="C793" s="74" t="inlineStr">
        <is>
          <t>FONTE</t>
        </is>
      </c>
      <c r="D793" s="74" t="inlineStr">
        <is>
          <t>UNID</t>
        </is>
      </c>
      <c r="E793" s="74" t="inlineStr">
        <is>
          <t>COEFICIENTE</t>
        </is>
      </c>
      <c r="F793" s="74" t="inlineStr">
        <is>
          <t>PREÇO UNITÁRIO</t>
        </is>
      </c>
      <c r="G793" s="74" t="inlineStr">
        <is>
          <t>TOTAL</t>
        </is>
      </c>
    </row>
    <row r="794" ht="21" customHeight="1">
      <c r="A794" s="18" t="inlineStr">
        <is>
          <t>COT0007</t>
        </is>
      </c>
      <c r="B794" s="19" t="inlineStr">
        <is>
          <t>DIVISÓRIA EM GRANITO BRANCO, ITAÚNAS, POLIDO DOS 2 LADOS</t>
        </is>
      </c>
      <c r="C794" s="18" t="inlineStr">
        <is>
          <t xml:space="preserve">Composições </t>
        </is>
      </c>
      <c r="D794" s="18" t="inlineStr">
        <is>
          <t>M2</t>
        </is>
      </c>
      <c r="E794" s="20" t="n">
        <v>1</v>
      </c>
      <c r="F794" s="21" t="n">
        <v>698.33</v>
      </c>
      <c r="G794" s="21">
        <f>ROUND(ROUND(E794,8)*F794,2)</f>
        <v/>
      </c>
    </row>
    <row r="795" ht="15" customHeight="1">
      <c r="A795" s="1" t="n"/>
      <c r="B795" s="1" t="n"/>
      <c r="C795" s="1" t="n"/>
      <c r="D795" s="1" t="n"/>
      <c r="E795" s="77" t="inlineStr">
        <is>
          <t>TOTAL Material:</t>
        </is>
      </c>
      <c r="F795" s="89" t="n"/>
      <c r="G795" s="22">
        <f>SUM(G794:G794)</f>
        <v/>
      </c>
    </row>
    <row r="796" ht="15" customHeight="1">
      <c r="A796" s="76" t="inlineStr">
        <is>
          <t>Mão de Obra com Encargos Complementares</t>
        </is>
      </c>
      <c r="B796" s="89" t="n"/>
      <c r="C796" s="74" t="inlineStr">
        <is>
          <t>FONTE</t>
        </is>
      </c>
      <c r="D796" s="74" t="inlineStr">
        <is>
          <t>UNID</t>
        </is>
      </c>
      <c r="E796" s="74" t="inlineStr">
        <is>
          <t>COEFICIENTE</t>
        </is>
      </c>
      <c r="F796" s="74" t="inlineStr">
        <is>
          <t>PREÇO UNITÁRIO</t>
        </is>
      </c>
      <c r="G796" s="74" t="inlineStr">
        <is>
          <t>TOTAL</t>
        </is>
      </c>
    </row>
    <row r="797" ht="21" customHeight="1">
      <c r="A797" s="18" t="inlineStr">
        <is>
          <t>88256</t>
        </is>
      </c>
      <c r="B797" s="19" t="inlineStr">
        <is>
          <t>AZULEJISTA OU LADRILHISTA COM ENCARGOS COMPLEMENTARES</t>
        </is>
      </c>
      <c r="C797" s="18" t="inlineStr">
        <is>
          <t>SINAPI</t>
        </is>
      </c>
      <c r="D797" s="18" t="inlineStr">
        <is>
          <t>H</t>
        </is>
      </c>
      <c r="E797" s="20" t="n">
        <v>0.4739</v>
      </c>
      <c r="F797" s="21" t="n">
        <v>28.73</v>
      </c>
      <c r="G797" s="21">
        <f>ROUND(ROUND(E797,8)*F797,2)</f>
        <v/>
      </c>
    </row>
    <row r="798" ht="15" customHeight="1">
      <c r="A798" s="18" t="inlineStr">
        <is>
          <t>88316</t>
        </is>
      </c>
      <c r="B798" s="19" t="inlineStr">
        <is>
          <t>SERVENTE COM ENCARGOS COMPLEMENTARES</t>
        </is>
      </c>
      <c r="C798" s="18" t="inlineStr">
        <is>
          <t>SINAPI</t>
        </is>
      </c>
      <c r="D798" s="18" t="inlineStr">
        <is>
          <t>H</t>
        </is>
      </c>
      <c r="E798" s="20" t="n">
        <v>0.161</v>
      </c>
      <c r="F798" s="21" t="n">
        <v>22.1</v>
      </c>
      <c r="G798" s="21">
        <f>ROUND(ROUND(E798,8)*F798,2)</f>
        <v/>
      </c>
    </row>
    <row r="799" ht="18" customHeight="1">
      <c r="A799" s="1" t="n"/>
      <c r="B799" s="1" t="n"/>
      <c r="C799" s="1" t="n"/>
      <c r="D799" s="1" t="n"/>
      <c r="E799" s="77" t="inlineStr">
        <is>
          <t>TOTAL Mão de Obra com Encargos Complementares:</t>
        </is>
      </c>
      <c r="F799" s="89" t="n"/>
      <c r="G799" s="22">
        <f>SUM(G797:G798)</f>
        <v/>
      </c>
    </row>
    <row r="800" ht="15" customHeight="1">
      <c r="A800" s="1" t="n"/>
      <c r="B800" s="1" t="n"/>
      <c r="C800" s="1" t="n"/>
      <c r="D800" s="1" t="n"/>
      <c r="E800" s="78" t="inlineStr">
        <is>
          <t>VALOR:</t>
        </is>
      </c>
      <c r="F800" s="89" t="n"/>
      <c r="G800" s="4">
        <f>SUM(G795,G799)</f>
        <v/>
      </c>
    </row>
    <row r="801" ht="15" customHeight="1">
      <c r="A801" s="1" t="n"/>
      <c r="B801" s="1" t="n"/>
      <c r="C801" s="1" t="n"/>
      <c r="D801" s="1" t="n"/>
      <c r="E801" s="78" t="inlineStr">
        <is>
          <t>VALOR BDI:</t>
        </is>
      </c>
      <c r="F801" s="89" t="n"/>
      <c r="G801" s="4">
        <f>ROUND(G800*(0/100),2)</f>
        <v/>
      </c>
    </row>
    <row r="802" ht="15" customHeight="1">
      <c r="A802" s="1" t="n"/>
      <c r="B802" s="1" t="n"/>
      <c r="C802" s="1" t="n"/>
      <c r="D802" s="1" t="n"/>
      <c r="E802" s="78" t="inlineStr">
        <is>
          <t>VALOR COM BDI:</t>
        </is>
      </c>
      <c r="F802" s="89" t="n"/>
      <c r="G802" s="4">
        <f>G801+G800</f>
        <v/>
      </c>
    </row>
    <row r="803" ht="9.949999999999999" customHeight="1">
      <c r="A803" s="1" t="n"/>
      <c r="B803" s="1" t="n"/>
      <c r="C803" s="1" t="n"/>
      <c r="D803" s="1" t="n"/>
      <c r="E803" s="79" t="n"/>
    </row>
    <row r="804" ht="20.1" customHeight="1">
      <c r="A804" s="80" t="inlineStr">
        <is>
          <t>CP ADAP. 060 Bancada em granito branco Itaúnas (M2)</t>
        </is>
      </c>
      <c r="B804" s="88" t="n"/>
      <c r="C804" s="88" t="n"/>
      <c r="D804" s="88" t="n"/>
      <c r="E804" s="88" t="n"/>
      <c r="F804" s="88" t="n"/>
      <c r="G804" s="89" t="n"/>
    </row>
    <row r="805" ht="15" customHeight="1">
      <c r="A805" s="76" t="inlineStr">
        <is>
          <t>Material</t>
        </is>
      </c>
      <c r="B805" s="89" t="n"/>
      <c r="C805" s="74" t="inlineStr">
        <is>
          <t>FONTE</t>
        </is>
      </c>
      <c r="D805" s="74" t="inlineStr">
        <is>
          <t>UNID</t>
        </is>
      </c>
      <c r="E805" s="74" t="inlineStr">
        <is>
          <t>COEFICIENTE</t>
        </is>
      </c>
      <c r="F805" s="74" t="inlineStr">
        <is>
          <t>PREÇO UNITÁRIO</t>
        </is>
      </c>
      <c r="G805" s="74" t="inlineStr">
        <is>
          <t>TOTAL</t>
        </is>
      </c>
    </row>
    <row r="806" ht="15" customHeight="1">
      <c r="A806" s="18" t="inlineStr">
        <is>
          <t>COT0008</t>
        </is>
      </c>
      <c r="B806" s="19" t="inlineStr">
        <is>
          <t>BANCADA EM GRANITO BRANCO ITAÚNAS</t>
        </is>
      </c>
      <c r="C806" s="18" t="inlineStr">
        <is>
          <t xml:space="preserve">Composições </t>
        </is>
      </c>
      <c r="D806" s="18" t="inlineStr">
        <is>
          <t>M2</t>
        </is>
      </c>
      <c r="E806" s="20" t="n">
        <v>1</v>
      </c>
      <c r="F806" s="21" t="n">
        <v>610</v>
      </c>
      <c r="G806" s="21">
        <f>ROUND(ROUND(E806,8)*F806,2)</f>
        <v/>
      </c>
    </row>
    <row r="807" ht="15" customHeight="1">
      <c r="A807" s="1" t="n"/>
      <c r="B807" s="1" t="n"/>
      <c r="C807" s="1" t="n"/>
      <c r="D807" s="1" t="n"/>
      <c r="E807" s="77" t="inlineStr">
        <is>
          <t>TOTAL Material:</t>
        </is>
      </c>
      <c r="F807" s="89" t="n"/>
      <c r="G807" s="22">
        <f>SUM(G806:G806)</f>
        <v/>
      </c>
    </row>
    <row r="808" ht="15" customHeight="1">
      <c r="A808" s="76" t="inlineStr">
        <is>
          <t>Mão de Obra com Encargos Complementares</t>
        </is>
      </c>
      <c r="B808" s="89" t="n"/>
      <c r="C808" s="74" t="inlineStr">
        <is>
          <t>FONTE</t>
        </is>
      </c>
      <c r="D808" s="74" t="inlineStr">
        <is>
          <t>UNID</t>
        </is>
      </c>
      <c r="E808" s="74" t="inlineStr">
        <is>
          <t>COEFICIENTE</t>
        </is>
      </c>
      <c r="F808" s="74" t="inlineStr">
        <is>
          <t>PREÇO UNITÁRIO</t>
        </is>
      </c>
      <c r="G808" s="74" t="inlineStr">
        <is>
          <t>TOTAL</t>
        </is>
      </c>
    </row>
    <row r="809" ht="21" customHeight="1">
      <c r="A809" s="18" t="inlineStr">
        <is>
          <t>88256</t>
        </is>
      </c>
      <c r="B809" s="19" t="inlineStr">
        <is>
          <t>AZULEJISTA OU LADRILHISTA COM ENCARGOS COMPLEMENTARES</t>
        </is>
      </c>
      <c r="C809" s="18" t="inlineStr">
        <is>
          <t>SINAPI</t>
        </is>
      </c>
      <c r="D809" s="18" t="inlineStr">
        <is>
          <t>H</t>
        </is>
      </c>
      <c r="E809" s="20" t="n">
        <v>0.4739</v>
      </c>
      <c r="F809" s="21" t="n">
        <v>28.73</v>
      </c>
      <c r="G809" s="21">
        <f>ROUND(ROUND(E809,8)*F809,2)</f>
        <v/>
      </c>
    </row>
    <row r="810" ht="15" customHeight="1">
      <c r="A810" s="18" t="inlineStr">
        <is>
          <t>88316</t>
        </is>
      </c>
      <c r="B810" s="19" t="inlineStr">
        <is>
          <t>SERVENTE COM ENCARGOS COMPLEMENTARES</t>
        </is>
      </c>
      <c r="C810" s="18" t="inlineStr">
        <is>
          <t>SINAPI</t>
        </is>
      </c>
      <c r="D810" s="18" t="inlineStr">
        <is>
          <t>H</t>
        </is>
      </c>
      <c r="E810" s="20" t="n">
        <v>0.161</v>
      </c>
      <c r="F810" s="21" t="n">
        <v>22.1</v>
      </c>
      <c r="G810" s="21">
        <f>ROUND(ROUND(E810,8)*F810,2)</f>
        <v/>
      </c>
    </row>
    <row r="811" ht="18" customHeight="1">
      <c r="A811" s="1" t="n"/>
      <c r="B811" s="1" t="n"/>
      <c r="C811" s="1" t="n"/>
      <c r="D811" s="1" t="n"/>
      <c r="E811" s="77" t="inlineStr">
        <is>
          <t>TOTAL Mão de Obra com Encargos Complementares:</t>
        </is>
      </c>
      <c r="F811" s="89" t="n"/>
      <c r="G811" s="22">
        <f>SUM(G809:G810)</f>
        <v/>
      </c>
    </row>
    <row r="812" ht="15" customHeight="1">
      <c r="A812" s="1" t="n"/>
      <c r="B812" s="1" t="n"/>
      <c r="C812" s="1" t="n"/>
      <c r="D812" s="1" t="n"/>
      <c r="E812" s="78" t="inlineStr">
        <is>
          <t>VALOR:</t>
        </is>
      </c>
      <c r="F812" s="89" t="n"/>
      <c r="G812" s="4">
        <f>SUM(G807,G811)</f>
        <v/>
      </c>
    </row>
    <row r="813" ht="15" customHeight="1">
      <c r="A813" s="1" t="n"/>
      <c r="B813" s="1" t="n"/>
      <c r="C813" s="1" t="n"/>
      <c r="D813" s="1" t="n"/>
      <c r="E813" s="78" t="inlineStr">
        <is>
          <t>VALOR BDI:</t>
        </is>
      </c>
      <c r="F813" s="89" t="n"/>
      <c r="G813" s="4">
        <f>ROUND(G812*(0/100),2)</f>
        <v/>
      </c>
    </row>
    <row r="814" ht="15" customHeight="1">
      <c r="A814" s="1" t="n"/>
      <c r="B814" s="1" t="n"/>
      <c r="C814" s="1" t="n"/>
      <c r="D814" s="1" t="n"/>
      <c r="E814" s="78" t="inlineStr">
        <is>
          <t>VALOR COM BDI:</t>
        </is>
      </c>
      <c r="F814" s="89" t="n"/>
      <c r="G814" s="4">
        <f>G813+G812</f>
        <v/>
      </c>
    </row>
    <row r="815" ht="9.949999999999999" customHeight="1">
      <c r="A815" s="1" t="n"/>
      <c r="B815" s="1" t="n"/>
      <c r="C815" s="1" t="n"/>
      <c r="D815" s="1" t="n"/>
      <c r="E815" s="79" t="n"/>
    </row>
    <row r="816" ht="20.1" customHeight="1">
      <c r="A816" s="80" t="inlineStr">
        <is>
          <t>CP ADAP. C1978 PORTA TIPO PARANÁ (0,90 x 2,10 m), C/ FERRAGENS (UN)</t>
        </is>
      </c>
      <c r="B816" s="88" t="n"/>
      <c r="C816" s="88" t="n"/>
      <c r="D816" s="88" t="n"/>
      <c r="E816" s="88" t="n"/>
      <c r="F816" s="88" t="n"/>
      <c r="G816" s="89" t="n"/>
    </row>
    <row r="817" ht="15" customHeight="1">
      <c r="A817" s="76" t="inlineStr">
        <is>
          <t>Material</t>
        </is>
      </c>
      <c r="B817" s="89" t="n"/>
      <c r="C817" s="74" t="inlineStr">
        <is>
          <t>FONTE</t>
        </is>
      </c>
      <c r="D817" s="74" t="inlineStr">
        <is>
          <t>UNID</t>
        </is>
      </c>
      <c r="E817" s="74" t="inlineStr">
        <is>
          <t>COEFICIENTE</t>
        </is>
      </c>
      <c r="F817" s="74" t="inlineStr">
        <is>
          <t>PREÇO UNITÁRIO</t>
        </is>
      </c>
      <c r="G817" s="74" t="inlineStr">
        <is>
          <t>TOTAL</t>
        </is>
      </c>
    </row>
    <row r="818" ht="15" customHeight="1">
      <c r="A818" s="18" t="inlineStr">
        <is>
          <t>I1027</t>
        </is>
      </c>
      <c r="B818" s="19" t="inlineStr">
        <is>
          <t>DOBRADIÇA 3''X2 1/2'' CROMADA</t>
        </is>
      </c>
      <c r="C818" s="18" t="inlineStr">
        <is>
          <t>SEINFRA</t>
        </is>
      </c>
      <c r="D818" s="18" t="inlineStr">
        <is>
          <t>UN</t>
        </is>
      </c>
      <c r="E818" s="20" t="n">
        <v>3</v>
      </c>
      <c r="F818" s="21" t="n">
        <v>16.63</v>
      </c>
      <c r="G818" s="21">
        <f>ROUND(ROUND(E818,8)*F818,2)</f>
        <v/>
      </c>
    </row>
    <row r="819" ht="15" customHeight="1">
      <c r="A819" s="18" t="inlineStr">
        <is>
          <t>I1154</t>
        </is>
      </c>
      <c r="B819" s="19" t="inlineStr">
        <is>
          <t>FECHADURA COMPLETA PARA PORTA EXTERNA</t>
        </is>
      </c>
      <c r="C819" s="18" t="inlineStr">
        <is>
          <t>SEINFRA</t>
        </is>
      </c>
      <c r="D819" s="18" t="inlineStr">
        <is>
          <t>UN</t>
        </is>
      </c>
      <c r="E819" s="20" t="n">
        <v>1</v>
      </c>
      <c r="F819" s="21" t="n">
        <v>66.98</v>
      </c>
      <c r="G819" s="21">
        <f>ROUND(ROUND(E819,8)*F819,2)</f>
        <v/>
      </c>
    </row>
    <row r="820" ht="15" customHeight="1">
      <c r="A820" s="18" t="inlineStr">
        <is>
          <t>I1709</t>
        </is>
      </c>
      <c r="B820" s="19" t="inlineStr">
        <is>
          <t>PORTA LISA DE CEDRO 0.90X2.10M</t>
        </is>
      </c>
      <c r="C820" s="18" t="inlineStr">
        <is>
          <t>SEINFRA</t>
        </is>
      </c>
      <c r="D820" s="18" t="inlineStr">
        <is>
          <t>UN</t>
        </is>
      </c>
      <c r="E820" s="20" t="n">
        <v>1</v>
      </c>
      <c r="F820" s="21" t="n">
        <v>318.99</v>
      </c>
      <c r="G820" s="21">
        <f>ROUND(ROUND(E820,8)*F820,2)</f>
        <v/>
      </c>
    </row>
    <row r="821" ht="15" customHeight="1">
      <c r="A821" s="1" t="n"/>
      <c r="B821" s="1" t="n"/>
      <c r="C821" s="1" t="n"/>
      <c r="D821" s="1" t="n"/>
      <c r="E821" s="77" t="inlineStr">
        <is>
          <t>TOTAL Material:</t>
        </is>
      </c>
      <c r="F821" s="89" t="n"/>
      <c r="G821" s="22">
        <f>SUM(G818:G820)</f>
        <v/>
      </c>
    </row>
    <row r="822" ht="15" customHeight="1">
      <c r="A822" s="76" t="inlineStr">
        <is>
          <t>Mão de Obra com Encargos Complementares</t>
        </is>
      </c>
      <c r="B822" s="89" t="n"/>
      <c r="C822" s="74" t="inlineStr">
        <is>
          <t>FONTE</t>
        </is>
      </c>
      <c r="D822" s="74" t="inlineStr">
        <is>
          <t>UNID</t>
        </is>
      </c>
      <c r="E822" s="74" t="inlineStr">
        <is>
          <t>COEFICIENTE</t>
        </is>
      </c>
      <c r="F822" s="74" t="inlineStr">
        <is>
          <t>PREÇO UNITÁRIO</t>
        </is>
      </c>
      <c r="G822" s="74" t="inlineStr">
        <is>
          <t>TOTAL</t>
        </is>
      </c>
    </row>
    <row r="823" ht="21" customHeight="1">
      <c r="A823" s="18" t="inlineStr">
        <is>
          <t>88239</t>
        </is>
      </c>
      <c r="B823" s="19" t="inlineStr">
        <is>
          <t>AJUDANTE DE CARPINTEIRO COM ENCARGOS COMPLEMENTARES</t>
        </is>
      </c>
      <c r="C823" s="18" t="inlineStr">
        <is>
          <t>SINAPI</t>
        </is>
      </c>
      <c r="D823" s="18" t="inlineStr">
        <is>
          <t>H</t>
        </is>
      </c>
      <c r="E823" s="20" t="n">
        <v>3.75</v>
      </c>
      <c r="F823" s="21" t="n">
        <v>23.13</v>
      </c>
      <c r="G823" s="21">
        <f>ROUND(ROUND(E823,8)*F823,2)</f>
        <v/>
      </c>
    </row>
    <row r="824" ht="21" customHeight="1">
      <c r="A824" s="18" t="inlineStr">
        <is>
          <t>88261</t>
        </is>
      </c>
      <c r="B824" s="19" t="inlineStr">
        <is>
          <t>CARPINTEIRO DE ESQUADRIA COM ENCARGOS COMPLEMENTARES</t>
        </is>
      </c>
      <c r="C824" s="18" t="inlineStr">
        <is>
          <t>SINAPI</t>
        </is>
      </c>
      <c r="D824" s="18" t="inlineStr">
        <is>
          <t>H</t>
        </is>
      </c>
      <c r="E824" s="20" t="n">
        <v>3.75</v>
      </c>
      <c r="F824" s="21" t="n">
        <v>27.62</v>
      </c>
      <c r="G824" s="21">
        <f>ROUND(ROUND(E824,8)*F824,2)</f>
        <v/>
      </c>
    </row>
    <row r="825" ht="18" customHeight="1">
      <c r="A825" s="1" t="n"/>
      <c r="B825" s="1" t="n"/>
      <c r="C825" s="1" t="n"/>
      <c r="D825" s="1" t="n"/>
      <c r="E825" s="77" t="inlineStr">
        <is>
          <t>TOTAL Mão de Obra com Encargos Complementares:</t>
        </is>
      </c>
      <c r="F825" s="89" t="n"/>
      <c r="G825" s="22">
        <f>SUM(G823:G824)</f>
        <v/>
      </c>
    </row>
    <row r="826" ht="15" customHeight="1">
      <c r="A826" s="1" t="n"/>
      <c r="B826" s="1" t="n"/>
      <c r="C826" s="1" t="n"/>
      <c r="D826" s="1" t="n"/>
      <c r="E826" s="78" t="inlineStr">
        <is>
          <t>VALOR:</t>
        </is>
      </c>
      <c r="F826" s="89" t="n"/>
      <c r="G826" s="4">
        <f>SUM(G821,G825)</f>
        <v/>
      </c>
    </row>
    <row r="827" ht="15" customHeight="1">
      <c r="A827" s="1" t="n"/>
      <c r="B827" s="1" t="n"/>
      <c r="C827" s="1" t="n"/>
      <c r="D827" s="1" t="n"/>
      <c r="E827" s="78" t="inlineStr">
        <is>
          <t>VALOR BDI:</t>
        </is>
      </c>
      <c r="F827" s="89" t="n"/>
      <c r="G827" s="4">
        <f>ROUND(G826*(0/100),2)</f>
        <v/>
      </c>
    </row>
    <row r="828" ht="15" customHeight="1">
      <c r="A828" s="1" t="n"/>
      <c r="B828" s="1" t="n"/>
      <c r="C828" s="1" t="n"/>
      <c r="D828" s="1" t="n"/>
      <c r="E828" s="78" t="inlineStr">
        <is>
          <t>VALOR COM BDI:</t>
        </is>
      </c>
      <c r="F828" s="89" t="n"/>
      <c r="G828" s="4">
        <f>G827+G826</f>
        <v/>
      </c>
    </row>
    <row r="829" ht="9.949999999999999" customHeight="1">
      <c r="A829" s="1" t="n"/>
      <c r="B829" s="1" t="n"/>
      <c r="C829" s="1" t="n"/>
      <c r="D829" s="1" t="n"/>
      <c r="E829" s="79" t="n"/>
    </row>
    <row r="830" ht="20.1" customHeight="1">
      <c r="A830" s="80" t="inlineStr">
        <is>
          <t>CP ADAP. 063 Grelha p/ralo em inox, fornecimento e instalação (UN)</t>
        </is>
      </c>
      <c r="B830" s="88" t="n"/>
      <c r="C830" s="88" t="n"/>
      <c r="D830" s="88" t="n"/>
      <c r="E830" s="88" t="n"/>
      <c r="F830" s="88" t="n"/>
      <c r="G830" s="89" t="n"/>
    </row>
    <row r="831" ht="15" customHeight="1">
      <c r="A831" s="76" t="inlineStr">
        <is>
          <t>Material</t>
        </is>
      </c>
      <c r="B831" s="89" t="n"/>
      <c r="C831" s="74" t="inlineStr">
        <is>
          <t>FONTE</t>
        </is>
      </c>
      <c r="D831" s="74" t="inlineStr">
        <is>
          <t>UNID</t>
        </is>
      </c>
      <c r="E831" s="74" t="inlineStr">
        <is>
          <t>COEFICIENTE</t>
        </is>
      </c>
      <c r="F831" s="74" t="inlineStr">
        <is>
          <t>PREÇO UNITÁRIO</t>
        </is>
      </c>
      <c r="G831" s="74" t="inlineStr">
        <is>
          <t>TOTAL</t>
        </is>
      </c>
    </row>
    <row r="832" ht="15" customHeight="1">
      <c r="A832" s="18" t="inlineStr">
        <is>
          <t>SBC007499</t>
        </is>
      </c>
      <c r="B832" s="19" t="inlineStr">
        <is>
          <t>GRELHA ACO INOX QUADRADA ROTATIVA 150mm</t>
        </is>
      </c>
      <c r="C832" s="18" t="inlineStr">
        <is>
          <t xml:space="preserve">Composições </t>
        </is>
      </c>
      <c r="D832" s="18" t="inlineStr">
        <is>
          <t>UN</t>
        </is>
      </c>
      <c r="E832" s="20" t="n">
        <v>1</v>
      </c>
      <c r="F832" s="21" t="n">
        <v>13.43</v>
      </c>
      <c r="G832" s="21">
        <f>ROUND(ROUND(E832,8)*F832,2)</f>
        <v/>
      </c>
    </row>
    <row r="833" ht="15" customHeight="1">
      <c r="A833" s="1" t="n"/>
      <c r="B833" s="1" t="n"/>
      <c r="C833" s="1" t="n"/>
      <c r="D833" s="1" t="n"/>
      <c r="E833" s="77" t="inlineStr">
        <is>
          <t>TOTAL Material:</t>
        </is>
      </c>
      <c r="F833" s="89" t="n"/>
      <c r="G833" s="22">
        <f>SUM(G832:G832)</f>
        <v/>
      </c>
    </row>
    <row r="834" ht="15" customHeight="1">
      <c r="A834" s="76" t="inlineStr">
        <is>
          <t>Mão de Obra com Encargos Complementares</t>
        </is>
      </c>
      <c r="B834" s="89" t="n"/>
      <c r="C834" s="74" t="inlineStr">
        <is>
          <t>FONTE</t>
        </is>
      </c>
      <c r="D834" s="74" t="inlineStr">
        <is>
          <t>UNID</t>
        </is>
      </c>
      <c r="E834" s="74" t="inlineStr">
        <is>
          <t>COEFICIENTE</t>
        </is>
      </c>
      <c r="F834" s="74" t="inlineStr">
        <is>
          <t>PREÇO UNITÁRIO</t>
        </is>
      </c>
      <c r="G834" s="74" t="inlineStr">
        <is>
          <t>TOTAL</t>
        </is>
      </c>
    </row>
    <row r="835" ht="15" customHeight="1">
      <c r="A835" s="18" t="inlineStr">
        <is>
          <t>88316</t>
        </is>
      </c>
      <c r="B835" s="19" t="inlineStr">
        <is>
          <t>SERVENTE COM ENCARGOS COMPLEMENTARES</t>
        </is>
      </c>
      <c r="C835" s="18" t="inlineStr">
        <is>
          <t>SINAPI</t>
        </is>
      </c>
      <c r="D835" s="18" t="inlineStr">
        <is>
          <t>H</t>
        </is>
      </c>
      <c r="E835" s="20" t="n">
        <v>0.15</v>
      </c>
      <c r="F835" s="21" t="n">
        <v>22.1</v>
      </c>
      <c r="G835" s="21">
        <f>ROUND(ROUND(E835,8)*F835,2)</f>
        <v/>
      </c>
    </row>
    <row r="836" ht="18" customHeight="1">
      <c r="A836" s="1" t="n"/>
      <c r="B836" s="1" t="n"/>
      <c r="C836" s="1" t="n"/>
      <c r="D836" s="1" t="n"/>
      <c r="E836" s="77" t="inlineStr">
        <is>
          <t>TOTAL Mão de Obra com Encargos Complementares:</t>
        </is>
      </c>
      <c r="F836" s="89" t="n"/>
      <c r="G836" s="22">
        <f>SUM(G835:G835)</f>
        <v/>
      </c>
    </row>
    <row r="837" ht="15" customHeight="1">
      <c r="A837" s="1" t="n"/>
      <c r="B837" s="1" t="n"/>
      <c r="C837" s="1" t="n"/>
      <c r="D837" s="1" t="n"/>
      <c r="E837" s="78" t="inlineStr">
        <is>
          <t>VALOR:</t>
        </is>
      </c>
      <c r="F837" s="89" t="n"/>
      <c r="G837" s="4">
        <f>SUM(G833,G836)</f>
        <v/>
      </c>
    </row>
    <row r="838" ht="15" customHeight="1">
      <c r="A838" s="1" t="n"/>
      <c r="B838" s="1" t="n"/>
      <c r="C838" s="1" t="n"/>
      <c r="D838" s="1" t="n"/>
      <c r="E838" s="78" t="inlineStr">
        <is>
          <t>VALOR BDI:</t>
        </is>
      </c>
      <c r="F838" s="89" t="n"/>
      <c r="G838" s="4">
        <f>ROUND(G837*(0/100),2)</f>
        <v/>
      </c>
    </row>
    <row r="839" ht="15" customHeight="1">
      <c r="A839" s="1" t="n"/>
      <c r="B839" s="1" t="n"/>
      <c r="C839" s="1" t="n"/>
      <c r="D839" s="1" t="n"/>
      <c r="E839" s="78" t="inlineStr">
        <is>
          <t>VALOR COM BDI:</t>
        </is>
      </c>
      <c r="F839" s="89" t="n"/>
      <c r="G839" s="4">
        <f>G838+G837</f>
        <v/>
      </c>
    </row>
    <row r="840" ht="9.949999999999999" customHeight="1">
      <c r="A840" s="1" t="n"/>
      <c r="B840" s="1" t="n"/>
      <c r="C840" s="1" t="n"/>
      <c r="D840" s="1" t="n"/>
      <c r="E840" s="79" t="n"/>
    </row>
    <row r="841" ht="20.1" customHeight="1">
      <c r="A841" s="80" t="inlineStr">
        <is>
          <t>SBC190183 DUCHA HIGIENICA ACQUA JET 2195 AQUARIUS FABRIMAR CR Data 08/2024 (un)</t>
        </is>
      </c>
      <c r="B841" s="88" t="n"/>
      <c r="C841" s="88" t="n"/>
      <c r="D841" s="88" t="n"/>
      <c r="E841" s="88" t="n"/>
      <c r="F841" s="88" t="n"/>
      <c r="G841" s="89" t="n"/>
    </row>
    <row r="842" ht="15" customHeight="1">
      <c r="A842" s="76" t="inlineStr">
        <is>
          <t>Material</t>
        </is>
      </c>
      <c r="B842" s="89" t="n"/>
      <c r="C842" s="74" t="inlineStr">
        <is>
          <t>FONTE</t>
        </is>
      </c>
      <c r="D842" s="74" t="inlineStr">
        <is>
          <t>UNID</t>
        </is>
      </c>
      <c r="E842" s="74" t="inlineStr">
        <is>
          <t>COEFICIENTE</t>
        </is>
      </c>
      <c r="F842" s="74" t="inlineStr">
        <is>
          <t>PREÇO UNITÁRIO</t>
        </is>
      </c>
      <c r="G842" s="74" t="inlineStr">
        <is>
          <t>TOTAL</t>
        </is>
      </c>
    </row>
    <row r="843" ht="21" customHeight="1">
      <c r="A843" s="18" t="inlineStr">
        <is>
          <t>SBC028155</t>
        </is>
      </c>
      <c r="B843" s="19" t="inlineStr">
        <is>
          <t>DUCHA HIGIENICA ACQUA JET 2195 AQUARIUS FABRIMAR CR</t>
        </is>
      </c>
      <c r="C843" s="18" t="inlineStr">
        <is>
          <t xml:space="preserve">Composições </t>
        </is>
      </c>
      <c r="D843" s="18" t="inlineStr">
        <is>
          <t>UN</t>
        </is>
      </c>
      <c r="E843" s="20" t="n">
        <v>1</v>
      </c>
      <c r="F843" s="21" t="n">
        <v>173.76</v>
      </c>
      <c r="G843" s="21">
        <f>ROUND(ROUND(E843,8)*F843,2)</f>
        <v/>
      </c>
    </row>
    <row r="844" ht="15" customHeight="1">
      <c r="A844" s="18" t="inlineStr">
        <is>
          <t>00003148</t>
        </is>
      </c>
      <c r="B844" s="19" t="inlineStr">
        <is>
          <t>FITA VEDA ROSCA EM ROLOS DE 18 MM X 50 M (L X C)</t>
        </is>
      </c>
      <c r="C844" s="18" t="inlineStr">
        <is>
          <t>SINAPI</t>
        </is>
      </c>
      <c r="D844" s="18" t="inlineStr">
        <is>
          <t>UN</t>
        </is>
      </c>
      <c r="E844" s="20" t="n">
        <v>0.006</v>
      </c>
      <c r="F844" s="21" t="n">
        <v>14.56</v>
      </c>
      <c r="G844" s="21">
        <f>ROUND(ROUND(E844,8)*F844,2)</f>
        <v/>
      </c>
    </row>
    <row r="845" ht="15" customHeight="1">
      <c r="A845" s="1" t="n"/>
      <c r="B845" s="1" t="n"/>
      <c r="C845" s="1" t="n"/>
      <c r="D845" s="1" t="n"/>
      <c r="E845" s="77" t="inlineStr">
        <is>
          <t>TOTAL Material:</t>
        </is>
      </c>
      <c r="F845" s="89" t="n"/>
      <c r="G845" s="22">
        <f>SUM(G843:G844)</f>
        <v/>
      </c>
    </row>
    <row r="846" ht="15" customHeight="1">
      <c r="A846" s="76" t="inlineStr">
        <is>
          <t>Mão de Obra com Encargos Complementares</t>
        </is>
      </c>
      <c r="B846" s="89" t="n"/>
      <c r="C846" s="74" t="inlineStr">
        <is>
          <t>FONTE</t>
        </is>
      </c>
      <c r="D846" s="74" t="inlineStr">
        <is>
          <t>UNID</t>
        </is>
      </c>
      <c r="E846" s="74" t="inlineStr">
        <is>
          <t>COEFICIENTE</t>
        </is>
      </c>
      <c r="F846" s="74" t="inlineStr">
        <is>
          <t>PREÇO UNITÁRIO</t>
        </is>
      </c>
      <c r="G846" s="74" t="inlineStr">
        <is>
          <t>TOTAL</t>
        </is>
      </c>
    </row>
    <row r="847" ht="21" customHeight="1">
      <c r="A847" s="18" t="inlineStr">
        <is>
          <t>88248</t>
        </is>
      </c>
      <c r="B847" s="19" t="inlineStr">
        <is>
          <t>AUXILIAR DE ENCANADOR OU BOMBEIRO HIDRÁULICO COM ENCARGOS COMPLEMENTARES</t>
        </is>
      </c>
      <c r="C847" s="18" t="inlineStr">
        <is>
          <t>SINAPI</t>
        </is>
      </c>
      <c r="D847" s="18" t="inlineStr">
        <is>
          <t>H</t>
        </is>
      </c>
      <c r="E847" s="20" t="n">
        <v>0.638</v>
      </c>
      <c r="F847" s="21" t="n">
        <v>22.64</v>
      </c>
      <c r="G847" s="21">
        <f>ROUND(ROUND(E847,8)*F847,2)</f>
        <v/>
      </c>
    </row>
    <row r="848" ht="21" customHeight="1">
      <c r="A848" s="18" t="inlineStr">
        <is>
          <t>88267</t>
        </is>
      </c>
      <c r="B848" s="19" t="inlineStr">
        <is>
          <t>ENCANADOR OU BOMBEIRO HIDRÁULICO COM ENCARGOS COMPLEMENTARES</t>
        </is>
      </c>
      <c r="C848" s="18" t="inlineStr">
        <is>
          <t>SINAPI</t>
        </is>
      </c>
      <c r="D848" s="18" t="inlineStr">
        <is>
          <t>H</t>
        </is>
      </c>
      <c r="E848" s="20" t="n">
        <v>0.638</v>
      </c>
      <c r="F848" s="21" t="n">
        <v>28.12</v>
      </c>
      <c r="G848" s="21">
        <f>ROUND(ROUND(E848,8)*F848,2)</f>
        <v/>
      </c>
    </row>
    <row r="849" ht="18" customHeight="1">
      <c r="A849" s="1" t="n"/>
      <c r="B849" s="1" t="n"/>
      <c r="C849" s="1" t="n"/>
      <c r="D849" s="1" t="n"/>
      <c r="E849" s="77" t="inlineStr">
        <is>
          <t>TOTAL Mão de Obra com Encargos Complementares:</t>
        </is>
      </c>
      <c r="F849" s="89" t="n"/>
      <c r="G849" s="22">
        <f>SUM(G847:G848)</f>
        <v/>
      </c>
    </row>
    <row r="850" ht="15" customHeight="1">
      <c r="A850" s="1" t="n"/>
      <c r="B850" s="1" t="n"/>
      <c r="C850" s="1" t="n"/>
      <c r="D850" s="1" t="n"/>
      <c r="E850" s="78" t="inlineStr">
        <is>
          <t>VALOR:</t>
        </is>
      </c>
      <c r="F850" s="89" t="n"/>
      <c r="G850" s="4">
        <f>SUM(G845,G849)</f>
        <v/>
      </c>
    </row>
    <row r="851" ht="15" customHeight="1">
      <c r="A851" s="1" t="n"/>
      <c r="B851" s="1" t="n"/>
      <c r="C851" s="1" t="n"/>
      <c r="D851" s="1" t="n"/>
      <c r="E851" s="78" t="inlineStr">
        <is>
          <t>VALOR BDI:</t>
        </is>
      </c>
      <c r="F851" s="89" t="n"/>
      <c r="G851" s="4">
        <f>ROUND(G850*(0/100),2)</f>
        <v/>
      </c>
    </row>
    <row r="852" ht="15" customHeight="1">
      <c r="A852" s="1" t="n"/>
      <c r="B852" s="1" t="n"/>
      <c r="C852" s="1" t="n"/>
      <c r="D852" s="1" t="n"/>
      <c r="E852" s="78" t="inlineStr">
        <is>
          <t>VALOR COM BDI:</t>
        </is>
      </c>
      <c r="F852" s="89" t="n"/>
      <c r="G852" s="4">
        <f>G851+G850</f>
        <v/>
      </c>
    </row>
    <row r="853" ht="9.949999999999999" customHeight="1">
      <c r="A853" s="1" t="n"/>
      <c r="B853" s="1" t="n"/>
      <c r="C853" s="1" t="n"/>
      <c r="D853" s="1" t="n"/>
      <c r="E853" s="79" t="n"/>
    </row>
    <row r="854" ht="20.1" customHeight="1">
      <c r="A854" s="80" t="inlineStr">
        <is>
          <t>HID. 1 PROJETO HIDROSSANITÁRIO (UN)</t>
        </is>
      </c>
      <c r="B854" s="88" t="n"/>
      <c r="C854" s="88" t="n"/>
      <c r="D854" s="88" t="n"/>
      <c r="E854" s="88" t="n"/>
      <c r="F854" s="88" t="n"/>
      <c r="G854" s="89" t="n"/>
    </row>
    <row r="855" ht="15" customHeight="1">
      <c r="A855" s="76" t="inlineStr">
        <is>
          <t>Mão de Obra com Encargos Complementares</t>
        </is>
      </c>
      <c r="B855" s="89" t="n"/>
      <c r="C855" s="74" t="inlineStr">
        <is>
          <t>FONTE</t>
        </is>
      </c>
      <c r="D855" s="74" t="inlineStr">
        <is>
          <t>UNID</t>
        </is>
      </c>
      <c r="E855" s="74" t="inlineStr">
        <is>
          <t>COEFICIENTE</t>
        </is>
      </c>
      <c r="F855" s="74" t="inlineStr">
        <is>
          <t>PREÇO UNITÁRIO</t>
        </is>
      </c>
      <c r="G855" s="74" t="inlineStr">
        <is>
          <t>TOTAL</t>
        </is>
      </c>
    </row>
    <row r="856" ht="21" customHeight="1">
      <c r="A856" s="18" t="inlineStr">
        <is>
          <t>90775</t>
        </is>
      </c>
      <c r="B856" s="19" t="inlineStr">
        <is>
          <t>DESENHISTA PROJETISTA COM ENCARGOS COMPLEMENTARES</t>
        </is>
      </c>
      <c r="C856" s="18" t="inlineStr">
        <is>
          <t>SINAPI</t>
        </is>
      </c>
      <c r="D856" s="18" t="inlineStr">
        <is>
          <t>H</t>
        </is>
      </c>
      <c r="E856" s="20" t="n">
        <v>18.7</v>
      </c>
      <c r="F856" s="21" t="n">
        <v>29.67</v>
      </c>
      <c r="G856" s="21">
        <f>ROUND(ROUND(E856,8)*F856,2)</f>
        <v/>
      </c>
    </row>
    <row r="857" ht="21" customHeight="1">
      <c r="A857" s="18" t="inlineStr">
        <is>
          <t>90777</t>
        </is>
      </c>
      <c r="B857" s="19" t="inlineStr">
        <is>
          <t>ENGENHEIRO CIVIL DE OBRA JUNIOR COM ENCARGOS COMPLEMENTARES</t>
        </is>
      </c>
      <c r="C857" s="18" t="inlineStr">
        <is>
          <t>SINAPI</t>
        </is>
      </c>
      <c r="D857" s="18" t="inlineStr">
        <is>
          <t>H</t>
        </is>
      </c>
      <c r="E857" s="20" t="n">
        <v>18.7</v>
      </c>
      <c r="F857" s="21" t="n">
        <v>121.41</v>
      </c>
      <c r="G857" s="21">
        <f>ROUND(ROUND(E857,8)*F857,2)</f>
        <v/>
      </c>
    </row>
    <row r="858" ht="18" customHeight="1">
      <c r="A858" s="1" t="n"/>
      <c r="B858" s="1" t="n"/>
      <c r="C858" s="1" t="n"/>
      <c r="D858" s="1" t="n"/>
      <c r="E858" s="77" t="inlineStr">
        <is>
          <t>TOTAL Mão de Obra com Encargos Complementares:</t>
        </is>
      </c>
      <c r="F858" s="89" t="n"/>
      <c r="G858" s="22">
        <f>SUM(G856:G857)</f>
        <v/>
      </c>
    </row>
    <row r="859" ht="15" customHeight="1">
      <c r="A859" s="76" t="inlineStr">
        <is>
          <t>Serviço</t>
        </is>
      </c>
      <c r="B859" s="89" t="n"/>
      <c r="C859" s="74" t="inlineStr">
        <is>
          <t>FONTE</t>
        </is>
      </c>
      <c r="D859" s="74" t="inlineStr">
        <is>
          <t>UNID</t>
        </is>
      </c>
      <c r="E859" s="74" t="inlineStr">
        <is>
          <t>COEFICIENTE</t>
        </is>
      </c>
      <c r="F859" s="74" t="inlineStr">
        <is>
          <t>PREÇO UNITÁRIO</t>
        </is>
      </c>
      <c r="G859" s="74" t="inlineStr">
        <is>
          <t>TOTAL</t>
        </is>
      </c>
    </row>
    <row r="860" ht="15" customHeight="1">
      <c r="A860" s="18" t="inlineStr">
        <is>
          <t>SBC008808</t>
        </is>
      </c>
      <c r="B860" s="19" t="inlineStr">
        <is>
          <t>PROJETO INSTALACAO HIDRAULICA EM EDIFICACAO</t>
        </is>
      </c>
      <c r="C860" s="18" t="inlineStr">
        <is>
          <t xml:space="preserve">Composições </t>
        </is>
      </c>
      <c r="D860" s="18" t="inlineStr">
        <is>
          <t>M2</t>
        </is>
      </c>
      <c r="E860" s="20" t="n">
        <v>123.31</v>
      </c>
      <c r="F860" s="21" t="n">
        <v>13</v>
      </c>
      <c r="G860" s="21">
        <f>ROUND(ROUND(E860,8)*F860,2)</f>
        <v/>
      </c>
    </row>
    <row r="861" ht="15" customHeight="1">
      <c r="A861" s="1" t="n"/>
      <c r="B861" s="1" t="n"/>
      <c r="C861" s="1" t="n"/>
      <c r="D861" s="1" t="n"/>
      <c r="E861" s="77" t="inlineStr">
        <is>
          <t>TOTAL Serviço:</t>
        </is>
      </c>
      <c r="F861" s="89" t="n"/>
      <c r="G861" s="22">
        <f>SUM(G860:G860)</f>
        <v/>
      </c>
    </row>
    <row r="862" ht="15" customHeight="1">
      <c r="A862" s="1" t="n"/>
      <c r="B862" s="1" t="n"/>
      <c r="C862" s="1" t="n"/>
      <c r="D862" s="1" t="n"/>
      <c r="E862" s="78" t="inlineStr">
        <is>
          <t>VALOR:</t>
        </is>
      </c>
      <c r="F862" s="89" t="n"/>
      <c r="G862" s="4">
        <f>SUM(G858,G861)</f>
        <v/>
      </c>
    </row>
    <row r="863" ht="15" customHeight="1">
      <c r="A863" s="1" t="n"/>
      <c r="B863" s="1" t="n"/>
      <c r="C863" s="1" t="n"/>
      <c r="D863" s="1" t="n"/>
      <c r="E863" s="78" t="inlineStr">
        <is>
          <t>VALOR BDI:</t>
        </is>
      </c>
      <c r="F863" s="89" t="n"/>
      <c r="G863" s="4">
        <f>ROUND(G862*(0/100),2)</f>
        <v/>
      </c>
    </row>
    <row r="864" ht="15" customHeight="1">
      <c r="A864" s="1" t="n"/>
      <c r="B864" s="1" t="n"/>
      <c r="C864" s="1" t="n"/>
      <c r="D864" s="1" t="n"/>
      <c r="E864" s="78" t="inlineStr">
        <is>
          <t>VALOR COM BDI:</t>
        </is>
      </c>
      <c r="F864" s="89" t="n"/>
      <c r="G864" s="4">
        <f>G863+G862</f>
        <v/>
      </c>
    </row>
    <row r="865" ht="9.949999999999999" customHeight="1">
      <c r="A865" s="1" t="n"/>
      <c r="B865" s="1" t="n"/>
      <c r="C865" s="1" t="n"/>
      <c r="D865" s="1" t="n"/>
      <c r="E865" s="79" t="n"/>
    </row>
    <row r="866" ht="20.1" customHeight="1">
      <c r="A866" s="80" t="inlineStr">
        <is>
          <t>PROJ. 01 PROJETO EXECUTIVO COMPLETO (UN)</t>
        </is>
      </c>
      <c r="B866" s="88" t="n"/>
      <c r="C866" s="88" t="n"/>
      <c r="D866" s="88" t="n"/>
      <c r="E866" s="88" t="n"/>
      <c r="F866" s="88" t="n"/>
      <c r="G866" s="89" t="n"/>
    </row>
    <row r="867" ht="15" customHeight="1">
      <c r="A867" s="76" t="inlineStr">
        <is>
          <t>Mão de Obra com Encargos Complementares</t>
        </is>
      </c>
      <c r="B867" s="89" t="n"/>
      <c r="C867" s="74" t="inlineStr">
        <is>
          <t>FONTE</t>
        </is>
      </c>
      <c r="D867" s="74" t="inlineStr">
        <is>
          <t>UNID</t>
        </is>
      </c>
      <c r="E867" s="74" t="inlineStr">
        <is>
          <t>COEFICIENTE</t>
        </is>
      </c>
      <c r="F867" s="74" t="inlineStr">
        <is>
          <t>PREÇO UNITÁRIO</t>
        </is>
      </c>
      <c r="G867" s="74" t="inlineStr">
        <is>
          <t>TOTAL</t>
        </is>
      </c>
    </row>
    <row r="868" ht="21" customHeight="1">
      <c r="A868" s="18" t="inlineStr">
        <is>
          <t>90775</t>
        </is>
      </c>
      <c r="B868" s="19" t="inlineStr">
        <is>
          <t>DESENHISTA PROJETISTA COM ENCARGOS COMPLEMENTARES</t>
        </is>
      </c>
      <c r="C868" s="18" t="inlineStr">
        <is>
          <t>SINAPI</t>
        </is>
      </c>
      <c r="D868" s="18" t="inlineStr">
        <is>
          <t>H</t>
        </is>
      </c>
      <c r="E868" s="20" t="n">
        <v>41</v>
      </c>
      <c r="F868" s="21" t="n">
        <v>29.67</v>
      </c>
      <c r="G868" s="21">
        <f>ROUND(ROUND(E868,8)*F868,2)</f>
        <v/>
      </c>
    </row>
    <row r="869" ht="21" customHeight="1">
      <c r="A869" s="18" t="inlineStr">
        <is>
          <t>90777</t>
        </is>
      </c>
      <c r="B869" s="19" t="inlineStr">
        <is>
          <t>ENGENHEIRO CIVIL DE OBRA JUNIOR COM ENCARGOS COMPLEMENTARES</t>
        </is>
      </c>
      <c r="C869" s="18" t="inlineStr">
        <is>
          <t>SINAPI</t>
        </is>
      </c>
      <c r="D869" s="18" t="inlineStr">
        <is>
          <t>H</t>
        </is>
      </c>
      <c r="E869" s="20" t="n">
        <v>77</v>
      </c>
      <c r="F869" s="21" t="n">
        <v>121.41</v>
      </c>
      <c r="G869" s="21">
        <f>ROUND(ROUND(E869,8)*F869,2)</f>
        <v/>
      </c>
    </row>
    <row r="870" ht="21" customHeight="1">
      <c r="A870" s="18" t="inlineStr">
        <is>
          <t>100533</t>
        </is>
      </c>
      <c r="B870" s="19" t="inlineStr">
        <is>
          <t>TECNICO DE EDIFICACOES COM ENCARGOS COMPLEMENTARES</t>
        </is>
      </c>
      <c r="C870" s="18" t="inlineStr">
        <is>
          <t>SINAPI</t>
        </is>
      </c>
      <c r="D870" s="18" t="inlineStr">
        <is>
          <t>H</t>
        </is>
      </c>
      <c r="E870" s="20" t="n">
        <v>8.4</v>
      </c>
      <c r="F870" s="21" t="n">
        <v>32.86</v>
      </c>
      <c r="G870" s="21">
        <f>ROUND(ROUND(E870,8)*F870,2)</f>
        <v/>
      </c>
    </row>
    <row r="871" ht="18" customHeight="1">
      <c r="A871" s="1" t="n"/>
      <c r="B871" s="1" t="n"/>
      <c r="C871" s="1" t="n"/>
      <c r="D871" s="1" t="n"/>
      <c r="E871" s="77" t="inlineStr">
        <is>
          <t>TOTAL Mão de Obra com Encargos Complementares:</t>
        </is>
      </c>
      <c r="F871" s="89" t="n"/>
      <c r="G871" s="22">
        <f>SUM(G868:G870)</f>
        <v/>
      </c>
    </row>
    <row r="872" ht="15" customHeight="1">
      <c r="A872" s="1" t="n"/>
      <c r="B872" s="1" t="n"/>
      <c r="C872" s="1" t="n"/>
      <c r="D872" s="1" t="n"/>
      <c r="E872" s="78" t="inlineStr">
        <is>
          <t>VALOR:</t>
        </is>
      </c>
      <c r="F872" s="89" t="n"/>
      <c r="G872" s="4">
        <f>SUM(G871)</f>
        <v/>
      </c>
    </row>
    <row r="873" ht="15" customHeight="1">
      <c r="A873" s="1" t="n"/>
      <c r="B873" s="1" t="n"/>
      <c r="C873" s="1" t="n"/>
      <c r="D873" s="1" t="n"/>
      <c r="E873" s="78" t="inlineStr">
        <is>
          <t>VALOR BDI:</t>
        </is>
      </c>
      <c r="F873" s="89" t="n"/>
      <c r="G873" s="4">
        <f>ROUND(G872*(0/100),2)</f>
        <v/>
      </c>
    </row>
    <row r="874" ht="15" customHeight="1">
      <c r="A874" s="1" t="n"/>
      <c r="B874" s="1" t="n"/>
      <c r="C874" s="1" t="n"/>
      <c r="D874" s="1" t="n"/>
      <c r="E874" s="78" t="inlineStr">
        <is>
          <t>VALOR COM BDI:</t>
        </is>
      </c>
      <c r="F874" s="89" t="n"/>
      <c r="G874" s="4">
        <f>G873+G872</f>
        <v/>
      </c>
    </row>
    <row r="875" ht="9.949999999999999" customHeight="1">
      <c r="A875" s="1" t="n"/>
      <c r="B875" s="1" t="n"/>
      <c r="C875" s="1" t="n"/>
      <c r="D875" s="1" t="n"/>
      <c r="E875" s="79" t="n"/>
    </row>
    <row r="876" ht="20.1" customHeight="1">
      <c r="A876" s="80" t="inlineStr">
        <is>
          <t>PROJ. 02 AS BUILT - ATUALIZAÇÃO DO PROJETO EXECUTIVO CONFORME CONSTRUÍDO (UN)</t>
        </is>
      </c>
      <c r="B876" s="88" t="n"/>
      <c r="C876" s="88" t="n"/>
      <c r="D876" s="88" t="n"/>
      <c r="E876" s="88" t="n"/>
      <c r="F876" s="88" t="n"/>
      <c r="G876" s="89" t="n"/>
    </row>
    <row r="877" ht="15" customHeight="1">
      <c r="A877" s="76" t="inlineStr">
        <is>
          <t>Mão de Obra com Encargos Complementares</t>
        </is>
      </c>
      <c r="B877" s="89" t="n"/>
      <c r="C877" s="74" t="inlineStr">
        <is>
          <t>FONTE</t>
        </is>
      </c>
      <c r="D877" s="74" t="inlineStr">
        <is>
          <t>UNID</t>
        </is>
      </c>
      <c r="E877" s="74" t="inlineStr">
        <is>
          <t>COEFICIENTE</t>
        </is>
      </c>
      <c r="F877" s="74" t="inlineStr">
        <is>
          <t>PREÇO UNITÁRIO</t>
        </is>
      </c>
      <c r="G877" s="74" t="inlineStr">
        <is>
          <t>TOTAL</t>
        </is>
      </c>
    </row>
    <row r="878" ht="21" customHeight="1">
      <c r="A878" s="18" t="inlineStr">
        <is>
          <t>90775</t>
        </is>
      </c>
      <c r="B878" s="19" t="inlineStr">
        <is>
          <t>DESENHISTA PROJETISTA COM ENCARGOS COMPLEMENTARES</t>
        </is>
      </c>
      <c r="C878" s="18" t="inlineStr">
        <is>
          <t>SINAPI</t>
        </is>
      </c>
      <c r="D878" s="18" t="inlineStr">
        <is>
          <t>H</t>
        </is>
      </c>
      <c r="E878" s="20" t="n">
        <v>30</v>
      </c>
      <c r="F878" s="21" t="n">
        <v>29.67</v>
      </c>
      <c r="G878" s="21">
        <f>ROUND(ROUND(E878,8)*F878,2)</f>
        <v/>
      </c>
    </row>
    <row r="879" ht="21" customHeight="1">
      <c r="A879" s="18" t="inlineStr">
        <is>
          <t>90777</t>
        </is>
      </c>
      <c r="B879" s="19" t="inlineStr">
        <is>
          <t>ENGENHEIRO CIVIL DE OBRA JUNIOR COM ENCARGOS COMPLEMENTARES</t>
        </is>
      </c>
      <c r="C879" s="18" t="inlineStr">
        <is>
          <t>SINAPI</t>
        </is>
      </c>
      <c r="D879" s="18" t="inlineStr">
        <is>
          <t>H</t>
        </is>
      </c>
      <c r="E879" s="20" t="n">
        <v>45</v>
      </c>
      <c r="F879" s="21" t="n">
        <v>121.41</v>
      </c>
      <c r="G879" s="21">
        <f>ROUND(ROUND(E879,8)*F879,2)</f>
        <v/>
      </c>
    </row>
    <row r="880" ht="21" customHeight="1">
      <c r="A880" s="18" t="inlineStr">
        <is>
          <t>100533</t>
        </is>
      </c>
      <c r="B880" s="19" t="inlineStr">
        <is>
          <t>TECNICO DE EDIFICACOES COM ENCARGOS COMPLEMENTARES</t>
        </is>
      </c>
      <c r="C880" s="18" t="inlineStr">
        <is>
          <t>SINAPI</t>
        </is>
      </c>
      <c r="D880" s="18" t="inlineStr">
        <is>
          <t>H</t>
        </is>
      </c>
      <c r="E880" s="20" t="n">
        <v>6.2</v>
      </c>
      <c r="F880" s="21" t="n">
        <v>32.86</v>
      </c>
      <c r="G880" s="21">
        <f>ROUND(ROUND(E880,8)*F880,2)</f>
        <v/>
      </c>
    </row>
    <row r="881" ht="18" customHeight="1">
      <c r="A881" s="1" t="n"/>
      <c r="B881" s="1" t="n"/>
      <c r="C881" s="1" t="n"/>
      <c r="D881" s="1" t="n"/>
      <c r="E881" s="77" t="inlineStr">
        <is>
          <t>TOTAL Mão de Obra com Encargos Complementares:</t>
        </is>
      </c>
      <c r="F881" s="89" t="n"/>
      <c r="G881" s="22">
        <f>SUM(G878:G880)</f>
        <v/>
      </c>
    </row>
    <row r="882" ht="15" customHeight="1">
      <c r="A882" s="1" t="n"/>
      <c r="B882" s="1" t="n"/>
      <c r="C882" s="1" t="n"/>
      <c r="D882" s="1" t="n"/>
      <c r="E882" s="78" t="inlineStr">
        <is>
          <t>VALOR:</t>
        </is>
      </c>
      <c r="F882" s="89" t="n"/>
      <c r="G882" s="4">
        <f>SUM(G881)</f>
        <v/>
      </c>
    </row>
    <row r="883" ht="15" customHeight="1">
      <c r="A883" s="1" t="n"/>
      <c r="B883" s="1" t="n"/>
      <c r="C883" s="1" t="n"/>
      <c r="D883" s="1" t="n"/>
      <c r="E883" s="78" t="inlineStr">
        <is>
          <t>VALOR BDI:</t>
        </is>
      </c>
      <c r="F883" s="89" t="n"/>
      <c r="G883" s="4">
        <f>ROUND(G882*(0/100),2)</f>
        <v/>
      </c>
    </row>
    <row r="884" ht="15" customHeight="1">
      <c r="A884" s="1" t="n"/>
      <c r="B884" s="1" t="n"/>
      <c r="C884" s="1" t="n"/>
      <c r="D884" s="1" t="n"/>
      <c r="E884" s="78" t="inlineStr">
        <is>
          <t>VALOR COM BDI:</t>
        </is>
      </c>
      <c r="F884" s="89" t="n"/>
      <c r="G884" s="4">
        <f>G883+G882</f>
        <v/>
      </c>
    </row>
    <row r="885" ht="9.949999999999999" customHeight="1">
      <c r="A885" s="1" t="n"/>
      <c r="B885" s="1" t="n"/>
      <c r="C885" s="1" t="n"/>
      <c r="D885" s="1" t="n"/>
      <c r="E885" s="79" t="n"/>
    </row>
    <row r="886" ht="20.1" customHeight="1">
      <c r="A886" s="80" t="inlineStr">
        <is>
          <t>00009537 LIMPEZA FINAL DA OBRA (M2)</t>
        </is>
      </c>
      <c r="B886" s="88" t="n"/>
      <c r="C886" s="88" t="n"/>
      <c r="D886" s="88" t="n"/>
      <c r="E886" s="88" t="n"/>
      <c r="F886" s="88" t="n"/>
      <c r="G886" s="89" t="n"/>
    </row>
    <row r="887" ht="15" customHeight="1">
      <c r="A887" s="76" t="inlineStr">
        <is>
          <t>Material</t>
        </is>
      </c>
      <c r="B887" s="89" t="n"/>
      <c r="C887" s="74" t="inlineStr">
        <is>
          <t>FONTE</t>
        </is>
      </c>
      <c r="D887" s="74" t="inlineStr">
        <is>
          <t>UNID</t>
        </is>
      </c>
      <c r="E887" s="74" t="inlineStr">
        <is>
          <t>COEFICIENTE</t>
        </is>
      </c>
      <c r="F887" s="74" t="inlineStr">
        <is>
          <t>PREÇO UNITÁRIO</t>
        </is>
      </c>
      <c r="G887" s="74" t="inlineStr">
        <is>
          <t>TOTAL</t>
        </is>
      </c>
    </row>
    <row r="888" ht="21" customHeight="1">
      <c r="A888" s="18" t="inlineStr">
        <is>
          <t>00000003</t>
        </is>
      </c>
      <c r="B888" s="19" t="inlineStr">
        <is>
          <t>ACIDO CLORIDRICO / ACIDO MURIATICO, DILUICAO 10% A 12% PARA USO EM LIMPEZA</t>
        </is>
      </c>
      <c r="C888" s="18" t="inlineStr">
        <is>
          <t>SINAPI</t>
        </is>
      </c>
      <c r="D888" s="18" t="inlineStr">
        <is>
          <t>L</t>
        </is>
      </c>
      <c r="E888" s="20" t="n">
        <v>0.05</v>
      </c>
      <c r="F888" s="21" t="n">
        <v>15.94</v>
      </c>
      <c r="G888" s="21">
        <f>ROUND(ROUND(E888,8)*F888,2)</f>
        <v/>
      </c>
    </row>
    <row r="889" ht="15" customHeight="1">
      <c r="A889" s="1" t="n"/>
      <c r="B889" s="1" t="n"/>
      <c r="C889" s="1" t="n"/>
      <c r="D889" s="1" t="n"/>
      <c r="E889" s="77" t="inlineStr">
        <is>
          <t>TOTAL Material:</t>
        </is>
      </c>
      <c r="F889" s="89" t="n"/>
      <c r="G889" s="22">
        <f>SUM(G888:G888)</f>
        <v/>
      </c>
    </row>
    <row r="890" ht="15" customHeight="1">
      <c r="A890" s="76" t="inlineStr">
        <is>
          <t>Mão de Obra com Encargos Complementares</t>
        </is>
      </c>
      <c r="B890" s="89" t="n"/>
      <c r="C890" s="74" t="inlineStr">
        <is>
          <t>FONTE</t>
        </is>
      </c>
      <c r="D890" s="74" t="inlineStr">
        <is>
          <t>UNID</t>
        </is>
      </c>
      <c r="E890" s="74" t="inlineStr">
        <is>
          <t>COEFICIENTE</t>
        </is>
      </c>
      <c r="F890" s="74" t="inlineStr">
        <is>
          <t>PREÇO UNITÁRIO</t>
        </is>
      </c>
      <c r="G890" s="74" t="inlineStr">
        <is>
          <t>TOTAL</t>
        </is>
      </c>
    </row>
    <row r="891" ht="15" customHeight="1">
      <c r="A891" s="18" t="inlineStr">
        <is>
          <t>88316</t>
        </is>
      </c>
      <c r="B891" s="19" t="inlineStr">
        <is>
          <t>SERVENTE COM ENCARGOS COMPLEMENTARES</t>
        </is>
      </c>
      <c r="C891" s="18" t="inlineStr">
        <is>
          <t>SINAPI</t>
        </is>
      </c>
      <c r="D891" s="18" t="inlineStr">
        <is>
          <t>H</t>
        </is>
      </c>
      <c r="E891" s="20" t="n">
        <v>0.14</v>
      </c>
      <c r="F891" s="21" t="n">
        <v>22.1</v>
      </c>
      <c r="G891" s="21">
        <f>ROUND(ROUND(E891,8)*F891,2)</f>
        <v/>
      </c>
    </row>
    <row r="892" ht="18" customHeight="1">
      <c r="A892" s="1" t="n"/>
      <c r="B892" s="1" t="n"/>
      <c r="C892" s="1" t="n"/>
      <c r="D892" s="1" t="n"/>
      <c r="E892" s="77" t="inlineStr">
        <is>
          <t>TOTAL Mão de Obra com Encargos Complementares:</t>
        </is>
      </c>
      <c r="F892" s="89" t="n"/>
      <c r="G892" s="22">
        <f>SUM(G891:G891)</f>
        <v/>
      </c>
    </row>
    <row r="893" ht="15" customHeight="1">
      <c r="A893" s="1" t="n"/>
      <c r="B893" s="1" t="n"/>
      <c r="C893" s="1" t="n"/>
      <c r="D893" s="1" t="n"/>
      <c r="E893" s="78" t="inlineStr">
        <is>
          <t>VALOR:</t>
        </is>
      </c>
      <c r="F893" s="89" t="n"/>
      <c r="G893" s="4">
        <f>SUM(G889,G892)</f>
        <v/>
      </c>
    </row>
    <row r="894" ht="15" customHeight="1">
      <c r="A894" s="1" t="n"/>
      <c r="B894" s="1" t="n"/>
      <c r="C894" s="1" t="n"/>
      <c r="D894" s="1" t="n"/>
      <c r="E894" s="78" t="inlineStr">
        <is>
          <t>VALOR BDI:</t>
        </is>
      </c>
      <c r="F894" s="89" t="n"/>
      <c r="G894" s="4">
        <f>ROUND(G893*(0/100),2)</f>
        <v/>
      </c>
    </row>
    <row r="895" ht="15" customHeight="1">
      <c r="A895" s="1" t="n"/>
      <c r="B895" s="1" t="n"/>
      <c r="C895" s="1" t="n"/>
      <c r="D895" s="1" t="n"/>
      <c r="E895" s="78" t="inlineStr">
        <is>
          <t>VALOR COM BDI:</t>
        </is>
      </c>
      <c r="F895" s="89" t="n"/>
      <c r="G895" s="4">
        <f>G894+G893</f>
        <v/>
      </c>
    </row>
  </sheetData>
  <mergeCells count="576">
    <mergeCell ref="A710:B710"/>
    <mergeCell ref="A648:B648"/>
    <mergeCell ref="A262:G262"/>
    <mergeCell ref="E142:F142"/>
    <mergeCell ref="E371:F371"/>
    <mergeCell ref="E171:F171"/>
    <mergeCell ref="E840:G840"/>
    <mergeCell ref="A624:B624"/>
    <mergeCell ref="A337:G337"/>
    <mergeCell ref="E861:F861"/>
    <mergeCell ref="E836:F836"/>
    <mergeCell ref="E892:F892"/>
    <mergeCell ref="E308:F308"/>
    <mergeCell ref="E544:F544"/>
    <mergeCell ref="E811:F811"/>
    <mergeCell ref="E229:F229"/>
    <mergeCell ref="E777:G777"/>
    <mergeCell ref="E471:F471"/>
    <mergeCell ref="A867:B867"/>
    <mergeCell ref="E335:F335"/>
    <mergeCell ref="E669:F669"/>
    <mergeCell ref="A489:B489"/>
    <mergeCell ref="A718:G718"/>
    <mergeCell ref="E754:G754"/>
    <mergeCell ref="E448:F448"/>
    <mergeCell ref="E689:F689"/>
    <mergeCell ref="A504:B504"/>
    <mergeCell ref="E827:F827"/>
    <mergeCell ref="A21:G21"/>
    <mergeCell ref="E372:G372"/>
    <mergeCell ref="A28:B28"/>
    <mergeCell ref="E783:F783"/>
    <mergeCell ref="E522:F522"/>
    <mergeCell ref="E524:F524"/>
    <mergeCell ref="E695:F695"/>
    <mergeCell ref="A886:G886"/>
    <mergeCell ref="E651:F651"/>
    <mergeCell ref="E311:G311"/>
    <mergeCell ref="E893:F893"/>
    <mergeCell ref="E303:F303"/>
    <mergeCell ref="E48:F48"/>
    <mergeCell ref="E219:F219"/>
    <mergeCell ref="E417:F417"/>
    <mergeCell ref="E759:F759"/>
    <mergeCell ref="E717:G717"/>
    <mergeCell ref="E653:F653"/>
    <mergeCell ref="E296:G296"/>
    <mergeCell ref="A557:B557"/>
    <mergeCell ref="E761:F761"/>
    <mergeCell ref="A413:B413"/>
    <mergeCell ref="A855:B855"/>
    <mergeCell ref="A639:G639"/>
    <mergeCell ref="A842:B842"/>
    <mergeCell ref="A192:B192"/>
    <mergeCell ref="A1:G1"/>
    <mergeCell ref="A576:G576"/>
    <mergeCell ref="A657:B657"/>
    <mergeCell ref="A784:B784"/>
    <mergeCell ref="A181:B181"/>
    <mergeCell ref="E316:F316"/>
    <mergeCell ref="E443:F443"/>
    <mergeCell ref="E614:F614"/>
    <mergeCell ref="E381:F381"/>
    <mergeCell ref="E535:F535"/>
    <mergeCell ref="E608:G608"/>
    <mergeCell ref="E473:F473"/>
    <mergeCell ref="E606:F606"/>
    <mergeCell ref="E837:F837"/>
    <mergeCell ref="E16:F16"/>
    <mergeCell ref="E472:F472"/>
    <mergeCell ref="E743:F743"/>
    <mergeCell ref="E537:F537"/>
    <mergeCell ref="E324:G324"/>
    <mergeCell ref="E18:F18"/>
    <mergeCell ref="E622:G622"/>
    <mergeCell ref="E238:F238"/>
    <mergeCell ref="A441:B441"/>
    <mergeCell ref="E474:F474"/>
    <mergeCell ref="A739:B739"/>
    <mergeCell ref="A49:B49"/>
    <mergeCell ref="A507:B507"/>
    <mergeCell ref="E205:F205"/>
    <mergeCell ref="A805:B805"/>
    <mergeCell ref="E265:F265"/>
    <mergeCell ref="E563:F563"/>
    <mergeCell ref="E179:G179"/>
    <mergeCell ref="A378:B378"/>
    <mergeCell ref="E354:F354"/>
    <mergeCell ref="A365:B365"/>
    <mergeCell ref="E627:F627"/>
    <mergeCell ref="E894:F894"/>
    <mergeCell ref="E492:F492"/>
    <mergeCell ref="E233:G233"/>
    <mergeCell ref="E369:F369"/>
    <mergeCell ref="E356:F356"/>
    <mergeCell ref="E598:F598"/>
    <mergeCell ref="E654:F654"/>
    <mergeCell ref="E825:F825"/>
    <mergeCell ref="E485:F485"/>
    <mergeCell ref="E162:F162"/>
    <mergeCell ref="A200:B200"/>
    <mergeCell ref="A4:B4"/>
    <mergeCell ref="E591:F591"/>
    <mergeCell ref="A696:B696"/>
    <mergeCell ref="A876:G876"/>
    <mergeCell ref="E164:F164"/>
    <mergeCell ref="E258:F258"/>
    <mergeCell ref="E556:F556"/>
    <mergeCell ref="E714:F714"/>
    <mergeCell ref="A266:B266"/>
    <mergeCell ref="E599:G599"/>
    <mergeCell ref="E24:F24"/>
    <mergeCell ref="A144:G144"/>
    <mergeCell ref="E195:F195"/>
    <mergeCell ref="E322:F322"/>
    <mergeCell ref="A373:G373"/>
    <mergeCell ref="E309:F309"/>
    <mergeCell ref="E716:F716"/>
    <mergeCell ref="E17:F17"/>
    <mergeCell ref="E261:G261"/>
    <mergeCell ref="E88:F88"/>
    <mergeCell ref="E259:F259"/>
    <mergeCell ref="A422:B422"/>
    <mergeCell ref="E253:F253"/>
    <mergeCell ref="A360:B360"/>
    <mergeCell ref="E688:F688"/>
    <mergeCell ref="E538:F538"/>
    <mergeCell ref="E709:F709"/>
    <mergeCell ref="E774:F774"/>
    <mergeCell ref="E19:F19"/>
    <mergeCell ref="E845:F845"/>
    <mergeCell ref="E795:F795"/>
    <mergeCell ref="E389:G389"/>
    <mergeCell ref="A515:B515"/>
    <mergeCell ref="E198:G198"/>
    <mergeCell ref="A734:B734"/>
    <mergeCell ref="A684:B684"/>
    <mergeCell ref="A877:B877"/>
    <mergeCell ref="E635:F635"/>
    <mergeCell ref="E420:G420"/>
    <mergeCell ref="E871:F871"/>
    <mergeCell ref="A503:G503"/>
    <mergeCell ref="E858:F858"/>
    <mergeCell ref="E159:F159"/>
    <mergeCell ref="E208:F208"/>
    <mergeCell ref="E97:F97"/>
    <mergeCell ref="A866:G866"/>
    <mergeCell ref="E637:F637"/>
    <mergeCell ref="A289:B289"/>
    <mergeCell ref="E729:F729"/>
    <mergeCell ref="E139:F139"/>
    <mergeCell ref="E272:F272"/>
    <mergeCell ref="E406:F406"/>
    <mergeCell ref="E704:F704"/>
    <mergeCell ref="E459:F459"/>
    <mergeCell ref="A226:B226"/>
    <mergeCell ref="E249:G249"/>
    <mergeCell ref="E424:F424"/>
    <mergeCell ref="A589:B589"/>
    <mergeCell ref="E865:G865"/>
    <mergeCell ref="A755:G755"/>
    <mergeCell ref="A172:B172"/>
    <mergeCell ref="A243:B243"/>
    <mergeCell ref="A692:G692"/>
    <mergeCell ref="A286:B286"/>
    <mergeCell ref="A528:B528"/>
    <mergeCell ref="E584:F584"/>
    <mergeCell ref="A101:B101"/>
    <mergeCell ref="A452:G452"/>
    <mergeCell ref="A623:G623"/>
    <mergeCell ref="A592:B592"/>
    <mergeCell ref="A890:B890"/>
    <mergeCell ref="E350:F350"/>
    <mergeCell ref="A374:B374"/>
    <mergeCell ref="E27:F27"/>
    <mergeCell ref="E561:F561"/>
    <mergeCell ref="E548:F548"/>
    <mergeCell ref="E196:F196"/>
    <mergeCell ref="E85:F85"/>
    <mergeCell ref="E560:F560"/>
    <mergeCell ref="E498:F498"/>
    <mergeCell ref="E183:F183"/>
    <mergeCell ref="A661:B661"/>
    <mergeCell ref="E419:F419"/>
    <mergeCell ref="E439:G439"/>
    <mergeCell ref="E562:F562"/>
    <mergeCell ref="E691:G691"/>
    <mergeCell ref="E483:F483"/>
    <mergeCell ref="E143:G143"/>
    <mergeCell ref="A234:G234"/>
    <mergeCell ref="E791:G791"/>
    <mergeCell ref="E416:F416"/>
    <mergeCell ref="A756:B756"/>
    <mergeCell ref="E343:F343"/>
    <mergeCell ref="A600:G600"/>
    <mergeCell ref="E403:F403"/>
    <mergeCell ref="A656:G656"/>
    <mergeCell ref="E701:F701"/>
    <mergeCell ref="E872:F872"/>
    <mergeCell ref="E280:F280"/>
    <mergeCell ref="A610:B610"/>
    <mergeCell ref="A46:B46"/>
    <mergeCell ref="E874:F874"/>
    <mergeCell ref="E432:F432"/>
    <mergeCell ref="E703:F703"/>
    <mergeCell ref="E730:F730"/>
    <mergeCell ref="A453:B453"/>
    <mergeCell ref="E801:F801"/>
    <mergeCell ref="E814:F814"/>
    <mergeCell ref="E346:G346"/>
    <mergeCell ref="E509:F509"/>
    <mergeCell ref="E702:F702"/>
    <mergeCell ref="E186:F186"/>
    <mergeCell ref="A468:B468"/>
    <mergeCell ref="A313:B313"/>
    <mergeCell ref="E575:G575"/>
    <mergeCell ref="A733:G733"/>
    <mergeCell ref="E511:F511"/>
    <mergeCell ref="A834:B834"/>
    <mergeCell ref="A3:G3"/>
    <mergeCell ref="A765:B765"/>
    <mergeCell ref="A569:B569"/>
    <mergeCell ref="A400:B400"/>
    <mergeCell ref="E631:F631"/>
    <mergeCell ref="A588:G588"/>
    <mergeCell ref="E427:F427"/>
    <mergeCell ref="E725:F725"/>
    <mergeCell ref="E141:F141"/>
    <mergeCell ref="E328:F328"/>
    <mergeCell ref="A168:B168"/>
    <mergeCell ref="E862:F862"/>
    <mergeCell ref="E36:G36"/>
    <mergeCell ref="E789:F789"/>
    <mergeCell ref="E849:F849"/>
    <mergeCell ref="E435:F435"/>
    <mergeCell ref="E799:F799"/>
    <mergeCell ref="E288:F288"/>
    <mergeCell ref="A326:B326"/>
    <mergeCell ref="E336:G336"/>
    <mergeCell ref="A301:B301"/>
    <mergeCell ref="A239:B239"/>
    <mergeCell ref="A250:G250"/>
    <mergeCell ref="A408:G408"/>
    <mergeCell ref="E273:G273"/>
    <mergeCell ref="A706:G706"/>
    <mergeCell ref="A822:B822"/>
    <mergeCell ref="E751:F751"/>
    <mergeCell ref="A601:B601"/>
    <mergeCell ref="E753:F753"/>
    <mergeCell ref="E283:F283"/>
    <mergeCell ref="E277:F277"/>
    <mergeCell ref="E752:F752"/>
    <mergeCell ref="E690:F690"/>
    <mergeCell ref="E404:F404"/>
    <mergeCell ref="E512:F512"/>
    <mergeCell ref="E412:F412"/>
    <mergeCell ref="E583:F583"/>
    <mergeCell ref="E881:F881"/>
    <mergeCell ref="A615:B615"/>
    <mergeCell ref="A830:G830"/>
    <mergeCell ref="E428:G428"/>
    <mergeCell ref="E293:F293"/>
    <mergeCell ref="E284:G284"/>
    <mergeCell ref="A644:B644"/>
    <mergeCell ref="E230:F230"/>
    <mergeCell ref="A565:G565"/>
    <mergeCell ref="A421:G421"/>
    <mergeCell ref="E672:F672"/>
    <mergeCell ref="E295:F295"/>
    <mergeCell ref="A189:B189"/>
    <mergeCell ref="A540:G540"/>
    <mergeCell ref="E895:F895"/>
    <mergeCell ref="A527:G527"/>
    <mergeCell ref="E438:F438"/>
    <mergeCell ref="E232:F232"/>
    <mergeCell ref="E207:F207"/>
    <mergeCell ref="E636:F636"/>
    <mergeCell ref="E225:F225"/>
    <mergeCell ref="E741:F741"/>
    <mergeCell ref="A263:B263"/>
    <mergeCell ref="E467:F467"/>
    <mergeCell ref="E738:F738"/>
    <mergeCell ref="E461:F461"/>
    <mergeCell ref="E728:F728"/>
    <mergeCell ref="E271:F271"/>
    <mergeCell ref="E571:F571"/>
    <mergeCell ref="E815:G815"/>
    <mergeCell ref="E807:F807"/>
    <mergeCell ref="A553:G553"/>
    <mergeCell ref="A329:B329"/>
    <mergeCell ref="A304:B304"/>
    <mergeCell ref="A188:G188"/>
    <mergeCell ref="E652:F652"/>
    <mergeCell ref="A98:B98"/>
    <mergeCell ref="E673:G673"/>
    <mergeCell ref="A632:B632"/>
    <mergeCell ref="E418:F418"/>
    <mergeCell ref="A609:G609"/>
    <mergeCell ref="E660:F660"/>
    <mergeCell ref="E460:F460"/>
    <mergeCell ref="E655:G655"/>
    <mergeCell ref="E647:F647"/>
    <mergeCell ref="E889:F889"/>
    <mergeCell ref="E883:F883"/>
    <mergeCell ref="E683:F683"/>
    <mergeCell ref="E426:F426"/>
    <mergeCell ref="E364:F364"/>
    <mergeCell ref="E526:G526"/>
    <mergeCell ref="E220:F220"/>
    <mergeCell ref="E462:F462"/>
    <mergeCell ref="E518:F518"/>
    <mergeCell ref="E760:F760"/>
    <mergeCell ref="E463:G463"/>
    <mergeCell ref="A779:B779"/>
    <mergeCell ref="A251:B251"/>
    <mergeCell ref="E586:F586"/>
    <mergeCell ref="E713:F713"/>
    <mergeCell ref="E884:F884"/>
    <mergeCell ref="E678:F678"/>
    <mergeCell ref="A545:B545"/>
    <mergeCell ref="A429:G429"/>
    <mergeCell ref="A887:B887"/>
    <mergeCell ref="E763:G763"/>
    <mergeCell ref="A37:G37"/>
    <mergeCell ref="E246:F246"/>
    <mergeCell ref="A210:G210"/>
    <mergeCell ref="E377:F377"/>
    <mergeCell ref="E531:F531"/>
    <mergeCell ref="E20:G20"/>
    <mergeCell ref="E773:F773"/>
    <mergeCell ref="E596:F596"/>
    <mergeCell ref="E838:F838"/>
    <mergeCell ref="E248:F248"/>
    <mergeCell ref="A477:B477"/>
    <mergeCell ref="E175:F175"/>
    <mergeCell ref="E368:F368"/>
    <mergeCell ref="E475:G475"/>
    <mergeCell ref="E604:F604"/>
    <mergeCell ref="E775:F775"/>
    <mergeCell ref="E247:F247"/>
    <mergeCell ref="E185:F185"/>
    <mergeCell ref="E744:F744"/>
    <mergeCell ref="E539:G539"/>
    <mergeCell ref="E597:F597"/>
    <mergeCell ref="E833:F833"/>
    <mergeCell ref="A566:B566"/>
    <mergeCell ref="A808:B808"/>
    <mergeCell ref="A493:B493"/>
    <mergeCell ref="E864:F864"/>
    <mergeCell ref="A145:B145"/>
    <mergeCell ref="A325:G325"/>
    <mergeCell ref="E745:G745"/>
    <mergeCell ref="E370:F370"/>
    <mergeCell ref="A679:B679"/>
    <mergeCell ref="E388:F388"/>
    <mergeCell ref="A666:B666"/>
    <mergeCell ref="A793:B793"/>
    <mergeCell ref="A203:B203"/>
    <mergeCell ref="E551:F551"/>
    <mergeCell ref="E399:F399"/>
    <mergeCell ref="E154:F154"/>
    <mergeCell ref="E670:F670"/>
    <mergeCell ref="A770:B770"/>
    <mergeCell ref="E788:F788"/>
    <mergeCell ref="E358:G358"/>
    <mergeCell ref="E394:F394"/>
    <mergeCell ref="E665:F665"/>
    <mergeCell ref="E294:F294"/>
    <mergeCell ref="A514:G514"/>
    <mergeCell ref="E828:F828"/>
    <mergeCell ref="E829:G829"/>
    <mergeCell ref="A274:G274"/>
    <mergeCell ref="A859:B859"/>
    <mergeCell ref="E166:G166"/>
    <mergeCell ref="A846:B846"/>
    <mergeCell ref="A796:B796"/>
    <mergeCell ref="E177:F177"/>
    <mergeCell ref="E839:F839"/>
    <mergeCell ref="E320:F320"/>
    <mergeCell ref="E176:F176"/>
    <mergeCell ref="E447:F447"/>
    <mergeCell ref="E618:F618"/>
    <mergeCell ref="E385:F385"/>
    <mergeCell ref="A719:B719"/>
    <mergeCell ref="E605:F605"/>
    <mergeCell ref="E86:F86"/>
    <mergeCell ref="E191:F191"/>
    <mergeCell ref="E257:F257"/>
    <mergeCell ref="E549:F549"/>
    <mergeCell ref="E178:F178"/>
    <mergeCell ref="E620:F620"/>
    <mergeCell ref="E536:F536"/>
    <mergeCell ref="E607:F607"/>
    <mergeCell ref="A38:B38"/>
    <mergeCell ref="E776:F776"/>
    <mergeCell ref="A211:B211"/>
    <mergeCell ref="A382:B382"/>
    <mergeCell ref="E882:F882"/>
    <mergeCell ref="A338:B338"/>
    <mergeCell ref="A464:G464"/>
    <mergeCell ref="E425:F425"/>
    <mergeCell ref="A275:B275"/>
    <mergeCell ref="E33:F33"/>
    <mergeCell ref="E671:F671"/>
    <mergeCell ref="A707:B707"/>
    <mergeCell ref="E269:F269"/>
    <mergeCell ref="A199:G199"/>
    <mergeCell ref="E852:F852"/>
    <mergeCell ref="E231:F231"/>
    <mergeCell ref="E35:F35"/>
    <mergeCell ref="E206:F206"/>
    <mergeCell ref="E333:F333"/>
    <mergeCell ref="E802:F802"/>
    <mergeCell ref="E552:G552"/>
    <mergeCell ref="E187:G187"/>
    <mergeCell ref="E506:F506"/>
    <mergeCell ref="E245:F245"/>
    <mergeCell ref="A351:B351"/>
    <mergeCell ref="E310:F310"/>
    <mergeCell ref="A359:G359"/>
    <mergeCell ref="E595:F595"/>
    <mergeCell ref="A160:B160"/>
    <mergeCell ref="E487:G487"/>
    <mergeCell ref="A674:G674"/>
    <mergeCell ref="A90:G90"/>
    <mergeCell ref="A433:B433"/>
    <mergeCell ref="A395:B395"/>
    <mergeCell ref="A746:G746"/>
    <mergeCell ref="A693:B693"/>
    <mergeCell ref="A804:G804"/>
    <mergeCell ref="E321:F321"/>
    <mergeCell ref="A285:G285"/>
    <mergeCell ref="A390:G390"/>
    <mergeCell ref="E386:F386"/>
    <mergeCell ref="A726:B726"/>
    <mergeCell ref="E242:F242"/>
    <mergeCell ref="E217:F217"/>
    <mergeCell ref="E484:F484"/>
    <mergeCell ref="E323:F323"/>
    <mergeCell ref="E499:F499"/>
    <mergeCell ref="E621:F621"/>
    <mergeCell ref="E486:F486"/>
    <mergeCell ref="A580:B580"/>
    <mergeCell ref="E194:F194"/>
    <mergeCell ref="E387:F387"/>
    <mergeCell ref="E479:F479"/>
    <mergeCell ref="E715:F715"/>
    <mergeCell ref="E89:G89"/>
    <mergeCell ref="E87:F87"/>
    <mergeCell ref="E502:G502"/>
    <mergeCell ref="E564:G564"/>
    <mergeCell ref="A764:G764"/>
    <mergeCell ref="A167:G167"/>
    <mergeCell ref="A519:B519"/>
    <mergeCell ref="E510:F510"/>
    <mergeCell ref="A817:B817"/>
    <mergeCell ref="E873:F873"/>
    <mergeCell ref="A214:B214"/>
    <mergeCell ref="E34:F34"/>
    <mergeCell ref="A456:B456"/>
    <mergeCell ref="E270:F270"/>
    <mergeCell ref="A577:B577"/>
    <mergeCell ref="E568:F568"/>
    <mergeCell ref="A675:B675"/>
    <mergeCell ref="A278:B278"/>
    <mergeCell ref="E163:F163"/>
    <mergeCell ref="E334:F334"/>
    <mergeCell ref="E405:F405"/>
    <mergeCell ref="E407:G407"/>
    <mergeCell ref="E705:G705"/>
    <mergeCell ref="A792:G792"/>
    <mergeCell ref="A22:B22"/>
    <mergeCell ref="E812:F812"/>
    <mergeCell ref="E100:F100"/>
    <mergeCell ref="E634:F634"/>
    <mergeCell ref="E853:G853"/>
    <mergeCell ref="E513:G513"/>
    <mergeCell ref="A180:G180"/>
    <mergeCell ref="A532:B532"/>
    <mergeCell ref="E436:F436"/>
    <mergeCell ref="E731:F731"/>
    <mergeCell ref="E550:F550"/>
    <mergeCell ref="E525:F525"/>
    <mergeCell ref="A444:B444"/>
    <mergeCell ref="E721:F721"/>
    <mergeCell ref="E202:F202"/>
    <mergeCell ref="A222:G222"/>
    <mergeCell ref="E500:F500"/>
    <mergeCell ref="E687:F687"/>
    <mergeCell ref="E850:F850"/>
    <mergeCell ref="E260:F260"/>
    <mergeCell ref="A298:B298"/>
    <mergeCell ref="E800:F800"/>
    <mergeCell ref="E787:F787"/>
    <mergeCell ref="E197:F197"/>
    <mergeCell ref="A91:B91"/>
    <mergeCell ref="A155:B155"/>
    <mergeCell ref="E803:G803"/>
    <mergeCell ref="E184:F184"/>
    <mergeCell ref="A391:B391"/>
    <mergeCell ref="A297:G297"/>
    <mergeCell ref="E342:F342"/>
    <mergeCell ref="A480:B480"/>
    <mergeCell ref="A747:B747"/>
    <mergeCell ref="A312:G312"/>
    <mergeCell ref="E221:G221"/>
    <mergeCell ref="E357:F357"/>
    <mergeCell ref="E863:F863"/>
    <mergeCell ref="E213:F213"/>
    <mergeCell ref="E455:F455"/>
    <mergeCell ref="E344:F344"/>
    <mergeCell ref="E449:F449"/>
    <mergeCell ref="E813:F813"/>
    <mergeCell ref="E769:F769"/>
    <mergeCell ref="A628:B628"/>
    <mergeCell ref="E579:F579"/>
    <mergeCell ref="E2:G2"/>
    <mergeCell ref="E573:F573"/>
    <mergeCell ref="E619:F619"/>
    <mergeCell ref="E450:F450"/>
    <mergeCell ref="A317:B317"/>
    <mergeCell ref="E437:F437"/>
    <mergeCell ref="A409:B409"/>
    <mergeCell ref="A640:B640"/>
    <mergeCell ref="A235:B235"/>
    <mergeCell ref="A488:G488"/>
    <mergeCell ref="A831:B831"/>
    <mergeCell ref="E355:F355"/>
    <mergeCell ref="E32:F32"/>
    <mergeCell ref="E762:F762"/>
    <mergeCell ref="E501:F501"/>
    <mergeCell ref="E572:F572"/>
    <mergeCell ref="E292:F292"/>
    <mergeCell ref="E209:G209"/>
    <mergeCell ref="E451:G451"/>
    <mergeCell ref="E826:F826"/>
    <mergeCell ref="E851:F851"/>
    <mergeCell ref="E638:G638"/>
    <mergeCell ref="E332:F332"/>
    <mergeCell ref="E307:F307"/>
    <mergeCell ref="E574:F574"/>
    <mergeCell ref="A722:B722"/>
    <mergeCell ref="E165:F165"/>
    <mergeCell ref="A430:B430"/>
    <mergeCell ref="E732:G732"/>
    <mergeCell ref="E790:F790"/>
    <mergeCell ref="E140:F140"/>
    <mergeCell ref="E875:G875"/>
    <mergeCell ref="A25:B25"/>
    <mergeCell ref="A347:G347"/>
    <mergeCell ref="A854:G854"/>
    <mergeCell ref="A841:G841"/>
    <mergeCell ref="A223:B223"/>
    <mergeCell ref="E742:F742"/>
    <mergeCell ref="A465:B465"/>
    <mergeCell ref="A816:G816"/>
    <mergeCell ref="A476:G476"/>
    <mergeCell ref="E643:F643"/>
    <mergeCell ref="A778:G778"/>
    <mergeCell ref="E300:F300"/>
    <mergeCell ref="E45:F45"/>
    <mergeCell ref="A254:B254"/>
    <mergeCell ref="E587:G587"/>
    <mergeCell ref="E281:F281"/>
    <mergeCell ref="E585:F585"/>
    <mergeCell ref="E523:F523"/>
    <mergeCell ref="E750:F750"/>
    <mergeCell ref="E885:G885"/>
    <mergeCell ref="E821:F821"/>
    <mergeCell ref="E218:F218"/>
    <mergeCell ref="E345:F345"/>
    <mergeCell ref="A554:B554"/>
    <mergeCell ref="A348:B348"/>
    <mergeCell ref="A541:B541"/>
    <mergeCell ref="E282:F282"/>
    <mergeCell ref="A440:G440"/>
  </mergeCells>
  <pageMargins left="0.5" right="0.5" top="0.5" bottom="0.5" header="0" footer="0"/>
  <pageSetup orientation="portrait" paperSize="9" scale="85"/>
</worksheet>
</file>

<file path=xl/worksheets/sheet6.xml><?xml version="1.0" encoding="utf-8"?>
<worksheet xmlns="http://schemas.openxmlformats.org/spreadsheetml/2006/main">
  <sheetPr>
    <tabColor rgb="FFFFFF00"/>
    <outlinePr summaryBelow="0"/>
    <pageSetUpPr/>
  </sheetPr>
  <dimension ref="A1:N3723"/>
  <sheetViews>
    <sheetView tabSelected="1" topLeftCell="A1437" workbookViewId="0">
      <selection activeCell="G1453" sqref="G1453"/>
    </sheetView>
  </sheetViews>
  <sheetFormatPr baseColWidth="8" defaultRowHeight="15"/>
  <cols>
    <col width="10.42578125" customWidth="1" min="1" max="1"/>
    <col width="45.85546875" customWidth="1" min="2" max="2"/>
    <col width="15.42578125" customWidth="1" min="3" max="3"/>
    <col width="6.140625" customWidth="1" min="4" max="4"/>
    <col width="12.42578125" customWidth="1" min="5" max="7"/>
  </cols>
  <sheetData>
    <row r="1" ht="92.09999999999999" customHeight="1">
      <c r="A1" s="65" t="n"/>
      <c r="B1" s="87" t="n"/>
      <c r="C1" s="87" t="n"/>
      <c r="D1" s="87" t="n"/>
      <c r="E1" s="87" t="n"/>
      <c r="F1" s="87" t="n"/>
      <c r="G1" s="87" t="n"/>
    </row>
    <row r="2" ht="9.949999999999999" customHeight="1">
      <c r="A2" s="1" t="n"/>
      <c r="B2" s="1" t="n"/>
      <c r="C2" s="1" t="n"/>
      <c r="D2" s="1" t="n"/>
      <c r="E2" s="79" t="n"/>
    </row>
    <row r="3" ht="20.1" customHeight="1">
      <c r="A3" s="80" t="inlineStr">
        <is>
          <t>88238 AJUDANTE DE ARMADOR COM ENCARGOS COMPLEMENTARES (H)</t>
        </is>
      </c>
      <c r="B3" s="88" t="n"/>
      <c r="C3" s="88" t="n"/>
      <c r="D3" s="88" t="n"/>
      <c r="E3" s="88" t="n"/>
      <c r="F3" s="88" t="n"/>
      <c r="G3" s="89" t="n"/>
    </row>
    <row r="4" ht="15" customHeight="1">
      <c r="A4" s="76" t="inlineStr">
        <is>
          <t>Encargos Complementares</t>
        </is>
      </c>
      <c r="B4" s="89" t="n"/>
      <c r="C4" s="74" t="inlineStr">
        <is>
          <t>FONTE</t>
        </is>
      </c>
      <c r="D4" s="74" t="inlineStr">
        <is>
          <t>UNID</t>
        </is>
      </c>
      <c r="E4" s="74" t="inlineStr">
        <is>
          <t>COEFICIENTE</t>
        </is>
      </c>
      <c r="F4" s="74" t="inlineStr">
        <is>
          <t>PREÇO UNITÁRIO</t>
        </is>
      </c>
      <c r="G4" s="74" t="inlineStr">
        <is>
          <t>TOTAL</t>
        </is>
      </c>
    </row>
    <row r="5" ht="21" customHeight="1">
      <c r="A5" s="18" t="inlineStr">
        <is>
          <t>00037370</t>
        </is>
      </c>
      <c r="B5" s="19" t="inlineStr">
        <is>
          <t>ALIMENTACAO - HORISTA (COLETADO CAIXA - ENCARGOS COMPLEMENTARES)</t>
        </is>
      </c>
      <c r="C5" s="18" t="inlineStr">
        <is>
          <t>SINAPI</t>
        </is>
      </c>
      <c r="D5" s="18" t="inlineStr">
        <is>
          <t>H</t>
        </is>
      </c>
      <c r="E5" s="20" t="n">
        <v>1</v>
      </c>
      <c r="F5" s="21" t="n">
        <v>3.39</v>
      </c>
      <c r="G5" s="21">
        <f>TRUNC(TRUNC(E5,8)*F5,2)</f>
        <v/>
      </c>
      <c r="L5" t="n">
        <v>1</v>
      </c>
      <c r="M5" t="n">
        <v>3.39</v>
      </c>
      <c r="N5">
        <f>(M5-F5)</f>
        <v/>
      </c>
    </row>
    <row r="6" ht="21" customHeight="1">
      <c r="A6" s="18" t="inlineStr">
        <is>
          <t>00043489</t>
        </is>
      </c>
      <c r="B6" s="19" t="inlineStr">
        <is>
          <t>EPI - FAMILIA PEDREIRO - HORISTA (ENCARGOS COMPLEMENTARES - COLETADO CAIXA)</t>
        </is>
      </c>
      <c r="C6" s="18" t="inlineStr">
        <is>
          <t>SINAPI</t>
        </is>
      </c>
      <c r="D6" s="18" t="inlineStr">
        <is>
          <t>H</t>
        </is>
      </c>
      <c r="E6" s="20" t="n">
        <v>1</v>
      </c>
      <c r="F6" s="21" t="n">
        <v>1.24</v>
      </c>
      <c r="G6" s="21">
        <f>TRUNC(TRUNC(E6,8)*F6,2)</f>
        <v/>
      </c>
      <c r="L6" t="n">
        <v>1</v>
      </c>
      <c r="M6" t="n">
        <v>1.24</v>
      </c>
      <c r="N6">
        <f>(M6-F6)</f>
        <v/>
      </c>
    </row>
    <row r="7" ht="21" customHeight="1">
      <c r="A7" s="18" t="inlineStr">
        <is>
          <t>00037372</t>
        </is>
      </c>
      <c r="B7" s="19" t="inlineStr">
        <is>
          <t>EXAMES - HORISTA (COLETADO CAIXA - ENCARGOS COMPLEMENTARES)</t>
        </is>
      </c>
      <c r="C7" s="18" t="inlineStr">
        <is>
          <t>SINAPI</t>
        </is>
      </c>
      <c r="D7" s="18" t="inlineStr">
        <is>
          <t>H</t>
        </is>
      </c>
      <c r="E7" s="20" t="n">
        <v>1</v>
      </c>
      <c r="F7" s="21" t="n">
        <v>1.34</v>
      </c>
      <c r="G7" s="21">
        <f>TRUNC(TRUNC(E7,8)*F7,2)</f>
        <v/>
      </c>
      <c r="L7" t="n">
        <v>1</v>
      </c>
      <c r="M7" t="n">
        <v>1.34</v>
      </c>
      <c r="N7">
        <f>(M7-F7)</f>
        <v/>
      </c>
    </row>
    <row r="8" ht="21" customHeight="1">
      <c r="A8" s="18" t="inlineStr">
        <is>
          <t>00043465</t>
        </is>
      </c>
      <c r="B8" s="19" t="inlineStr">
        <is>
          <t>FERRAMENTAS - FAMILIA PEDREIRO - HORISTA (ENCARGOS COMPLEMENTARES - COLETADO CAIXA)</t>
        </is>
      </c>
      <c r="C8" s="18" t="inlineStr">
        <is>
          <t>SINAPI</t>
        </is>
      </c>
      <c r="D8" s="18" t="inlineStr">
        <is>
          <t>H</t>
        </is>
      </c>
      <c r="E8" s="20" t="n">
        <v>1</v>
      </c>
      <c r="F8" s="21" t="n">
        <v>0.82</v>
      </c>
      <c r="G8" s="21">
        <f>TRUNC(TRUNC(E8,8)*F8,2)</f>
        <v/>
      </c>
      <c r="L8" t="n">
        <v>1</v>
      </c>
      <c r="M8" t="n">
        <v>0.82</v>
      </c>
      <c r="N8">
        <f>(M8-F8)</f>
        <v/>
      </c>
    </row>
    <row r="9" ht="21" customHeight="1">
      <c r="A9" s="18" t="inlineStr">
        <is>
          <t>00037373</t>
        </is>
      </c>
      <c r="B9" s="19" t="inlineStr">
        <is>
          <t>SEGURO - HORISTA (COLETADO CAIXA - ENCARGOS COMPLEMENTARES)</t>
        </is>
      </c>
      <c r="C9" s="18" t="inlineStr">
        <is>
          <t>SINAPI</t>
        </is>
      </c>
      <c r="D9" s="18" t="inlineStr">
        <is>
          <t>H</t>
        </is>
      </c>
      <c r="E9" s="20" t="n">
        <v>1</v>
      </c>
      <c r="F9" s="21" t="n">
        <v>0.04</v>
      </c>
      <c r="G9" s="21">
        <f>TRUNC(TRUNC(E9,8)*F9,2)</f>
        <v/>
      </c>
      <c r="L9" t="n">
        <v>1</v>
      </c>
      <c r="M9" t="n">
        <v>0.04</v>
      </c>
      <c r="N9">
        <f>(M9-F9)</f>
        <v/>
      </c>
    </row>
    <row r="10" ht="21" customHeight="1">
      <c r="A10" s="18" t="inlineStr">
        <is>
          <t>00037371</t>
        </is>
      </c>
      <c r="B10" s="19" t="inlineStr">
        <is>
          <t>TRANSPORTE - HORISTA (COLETADO CAIXA - ENCARGOS COMPLEMENTARES)</t>
        </is>
      </c>
      <c r="C10" s="18" t="inlineStr">
        <is>
          <t>SINAPI</t>
        </is>
      </c>
      <c r="D10" s="18" t="inlineStr">
        <is>
          <t>H</t>
        </is>
      </c>
      <c r="E10" s="20" t="n">
        <v>1</v>
      </c>
      <c r="F10" s="21" t="n">
        <v>1.1</v>
      </c>
      <c r="G10" s="21">
        <f>TRUNC(TRUNC(E10,8)*F10,2)</f>
        <v/>
      </c>
      <c r="L10" t="n">
        <v>1</v>
      </c>
      <c r="M10" t="n">
        <v>1.1</v>
      </c>
      <c r="N10">
        <f>(M10-F10)</f>
        <v/>
      </c>
    </row>
    <row r="11" ht="15" customHeight="1">
      <c r="A11" s="1" t="n"/>
      <c r="B11" s="1" t="n"/>
      <c r="C11" s="1" t="n"/>
      <c r="D11" s="1" t="n"/>
      <c r="E11" s="77" t="inlineStr">
        <is>
          <t>TOTAL Encargos Complementares:</t>
        </is>
      </c>
      <c r="F11" s="89" t="n"/>
      <c r="G11" s="22">
        <f>SUM(G5:G10)</f>
        <v/>
      </c>
    </row>
    <row r="12" ht="15" customHeight="1">
      <c r="A12" s="76" t="inlineStr">
        <is>
          <t>Mão de Obra</t>
        </is>
      </c>
      <c r="B12" s="89" t="n"/>
      <c r="C12" s="74" t="inlineStr">
        <is>
          <t>FONTE</t>
        </is>
      </c>
      <c r="D12" s="74" t="inlineStr">
        <is>
          <t>UNID</t>
        </is>
      </c>
      <c r="E12" s="74" t="inlineStr">
        <is>
          <t>COEFICIENTE</t>
        </is>
      </c>
      <c r="F12" s="74" t="inlineStr">
        <is>
          <t>PREÇO UNITÁRIO</t>
        </is>
      </c>
      <c r="G12" s="74" t="inlineStr">
        <is>
          <t>TOTAL</t>
        </is>
      </c>
    </row>
    <row r="13" ht="15" customHeight="1">
      <c r="A13" s="18" t="inlineStr">
        <is>
          <t>00006114</t>
        </is>
      </c>
      <c r="B13" s="19" t="inlineStr">
        <is>
          <t>AJUDANTE DE ARMADOR (HORISTA)</t>
        </is>
      </c>
      <c r="C13" s="18" t="inlineStr">
        <is>
          <t>SINAPI</t>
        </is>
      </c>
      <c r="D13" s="18" t="inlineStr">
        <is>
          <t>H</t>
        </is>
      </c>
      <c r="E13" s="20">
        <f>L13*FATOR</f>
        <v/>
      </c>
      <c r="F13" s="21" t="n">
        <v>15.09</v>
      </c>
      <c r="G13" s="21">
        <f>TRUNC(TRUNC(E13,8)*F13,2)</f>
        <v/>
      </c>
      <c r="L13" t="n">
        <v>1</v>
      </c>
      <c r="M13" t="n">
        <v>15.09</v>
      </c>
      <c r="N13">
        <f>(M13-F13)</f>
        <v/>
      </c>
    </row>
    <row r="14" ht="15" customHeight="1">
      <c r="A14" s="1" t="n"/>
      <c r="B14" s="1" t="n"/>
      <c r="C14" s="1" t="n"/>
      <c r="D14" s="1" t="n"/>
      <c r="E14" s="77" t="inlineStr">
        <is>
          <t>TOTAL Mão de Obra:</t>
        </is>
      </c>
      <c r="F14" s="89" t="n"/>
      <c r="G14" s="22">
        <f>SUM(G13:G13)</f>
        <v/>
      </c>
    </row>
    <row r="15" ht="15" customHeight="1">
      <c r="A15" s="76" t="inlineStr">
        <is>
          <t>Serviço</t>
        </is>
      </c>
      <c r="B15" s="89" t="n"/>
      <c r="C15" s="74" t="inlineStr">
        <is>
          <t>FONTE</t>
        </is>
      </c>
      <c r="D15" s="74" t="inlineStr">
        <is>
          <t>UNID</t>
        </is>
      </c>
      <c r="E15" s="74" t="inlineStr">
        <is>
          <t>COEFICIENTE</t>
        </is>
      </c>
      <c r="F15" s="74" t="inlineStr">
        <is>
          <t>PREÇO UNITÁRIO</t>
        </is>
      </c>
      <c r="G15" s="74" t="inlineStr">
        <is>
          <t>TOTAL</t>
        </is>
      </c>
    </row>
    <row r="16" ht="21" customHeight="1">
      <c r="A16" s="18" t="inlineStr">
        <is>
          <t>95308</t>
        </is>
      </c>
      <c r="B16" s="19" t="inlineStr">
        <is>
          <t>CURSO DE CAPACITAÇÃO PARA AJUDANTE DE ARMADOR (ENCARGOS COMPLEMENTARES) - HORISTA</t>
        </is>
      </c>
      <c r="C16" s="18" t="inlineStr">
        <is>
          <t>SINAPI</t>
        </is>
      </c>
      <c r="D16" s="18" t="inlineStr">
        <is>
          <t>H</t>
        </is>
      </c>
      <c r="E16" s="20" t="n">
        <v>1</v>
      </c>
      <c r="F16" s="21">
        <f>'COMPOSICOES AUXILIARES'!G1101</f>
        <v/>
      </c>
      <c r="G16" s="21">
        <f>TRUNC(TRUNC(E16,8)*F16,2)</f>
        <v/>
      </c>
      <c r="L16" t="n">
        <v>1</v>
      </c>
      <c r="M16" t="n">
        <v>0.2</v>
      </c>
      <c r="N16">
        <f>(M16-F16)</f>
        <v/>
      </c>
    </row>
    <row r="17" ht="15" customHeight="1">
      <c r="A17" s="1" t="n"/>
      <c r="B17" s="1" t="n"/>
      <c r="C17" s="1" t="n"/>
      <c r="D17" s="1" t="n"/>
      <c r="E17" s="77" t="inlineStr">
        <is>
          <t>TOTAL Serviço:</t>
        </is>
      </c>
      <c r="F17" s="89" t="n"/>
      <c r="G17" s="22">
        <f>SUM(G16:G16)</f>
        <v/>
      </c>
    </row>
    <row r="18" ht="15" customHeight="1">
      <c r="A18" s="1" t="n"/>
      <c r="B18" s="1" t="n"/>
      <c r="C18" s="1" t="n"/>
      <c r="D18" s="1" t="n"/>
      <c r="E18" s="78" t="inlineStr">
        <is>
          <t>VALOR:</t>
        </is>
      </c>
      <c r="F18" s="89" t="n"/>
      <c r="G18" s="4">
        <f>SUM(G17,G14,G11)</f>
        <v/>
      </c>
    </row>
    <row r="19" ht="15" customHeight="1">
      <c r="A19" s="1" t="n"/>
      <c r="B19" s="1" t="n"/>
      <c r="C19" s="1" t="n"/>
      <c r="D19" s="1" t="n"/>
      <c r="E19" s="78" t="inlineStr">
        <is>
          <t>VALOR BDI:</t>
        </is>
      </c>
      <c r="F19" s="89" t="n"/>
      <c r="G19" s="4">
        <f>ROUNDDOWN(G18*BDI,2)</f>
        <v/>
      </c>
    </row>
    <row r="20" ht="15" customHeight="1">
      <c r="A20" s="1" t="n"/>
      <c r="B20" s="1" t="n"/>
      <c r="C20" s="1" t="n"/>
      <c r="D20" s="1" t="n"/>
      <c r="E20" s="78" t="inlineStr">
        <is>
          <t>VALOR COM BDI:</t>
        </is>
      </c>
      <c r="F20" s="89" t="n"/>
      <c r="G20" s="4">
        <f>G19 + G18</f>
        <v/>
      </c>
    </row>
    <row r="21" ht="9.949999999999999" customHeight="1">
      <c r="A21" s="1" t="n"/>
      <c r="B21" s="1" t="n"/>
      <c r="C21" s="1" t="n"/>
      <c r="D21" s="1" t="n"/>
      <c r="E21" s="79" t="n"/>
    </row>
    <row r="22" ht="20.1" customHeight="1">
      <c r="A22" s="80" t="inlineStr">
        <is>
          <t>88239 AJUDANTE DE CARPINTEIRO COM ENCARGOS COMPLEMENTARES (H)</t>
        </is>
      </c>
      <c r="B22" s="88" t="n"/>
      <c r="C22" s="88" t="n"/>
      <c r="D22" s="88" t="n"/>
      <c r="E22" s="88" t="n"/>
      <c r="F22" s="88" t="n"/>
      <c r="G22" s="89" t="n"/>
    </row>
    <row r="23" ht="15" customHeight="1">
      <c r="A23" s="76" t="inlineStr">
        <is>
          <t>Encargos Complementares</t>
        </is>
      </c>
      <c r="B23" s="89" t="n"/>
      <c r="C23" s="74" t="inlineStr">
        <is>
          <t>FONTE</t>
        </is>
      </c>
      <c r="D23" s="74" t="inlineStr">
        <is>
          <t>UNID</t>
        </is>
      </c>
      <c r="E23" s="74" t="inlineStr">
        <is>
          <t>COEFICIENTE</t>
        </is>
      </c>
      <c r="F23" s="74" t="inlineStr">
        <is>
          <t>PREÇO UNITÁRIO</t>
        </is>
      </c>
      <c r="G23" s="74" t="inlineStr">
        <is>
          <t>TOTAL</t>
        </is>
      </c>
    </row>
    <row r="24" ht="21" customHeight="1">
      <c r="A24" s="18" t="inlineStr">
        <is>
          <t>00037370</t>
        </is>
      </c>
      <c r="B24" s="19" t="inlineStr">
        <is>
          <t>ALIMENTACAO - HORISTA (COLETADO CAIXA - ENCARGOS COMPLEMENTARES)</t>
        </is>
      </c>
      <c r="C24" s="18" t="inlineStr">
        <is>
          <t>SINAPI</t>
        </is>
      </c>
      <c r="D24" s="18" t="inlineStr">
        <is>
          <t>H</t>
        </is>
      </c>
      <c r="E24" s="20" t="n">
        <v>1</v>
      </c>
      <c r="F24" s="21" t="n">
        <v>3.39</v>
      </c>
      <c r="G24" s="21">
        <f>TRUNC(TRUNC(E24,8)*F24,2)</f>
        <v/>
      </c>
      <c r="L24" t="n">
        <v>1</v>
      </c>
      <c r="M24" t="n">
        <v>3.39</v>
      </c>
      <c r="N24">
        <f>(M24-F24)</f>
        <v/>
      </c>
    </row>
    <row r="25" ht="21" customHeight="1">
      <c r="A25" s="18" t="inlineStr">
        <is>
          <t>00043483</t>
        </is>
      </c>
      <c r="B25" s="19" t="inlineStr">
        <is>
          <t>EPI - FAMILIA CARPINTEIRO DE FORMAS - HORISTA (ENCARGOS COMPLEMENTARES - COLETADO CAIXA)</t>
        </is>
      </c>
      <c r="C25" s="18" t="inlineStr">
        <is>
          <t>SINAPI</t>
        </is>
      </c>
      <c r="D25" s="18" t="inlineStr">
        <is>
          <t>H</t>
        </is>
      </c>
      <c r="E25" s="20" t="n">
        <v>1</v>
      </c>
      <c r="F25" s="21" t="n">
        <v>1.43</v>
      </c>
      <c r="G25" s="21">
        <f>TRUNC(TRUNC(E25,8)*F25,2)</f>
        <v/>
      </c>
      <c r="L25" t="n">
        <v>1</v>
      </c>
      <c r="M25" t="n">
        <v>1.43</v>
      </c>
      <c r="N25">
        <f>(M25-F25)</f>
        <v/>
      </c>
    </row>
    <row r="26" ht="21" customHeight="1">
      <c r="A26" s="18" t="inlineStr">
        <is>
          <t>00037372</t>
        </is>
      </c>
      <c r="B26" s="19" t="inlineStr">
        <is>
          <t>EXAMES - HORISTA (COLETADO CAIXA - ENCARGOS COMPLEMENTARES)</t>
        </is>
      </c>
      <c r="C26" s="18" t="inlineStr">
        <is>
          <t>SINAPI</t>
        </is>
      </c>
      <c r="D26" s="18" t="inlineStr">
        <is>
          <t>H</t>
        </is>
      </c>
      <c r="E26" s="20" t="n">
        <v>1</v>
      </c>
      <c r="F26" s="21" t="n">
        <v>1.34</v>
      </c>
      <c r="G26" s="21">
        <f>TRUNC(TRUNC(E26,8)*F26,2)</f>
        <v/>
      </c>
      <c r="L26" t="n">
        <v>1</v>
      </c>
      <c r="M26" t="n">
        <v>1.34</v>
      </c>
      <c r="N26">
        <f>(M26-F26)</f>
        <v/>
      </c>
    </row>
    <row r="27" ht="29.1" customHeight="1">
      <c r="A27" s="18" t="inlineStr">
        <is>
          <t>00043459</t>
        </is>
      </c>
      <c r="B27" s="19" t="inlineStr">
        <is>
          <t>FERRAMENTAS - FAMILIA CARPINTEIRO DE FORMAS - HORISTA (ENCARGOS COMPLEMENTARES - COLETADO CAIXA)</t>
        </is>
      </c>
      <c r="C27" s="18" t="inlineStr">
        <is>
          <t>SINAPI</t>
        </is>
      </c>
      <c r="D27" s="18" t="inlineStr">
        <is>
          <t>H</t>
        </is>
      </c>
      <c r="E27" s="20" t="n">
        <v>1</v>
      </c>
      <c r="F27" s="21" t="n">
        <v>0.49</v>
      </c>
      <c r="G27" s="21">
        <f>TRUNC(TRUNC(E27,8)*F27,2)</f>
        <v/>
      </c>
      <c r="L27" t="n">
        <v>1</v>
      </c>
      <c r="M27" t="n">
        <v>0.49</v>
      </c>
      <c r="N27">
        <f>(M27-F27)</f>
        <v/>
      </c>
    </row>
    <row r="28" ht="21" customHeight="1">
      <c r="A28" s="18" t="inlineStr">
        <is>
          <t>00037373</t>
        </is>
      </c>
      <c r="B28" s="19" t="inlineStr">
        <is>
          <t>SEGURO - HORISTA (COLETADO CAIXA - ENCARGOS COMPLEMENTARES)</t>
        </is>
      </c>
      <c r="C28" s="18" t="inlineStr">
        <is>
          <t>SINAPI</t>
        </is>
      </c>
      <c r="D28" s="18" t="inlineStr">
        <is>
          <t>H</t>
        </is>
      </c>
      <c r="E28" s="20" t="n">
        <v>1</v>
      </c>
      <c r="F28" s="21" t="n">
        <v>0.04</v>
      </c>
      <c r="G28" s="21">
        <f>TRUNC(TRUNC(E28,8)*F28,2)</f>
        <v/>
      </c>
      <c r="L28" t="n">
        <v>1</v>
      </c>
      <c r="M28" t="n">
        <v>0.04</v>
      </c>
      <c r="N28">
        <f>(M28-F28)</f>
        <v/>
      </c>
    </row>
    <row r="29" ht="21" customHeight="1">
      <c r="A29" s="18" t="inlineStr">
        <is>
          <t>00037371</t>
        </is>
      </c>
      <c r="B29" s="19" t="inlineStr">
        <is>
          <t>TRANSPORTE - HORISTA (COLETADO CAIXA - ENCARGOS COMPLEMENTARES)</t>
        </is>
      </c>
      <c r="C29" s="18" t="inlineStr">
        <is>
          <t>SINAPI</t>
        </is>
      </c>
      <c r="D29" s="18" t="inlineStr">
        <is>
          <t>H</t>
        </is>
      </c>
      <c r="E29" s="20" t="n">
        <v>1</v>
      </c>
      <c r="F29" s="21" t="n">
        <v>1.1</v>
      </c>
      <c r="G29" s="21">
        <f>TRUNC(TRUNC(E29,8)*F29,2)</f>
        <v/>
      </c>
      <c r="L29" t="n">
        <v>1</v>
      </c>
      <c r="M29" t="n">
        <v>1.1</v>
      </c>
      <c r="N29">
        <f>(M29-F29)</f>
        <v/>
      </c>
    </row>
    <row r="30" ht="15" customHeight="1">
      <c r="A30" s="1" t="n"/>
      <c r="B30" s="1" t="n"/>
      <c r="C30" s="1" t="n"/>
      <c r="D30" s="1" t="n"/>
      <c r="E30" s="77" t="inlineStr">
        <is>
          <t>TOTAL Encargos Complementares:</t>
        </is>
      </c>
      <c r="F30" s="89" t="n"/>
      <c r="G30" s="22">
        <f>SUM(G24:G29)</f>
        <v/>
      </c>
    </row>
    <row r="31" ht="15" customHeight="1">
      <c r="A31" s="76" t="inlineStr">
        <is>
          <t>Mão de Obra</t>
        </is>
      </c>
      <c r="B31" s="89" t="n"/>
      <c r="C31" s="74" t="inlineStr">
        <is>
          <t>FONTE</t>
        </is>
      </c>
      <c r="D31" s="74" t="inlineStr">
        <is>
          <t>UNID</t>
        </is>
      </c>
      <c r="E31" s="74" t="inlineStr">
        <is>
          <t>COEFICIENTE</t>
        </is>
      </c>
      <c r="F31" s="74" t="inlineStr">
        <is>
          <t>PREÇO UNITÁRIO</t>
        </is>
      </c>
      <c r="G31" s="74" t="inlineStr">
        <is>
          <t>TOTAL</t>
        </is>
      </c>
    </row>
    <row r="32" ht="15" customHeight="1">
      <c r="A32" s="18" t="inlineStr">
        <is>
          <t>00006117</t>
        </is>
      </c>
      <c r="B32" s="19" t="inlineStr">
        <is>
          <t>CARPINTEIRO AUXILIAR (HORISTA)</t>
        </is>
      </c>
      <c r="C32" s="18" t="inlineStr">
        <is>
          <t>SINAPI</t>
        </is>
      </c>
      <c r="D32" s="18" t="inlineStr">
        <is>
          <t>H</t>
        </is>
      </c>
      <c r="E32" s="20">
        <f>L32*FATOR</f>
        <v/>
      </c>
      <c r="F32" s="21" t="n">
        <v>15.09</v>
      </c>
      <c r="G32" s="21">
        <f>TRUNC(TRUNC(E32,8)*F32,2)</f>
        <v/>
      </c>
      <c r="L32" t="n">
        <v>1</v>
      </c>
      <c r="M32" t="n">
        <v>15.09</v>
      </c>
      <c r="N32">
        <f>(M32-F32)</f>
        <v/>
      </c>
    </row>
    <row r="33" ht="15" customHeight="1">
      <c r="A33" s="1" t="n"/>
      <c r="B33" s="1" t="n"/>
      <c r="C33" s="1" t="n"/>
      <c r="D33" s="1" t="n"/>
      <c r="E33" s="77" t="inlineStr">
        <is>
          <t>TOTAL Mão de Obra:</t>
        </is>
      </c>
      <c r="F33" s="89" t="n"/>
      <c r="G33" s="22">
        <f>SUM(G32:G32)</f>
        <v/>
      </c>
    </row>
    <row r="34" ht="15" customHeight="1">
      <c r="A34" s="76" t="inlineStr">
        <is>
          <t>Serviço</t>
        </is>
      </c>
      <c r="B34" s="89" t="n"/>
      <c r="C34" s="74" t="inlineStr">
        <is>
          <t>FONTE</t>
        </is>
      </c>
      <c r="D34" s="74" t="inlineStr">
        <is>
          <t>UNID</t>
        </is>
      </c>
      <c r="E34" s="74" t="inlineStr">
        <is>
          <t>COEFICIENTE</t>
        </is>
      </c>
      <c r="F34" s="74" t="inlineStr">
        <is>
          <t>PREÇO UNITÁRIO</t>
        </is>
      </c>
      <c r="G34" s="74" t="inlineStr">
        <is>
          <t>TOTAL</t>
        </is>
      </c>
    </row>
    <row r="35" ht="21" customHeight="1">
      <c r="A35" s="18" t="inlineStr">
        <is>
          <t>95309</t>
        </is>
      </c>
      <c r="B35" s="19" t="inlineStr">
        <is>
          <t>CURSO DE CAPACITAÇÃO PARA AJUDANTE DE CARPINTEIRO (ENCARGOS COMPLEMENTARES) - HORISTA</t>
        </is>
      </c>
      <c r="C35" s="18" t="inlineStr">
        <is>
          <t>SINAPI</t>
        </is>
      </c>
      <c r="D35" s="18" t="inlineStr">
        <is>
          <t>H</t>
        </is>
      </c>
      <c r="E35" s="20" t="n">
        <v>1</v>
      </c>
      <c r="F35" s="21">
        <f>'COMPOSICOES AUXILIARES'!G1109</f>
        <v/>
      </c>
      <c r="G35" s="21">
        <f>TRUNC(TRUNC(E35,8)*F35,2)</f>
        <v/>
      </c>
      <c r="L35" t="n">
        <v>1</v>
      </c>
      <c r="M35" t="n">
        <v>0.25</v>
      </c>
      <c r="N35">
        <f>(M35-F35)</f>
        <v/>
      </c>
    </row>
    <row r="36" ht="15" customHeight="1">
      <c r="A36" s="1" t="n"/>
      <c r="B36" s="1" t="n"/>
      <c r="C36" s="1" t="n"/>
      <c r="D36" s="1" t="n"/>
      <c r="E36" s="77" t="inlineStr">
        <is>
          <t>TOTAL Serviço:</t>
        </is>
      </c>
      <c r="F36" s="89" t="n"/>
      <c r="G36" s="22">
        <f>SUM(G35:G35)</f>
        <v/>
      </c>
    </row>
    <row r="37" ht="15" customHeight="1">
      <c r="A37" s="1" t="n"/>
      <c r="B37" s="1" t="n"/>
      <c r="C37" s="1" t="n"/>
      <c r="D37" s="1" t="n"/>
      <c r="E37" s="78" t="inlineStr">
        <is>
          <t>VALOR:</t>
        </is>
      </c>
      <c r="F37" s="89" t="n"/>
      <c r="G37" s="4">
        <f>SUM(G36,G33,G30)</f>
        <v/>
      </c>
    </row>
    <row r="38" ht="15" customHeight="1">
      <c r="A38" s="1" t="n"/>
      <c r="B38" s="1" t="n"/>
      <c r="C38" s="1" t="n"/>
      <c r="D38" s="1" t="n"/>
      <c r="E38" s="78" t="inlineStr">
        <is>
          <t>VALOR BDI:</t>
        </is>
      </c>
      <c r="F38" s="89" t="n"/>
      <c r="G38" s="4">
        <f>ROUNDDOWN(G37*BDI,2)</f>
        <v/>
      </c>
    </row>
    <row r="39" ht="15" customHeight="1">
      <c r="A39" s="1" t="n"/>
      <c r="B39" s="1" t="n"/>
      <c r="C39" s="1" t="n"/>
      <c r="D39" s="1" t="n"/>
      <c r="E39" s="78" t="inlineStr">
        <is>
          <t>VALOR COM BDI:</t>
        </is>
      </c>
      <c r="F39" s="89" t="n"/>
      <c r="G39" s="4">
        <f>G38 + G37</f>
        <v/>
      </c>
    </row>
    <row r="40" ht="9.949999999999999" customHeight="1">
      <c r="A40" s="1" t="n"/>
      <c r="B40" s="1" t="n"/>
      <c r="C40" s="1" t="n"/>
      <c r="D40" s="1" t="n"/>
      <c r="E40" s="79" t="n"/>
    </row>
    <row r="41" ht="20.1" customHeight="1">
      <c r="A41" s="80" t="inlineStr">
        <is>
          <t>88241 AJUDANTE DE OPERAÇÃO EM GERAL COM ENCARGOS COMPLEMENTARES (H)</t>
        </is>
      </c>
      <c r="B41" s="88" t="n"/>
      <c r="C41" s="88" t="n"/>
      <c r="D41" s="88" t="n"/>
      <c r="E41" s="88" t="n"/>
      <c r="F41" s="88" t="n"/>
      <c r="G41" s="89" t="n"/>
    </row>
    <row r="42" ht="15" customHeight="1">
      <c r="A42" s="76" t="inlineStr">
        <is>
          <t>Encargos Complementares</t>
        </is>
      </c>
      <c r="B42" s="89" t="n"/>
      <c r="C42" s="74" t="inlineStr">
        <is>
          <t>FONTE</t>
        </is>
      </c>
      <c r="D42" s="74" t="inlineStr">
        <is>
          <t>UNID</t>
        </is>
      </c>
      <c r="E42" s="74" t="inlineStr">
        <is>
          <t>COEFICIENTE</t>
        </is>
      </c>
      <c r="F42" s="74" t="inlineStr">
        <is>
          <t>PREÇO UNITÁRIO</t>
        </is>
      </c>
      <c r="G42" s="74" t="inlineStr">
        <is>
          <t>TOTAL</t>
        </is>
      </c>
    </row>
    <row r="43" ht="21" customHeight="1">
      <c r="A43" s="18" t="inlineStr">
        <is>
          <t>00037370</t>
        </is>
      </c>
      <c r="B43" s="19" t="inlineStr">
        <is>
          <t>ALIMENTACAO - HORISTA (COLETADO CAIXA - ENCARGOS COMPLEMENTARES)</t>
        </is>
      </c>
      <c r="C43" s="18" t="inlineStr">
        <is>
          <t>SINAPI</t>
        </is>
      </c>
      <c r="D43" s="18" t="inlineStr">
        <is>
          <t>H</t>
        </is>
      </c>
      <c r="E43" s="20" t="n">
        <v>1</v>
      </c>
      <c r="F43" s="21" t="n">
        <v>3.39</v>
      </c>
      <c r="G43" s="21">
        <f>TRUNC(TRUNC(E43,8)*F43,2)</f>
        <v/>
      </c>
      <c r="L43" t="n">
        <v>1</v>
      </c>
      <c r="M43" t="n">
        <v>3.39</v>
      </c>
      <c r="N43">
        <f>(M43-F43)</f>
        <v/>
      </c>
    </row>
    <row r="44" ht="21" customHeight="1">
      <c r="A44" s="18" t="inlineStr">
        <is>
          <t>00043489</t>
        </is>
      </c>
      <c r="B44" s="19" t="inlineStr">
        <is>
          <t>EPI - FAMILIA PEDREIRO - HORISTA (ENCARGOS COMPLEMENTARES - COLETADO CAIXA)</t>
        </is>
      </c>
      <c r="C44" s="18" t="inlineStr">
        <is>
          <t>SINAPI</t>
        </is>
      </c>
      <c r="D44" s="18" t="inlineStr">
        <is>
          <t>H</t>
        </is>
      </c>
      <c r="E44" s="20" t="n">
        <v>1</v>
      </c>
      <c r="F44" s="21" t="n">
        <v>1.24</v>
      </c>
      <c r="G44" s="21">
        <f>TRUNC(TRUNC(E44,8)*F44,2)</f>
        <v/>
      </c>
      <c r="L44" t="n">
        <v>1</v>
      </c>
      <c r="M44" t="n">
        <v>1.24</v>
      </c>
      <c r="N44">
        <f>(M44-F44)</f>
        <v/>
      </c>
    </row>
    <row r="45" ht="21" customHeight="1">
      <c r="A45" s="18" t="inlineStr">
        <is>
          <t>00037372</t>
        </is>
      </c>
      <c r="B45" s="19" t="inlineStr">
        <is>
          <t>EXAMES - HORISTA (COLETADO CAIXA - ENCARGOS COMPLEMENTARES)</t>
        </is>
      </c>
      <c r="C45" s="18" t="inlineStr">
        <is>
          <t>SINAPI</t>
        </is>
      </c>
      <c r="D45" s="18" t="inlineStr">
        <is>
          <t>H</t>
        </is>
      </c>
      <c r="E45" s="20" t="n">
        <v>1</v>
      </c>
      <c r="F45" s="21" t="n">
        <v>1.34</v>
      </c>
      <c r="G45" s="21">
        <f>TRUNC(TRUNC(E45,8)*F45,2)</f>
        <v/>
      </c>
      <c r="L45" t="n">
        <v>1</v>
      </c>
      <c r="M45" t="n">
        <v>1.34</v>
      </c>
      <c r="N45">
        <f>(M45-F45)</f>
        <v/>
      </c>
    </row>
    <row r="46" ht="21" customHeight="1">
      <c r="A46" s="18" t="inlineStr">
        <is>
          <t>00043465</t>
        </is>
      </c>
      <c r="B46" s="19" t="inlineStr">
        <is>
          <t>FERRAMENTAS - FAMILIA PEDREIRO - HORISTA (ENCARGOS COMPLEMENTARES - COLETADO CAIXA)</t>
        </is>
      </c>
      <c r="C46" s="18" t="inlineStr">
        <is>
          <t>SINAPI</t>
        </is>
      </c>
      <c r="D46" s="18" t="inlineStr">
        <is>
          <t>H</t>
        </is>
      </c>
      <c r="E46" s="20" t="n">
        <v>1</v>
      </c>
      <c r="F46" s="21" t="n">
        <v>0.82</v>
      </c>
      <c r="G46" s="21">
        <f>TRUNC(TRUNC(E46,8)*F46,2)</f>
        <v/>
      </c>
      <c r="L46" t="n">
        <v>1</v>
      </c>
      <c r="M46" t="n">
        <v>0.82</v>
      </c>
      <c r="N46">
        <f>(M46-F46)</f>
        <v/>
      </c>
    </row>
    <row r="47" ht="21" customHeight="1">
      <c r="A47" s="18" t="inlineStr">
        <is>
          <t>00037373</t>
        </is>
      </c>
      <c r="B47" s="19" t="inlineStr">
        <is>
          <t>SEGURO - HORISTA (COLETADO CAIXA - ENCARGOS COMPLEMENTARES)</t>
        </is>
      </c>
      <c r="C47" s="18" t="inlineStr">
        <is>
          <t>SINAPI</t>
        </is>
      </c>
      <c r="D47" s="18" t="inlineStr">
        <is>
          <t>H</t>
        </is>
      </c>
      <c r="E47" s="20" t="n">
        <v>1</v>
      </c>
      <c r="F47" s="21" t="n">
        <v>0.04</v>
      </c>
      <c r="G47" s="21">
        <f>TRUNC(TRUNC(E47,8)*F47,2)</f>
        <v/>
      </c>
      <c r="L47" t="n">
        <v>1</v>
      </c>
      <c r="M47" t="n">
        <v>0.04</v>
      </c>
      <c r="N47">
        <f>(M47-F47)</f>
        <v/>
      </c>
    </row>
    <row r="48" ht="21" customHeight="1">
      <c r="A48" s="18" t="inlineStr">
        <is>
          <t>00037371</t>
        </is>
      </c>
      <c r="B48" s="19" t="inlineStr">
        <is>
          <t>TRANSPORTE - HORISTA (COLETADO CAIXA - ENCARGOS COMPLEMENTARES)</t>
        </is>
      </c>
      <c r="C48" s="18" t="inlineStr">
        <is>
          <t>SINAPI</t>
        </is>
      </c>
      <c r="D48" s="18" t="inlineStr">
        <is>
          <t>H</t>
        </is>
      </c>
      <c r="E48" s="20" t="n">
        <v>1</v>
      </c>
      <c r="F48" s="21" t="n">
        <v>1.1</v>
      </c>
      <c r="G48" s="21">
        <f>TRUNC(TRUNC(E48,8)*F48,2)</f>
        <v/>
      </c>
      <c r="L48" t="n">
        <v>1</v>
      </c>
      <c r="M48" t="n">
        <v>1.1</v>
      </c>
      <c r="N48">
        <f>(M48-F48)</f>
        <v/>
      </c>
    </row>
    <row r="49" ht="15" customHeight="1">
      <c r="A49" s="1" t="n"/>
      <c r="B49" s="1" t="n"/>
      <c r="C49" s="1" t="n"/>
      <c r="D49" s="1" t="n"/>
      <c r="E49" s="77" t="inlineStr">
        <is>
          <t>TOTAL Encargos Complementares:</t>
        </is>
      </c>
      <c r="F49" s="89" t="n"/>
      <c r="G49" s="22">
        <f>SUM(G43:G48)</f>
        <v/>
      </c>
    </row>
    <row r="50" ht="15" customHeight="1">
      <c r="A50" s="76" t="inlineStr">
        <is>
          <t>Mão de Obra</t>
        </is>
      </c>
      <c r="B50" s="89" t="n"/>
      <c r="C50" s="74" t="inlineStr">
        <is>
          <t>FONTE</t>
        </is>
      </c>
      <c r="D50" s="74" t="inlineStr">
        <is>
          <t>UNID</t>
        </is>
      </c>
      <c r="E50" s="74" t="inlineStr">
        <is>
          <t>COEFICIENTE</t>
        </is>
      </c>
      <c r="F50" s="74" t="inlineStr">
        <is>
          <t>PREÇO UNITÁRIO</t>
        </is>
      </c>
      <c r="G50" s="74" t="inlineStr">
        <is>
          <t>TOTAL</t>
        </is>
      </c>
    </row>
    <row r="51" ht="15" customHeight="1">
      <c r="A51" s="18" t="inlineStr">
        <is>
          <t>00000248</t>
        </is>
      </c>
      <c r="B51" s="19" t="inlineStr">
        <is>
          <t>AJUDANTE DE OPERACAO EM GERAL (HORISTA)</t>
        </is>
      </c>
      <c r="C51" s="18" t="inlineStr">
        <is>
          <t>SINAPI</t>
        </is>
      </c>
      <c r="D51" s="18" t="inlineStr">
        <is>
          <t>H</t>
        </is>
      </c>
      <c r="E51" s="20">
        <f>L51*FATOR</f>
        <v/>
      </c>
      <c r="F51" s="21" t="n">
        <v>14.27</v>
      </c>
      <c r="G51" s="21">
        <f>TRUNC(TRUNC(E51,8)*F51,2)</f>
        <v/>
      </c>
      <c r="L51" t="n">
        <v>1</v>
      </c>
      <c r="M51" t="n">
        <v>14.27</v>
      </c>
      <c r="N51">
        <f>(M51-F51)</f>
        <v/>
      </c>
    </row>
    <row r="52" ht="15" customHeight="1">
      <c r="A52" s="1" t="n"/>
      <c r="B52" s="1" t="n"/>
      <c r="C52" s="1" t="n"/>
      <c r="D52" s="1" t="n"/>
      <c r="E52" s="77" t="inlineStr">
        <is>
          <t>TOTAL Mão de Obra:</t>
        </is>
      </c>
      <c r="F52" s="89" t="n"/>
      <c r="G52" s="22">
        <f>SUM(G51:G51)</f>
        <v/>
      </c>
    </row>
    <row r="53" ht="15" customHeight="1">
      <c r="A53" s="76" t="inlineStr">
        <is>
          <t>Serviço</t>
        </is>
      </c>
      <c r="B53" s="89" t="n"/>
      <c r="C53" s="74" t="inlineStr">
        <is>
          <t>FONTE</t>
        </is>
      </c>
      <c r="D53" s="74" t="inlineStr">
        <is>
          <t>UNID</t>
        </is>
      </c>
      <c r="E53" s="74" t="inlineStr">
        <is>
          <t>COEFICIENTE</t>
        </is>
      </c>
      <c r="F53" s="74" t="inlineStr">
        <is>
          <t>PREÇO UNITÁRIO</t>
        </is>
      </c>
      <c r="G53" s="74" t="inlineStr">
        <is>
          <t>TOTAL</t>
        </is>
      </c>
    </row>
    <row r="54" ht="21" customHeight="1">
      <c r="A54" s="18" t="inlineStr">
        <is>
          <t>95311</t>
        </is>
      </c>
      <c r="B54" s="19" t="inlineStr">
        <is>
          <t>CURSO DE CAPACITAÇÃO PARA AJUDANTE DE OPERAÇÃO EM GERAL (ENCARGOS COMPLEMENTARES) - HORISTA</t>
        </is>
      </c>
      <c r="C54" s="18" t="inlineStr">
        <is>
          <t>SINAPI</t>
        </is>
      </c>
      <c r="D54" s="18" t="inlineStr">
        <is>
          <t>H</t>
        </is>
      </c>
      <c r="E54" s="20" t="n">
        <v>1</v>
      </c>
      <c r="F54" s="21">
        <f>'COMPOSICOES AUXILIARES'!G1117</f>
        <v/>
      </c>
      <c r="G54" s="21">
        <f>TRUNC(TRUNC(E54,8)*F54,2)</f>
        <v/>
      </c>
      <c r="L54" t="n">
        <v>1</v>
      </c>
      <c r="M54" t="n">
        <v>0.18</v>
      </c>
      <c r="N54">
        <f>(M54-F54)</f>
        <v/>
      </c>
    </row>
    <row r="55" ht="15" customHeight="1">
      <c r="A55" s="1" t="n"/>
      <c r="B55" s="1" t="n"/>
      <c r="C55" s="1" t="n"/>
      <c r="D55" s="1" t="n"/>
      <c r="E55" s="77" t="inlineStr">
        <is>
          <t>TOTAL Serviço:</t>
        </is>
      </c>
      <c r="F55" s="89" t="n"/>
      <c r="G55" s="22">
        <f>SUM(G54:G54)</f>
        <v/>
      </c>
    </row>
    <row r="56" ht="15" customHeight="1">
      <c r="A56" s="1" t="n"/>
      <c r="B56" s="1" t="n"/>
      <c r="C56" s="1" t="n"/>
      <c r="D56" s="1" t="n"/>
      <c r="E56" s="78" t="inlineStr">
        <is>
          <t>VALOR:</t>
        </is>
      </c>
      <c r="F56" s="89" t="n"/>
      <c r="G56" s="4">
        <f>SUM(G55,G52,G49)</f>
        <v/>
      </c>
    </row>
    <row r="57" ht="15" customHeight="1">
      <c r="A57" s="1" t="n"/>
      <c r="B57" s="1" t="n"/>
      <c r="C57" s="1" t="n"/>
      <c r="D57" s="1" t="n"/>
      <c r="E57" s="78" t="inlineStr">
        <is>
          <t>VALOR BDI:</t>
        </is>
      </c>
      <c r="F57" s="89" t="n"/>
      <c r="G57" s="4">
        <f>ROUNDDOWN(G56*BDI,2)</f>
        <v/>
      </c>
    </row>
    <row r="58" ht="15" customHeight="1">
      <c r="A58" s="1" t="n"/>
      <c r="B58" s="1" t="n"/>
      <c r="C58" s="1" t="n"/>
      <c r="D58" s="1" t="n"/>
      <c r="E58" s="78" t="inlineStr">
        <is>
          <t>VALOR COM BDI:</t>
        </is>
      </c>
      <c r="F58" s="89" t="n"/>
      <c r="G58" s="4">
        <f>G57 + G56</f>
        <v/>
      </c>
    </row>
    <row r="59" ht="9.949999999999999" customHeight="1">
      <c r="A59" s="1" t="n"/>
      <c r="B59" s="1" t="n"/>
      <c r="C59" s="1" t="n"/>
      <c r="D59" s="1" t="n"/>
      <c r="E59" s="79" t="n"/>
    </row>
    <row r="60" ht="20.1" customHeight="1">
      <c r="A60" s="80" t="inlineStr">
        <is>
          <t>88243 AJUDANTE ESPECIALIZADO COM ENCARGOS COMPLEMENTARES (H)</t>
        </is>
      </c>
      <c r="B60" s="88" t="n"/>
      <c r="C60" s="88" t="n"/>
      <c r="D60" s="88" t="n"/>
      <c r="E60" s="88" t="n"/>
      <c r="F60" s="88" t="n"/>
      <c r="G60" s="89" t="n"/>
    </row>
    <row r="61" ht="15" customHeight="1">
      <c r="A61" s="76" t="inlineStr">
        <is>
          <t>Encargos Complementares</t>
        </is>
      </c>
      <c r="B61" s="89" t="n"/>
      <c r="C61" s="74" t="inlineStr">
        <is>
          <t>FONTE</t>
        </is>
      </c>
      <c r="D61" s="74" t="inlineStr">
        <is>
          <t>UNID</t>
        </is>
      </c>
      <c r="E61" s="74" t="inlineStr">
        <is>
          <t>COEFICIENTE</t>
        </is>
      </c>
      <c r="F61" s="74" t="inlineStr">
        <is>
          <t>PREÇO UNITÁRIO</t>
        </is>
      </c>
      <c r="G61" s="74" t="inlineStr">
        <is>
          <t>TOTAL</t>
        </is>
      </c>
    </row>
    <row r="62" ht="21" customHeight="1">
      <c r="A62" s="18" t="inlineStr">
        <is>
          <t>00037370</t>
        </is>
      </c>
      <c r="B62" s="19" t="inlineStr">
        <is>
          <t>ALIMENTACAO - HORISTA (COLETADO CAIXA - ENCARGOS COMPLEMENTARES)</t>
        </is>
      </c>
      <c r="C62" s="18" t="inlineStr">
        <is>
          <t>SINAPI</t>
        </is>
      </c>
      <c r="D62" s="18" t="inlineStr">
        <is>
          <t>H</t>
        </is>
      </c>
      <c r="E62" s="20" t="n">
        <v>1</v>
      </c>
      <c r="F62" s="21" t="n">
        <v>3.39</v>
      </c>
      <c r="G62" s="21">
        <f>TRUNC(TRUNC(E62,8)*F62,2)</f>
        <v/>
      </c>
      <c r="L62" t="n">
        <v>1</v>
      </c>
      <c r="M62" t="n">
        <v>3.39</v>
      </c>
      <c r="N62">
        <f>(M62-F62)</f>
        <v/>
      </c>
    </row>
    <row r="63" ht="21" customHeight="1">
      <c r="A63" s="18" t="inlineStr">
        <is>
          <t>00043491</t>
        </is>
      </c>
      <c r="B63" s="19" t="inlineStr">
        <is>
          <t>EPI - FAMILIA SERVENTE - HORISTA (ENCARGOS COMPLEMENTARES - COLETADO CAIXA)</t>
        </is>
      </c>
      <c r="C63" s="18" t="inlineStr">
        <is>
          <t>SINAPI</t>
        </is>
      </c>
      <c r="D63" s="18" t="inlineStr">
        <is>
          <t>H</t>
        </is>
      </c>
      <c r="E63" s="20" t="n">
        <v>1</v>
      </c>
      <c r="F63" s="21" t="n">
        <v>1.33</v>
      </c>
      <c r="G63" s="21">
        <f>TRUNC(TRUNC(E63,8)*F63,2)</f>
        <v/>
      </c>
      <c r="L63" t="n">
        <v>1</v>
      </c>
      <c r="M63" t="n">
        <v>1.33</v>
      </c>
      <c r="N63">
        <f>(M63-F63)</f>
        <v/>
      </c>
    </row>
    <row r="64" ht="21" customHeight="1">
      <c r="A64" s="18" t="inlineStr">
        <is>
          <t>00037372</t>
        </is>
      </c>
      <c r="B64" s="19" t="inlineStr">
        <is>
          <t>EXAMES - HORISTA (COLETADO CAIXA - ENCARGOS COMPLEMENTARES)</t>
        </is>
      </c>
      <c r="C64" s="18" t="inlineStr">
        <is>
          <t>SINAPI</t>
        </is>
      </c>
      <c r="D64" s="18" t="inlineStr">
        <is>
          <t>H</t>
        </is>
      </c>
      <c r="E64" s="20" t="n">
        <v>1</v>
      </c>
      <c r="F64" s="21" t="n">
        <v>1.34</v>
      </c>
      <c r="G64" s="21">
        <f>TRUNC(TRUNC(E64,8)*F64,2)</f>
        <v/>
      </c>
      <c r="L64" t="n">
        <v>1</v>
      </c>
      <c r="M64" t="n">
        <v>1.34</v>
      </c>
      <c r="N64">
        <f>(M64-F64)</f>
        <v/>
      </c>
    </row>
    <row r="65" ht="21" customHeight="1">
      <c r="A65" s="18" t="inlineStr">
        <is>
          <t>00043467</t>
        </is>
      </c>
      <c r="B65" s="19" t="inlineStr">
        <is>
          <t>FERRAMENTAS - FAMILIA SERVENTE - HORISTA (ENCARGOS COMPLEMENTARES - COLETADO CAIXA)</t>
        </is>
      </c>
      <c r="C65" s="18" t="inlineStr">
        <is>
          <t>SINAPI</t>
        </is>
      </c>
      <c r="D65" s="18" t="inlineStr">
        <is>
          <t>H</t>
        </is>
      </c>
      <c r="E65" s="20" t="n">
        <v>1</v>
      </c>
      <c r="F65" s="21" t="n">
        <v>0.61</v>
      </c>
      <c r="G65" s="21">
        <f>TRUNC(TRUNC(E65,8)*F65,2)</f>
        <v/>
      </c>
      <c r="L65" t="n">
        <v>1</v>
      </c>
      <c r="M65" t="n">
        <v>0.61</v>
      </c>
      <c r="N65">
        <f>(M65-F65)</f>
        <v/>
      </c>
    </row>
    <row r="66" ht="21" customHeight="1">
      <c r="A66" s="18" t="inlineStr">
        <is>
          <t>00037373</t>
        </is>
      </c>
      <c r="B66" s="19" t="inlineStr">
        <is>
          <t>SEGURO - HORISTA (COLETADO CAIXA - ENCARGOS COMPLEMENTARES)</t>
        </is>
      </c>
      <c r="C66" s="18" t="inlineStr">
        <is>
          <t>SINAPI</t>
        </is>
      </c>
      <c r="D66" s="18" t="inlineStr">
        <is>
          <t>H</t>
        </is>
      </c>
      <c r="E66" s="20" t="n">
        <v>1</v>
      </c>
      <c r="F66" s="21" t="n">
        <v>0.04</v>
      </c>
      <c r="G66" s="21">
        <f>TRUNC(TRUNC(E66,8)*F66,2)</f>
        <v/>
      </c>
      <c r="L66" t="n">
        <v>1</v>
      </c>
      <c r="M66" t="n">
        <v>0.04</v>
      </c>
      <c r="N66">
        <f>(M66-F66)</f>
        <v/>
      </c>
    </row>
    <row r="67" ht="21" customHeight="1">
      <c r="A67" s="18" t="inlineStr">
        <is>
          <t>00037371</t>
        </is>
      </c>
      <c r="B67" s="19" t="inlineStr">
        <is>
          <t>TRANSPORTE - HORISTA (COLETADO CAIXA - ENCARGOS COMPLEMENTARES)</t>
        </is>
      </c>
      <c r="C67" s="18" t="inlineStr">
        <is>
          <t>SINAPI</t>
        </is>
      </c>
      <c r="D67" s="18" t="inlineStr">
        <is>
          <t>H</t>
        </is>
      </c>
      <c r="E67" s="20" t="n">
        <v>1</v>
      </c>
      <c r="F67" s="21" t="n">
        <v>1.1</v>
      </c>
      <c r="G67" s="21">
        <f>TRUNC(TRUNC(E67,8)*F67,2)</f>
        <v/>
      </c>
      <c r="L67" t="n">
        <v>1</v>
      </c>
      <c r="M67" t="n">
        <v>1.1</v>
      </c>
      <c r="N67">
        <f>(M67-F67)</f>
        <v/>
      </c>
    </row>
    <row r="68" ht="15" customHeight="1">
      <c r="A68" s="1" t="n"/>
      <c r="B68" s="1" t="n"/>
      <c r="C68" s="1" t="n"/>
      <c r="D68" s="1" t="n"/>
      <c r="E68" s="77" t="inlineStr">
        <is>
          <t>TOTAL Encargos Complementares:</t>
        </is>
      </c>
      <c r="F68" s="89" t="n"/>
      <c r="G68" s="22">
        <f>SUM(G62:G67)</f>
        <v/>
      </c>
    </row>
    <row r="69" ht="15" customHeight="1">
      <c r="A69" s="76" t="inlineStr">
        <is>
          <t>Mão de Obra</t>
        </is>
      </c>
      <c r="B69" s="89" t="n"/>
      <c r="C69" s="74" t="inlineStr">
        <is>
          <t>FONTE</t>
        </is>
      </c>
      <c r="D69" s="74" t="inlineStr">
        <is>
          <t>UNID</t>
        </is>
      </c>
      <c r="E69" s="74" t="inlineStr">
        <is>
          <t>COEFICIENTE</t>
        </is>
      </c>
      <c r="F69" s="74" t="inlineStr">
        <is>
          <t>PREÇO UNITÁRIO</t>
        </is>
      </c>
      <c r="G69" s="74" t="inlineStr">
        <is>
          <t>TOTAL</t>
        </is>
      </c>
    </row>
    <row r="70" ht="15" customHeight="1">
      <c r="A70" s="18" t="inlineStr">
        <is>
          <t>00000242</t>
        </is>
      </c>
      <c r="B70" s="19" t="inlineStr">
        <is>
          <t>AJUDANTE ESPECIALIZADO (HORISTA)</t>
        </is>
      </c>
      <c r="C70" s="18" t="inlineStr">
        <is>
          <t>SINAPI</t>
        </is>
      </c>
      <c r="D70" s="18" t="inlineStr">
        <is>
          <t>H</t>
        </is>
      </c>
      <c r="E70" s="20">
        <f>L70*FATOR</f>
        <v/>
      </c>
      <c r="F70" s="21" t="n">
        <v>14.27</v>
      </c>
      <c r="G70" s="21">
        <f>TRUNC(TRUNC(E70,8)*F70,2)</f>
        <v/>
      </c>
      <c r="L70" t="n">
        <v>1</v>
      </c>
      <c r="M70" t="n">
        <v>14.27</v>
      </c>
      <c r="N70">
        <f>(M70-F70)</f>
        <v/>
      </c>
    </row>
    <row r="71" ht="15" customHeight="1">
      <c r="A71" s="1" t="n"/>
      <c r="B71" s="1" t="n"/>
      <c r="C71" s="1" t="n"/>
      <c r="D71" s="1" t="n"/>
      <c r="E71" s="77" t="inlineStr">
        <is>
          <t>TOTAL Mão de Obra:</t>
        </is>
      </c>
      <c r="F71" s="89" t="n"/>
      <c r="G71" s="22">
        <f>SUM(G70:G70)</f>
        <v/>
      </c>
    </row>
    <row r="72" ht="15" customHeight="1">
      <c r="A72" s="76" t="inlineStr">
        <is>
          <t>Serviço</t>
        </is>
      </c>
      <c r="B72" s="89" t="n"/>
      <c r="C72" s="74" t="inlineStr">
        <is>
          <t>FONTE</t>
        </is>
      </c>
      <c r="D72" s="74" t="inlineStr">
        <is>
          <t>UNID</t>
        </is>
      </c>
      <c r="E72" s="74" t="inlineStr">
        <is>
          <t>COEFICIENTE</t>
        </is>
      </c>
      <c r="F72" s="74" t="inlineStr">
        <is>
          <t>PREÇO UNITÁRIO</t>
        </is>
      </c>
      <c r="G72" s="74" t="inlineStr">
        <is>
          <t>TOTAL</t>
        </is>
      </c>
    </row>
    <row r="73" ht="21" customHeight="1">
      <c r="A73" s="18" t="inlineStr">
        <is>
          <t>95313</t>
        </is>
      </c>
      <c r="B73" s="19" t="inlineStr">
        <is>
          <t>CURSO DE CAPACITAÇÃO PARA AJUDANTE ESPECIALIZADO (ENCARGOS COMPLEMENTARES) - HORISTA</t>
        </is>
      </c>
      <c r="C73" s="18" t="inlineStr">
        <is>
          <t>SINAPI</t>
        </is>
      </c>
      <c r="D73" s="18" t="inlineStr">
        <is>
          <t>H</t>
        </is>
      </c>
      <c r="E73" s="20" t="n">
        <v>1</v>
      </c>
      <c r="F73" s="21">
        <f>'COMPOSICOES AUXILIARES'!G1125</f>
        <v/>
      </c>
      <c r="G73" s="21">
        <f>TRUNC(TRUNC(E73,8)*F73,2)</f>
        <v/>
      </c>
      <c r="L73" t="n">
        <v>1</v>
      </c>
      <c r="M73" t="n">
        <v>0.18</v>
      </c>
      <c r="N73">
        <f>(M73-F73)</f>
        <v/>
      </c>
    </row>
    <row r="74" ht="15" customHeight="1">
      <c r="A74" s="1" t="n"/>
      <c r="B74" s="1" t="n"/>
      <c r="C74" s="1" t="n"/>
      <c r="D74" s="1" t="n"/>
      <c r="E74" s="77" t="inlineStr">
        <is>
          <t>TOTAL Serviço:</t>
        </is>
      </c>
      <c r="F74" s="89" t="n"/>
      <c r="G74" s="22">
        <f>SUM(G73:G73)</f>
        <v/>
      </c>
    </row>
    <row r="75" ht="15" customHeight="1">
      <c r="A75" s="1" t="n"/>
      <c r="B75" s="1" t="n"/>
      <c r="C75" s="1" t="n"/>
      <c r="D75" s="1" t="n"/>
      <c r="E75" s="78" t="inlineStr">
        <is>
          <t>VALOR:</t>
        </is>
      </c>
      <c r="F75" s="89" t="n"/>
      <c r="G75" s="4">
        <f>SUM(G74,G71,G68)</f>
        <v/>
      </c>
    </row>
    <row r="76" ht="15" customHeight="1">
      <c r="A76" s="1" t="n"/>
      <c r="B76" s="1" t="n"/>
      <c r="C76" s="1" t="n"/>
      <c r="D76" s="1" t="n"/>
      <c r="E76" s="78" t="inlineStr">
        <is>
          <t>VALOR BDI:</t>
        </is>
      </c>
      <c r="F76" s="89" t="n"/>
      <c r="G76" s="4">
        <f>ROUNDDOWN(G75*BDI,2)</f>
        <v/>
      </c>
    </row>
    <row r="77" ht="15" customHeight="1">
      <c r="A77" s="1" t="n"/>
      <c r="B77" s="1" t="n"/>
      <c r="C77" s="1" t="n"/>
      <c r="D77" s="1" t="n"/>
      <c r="E77" s="78" t="inlineStr">
        <is>
          <t>VALOR COM BDI:</t>
        </is>
      </c>
      <c r="F77" s="89" t="n"/>
      <c r="G77" s="4">
        <f>G76 + G75</f>
        <v/>
      </c>
    </row>
    <row r="78" ht="9.949999999999999" customHeight="1">
      <c r="A78" s="1" t="n"/>
      <c r="B78" s="1" t="n"/>
      <c r="C78" s="1" t="n"/>
      <c r="D78" s="1" t="n"/>
      <c r="E78" s="79" t="n"/>
    </row>
    <row r="79" ht="20.1" customHeight="1">
      <c r="A79" s="80" t="inlineStr">
        <is>
          <t>101165 ALVENARIA DE EMBASAMENTO COM BLOCO ESTRUTURAL DE CONCRETO, DE 14X19X29CM E ARGAMASSA DE ASSENTAMENTO COM PREPARO EM BETONEIRA. AF_05/2020 (M3)</t>
        </is>
      </c>
      <c r="B79" s="88" t="n"/>
      <c r="C79" s="88" t="n"/>
      <c r="D79" s="88" t="n"/>
      <c r="E79" s="88" t="n"/>
      <c r="F79" s="88" t="n"/>
      <c r="G79" s="89" t="n"/>
    </row>
    <row r="80" ht="15" customHeight="1">
      <c r="A80" s="76" t="inlineStr">
        <is>
          <t>Material</t>
        </is>
      </c>
      <c r="B80" s="89" t="n"/>
      <c r="C80" s="74" t="inlineStr">
        <is>
          <t>FONTE</t>
        </is>
      </c>
      <c r="D80" s="74" t="inlineStr">
        <is>
          <t>UNID</t>
        </is>
      </c>
      <c r="E80" s="74" t="inlineStr">
        <is>
          <t>COEFICIENTE</t>
        </is>
      </c>
      <c r="F80" s="74" t="inlineStr">
        <is>
          <t>PREÇO UNITÁRIO</t>
        </is>
      </c>
      <c r="G80" s="74" t="inlineStr">
        <is>
          <t>TOTAL</t>
        </is>
      </c>
    </row>
    <row r="81" ht="21" customHeight="1">
      <c r="A81" s="18" t="inlineStr">
        <is>
          <t>00034566</t>
        </is>
      </c>
      <c r="B81" s="19" t="inlineStr">
        <is>
          <t>BLOCO DE CONCRETO ESTRUTURAL 14 X 19 X 29 CM, FBK 6 MPA (NBR 6136)</t>
        </is>
      </c>
      <c r="C81" s="18" t="inlineStr">
        <is>
          <t>SINAPI</t>
        </is>
      </c>
      <c r="D81" s="18" t="inlineStr">
        <is>
          <t>UN</t>
        </is>
      </c>
      <c r="E81" s="20" t="n">
        <v>122.27</v>
      </c>
      <c r="F81" s="21">
        <f>ROUND(M81*FATOR, 2)</f>
        <v/>
      </c>
      <c r="G81" s="21">
        <f>TRUNC(TRUNC(E81,8)*F81,2)</f>
        <v/>
      </c>
      <c r="L81" t="n">
        <v>122.27</v>
      </c>
      <c r="M81" t="n">
        <v>4.61</v>
      </c>
      <c r="N81">
        <f>(M81-F81)</f>
        <v/>
      </c>
    </row>
    <row r="82" ht="15" customHeight="1">
      <c r="A82" s="1" t="n"/>
      <c r="B82" s="1" t="n"/>
      <c r="C82" s="1" t="n"/>
      <c r="D82" s="1" t="n"/>
      <c r="E82" s="77" t="inlineStr">
        <is>
          <t>TOTAL Material:</t>
        </is>
      </c>
      <c r="F82" s="89" t="n"/>
      <c r="G82" s="22">
        <f>SUM(G81:G81)</f>
        <v/>
      </c>
    </row>
    <row r="83" ht="15" customHeight="1">
      <c r="A83" s="76" t="inlineStr">
        <is>
          <t>Mão de Obra com Encargos Complementares</t>
        </is>
      </c>
      <c r="B83" s="89" t="n"/>
      <c r="C83" s="74" t="inlineStr">
        <is>
          <t>FONTE</t>
        </is>
      </c>
      <c r="D83" s="74" t="inlineStr">
        <is>
          <t>UNID</t>
        </is>
      </c>
      <c r="E83" s="74" t="inlineStr">
        <is>
          <t>COEFICIENTE</t>
        </is>
      </c>
      <c r="F83" s="74" t="inlineStr">
        <is>
          <t>PREÇO UNITÁRIO</t>
        </is>
      </c>
      <c r="G83" s="74" t="inlineStr">
        <is>
          <t>TOTAL</t>
        </is>
      </c>
    </row>
    <row r="84" ht="15" customHeight="1">
      <c r="A84" s="18" t="inlineStr">
        <is>
          <t>88309</t>
        </is>
      </c>
      <c r="B84" s="19" t="inlineStr">
        <is>
          <t>PEDREIRO COM ENCARGOS COMPLEMENTARES</t>
        </is>
      </c>
      <c r="C84" s="18" t="inlineStr">
        <is>
          <t>SINAPI</t>
        </is>
      </c>
      <c r="D84" s="18" t="inlineStr">
        <is>
          <t>H</t>
        </is>
      </c>
      <c r="E84" s="20">
        <f>L84*FATOR</f>
        <v/>
      </c>
      <c r="F84" s="21">
        <f>'COMPOSICOES AUXILIARES'!G2963</f>
        <v/>
      </c>
      <c r="G84" s="21">
        <f>TRUNC(TRUNC(E84,8)*F84,2)</f>
        <v/>
      </c>
      <c r="L84" t="n">
        <v>10.263</v>
      </c>
      <c r="M84" t="n">
        <v>28.88</v>
      </c>
      <c r="N84">
        <f>(M84-F84)</f>
        <v/>
      </c>
    </row>
    <row r="85" ht="15" customHeight="1">
      <c r="A85" s="18" t="inlineStr">
        <is>
          <t>88316</t>
        </is>
      </c>
      <c r="B85" s="19" t="inlineStr">
        <is>
          <t>SERVENTE COM ENCARGOS COMPLEMENTARES</t>
        </is>
      </c>
      <c r="C85" s="18" t="inlineStr">
        <is>
          <t>SINAPI</t>
        </is>
      </c>
      <c r="D85" s="18" t="inlineStr">
        <is>
          <t>H</t>
        </is>
      </c>
      <c r="E85" s="20">
        <f>L85*FATOR</f>
        <v/>
      </c>
      <c r="F85" s="21">
        <f>'COMPOSICOES AUXILIARES'!G3382</f>
        <v/>
      </c>
      <c r="G85" s="21">
        <f>TRUNC(TRUNC(E85,8)*F85,2)</f>
        <v/>
      </c>
      <c r="L85" t="n">
        <v>5.132</v>
      </c>
      <c r="M85" t="n">
        <v>22.1</v>
      </c>
      <c r="N85">
        <f>(M85-F85)</f>
        <v/>
      </c>
    </row>
    <row r="86" ht="18" customHeight="1">
      <c r="A86" s="1" t="n"/>
      <c r="B86" s="1" t="n"/>
      <c r="C86" s="1" t="n"/>
      <c r="D86" s="1" t="n"/>
      <c r="E86" s="77" t="inlineStr">
        <is>
          <t>TOTAL Mão de Obra com Encargos Complementares:</t>
        </is>
      </c>
      <c r="F86" s="89" t="n"/>
      <c r="G86" s="22">
        <f>SUM(G84:G85)</f>
        <v/>
      </c>
    </row>
    <row r="87" ht="15" customHeight="1">
      <c r="A87" s="76" t="inlineStr">
        <is>
          <t>Serviço</t>
        </is>
      </c>
      <c r="B87" s="89" t="n"/>
      <c r="C87" s="74" t="inlineStr">
        <is>
          <t>FONTE</t>
        </is>
      </c>
      <c r="D87" s="74" t="inlineStr">
        <is>
          <t>UNID</t>
        </is>
      </c>
      <c r="E87" s="74" t="inlineStr">
        <is>
          <t>COEFICIENTE</t>
        </is>
      </c>
      <c r="F87" s="74" t="inlineStr">
        <is>
          <t>PREÇO UNITÁRIO</t>
        </is>
      </c>
      <c r="G87" s="74" t="inlineStr">
        <is>
          <t>TOTAL</t>
        </is>
      </c>
    </row>
    <row r="88" ht="38.1" customHeight="1">
      <c r="A88" s="18" t="inlineStr">
        <is>
          <t>87292</t>
        </is>
      </c>
      <c r="B88" s="19" t="inlineStr">
        <is>
          <t>ARGAMASSA TRAÇO 1:2:8 (EM VOLUME DE CIMENTO, CAL E AREIA MÉDIA ÚMIDA) PARA EMBOÇO/MASSA ÚNICA/ASSENTAMENTO DE ALVENARIA DE VEDAÇÃO, PREPARO MECÂNICO COM BETONEIRA 400 L. AF_08/2019</t>
        </is>
      </c>
      <c r="C88" s="18" t="inlineStr">
        <is>
          <t>SINAPI</t>
        </is>
      </c>
      <c r="D88" s="18" t="inlineStr">
        <is>
          <t>M3</t>
        </is>
      </c>
      <c r="E88" s="20" t="n">
        <v>0.13</v>
      </c>
      <c r="F88" s="21">
        <f>'COMPOSICOES AUXILIARES'!G159</f>
        <v/>
      </c>
      <c r="G88" s="21">
        <f>TRUNC(TRUNC(E88,8)*F88,2)</f>
        <v/>
      </c>
      <c r="L88" t="n">
        <v>0.13</v>
      </c>
      <c r="M88" t="n">
        <v>615.35</v>
      </c>
      <c r="N88">
        <f>(M88-F88)</f>
        <v/>
      </c>
    </row>
    <row r="89" ht="15" customHeight="1">
      <c r="A89" s="1" t="n"/>
      <c r="B89" s="1" t="n"/>
      <c r="C89" s="1" t="n"/>
      <c r="D89" s="1" t="n"/>
      <c r="E89" s="77" t="inlineStr">
        <is>
          <t>TOTAL Serviço:</t>
        </is>
      </c>
      <c r="F89" s="89" t="n"/>
      <c r="G89" s="22">
        <f>SUM(G88:G88)</f>
        <v/>
      </c>
    </row>
    <row r="90" ht="15" customHeight="1">
      <c r="A90" s="1" t="n"/>
      <c r="B90" s="1" t="n"/>
      <c r="C90" s="1" t="n"/>
      <c r="D90" s="1" t="n"/>
      <c r="E90" s="78" t="inlineStr">
        <is>
          <t>VALOR:</t>
        </is>
      </c>
      <c r="F90" s="89" t="n"/>
      <c r="G90" s="4">
        <f>SUM(G82,G86,G89)</f>
        <v/>
      </c>
    </row>
    <row r="91" ht="15" customHeight="1">
      <c r="A91" s="1" t="n"/>
      <c r="B91" s="1" t="n"/>
      <c r="C91" s="1" t="n"/>
      <c r="D91" s="1" t="n"/>
      <c r="E91" s="78" t="inlineStr">
        <is>
          <t>VALOR BDI:</t>
        </is>
      </c>
      <c r="F91" s="89" t="n"/>
      <c r="G91" s="4">
        <f>ROUNDDOWN(G90*BDI,2)</f>
        <v/>
      </c>
    </row>
    <row r="92" ht="15" customHeight="1">
      <c r="A92" s="1" t="n"/>
      <c r="B92" s="1" t="n"/>
      <c r="C92" s="1" t="n"/>
      <c r="D92" s="1" t="n"/>
      <c r="E92" s="78" t="inlineStr">
        <is>
          <t>VALOR COM BDI:</t>
        </is>
      </c>
      <c r="F92" s="89" t="n"/>
      <c r="G92" s="4">
        <f>G91 + G90</f>
        <v/>
      </c>
    </row>
    <row r="93" ht="9.949999999999999" customHeight="1">
      <c r="A93" s="1" t="n"/>
      <c r="B93" s="1" t="n"/>
      <c r="C93" s="1" t="n"/>
      <c r="D93" s="1" t="n"/>
      <c r="E93" s="79" t="n"/>
    </row>
    <row r="94" ht="20.1" customHeight="1">
      <c r="A94" s="80" t="inlineStr">
        <is>
          <t>ADAP-G0855 ANALISTA DE PLANEJAMENTO COM ENCARGOS COMPLEMENTARES (H)</t>
        </is>
      </c>
      <c r="B94" s="88" t="n"/>
      <c r="C94" s="88" t="n"/>
      <c r="D94" s="88" t="n"/>
      <c r="E94" s="88" t="n"/>
      <c r="F94" s="88" t="n"/>
      <c r="G94" s="89" t="n"/>
    </row>
    <row r="95" ht="15" customHeight="1">
      <c r="A95" s="76" t="inlineStr">
        <is>
          <t>Encargos Complementares</t>
        </is>
      </c>
      <c r="B95" s="89" t="n"/>
      <c r="C95" s="74" t="inlineStr">
        <is>
          <t>FONTE</t>
        </is>
      </c>
      <c r="D95" s="74" t="inlineStr">
        <is>
          <t>UNID</t>
        </is>
      </c>
      <c r="E95" s="74" t="inlineStr">
        <is>
          <t>COEFICIENTE</t>
        </is>
      </c>
      <c r="F95" s="74" t="inlineStr">
        <is>
          <t>PREÇO UNITÁRIO</t>
        </is>
      </c>
      <c r="G95" s="74" t="inlineStr">
        <is>
          <t>TOTAL</t>
        </is>
      </c>
    </row>
    <row r="96" ht="21" customHeight="1">
      <c r="A96" s="18" t="inlineStr">
        <is>
          <t>00043486</t>
        </is>
      </c>
      <c r="B96" s="19" t="inlineStr">
        <is>
          <t>EPI - FAMILIA ENGENHEIRO CIVIL - HORISTA (ENCARGOS COMPLEMENTARES - COLETADO CAIXA)</t>
        </is>
      </c>
      <c r="C96" s="18" t="inlineStr">
        <is>
          <t>SINAPI</t>
        </is>
      </c>
      <c r="D96" s="18" t="inlineStr">
        <is>
          <t>H</t>
        </is>
      </c>
      <c r="E96" s="20" t="n">
        <v>1</v>
      </c>
      <c r="F96" s="21" t="n">
        <v>0.74</v>
      </c>
      <c r="G96" s="21">
        <f>ROUND(ROUND(E96,8)*F96,2)</f>
        <v/>
      </c>
      <c r="L96" t="n">
        <v>1</v>
      </c>
      <c r="M96" t="n">
        <v>0.74</v>
      </c>
      <c r="N96">
        <f>(M96-F96)</f>
        <v/>
      </c>
    </row>
    <row r="97" ht="21" customHeight="1">
      <c r="A97" s="18" t="inlineStr">
        <is>
          <t>00037372</t>
        </is>
      </c>
      <c r="B97" s="19" t="inlineStr">
        <is>
          <t>EXAMES - HORISTA (COLETADO CAIXA - ENCARGOS COMPLEMENTARES)</t>
        </is>
      </c>
      <c r="C97" s="18" t="inlineStr">
        <is>
          <t>SINAPI</t>
        </is>
      </c>
      <c r="D97" s="18" t="inlineStr">
        <is>
          <t>H</t>
        </is>
      </c>
      <c r="E97" s="20" t="n">
        <v>1</v>
      </c>
      <c r="F97" s="21" t="n">
        <v>1.34</v>
      </c>
      <c r="G97" s="21">
        <f>ROUND(ROUND(E97,8)*F97,2)</f>
        <v/>
      </c>
      <c r="L97" t="n">
        <v>1</v>
      </c>
      <c r="M97" t="n">
        <v>1.34</v>
      </c>
      <c r="N97">
        <f>(M97-F97)</f>
        <v/>
      </c>
    </row>
    <row r="98" ht="21" customHeight="1">
      <c r="A98" s="18" t="inlineStr">
        <is>
          <t>00043462</t>
        </is>
      </c>
      <c r="B98" s="19" t="inlineStr">
        <is>
          <t>FERRAMENTAS - FAMILIA ENGENHEIRO CIVIL - HORISTA (ENCARGOS COMPLEMENTARES - COLETADO CAIXA)</t>
        </is>
      </c>
      <c r="C98" s="18" t="inlineStr">
        <is>
          <t>SINAPI</t>
        </is>
      </c>
      <c r="D98" s="18" t="inlineStr">
        <is>
          <t>H</t>
        </is>
      </c>
      <c r="E98" s="20" t="n">
        <v>1</v>
      </c>
      <c r="F98" s="21" t="n">
        <v>0.01</v>
      </c>
      <c r="G98" s="21">
        <f>ROUND(ROUND(E98,8)*F98,2)</f>
        <v/>
      </c>
      <c r="L98" t="n">
        <v>1</v>
      </c>
      <c r="M98" t="n">
        <v>0.01</v>
      </c>
      <c r="N98">
        <f>(M98-F98)</f>
        <v/>
      </c>
    </row>
    <row r="99" ht="21" customHeight="1">
      <c r="A99" s="18" t="inlineStr">
        <is>
          <t>00037373</t>
        </is>
      </c>
      <c r="B99" s="19" t="inlineStr">
        <is>
          <t>SEGURO - HORISTA (COLETADO CAIXA - ENCARGOS COMPLEMENTARES)</t>
        </is>
      </c>
      <c r="C99" s="18" t="inlineStr">
        <is>
          <t>SINAPI</t>
        </is>
      </c>
      <c r="D99" s="18" t="inlineStr">
        <is>
          <t>H</t>
        </is>
      </c>
      <c r="E99" s="20" t="n">
        <v>1</v>
      </c>
      <c r="F99" s="21" t="n">
        <v>0.04</v>
      </c>
      <c r="G99" s="21">
        <f>ROUND(ROUND(E99,8)*F99,2)</f>
        <v/>
      </c>
      <c r="L99" t="n">
        <v>1</v>
      </c>
      <c r="M99" t="n">
        <v>0.04</v>
      </c>
      <c r="N99">
        <f>(M99-F99)</f>
        <v/>
      </c>
    </row>
    <row r="100" ht="15" customHeight="1">
      <c r="A100" s="1" t="n"/>
      <c r="B100" s="1" t="n"/>
      <c r="C100" s="1" t="n"/>
      <c r="D100" s="1" t="n"/>
      <c r="E100" s="77" t="inlineStr">
        <is>
          <t>TOTAL Encargos Complementares:</t>
        </is>
      </c>
      <c r="F100" s="89" t="n"/>
      <c r="G100" s="22">
        <f>SUM(G96:G99)</f>
        <v/>
      </c>
    </row>
    <row r="101" ht="15" customHeight="1">
      <c r="A101" s="76" t="inlineStr">
        <is>
          <t>Mão de Obra</t>
        </is>
      </c>
      <c r="B101" s="89" t="n"/>
      <c r="C101" s="74" t="inlineStr">
        <is>
          <t>FONTE</t>
        </is>
      </c>
      <c r="D101" s="74" t="inlineStr">
        <is>
          <t>UNID</t>
        </is>
      </c>
      <c r="E101" s="74" t="inlineStr">
        <is>
          <t>COEFICIENTE</t>
        </is>
      </c>
      <c r="F101" s="74" t="inlineStr">
        <is>
          <t>PREÇO UNITÁRIO</t>
        </is>
      </c>
      <c r="G101" s="74" t="inlineStr">
        <is>
          <t>TOTAL</t>
        </is>
      </c>
    </row>
    <row r="102" ht="15" customHeight="1">
      <c r="A102" s="18" t="inlineStr">
        <is>
          <t>G0855</t>
        </is>
      </c>
      <c r="B102" s="19" t="inlineStr">
        <is>
          <t>ANALISTA DE PLANEJAMENTO</t>
        </is>
      </c>
      <c r="C102" s="18" t="inlineStr">
        <is>
          <t>SEINFRA</t>
        </is>
      </c>
      <c r="D102" s="18" t="inlineStr">
        <is>
          <t>H</t>
        </is>
      </c>
      <c r="E102" s="20">
        <f>L102*FATOR</f>
        <v/>
      </c>
      <c r="F102" s="21" t="n">
        <v>113.34</v>
      </c>
      <c r="G102" s="21">
        <f>ROUND(ROUND(E102,8)*F102,2)</f>
        <v/>
      </c>
      <c r="L102" t="n">
        <v>1</v>
      </c>
      <c r="M102" t="n">
        <v>113.34</v>
      </c>
      <c r="N102">
        <f>(M102-F102)</f>
        <v/>
      </c>
    </row>
    <row r="103" ht="15" customHeight="1">
      <c r="A103" s="1" t="n"/>
      <c r="B103" s="1" t="n"/>
      <c r="C103" s="1" t="n"/>
      <c r="D103" s="1" t="n"/>
      <c r="E103" s="77" t="inlineStr">
        <is>
          <t>TOTAL Mão de Obra:</t>
        </is>
      </c>
      <c r="F103" s="89" t="n"/>
      <c r="G103" s="22">
        <f>SUM(G102:G102)</f>
        <v/>
      </c>
    </row>
    <row r="104" ht="15" customHeight="1">
      <c r="A104" s="1" t="n"/>
      <c r="B104" s="1" t="n"/>
      <c r="C104" s="1" t="n"/>
      <c r="D104" s="1" t="n"/>
      <c r="E104" s="78" t="inlineStr">
        <is>
          <t>VALOR:</t>
        </is>
      </c>
      <c r="F104" s="89" t="n"/>
      <c r="G104" s="4">
        <f>SUM(G103,G100)</f>
        <v/>
      </c>
    </row>
    <row r="105" ht="15" customHeight="1">
      <c r="A105" s="1" t="n"/>
      <c r="B105" s="1" t="n"/>
      <c r="C105" s="1" t="n"/>
      <c r="D105" s="1" t="n"/>
      <c r="E105" s="78" t="inlineStr">
        <is>
          <t>VALOR BDI:</t>
        </is>
      </c>
      <c r="F105" s="89" t="n"/>
      <c r="G105" s="4">
        <f>ROUNDDOWN(G104*BDI,2)</f>
        <v/>
      </c>
    </row>
    <row r="106" ht="15" customHeight="1">
      <c r="A106" s="1" t="n"/>
      <c r="B106" s="1" t="n"/>
      <c r="C106" s="1" t="n"/>
      <c r="D106" s="1" t="n"/>
      <c r="E106" s="78" t="inlineStr">
        <is>
          <t>VALOR COM BDI:</t>
        </is>
      </c>
      <c r="F106" s="89" t="n"/>
      <c r="G106" s="4">
        <f>G105 + G104</f>
        <v/>
      </c>
    </row>
    <row r="107" ht="9.949999999999999" customHeight="1">
      <c r="A107" s="1" t="n"/>
      <c r="B107" s="1" t="n"/>
      <c r="C107" s="1" t="n"/>
      <c r="D107" s="1" t="n"/>
      <c r="E107" s="79" t="n"/>
    </row>
    <row r="108" ht="20.1" customHeight="1">
      <c r="A108" s="80" t="inlineStr">
        <is>
          <t>C0170 ARGAMASSA DE CIMENTO E AREIA S/PEN. TRAÇO 1:3 (M3)</t>
        </is>
      </c>
      <c r="B108" s="88" t="n"/>
      <c r="C108" s="88" t="n"/>
      <c r="D108" s="88" t="n"/>
      <c r="E108" s="88" t="n"/>
      <c r="F108" s="88" t="n"/>
      <c r="G108" s="89" t="n"/>
    </row>
    <row r="109" ht="15" customHeight="1">
      <c r="A109" s="76" t="inlineStr">
        <is>
          <t>Material</t>
        </is>
      </c>
      <c r="B109" s="89" t="n"/>
      <c r="C109" s="74" t="inlineStr">
        <is>
          <t>FONTE</t>
        </is>
      </c>
      <c r="D109" s="74" t="inlineStr">
        <is>
          <t>UNID</t>
        </is>
      </c>
      <c r="E109" s="74" t="inlineStr">
        <is>
          <t>COEFICIENTE</t>
        </is>
      </c>
      <c r="F109" s="74" t="inlineStr">
        <is>
          <t>PREÇO UNITÁRIO</t>
        </is>
      </c>
      <c r="G109" s="74" t="inlineStr">
        <is>
          <t>TOTAL</t>
        </is>
      </c>
    </row>
    <row r="110" ht="15" customHeight="1">
      <c r="A110" s="18" t="inlineStr">
        <is>
          <t>I0109</t>
        </is>
      </c>
      <c r="B110" s="19" t="inlineStr">
        <is>
          <t>AREIA MEDIA</t>
        </is>
      </c>
      <c r="C110" s="18" t="inlineStr">
        <is>
          <t>SEINFRA</t>
        </is>
      </c>
      <c r="D110" s="18" t="inlineStr">
        <is>
          <t>M3</t>
        </is>
      </c>
      <c r="E110" s="20" t="n">
        <v>1.216</v>
      </c>
      <c r="F110" s="23">
        <f>ROUND(M110*FATOR, 2)</f>
        <v/>
      </c>
      <c r="G110" s="23">
        <f>ROUND(ROUND(E110,8)*F110,4)</f>
        <v/>
      </c>
      <c r="L110" t="n">
        <v>1.216</v>
      </c>
      <c r="M110" t="n">
        <v>83.58</v>
      </c>
      <c r="N110">
        <f>(M110-F110)</f>
        <v/>
      </c>
    </row>
    <row r="111" ht="15" customHeight="1">
      <c r="A111" s="18" t="inlineStr">
        <is>
          <t>I0805</t>
        </is>
      </c>
      <c r="B111" s="19" t="inlineStr">
        <is>
          <t>CIMENTO PORTLAND</t>
        </is>
      </c>
      <c r="C111" s="18" t="inlineStr">
        <is>
          <t>SEINFRA</t>
        </is>
      </c>
      <c r="D111" s="18" t="inlineStr">
        <is>
          <t>KG</t>
        </is>
      </c>
      <c r="E111" s="20" t="n">
        <v>486</v>
      </c>
      <c r="F111" s="23">
        <f>ROUND(M111*FATOR, 2)</f>
        <v/>
      </c>
      <c r="G111" s="23">
        <f>ROUND(ROUND(E111,8)*F111,4)</f>
        <v/>
      </c>
      <c r="L111" t="n">
        <v>486</v>
      </c>
      <c r="M111" t="n">
        <v>0.71</v>
      </c>
      <c r="N111">
        <f>(M111-F111)</f>
        <v/>
      </c>
    </row>
    <row r="112" ht="15" customHeight="1">
      <c r="A112" s="1" t="n"/>
      <c r="B112" s="1" t="n"/>
      <c r="C112" s="1" t="n"/>
      <c r="D112" s="1" t="n"/>
      <c r="E112" s="77" t="inlineStr">
        <is>
          <t>TOTAL Material:</t>
        </is>
      </c>
      <c r="F112" s="89" t="n"/>
      <c r="G112" s="24">
        <f>SUM(G110:G111)</f>
        <v/>
      </c>
    </row>
    <row r="113" ht="15" customHeight="1">
      <c r="A113" s="76" t="inlineStr">
        <is>
          <t>Mão de Obra</t>
        </is>
      </c>
      <c r="B113" s="89" t="n"/>
      <c r="C113" s="74" t="inlineStr">
        <is>
          <t>FONTE</t>
        </is>
      </c>
      <c r="D113" s="74" t="inlineStr">
        <is>
          <t>UNID</t>
        </is>
      </c>
      <c r="E113" s="74" t="inlineStr">
        <is>
          <t>COEFICIENTE</t>
        </is>
      </c>
      <c r="F113" s="74" t="inlineStr">
        <is>
          <t>PREÇO UNITÁRIO</t>
        </is>
      </c>
      <c r="G113" s="74" t="inlineStr">
        <is>
          <t>TOTAL</t>
        </is>
      </c>
    </row>
    <row r="114" ht="15" customHeight="1">
      <c r="A114" s="18" t="inlineStr">
        <is>
          <t>I2543</t>
        </is>
      </c>
      <c r="B114" s="19" t="inlineStr">
        <is>
          <t>SERVENTE</t>
        </is>
      </c>
      <c r="C114" s="18" t="inlineStr">
        <is>
          <t>SEINFRA</t>
        </is>
      </c>
      <c r="D114" s="18" t="inlineStr">
        <is>
          <t>H</t>
        </is>
      </c>
      <c r="E114" s="20">
        <f>L114*FATOR</f>
        <v/>
      </c>
      <c r="F114" s="23" t="n">
        <v>20.26</v>
      </c>
      <c r="G114" s="23">
        <f>ROUND(ROUND(E114,8)*F114,4)</f>
        <v/>
      </c>
      <c r="L114" t="n">
        <v>10</v>
      </c>
      <c r="M114" t="n">
        <v>20.26</v>
      </c>
      <c r="N114">
        <f>(M114-F114)</f>
        <v/>
      </c>
    </row>
    <row r="115" ht="15" customHeight="1">
      <c r="A115" s="1" t="n"/>
      <c r="B115" s="1" t="n"/>
      <c r="C115" s="1" t="n"/>
      <c r="D115" s="1" t="n"/>
      <c r="E115" s="77" t="inlineStr">
        <is>
          <t>TOTAL Mão de Obra:</t>
        </is>
      </c>
      <c r="F115" s="89" t="n"/>
      <c r="G115" s="24">
        <f>SUM(G114:G114)</f>
        <v/>
      </c>
    </row>
    <row r="116" ht="15" customHeight="1">
      <c r="A116" s="1" t="n"/>
      <c r="B116" s="1" t="n"/>
      <c r="C116" s="1" t="n"/>
      <c r="D116" s="1" t="n"/>
      <c r="E116" s="78" t="inlineStr">
        <is>
          <t>VALOR:</t>
        </is>
      </c>
      <c r="F116" s="89" t="n"/>
      <c r="G116" s="4">
        <f>SUM(G112,G115)</f>
        <v/>
      </c>
    </row>
    <row r="117" ht="15" customHeight="1">
      <c r="A117" s="1" t="n"/>
      <c r="B117" s="1" t="n"/>
      <c r="C117" s="1" t="n"/>
      <c r="D117" s="1" t="n"/>
      <c r="E117" s="78" t="inlineStr">
        <is>
          <t>VALOR BDI:</t>
        </is>
      </c>
      <c r="F117" s="89" t="n"/>
      <c r="G117" s="4">
        <f>ROUNDDOWN(G116*BDI,2)</f>
        <v/>
      </c>
    </row>
    <row r="118" ht="15" customHeight="1">
      <c r="A118" s="1" t="n"/>
      <c r="B118" s="1" t="n"/>
      <c r="C118" s="1" t="n"/>
      <c r="D118" s="1" t="n"/>
      <c r="E118" s="78" t="inlineStr">
        <is>
          <t>VALOR COM BDI:</t>
        </is>
      </c>
      <c r="F118" s="89" t="n"/>
      <c r="G118" s="4">
        <f>G117 + G116</f>
        <v/>
      </c>
    </row>
    <row r="119" ht="9.949999999999999" customHeight="1">
      <c r="A119" s="1" t="n"/>
      <c r="B119" s="1" t="n"/>
      <c r="C119" s="1" t="n"/>
      <c r="D119" s="1" t="n"/>
      <c r="E119" s="79" t="n"/>
    </row>
    <row r="120" ht="20.1" customHeight="1">
      <c r="A120" s="80" t="inlineStr">
        <is>
          <t>87367 ARGAMASSA TRAÇO 1:1:6 (EM VOLUME DE CIMENTO, CAL E AREIA MÉDIA ÚMIDA) PARA EMBOÇO/MASSA ÚNICA/ASSENTAMENTO DE ALVENARIA DE VEDAÇÃO, PREPARO MANUAL. AF_08/2019 (M3)</t>
        </is>
      </c>
      <c r="B120" s="88" t="n"/>
      <c r="C120" s="88" t="n"/>
      <c r="D120" s="88" t="n"/>
      <c r="E120" s="88" t="n"/>
      <c r="F120" s="88" t="n"/>
      <c r="G120" s="89" t="n"/>
    </row>
    <row r="121" ht="15" customHeight="1">
      <c r="A121" s="76" t="inlineStr">
        <is>
          <t>Material</t>
        </is>
      </c>
      <c r="B121" s="89" t="n"/>
      <c r="C121" s="74" t="inlineStr">
        <is>
          <t>FONTE</t>
        </is>
      </c>
      <c r="D121" s="74" t="inlineStr">
        <is>
          <t>UNID</t>
        </is>
      </c>
      <c r="E121" s="74" t="inlineStr">
        <is>
          <t>COEFICIENTE</t>
        </is>
      </c>
      <c r="F121" s="74" t="inlineStr">
        <is>
          <t>PREÇO UNITÁRIO</t>
        </is>
      </c>
      <c r="G121" s="74" t="inlineStr">
        <is>
          <t>TOTAL</t>
        </is>
      </c>
    </row>
    <row r="122" ht="21" customHeight="1">
      <c r="A122" s="18" t="inlineStr">
        <is>
          <t>00000370</t>
        </is>
      </c>
      <c r="B122" s="19" t="inlineStr">
        <is>
          <t>AREIA MEDIA - POSTO JAZIDA/FORNECEDOR (RETIRADO NA JAZIDA, SEM TRANSPORTE)</t>
        </is>
      </c>
      <c r="C122" s="18" t="inlineStr">
        <is>
          <t>SINAPI</t>
        </is>
      </c>
      <c r="D122" s="18" t="inlineStr">
        <is>
          <t>M3</t>
        </is>
      </c>
      <c r="E122" s="20" t="n">
        <v>1.16</v>
      </c>
      <c r="F122" s="21">
        <f>ROUND(M122*FATOR, 2)</f>
        <v/>
      </c>
      <c r="G122" s="21">
        <f>TRUNC(TRUNC(E122,8)*F122,2)</f>
        <v/>
      </c>
      <c r="L122" t="n">
        <v>1.16</v>
      </c>
      <c r="M122" t="n">
        <v>130</v>
      </c>
      <c r="N122">
        <f>(M122-F122)</f>
        <v/>
      </c>
    </row>
    <row r="123" ht="15" customHeight="1">
      <c r="A123" s="18" t="inlineStr">
        <is>
          <t>00001106</t>
        </is>
      </c>
      <c r="B123" s="19" t="inlineStr">
        <is>
          <t>CAL HIDRATADA CH-I PARA ARGAMASSAS</t>
        </is>
      </c>
      <c r="C123" s="18" t="inlineStr">
        <is>
          <t>SINAPI</t>
        </is>
      </c>
      <c r="D123" s="18" t="inlineStr">
        <is>
          <t>KG</t>
        </is>
      </c>
      <c r="E123" s="20" t="n">
        <v>116.4</v>
      </c>
      <c r="F123" s="21">
        <f>ROUND(M123*FATOR, 2)</f>
        <v/>
      </c>
      <c r="G123" s="21">
        <f>TRUNC(TRUNC(E123,8)*F123,2)</f>
        <v/>
      </c>
      <c r="L123" t="n">
        <v>116.4</v>
      </c>
      <c r="M123" t="n">
        <v>1.15</v>
      </c>
      <c r="N123">
        <f>(M123-F123)</f>
        <v/>
      </c>
    </row>
    <row r="124" ht="15" customHeight="1">
      <c r="A124" s="18" t="inlineStr">
        <is>
          <t>00001379</t>
        </is>
      </c>
      <c r="B124" s="19" t="inlineStr">
        <is>
          <t>CIMENTO PORTLAND COMPOSTO CP II-32</t>
        </is>
      </c>
      <c r="C124" s="18" t="inlineStr">
        <is>
          <t>SINAPI</t>
        </is>
      </c>
      <c r="D124" s="18" t="inlineStr">
        <is>
          <t>KG</t>
        </is>
      </c>
      <c r="E124" s="20" t="n">
        <v>261.89</v>
      </c>
      <c r="F124" s="21">
        <f>ROUND(M124*FATOR, 2)</f>
        <v/>
      </c>
      <c r="G124" s="21">
        <f>TRUNC(TRUNC(E124,8)*F124,2)</f>
        <v/>
      </c>
      <c r="L124" t="n">
        <v>261.89</v>
      </c>
      <c r="M124" t="n">
        <v>0.72</v>
      </c>
      <c r="N124">
        <f>(M124-F124)</f>
        <v/>
      </c>
    </row>
    <row r="125" ht="15" customHeight="1">
      <c r="A125" s="1" t="n"/>
      <c r="B125" s="1" t="n"/>
      <c r="C125" s="1" t="n"/>
      <c r="D125" s="1" t="n"/>
      <c r="E125" s="77" t="inlineStr">
        <is>
          <t>TOTAL Material:</t>
        </is>
      </c>
      <c r="F125" s="89" t="n"/>
      <c r="G125" s="22">
        <f>SUM(G122:G124)</f>
        <v/>
      </c>
    </row>
    <row r="126" ht="15" customHeight="1">
      <c r="A126" s="76" t="inlineStr">
        <is>
          <t>Mão de Obra com Encargos Complementares</t>
        </is>
      </c>
      <c r="B126" s="89" t="n"/>
      <c r="C126" s="74" t="inlineStr">
        <is>
          <t>FONTE</t>
        </is>
      </c>
      <c r="D126" s="74" t="inlineStr">
        <is>
          <t>UNID</t>
        </is>
      </c>
      <c r="E126" s="74" t="inlineStr">
        <is>
          <t>COEFICIENTE</t>
        </is>
      </c>
      <c r="F126" s="74" t="inlineStr">
        <is>
          <t>PREÇO UNITÁRIO</t>
        </is>
      </c>
      <c r="G126" s="74" t="inlineStr">
        <is>
          <t>TOTAL</t>
        </is>
      </c>
    </row>
    <row r="127" ht="15" customHeight="1">
      <c r="A127" s="18" t="inlineStr">
        <is>
          <t>88316</t>
        </is>
      </c>
      <c r="B127" s="19" t="inlineStr">
        <is>
          <t>SERVENTE COM ENCARGOS COMPLEMENTARES</t>
        </is>
      </c>
      <c r="C127" s="18" t="inlineStr">
        <is>
          <t>SINAPI</t>
        </is>
      </c>
      <c r="D127" s="18" t="inlineStr">
        <is>
          <t>H</t>
        </is>
      </c>
      <c r="E127" s="20">
        <f>L127*FATOR</f>
        <v/>
      </c>
      <c r="F127" s="21">
        <f>'COMPOSICOES AUXILIARES'!G3382</f>
        <v/>
      </c>
      <c r="G127" s="21">
        <f>TRUNC(TRUNC(E127,8)*F127,2)</f>
        <v/>
      </c>
      <c r="L127" t="n">
        <v>11.23</v>
      </c>
      <c r="M127" t="n">
        <v>22.1</v>
      </c>
      <c r="N127">
        <f>(M127-F127)</f>
        <v/>
      </c>
    </row>
    <row r="128" ht="18" customHeight="1">
      <c r="A128" s="1" t="n"/>
      <c r="B128" s="1" t="n"/>
      <c r="C128" s="1" t="n"/>
      <c r="D128" s="1" t="n"/>
      <c r="E128" s="77" t="inlineStr">
        <is>
          <t>TOTAL Mão de Obra com Encargos Complementares:</t>
        </is>
      </c>
      <c r="F128" s="89" t="n"/>
      <c r="G128" s="22">
        <f>SUM(G127:G127)</f>
        <v/>
      </c>
    </row>
    <row r="129" ht="15" customHeight="1">
      <c r="A129" s="1" t="n"/>
      <c r="B129" s="1" t="n"/>
      <c r="C129" s="1" t="n"/>
      <c r="D129" s="1" t="n"/>
      <c r="E129" s="78" t="inlineStr">
        <is>
          <t>VALOR:</t>
        </is>
      </c>
      <c r="F129" s="89" t="n"/>
      <c r="G129" s="4">
        <f>SUM(G125,G128)</f>
        <v/>
      </c>
    </row>
    <row r="130" ht="15" customHeight="1">
      <c r="A130" s="1" t="n"/>
      <c r="B130" s="1" t="n"/>
      <c r="C130" s="1" t="n"/>
      <c r="D130" s="1" t="n"/>
      <c r="E130" s="78" t="inlineStr">
        <is>
          <t>VALOR BDI:</t>
        </is>
      </c>
      <c r="F130" s="89" t="n"/>
      <c r="G130" s="4">
        <f>ROUNDDOWN(G129*BDI,2)</f>
        <v/>
      </c>
    </row>
    <row r="131" ht="15" customHeight="1">
      <c r="A131" s="1" t="n"/>
      <c r="B131" s="1" t="n"/>
      <c r="C131" s="1" t="n"/>
      <c r="D131" s="1" t="n"/>
      <c r="E131" s="78" t="inlineStr">
        <is>
          <t>VALOR COM BDI:</t>
        </is>
      </c>
      <c r="F131" s="89" t="n"/>
      <c r="G131" s="4">
        <f>G130 + G129</f>
        <v/>
      </c>
    </row>
    <row r="132" ht="9.949999999999999" customHeight="1">
      <c r="A132" s="1" t="n"/>
      <c r="B132" s="1" t="n"/>
      <c r="C132" s="1" t="n"/>
      <c r="D132" s="1" t="n"/>
      <c r="E132" s="79" t="n"/>
    </row>
    <row r="133" ht="20.1" customHeight="1">
      <c r="A133" s="80" t="inlineStr">
        <is>
          <t>87369 ARGAMASSA TRAÇO 1:2:8 (EM VOLUME DE CIMENTO, CAL E AREIA MÉDIA ÚMIDA) PARA EMBOÇO/MASSA ÚNICA/ASSENTAMENTO DE ALVENARIA DE VEDAÇÃO, PREPARO MANUAL. AF_08/2019 (M3)</t>
        </is>
      </c>
      <c r="B133" s="88" t="n"/>
      <c r="C133" s="88" t="n"/>
      <c r="D133" s="88" t="n"/>
      <c r="E133" s="88" t="n"/>
      <c r="F133" s="88" t="n"/>
      <c r="G133" s="89" t="n"/>
    </row>
    <row r="134" ht="15" customHeight="1">
      <c r="A134" s="76" t="inlineStr">
        <is>
          <t>Material</t>
        </is>
      </c>
      <c r="B134" s="89" t="n"/>
      <c r="C134" s="74" t="inlineStr">
        <is>
          <t>FONTE</t>
        </is>
      </c>
      <c r="D134" s="74" t="inlineStr">
        <is>
          <t>UNID</t>
        </is>
      </c>
      <c r="E134" s="74" t="inlineStr">
        <is>
          <t>COEFICIENTE</t>
        </is>
      </c>
      <c r="F134" s="74" t="inlineStr">
        <is>
          <t>PREÇO UNITÁRIO</t>
        </is>
      </c>
      <c r="G134" s="74" t="inlineStr">
        <is>
          <t>TOTAL</t>
        </is>
      </c>
    </row>
    <row r="135" ht="21" customHeight="1">
      <c r="A135" s="18" t="inlineStr">
        <is>
          <t>00000370</t>
        </is>
      </c>
      <c r="B135" s="19" t="inlineStr">
        <is>
          <t>AREIA MEDIA - POSTO JAZIDA/FORNECEDOR (RETIRADO NA JAZIDA, SEM TRANSPORTE)</t>
        </is>
      </c>
      <c r="C135" s="18" t="inlineStr">
        <is>
          <t>SINAPI</t>
        </is>
      </c>
      <c r="D135" s="18" t="inlineStr">
        <is>
          <t>M3</t>
        </is>
      </c>
      <c r="E135" s="20" t="n">
        <v>1.14</v>
      </c>
      <c r="F135" s="21">
        <f>ROUND(M135*FATOR, 2)</f>
        <v/>
      </c>
      <c r="G135" s="21">
        <f>TRUNC(TRUNC(E135,8)*F135,2)</f>
        <v/>
      </c>
      <c r="L135" t="n">
        <v>1.14</v>
      </c>
      <c r="M135" t="n">
        <v>130</v>
      </c>
      <c r="N135">
        <f>(M135-F135)</f>
        <v/>
      </c>
    </row>
    <row r="136" ht="15" customHeight="1">
      <c r="A136" s="18" t="inlineStr">
        <is>
          <t>00001106</t>
        </is>
      </c>
      <c r="B136" s="19" t="inlineStr">
        <is>
          <t>CAL HIDRATADA CH-I PARA ARGAMASSAS</t>
        </is>
      </c>
      <c r="C136" s="18" t="inlineStr">
        <is>
          <t>SINAPI</t>
        </is>
      </c>
      <c r="D136" s="18" t="inlineStr">
        <is>
          <t>KG</t>
        </is>
      </c>
      <c r="E136" s="20" t="n">
        <v>171.13</v>
      </c>
      <c r="F136" s="21">
        <f>ROUND(M136*FATOR, 2)</f>
        <v/>
      </c>
      <c r="G136" s="21">
        <f>TRUNC(TRUNC(E136,8)*F136,2)</f>
        <v/>
      </c>
      <c r="L136" t="n">
        <v>171.13</v>
      </c>
      <c r="M136" t="n">
        <v>1.15</v>
      </c>
      <c r="N136">
        <f>(M136-F136)</f>
        <v/>
      </c>
    </row>
    <row r="137" ht="15" customHeight="1">
      <c r="A137" s="18" t="inlineStr">
        <is>
          <t>00001379</t>
        </is>
      </c>
      <c r="B137" s="19" t="inlineStr">
        <is>
          <t>CIMENTO PORTLAND COMPOSTO CP II-32</t>
        </is>
      </c>
      <c r="C137" s="18" t="inlineStr">
        <is>
          <t>SINAPI</t>
        </is>
      </c>
      <c r="D137" s="18" t="inlineStr">
        <is>
          <t>KG</t>
        </is>
      </c>
      <c r="E137" s="20" t="n">
        <v>192.52</v>
      </c>
      <c r="F137" s="21">
        <f>ROUND(M137*FATOR, 2)</f>
        <v/>
      </c>
      <c r="G137" s="21">
        <f>TRUNC(TRUNC(E137,8)*F137,2)</f>
        <v/>
      </c>
      <c r="L137" t="n">
        <v>192.52</v>
      </c>
      <c r="M137" t="n">
        <v>0.72</v>
      </c>
      <c r="N137">
        <f>(M137-F137)</f>
        <v/>
      </c>
    </row>
    <row r="138" ht="15" customHeight="1">
      <c r="A138" s="1" t="n"/>
      <c r="B138" s="1" t="n"/>
      <c r="C138" s="1" t="n"/>
      <c r="D138" s="1" t="n"/>
      <c r="E138" s="77" t="inlineStr">
        <is>
          <t>TOTAL Material:</t>
        </is>
      </c>
      <c r="F138" s="89" t="n"/>
      <c r="G138" s="22">
        <f>SUM(G135:G137)</f>
        <v/>
      </c>
    </row>
    <row r="139" ht="15" customHeight="1">
      <c r="A139" s="76" t="inlineStr">
        <is>
          <t>Mão de Obra com Encargos Complementares</t>
        </is>
      </c>
      <c r="B139" s="89" t="n"/>
      <c r="C139" s="74" t="inlineStr">
        <is>
          <t>FONTE</t>
        </is>
      </c>
      <c r="D139" s="74" t="inlineStr">
        <is>
          <t>UNID</t>
        </is>
      </c>
      <c r="E139" s="74" t="inlineStr">
        <is>
          <t>COEFICIENTE</t>
        </is>
      </c>
      <c r="F139" s="74" t="inlineStr">
        <is>
          <t>PREÇO UNITÁRIO</t>
        </is>
      </c>
      <c r="G139" s="74" t="inlineStr">
        <is>
          <t>TOTAL</t>
        </is>
      </c>
    </row>
    <row r="140" ht="15" customHeight="1">
      <c r="A140" s="18" t="inlineStr">
        <is>
          <t>88316</t>
        </is>
      </c>
      <c r="B140" s="19" t="inlineStr">
        <is>
          <t>SERVENTE COM ENCARGOS COMPLEMENTARES</t>
        </is>
      </c>
      <c r="C140" s="18" t="inlineStr">
        <is>
          <t>SINAPI</t>
        </is>
      </c>
      <c r="D140" s="18" t="inlineStr">
        <is>
          <t>H</t>
        </is>
      </c>
      <c r="E140" s="20">
        <f>L140*FATOR</f>
        <v/>
      </c>
      <c r="F140" s="21">
        <f>'COMPOSICOES AUXILIARES'!G3382</f>
        <v/>
      </c>
      <c r="G140" s="21">
        <f>TRUNC(TRUNC(E140,8)*F140,2)</f>
        <v/>
      </c>
      <c r="L140" t="n">
        <v>11.1</v>
      </c>
      <c r="M140" t="n">
        <v>22.1</v>
      </c>
      <c r="N140">
        <f>(M140-F140)</f>
        <v/>
      </c>
    </row>
    <row r="141" ht="18" customHeight="1">
      <c r="A141" s="1" t="n"/>
      <c r="B141" s="1" t="n"/>
      <c r="C141" s="1" t="n"/>
      <c r="D141" s="1" t="n"/>
      <c r="E141" s="77" t="inlineStr">
        <is>
          <t>TOTAL Mão de Obra com Encargos Complementares:</t>
        </is>
      </c>
      <c r="F141" s="89" t="n"/>
      <c r="G141" s="22">
        <f>SUM(G140:G140)</f>
        <v/>
      </c>
    </row>
    <row r="142" ht="15" customHeight="1">
      <c r="A142" s="1" t="n"/>
      <c r="B142" s="1" t="n"/>
      <c r="C142" s="1" t="n"/>
      <c r="D142" s="1" t="n"/>
      <c r="E142" s="78" t="inlineStr">
        <is>
          <t>VALOR:</t>
        </is>
      </c>
      <c r="F142" s="89" t="n"/>
      <c r="G142" s="4">
        <f>SUM(G138,G141)</f>
        <v/>
      </c>
    </row>
    <row r="143" ht="15" customHeight="1">
      <c r="A143" s="1" t="n"/>
      <c r="B143" s="1" t="n"/>
      <c r="C143" s="1" t="n"/>
      <c r="D143" s="1" t="n"/>
      <c r="E143" s="78" t="inlineStr">
        <is>
          <t>VALOR BDI:</t>
        </is>
      </c>
      <c r="F143" s="89" t="n"/>
      <c r="G143" s="4">
        <f>ROUNDDOWN(G142*BDI,2)</f>
        <v/>
      </c>
    </row>
    <row r="144" ht="15" customHeight="1">
      <c r="A144" s="1" t="n"/>
      <c r="B144" s="1" t="n"/>
      <c r="C144" s="1" t="n"/>
      <c r="D144" s="1" t="n"/>
      <c r="E144" s="78" t="inlineStr">
        <is>
          <t>VALOR COM BDI:</t>
        </is>
      </c>
      <c r="F144" s="89" t="n"/>
      <c r="G144" s="4">
        <f>G143 + G142</f>
        <v/>
      </c>
    </row>
    <row r="145" ht="9.949999999999999" customHeight="1">
      <c r="A145" s="1" t="n"/>
      <c r="B145" s="1" t="n"/>
      <c r="C145" s="1" t="n"/>
      <c r="D145" s="1" t="n"/>
      <c r="E145" s="79" t="n"/>
    </row>
    <row r="146" ht="20.1" customHeight="1">
      <c r="A146" s="80" t="inlineStr">
        <is>
          <t>87292 ARGAMASSA TRAÇO 1:2:8 (EM VOLUME DE CIMENTO, CAL E AREIA MÉDIA ÚMIDA) PARA EMBOÇO/MASSA ÚNICA/ASSENTAMENTO DE ALVENARIA DE VEDAÇÃO, PREPARO MECÂNICO COM BETONEIRA 400 L. AF_08/2019 (M3)</t>
        </is>
      </c>
      <c r="B146" s="88" t="n"/>
      <c r="C146" s="88" t="n"/>
      <c r="D146" s="88" t="n"/>
      <c r="E146" s="88" t="n"/>
      <c r="F146" s="88" t="n"/>
      <c r="G146" s="89" t="n"/>
    </row>
    <row r="147" ht="15" customHeight="1">
      <c r="A147" s="76" t="inlineStr">
        <is>
          <t>Equipamento Custo Horário</t>
        </is>
      </c>
      <c r="B147" s="89" t="n"/>
      <c r="C147" s="74" t="inlineStr">
        <is>
          <t>FONTE</t>
        </is>
      </c>
      <c r="D147" s="74" t="inlineStr">
        <is>
          <t>UNID</t>
        </is>
      </c>
      <c r="E147" s="74" t="inlineStr">
        <is>
          <t>COEFICIENTE</t>
        </is>
      </c>
      <c r="F147" s="74" t="inlineStr">
        <is>
          <t>PREÇO UNITÁRIO</t>
        </is>
      </c>
      <c r="G147" s="74" t="inlineStr">
        <is>
          <t>TOTAL</t>
        </is>
      </c>
    </row>
    <row r="148" ht="38.1" customHeight="1">
      <c r="A148" s="18" t="inlineStr">
        <is>
          <t>88831</t>
        </is>
      </c>
      <c r="B148" s="19" t="inlineStr">
        <is>
          <t>BETONEIRA CAPACIDADE NOMINAL DE 400 L, CAPACIDADE DE MISTURA 280 L, MOTOR ELÉTRICO TRIFÁSICO POTÊNCIA DE 2 CV, SEM CARREGADOR - CHI DIURNO. AF_05/2023</t>
        </is>
      </c>
      <c r="C148" s="18" t="inlineStr">
        <is>
          <t>SINAPI</t>
        </is>
      </c>
      <c r="D148" s="18" t="inlineStr">
        <is>
          <t>CHI</t>
        </is>
      </c>
      <c r="E148" s="20" t="n">
        <v>3.45</v>
      </c>
      <c r="F148" s="21">
        <f>'COMPOSICOES AUXILIARES'!G450</f>
        <v/>
      </c>
      <c r="G148" s="21">
        <f>TRUNC(TRUNC(E148,8)*F148,2)</f>
        <v/>
      </c>
      <c r="L148" t="n">
        <v>3.45</v>
      </c>
      <c r="M148" t="n">
        <v>0.35</v>
      </c>
      <c r="N148">
        <f>(M148-F148)</f>
        <v/>
      </c>
    </row>
    <row r="149" ht="38.1" customHeight="1">
      <c r="A149" s="18" t="inlineStr">
        <is>
          <t>88830</t>
        </is>
      </c>
      <c r="B149" s="19" t="inlineStr">
        <is>
          <t>BETONEIRA CAPACIDADE NOMINAL DE 400 L, CAPACIDADE DE MISTURA 280 L, MOTOR ELÉTRICO TRIFÁSICO POTÊNCIA DE 2 CV, SEM CARREGADOR - CHP DIURNO. AF_05/2023</t>
        </is>
      </c>
      <c r="C149" s="18" t="inlineStr">
        <is>
          <t>SINAPI</t>
        </is>
      </c>
      <c r="D149" s="18" t="inlineStr">
        <is>
          <t>CHP</t>
        </is>
      </c>
      <c r="E149" s="20" t="n">
        <v>1.05</v>
      </c>
      <c r="F149" s="21">
        <f>'COMPOSICOES AUXILIARES'!G461</f>
        <v/>
      </c>
      <c r="G149" s="21">
        <f>TRUNC(TRUNC(E149,8)*F149,2)</f>
        <v/>
      </c>
      <c r="L149" t="n">
        <v>1.05</v>
      </c>
      <c r="M149" t="n">
        <v>1.89</v>
      </c>
      <c r="N149">
        <f>(M149-F149)</f>
        <v/>
      </c>
    </row>
    <row r="150" ht="18" customHeight="1">
      <c r="A150" s="1" t="n"/>
      <c r="B150" s="1" t="n"/>
      <c r="C150" s="1" t="n"/>
      <c r="D150" s="1" t="n"/>
      <c r="E150" s="77" t="inlineStr">
        <is>
          <t>TOTAL Equipamento Custo Horário:</t>
        </is>
      </c>
      <c r="F150" s="89" t="n"/>
      <c r="G150" s="22">
        <f>SUM(G148:G149)</f>
        <v/>
      </c>
    </row>
    <row r="151" ht="15" customHeight="1">
      <c r="A151" s="76" t="inlineStr">
        <is>
          <t>Material</t>
        </is>
      </c>
      <c r="B151" s="89" t="n"/>
      <c r="C151" s="74" t="inlineStr">
        <is>
          <t>FONTE</t>
        </is>
      </c>
      <c r="D151" s="74" t="inlineStr">
        <is>
          <t>UNID</t>
        </is>
      </c>
      <c r="E151" s="74" t="inlineStr">
        <is>
          <t>COEFICIENTE</t>
        </is>
      </c>
      <c r="F151" s="74" t="inlineStr">
        <is>
          <t>PREÇO UNITÁRIO</t>
        </is>
      </c>
      <c r="G151" s="74" t="inlineStr">
        <is>
          <t>TOTAL</t>
        </is>
      </c>
    </row>
    <row r="152" ht="21" customHeight="1">
      <c r="A152" s="18" t="inlineStr">
        <is>
          <t>00000370</t>
        </is>
      </c>
      <c r="B152" s="19" t="inlineStr">
        <is>
          <t>AREIA MEDIA - POSTO JAZIDA/FORNECEDOR (RETIRADO NA JAZIDA, SEM TRANSPORTE)</t>
        </is>
      </c>
      <c r="C152" s="18" t="inlineStr">
        <is>
          <t>SINAPI</t>
        </is>
      </c>
      <c r="D152" s="18" t="inlineStr">
        <is>
          <t>M3</t>
        </is>
      </c>
      <c r="E152" s="20" t="n">
        <v>1.16</v>
      </c>
      <c r="F152" s="21">
        <f>ROUND(M152*FATOR, 2)</f>
        <v/>
      </c>
      <c r="G152" s="21">
        <f>TRUNC(TRUNC(E152,8)*F152,2)</f>
        <v/>
      </c>
      <c r="L152" t="n">
        <v>1.16</v>
      </c>
      <c r="M152" t="n">
        <v>130</v>
      </c>
      <c r="N152">
        <f>(M152-F152)</f>
        <v/>
      </c>
    </row>
    <row r="153" ht="15" customHeight="1">
      <c r="A153" s="18" t="inlineStr">
        <is>
          <t>00001106</t>
        </is>
      </c>
      <c r="B153" s="19" t="inlineStr">
        <is>
          <t>CAL HIDRATADA CH-I PARA ARGAMASSAS</t>
        </is>
      </c>
      <c r="C153" s="18" t="inlineStr">
        <is>
          <t>SINAPI</t>
        </is>
      </c>
      <c r="D153" s="18" t="inlineStr">
        <is>
          <t>KG</t>
        </is>
      </c>
      <c r="E153" s="20" t="n">
        <v>174.1</v>
      </c>
      <c r="F153" s="21">
        <f>ROUND(M153*FATOR, 2)</f>
        <v/>
      </c>
      <c r="G153" s="21">
        <f>TRUNC(TRUNC(E153,8)*F153,2)</f>
        <v/>
      </c>
      <c r="L153" t="n">
        <v>174.1</v>
      </c>
      <c r="M153" t="n">
        <v>1.15</v>
      </c>
      <c r="N153">
        <f>(M153-F153)</f>
        <v/>
      </c>
    </row>
    <row r="154" ht="15" customHeight="1">
      <c r="A154" s="18" t="inlineStr">
        <is>
          <t>00001379</t>
        </is>
      </c>
      <c r="B154" s="19" t="inlineStr">
        <is>
          <t>CIMENTO PORTLAND COMPOSTO CP II-32</t>
        </is>
      </c>
      <c r="C154" s="18" t="inlineStr">
        <is>
          <t>SINAPI</t>
        </is>
      </c>
      <c r="D154" s="18" t="inlineStr">
        <is>
          <t>KG</t>
        </is>
      </c>
      <c r="E154" s="20" t="n">
        <v>195.86</v>
      </c>
      <c r="F154" s="21">
        <f>ROUND(M154*FATOR, 2)</f>
        <v/>
      </c>
      <c r="G154" s="21">
        <f>TRUNC(TRUNC(E154,8)*F154,2)</f>
        <v/>
      </c>
      <c r="L154" t="n">
        <v>195.86</v>
      </c>
      <c r="M154" t="n">
        <v>0.72</v>
      </c>
      <c r="N154">
        <f>(M154-F154)</f>
        <v/>
      </c>
    </row>
    <row r="155" ht="15" customHeight="1">
      <c r="A155" s="1" t="n"/>
      <c r="B155" s="1" t="n"/>
      <c r="C155" s="1" t="n"/>
      <c r="D155" s="1" t="n"/>
      <c r="E155" s="77" t="inlineStr">
        <is>
          <t>TOTAL Material:</t>
        </is>
      </c>
      <c r="F155" s="89" t="n"/>
      <c r="G155" s="22">
        <f>SUM(G152:G154)</f>
        <v/>
      </c>
    </row>
    <row r="156" ht="15" customHeight="1">
      <c r="A156" s="76" t="inlineStr">
        <is>
          <t>Mão de Obra com Encargos Complementares</t>
        </is>
      </c>
      <c r="B156" s="89" t="n"/>
      <c r="C156" s="74" t="inlineStr">
        <is>
          <t>FONTE</t>
        </is>
      </c>
      <c r="D156" s="74" t="inlineStr">
        <is>
          <t>UNID</t>
        </is>
      </c>
      <c r="E156" s="74" t="inlineStr">
        <is>
          <t>COEFICIENTE</t>
        </is>
      </c>
      <c r="F156" s="74" t="inlineStr">
        <is>
          <t>PREÇO UNITÁRIO</t>
        </is>
      </c>
      <c r="G156" s="74" t="inlineStr">
        <is>
          <t>TOTAL</t>
        </is>
      </c>
    </row>
    <row r="157" ht="21" customHeight="1">
      <c r="A157" s="18" t="inlineStr">
        <is>
          <t>88377</t>
        </is>
      </c>
      <c r="B157" s="19" t="inlineStr">
        <is>
          <t>OPERADOR DE BETONEIRA ESTACIONÁRIA/MISTURADOR COM ENCARGOS COMPLEMENTARES</t>
        </is>
      </c>
      <c r="C157" s="18" t="inlineStr">
        <is>
          <t>SINAPI</t>
        </is>
      </c>
      <c r="D157" s="18" t="inlineStr">
        <is>
          <t>H</t>
        </is>
      </c>
      <c r="E157" s="20">
        <f>L157*FATOR</f>
        <v/>
      </c>
      <c r="F157" s="21">
        <f>'COMPOSICOES AUXILIARES'!G2666</f>
        <v/>
      </c>
      <c r="G157" s="21">
        <f>TRUNC(TRUNC(E157,8)*F157,2)</f>
        <v/>
      </c>
      <c r="L157" t="n">
        <v>4.5</v>
      </c>
      <c r="M157" t="n">
        <v>26.7</v>
      </c>
      <c r="N157">
        <f>(M157-F157)</f>
        <v/>
      </c>
    </row>
    <row r="158" ht="18" customHeight="1">
      <c r="A158" s="1" t="n"/>
      <c r="B158" s="1" t="n"/>
      <c r="C158" s="1" t="n"/>
      <c r="D158" s="1" t="n"/>
      <c r="E158" s="77" t="inlineStr">
        <is>
          <t>TOTAL Mão de Obra com Encargos Complementares:</t>
        </is>
      </c>
      <c r="F158" s="89" t="n"/>
      <c r="G158" s="22">
        <f>SUM(G157:G157)</f>
        <v/>
      </c>
    </row>
    <row r="159" ht="15" customHeight="1">
      <c r="A159" s="1" t="n"/>
      <c r="B159" s="1" t="n"/>
      <c r="C159" s="1" t="n"/>
      <c r="D159" s="1" t="n"/>
      <c r="E159" s="78" t="inlineStr">
        <is>
          <t>VALOR:</t>
        </is>
      </c>
      <c r="F159" s="89" t="n"/>
      <c r="G159" s="4">
        <f>SUM(G155,G158,G150)</f>
        <v/>
      </c>
    </row>
    <row r="160" ht="15" customHeight="1">
      <c r="A160" s="1" t="n"/>
      <c r="B160" s="1" t="n"/>
      <c r="C160" s="1" t="n"/>
      <c r="D160" s="1" t="n"/>
      <c r="E160" s="78" t="inlineStr">
        <is>
          <t>VALOR BDI:</t>
        </is>
      </c>
      <c r="F160" s="89" t="n"/>
      <c r="G160" s="4">
        <f>ROUNDDOWN(G159*BDI,2)</f>
        <v/>
      </c>
    </row>
    <row r="161" ht="15" customHeight="1">
      <c r="A161" s="1" t="n"/>
      <c r="B161" s="1" t="n"/>
      <c r="C161" s="1" t="n"/>
      <c r="D161" s="1" t="n"/>
      <c r="E161" s="78" t="inlineStr">
        <is>
          <t>VALOR COM BDI:</t>
        </is>
      </c>
      <c r="F161" s="89" t="n"/>
      <c r="G161" s="4">
        <f>G160 + G159</f>
        <v/>
      </c>
    </row>
    <row r="162" ht="9.949999999999999" customHeight="1">
      <c r="A162" s="1" t="n"/>
      <c r="B162" s="1" t="n"/>
      <c r="C162" s="1" t="n"/>
      <c r="D162" s="1" t="n"/>
      <c r="E162" s="79" t="n"/>
    </row>
    <row r="163" ht="20.1" customHeight="1">
      <c r="A163" s="80" t="inlineStr">
        <is>
          <t>88715 ARGAMASSA TRAÇO 1:2:9 (EM VOLUME DE CIMENTO, CAL E AREIA MÉDIA ÚMIDA) PARA EMBOÇO/MASSA ÚNICA/ASSENTAMENTO DE ALVENARIA DE VEDAÇÃO, PREPARO MECÂNICO COM BETONEIRA 400 L. AF_08/2019 (M3)</t>
        </is>
      </c>
      <c r="B163" s="88" t="n"/>
      <c r="C163" s="88" t="n"/>
      <c r="D163" s="88" t="n"/>
      <c r="E163" s="88" t="n"/>
      <c r="F163" s="88" t="n"/>
      <c r="G163" s="89" t="n"/>
    </row>
    <row r="164" ht="15" customHeight="1">
      <c r="A164" s="76" t="inlineStr">
        <is>
          <t>Equipamento Custo Horário</t>
        </is>
      </c>
      <c r="B164" s="89" t="n"/>
      <c r="C164" s="74" t="inlineStr">
        <is>
          <t>FONTE</t>
        </is>
      </c>
      <c r="D164" s="74" t="inlineStr">
        <is>
          <t>UNID</t>
        </is>
      </c>
      <c r="E164" s="74" t="inlineStr">
        <is>
          <t>COEFICIENTE</t>
        </is>
      </c>
      <c r="F164" s="74" t="inlineStr">
        <is>
          <t>PREÇO UNITÁRIO</t>
        </is>
      </c>
      <c r="G164" s="74" t="inlineStr">
        <is>
          <t>TOTAL</t>
        </is>
      </c>
    </row>
    <row r="165" ht="38.1" customHeight="1">
      <c r="A165" s="18" t="inlineStr">
        <is>
          <t>88831</t>
        </is>
      </c>
      <c r="B165" s="19" t="inlineStr">
        <is>
          <t>BETONEIRA CAPACIDADE NOMINAL DE 400 L, CAPACIDADE DE MISTURA 280 L, MOTOR ELÉTRICO TRIFÁSICO POTÊNCIA DE 2 CV, SEM CARREGADOR - CHI DIURNO. AF_05/2023</t>
        </is>
      </c>
      <c r="C165" s="18" t="inlineStr">
        <is>
          <t>SINAPI</t>
        </is>
      </c>
      <c r="D165" s="18" t="inlineStr">
        <is>
          <t>CHI</t>
        </is>
      </c>
      <c r="E165" s="20" t="n">
        <v>3.27</v>
      </c>
      <c r="F165" s="21">
        <f>'COMPOSICOES AUXILIARES'!G450</f>
        <v/>
      </c>
      <c r="G165" s="21">
        <f>TRUNC(TRUNC(E165,8)*F165,2)</f>
        <v/>
      </c>
      <c r="L165" t="n">
        <v>3.27</v>
      </c>
      <c r="M165" t="n">
        <v>0.35</v>
      </c>
      <c r="N165">
        <f>(M165-F165)</f>
        <v/>
      </c>
    </row>
    <row r="166" ht="38.1" customHeight="1">
      <c r="A166" s="18" t="inlineStr">
        <is>
          <t>88830</t>
        </is>
      </c>
      <c r="B166" s="19" t="inlineStr">
        <is>
          <t>BETONEIRA CAPACIDADE NOMINAL DE 400 L, CAPACIDADE DE MISTURA 280 L, MOTOR ELÉTRICO TRIFÁSICO POTÊNCIA DE 2 CV, SEM CARREGADOR - CHP DIURNO. AF_05/2023</t>
        </is>
      </c>
      <c r="C166" s="18" t="inlineStr">
        <is>
          <t>SINAPI</t>
        </is>
      </c>
      <c r="D166" s="18" t="inlineStr">
        <is>
          <t>CHP</t>
        </is>
      </c>
      <c r="E166" s="20" t="n">
        <v>0.99</v>
      </c>
      <c r="F166" s="21">
        <f>'COMPOSICOES AUXILIARES'!G461</f>
        <v/>
      </c>
      <c r="G166" s="21">
        <f>TRUNC(TRUNC(E166,8)*F166,2)</f>
        <v/>
      </c>
      <c r="L166" t="n">
        <v>0.99</v>
      </c>
      <c r="M166" t="n">
        <v>1.89</v>
      </c>
      <c r="N166">
        <f>(M166-F166)</f>
        <v/>
      </c>
    </row>
    <row r="167" ht="18" customHeight="1">
      <c r="A167" s="1" t="n"/>
      <c r="B167" s="1" t="n"/>
      <c r="C167" s="1" t="n"/>
      <c r="D167" s="1" t="n"/>
      <c r="E167" s="77" t="inlineStr">
        <is>
          <t>TOTAL Equipamento Custo Horário:</t>
        </is>
      </c>
      <c r="F167" s="89" t="n"/>
      <c r="G167" s="22">
        <f>SUM(G165:G166)</f>
        <v/>
      </c>
    </row>
    <row r="168" ht="15" customHeight="1">
      <c r="A168" s="76" t="inlineStr">
        <is>
          <t>Material</t>
        </is>
      </c>
      <c r="B168" s="89" t="n"/>
      <c r="C168" s="74" t="inlineStr">
        <is>
          <t>FONTE</t>
        </is>
      </c>
      <c r="D168" s="74" t="inlineStr">
        <is>
          <t>UNID</t>
        </is>
      </c>
      <c r="E168" s="74" t="inlineStr">
        <is>
          <t>COEFICIENTE</t>
        </is>
      </c>
      <c r="F168" s="74" t="inlineStr">
        <is>
          <t>PREÇO UNITÁRIO</t>
        </is>
      </c>
      <c r="G168" s="74" t="inlineStr">
        <is>
          <t>TOTAL</t>
        </is>
      </c>
    </row>
    <row r="169" ht="21" customHeight="1">
      <c r="A169" s="18" t="inlineStr">
        <is>
          <t>00000370</t>
        </is>
      </c>
      <c r="B169" s="19" t="inlineStr">
        <is>
          <t>AREIA MEDIA - POSTO JAZIDA/FORNECEDOR (RETIRADO NA JAZIDA, SEM TRANSPORTE)</t>
        </is>
      </c>
      <c r="C169" s="18" t="inlineStr">
        <is>
          <t>SINAPI</t>
        </is>
      </c>
      <c r="D169" s="18" t="inlineStr">
        <is>
          <t>M3</t>
        </is>
      </c>
      <c r="E169" s="20" t="n">
        <v>1.19</v>
      </c>
      <c r="F169" s="21">
        <f>ROUND(M169*FATOR, 2)</f>
        <v/>
      </c>
      <c r="G169" s="21">
        <f>TRUNC(TRUNC(E169,8)*F169,2)</f>
        <v/>
      </c>
      <c r="L169" t="n">
        <v>1.19</v>
      </c>
      <c r="M169" t="n">
        <v>130</v>
      </c>
      <c r="N169">
        <f>(M169-F169)</f>
        <v/>
      </c>
    </row>
    <row r="170" ht="15" customHeight="1">
      <c r="A170" s="18" t="inlineStr">
        <is>
          <t>00001106</t>
        </is>
      </c>
      <c r="B170" s="19" t="inlineStr">
        <is>
          <t>CAL HIDRATADA CH-I PARA ARGAMASSAS</t>
        </is>
      </c>
      <c r="C170" s="18" t="inlineStr">
        <is>
          <t>SINAPI</t>
        </is>
      </c>
      <c r="D170" s="18" t="inlineStr">
        <is>
          <t>KG</t>
        </is>
      </c>
      <c r="E170" s="20" t="n">
        <v>158.95</v>
      </c>
      <c r="F170" s="21">
        <f>ROUND(M170*FATOR, 2)</f>
        <v/>
      </c>
      <c r="G170" s="21">
        <f>TRUNC(TRUNC(E170,8)*F170,2)</f>
        <v/>
      </c>
      <c r="L170" t="n">
        <v>158.95</v>
      </c>
      <c r="M170" t="n">
        <v>1.15</v>
      </c>
      <c r="N170">
        <f>(M170-F170)</f>
        <v/>
      </c>
    </row>
    <row r="171" ht="15" customHeight="1">
      <c r="A171" s="18" t="inlineStr">
        <is>
          <t>00001379</t>
        </is>
      </c>
      <c r="B171" s="19" t="inlineStr">
        <is>
          <t>CIMENTO PORTLAND COMPOSTO CP II-32</t>
        </is>
      </c>
      <c r="C171" s="18" t="inlineStr">
        <is>
          <t>SINAPI</t>
        </is>
      </c>
      <c r="D171" s="18" t="inlineStr">
        <is>
          <t>KG</t>
        </is>
      </c>
      <c r="E171" s="20" t="n">
        <v>178.82</v>
      </c>
      <c r="F171" s="21">
        <f>ROUND(M171*FATOR, 2)</f>
        <v/>
      </c>
      <c r="G171" s="21">
        <f>TRUNC(TRUNC(E171,8)*F171,2)</f>
        <v/>
      </c>
      <c r="L171" t="n">
        <v>178.82</v>
      </c>
      <c r="M171" t="n">
        <v>0.72</v>
      </c>
      <c r="N171">
        <f>(M171-F171)</f>
        <v/>
      </c>
    </row>
    <row r="172" ht="15" customHeight="1">
      <c r="A172" s="1" t="n"/>
      <c r="B172" s="1" t="n"/>
      <c r="C172" s="1" t="n"/>
      <c r="D172" s="1" t="n"/>
      <c r="E172" s="77" t="inlineStr">
        <is>
          <t>TOTAL Material:</t>
        </is>
      </c>
      <c r="F172" s="89" t="n"/>
      <c r="G172" s="22">
        <f>SUM(G169:G171)</f>
        <v/>
      </c>
    </row>
    <row r="173" ht="15" customHeight="1">
      <c r="A173" s="76" t="inlineStr">
        <is>
          <t>Mão de Obra com Encargos Complementares</t>
        </is>
      </c>
      <c r="B173" s="89" t="n"/>
      <c r="C173" s="74" t="inlineStr">
        <is>
          <t>FONTE</t>
        </is>
      </c>
      <c r="D173" s="74" t="inlineStr">
        <is>
          <t>UNID</t>
        </is>
      </c>
      <c r="E173" s="74" t="inlineStr">
        <is>
          <t>COEFICIENTE</t>
        </is>
      </c>
      <c r="F173" s="74" t="inlineStr">
        <is>
          <t>PREÇO UNITÁRIO</t>
        </is>
      </c>
      <c r="G173" s="74" t="inlineStr">
        <is>
          <t>TOTAL</t>
        </is>
      </c>
    </row>
    <row r="174" ht="21" customHeight="1">
      <c r="A174" s="18" t="inlineStr">
        <is>
          <t>88377</t>
        </is>
      </c>
      <c r="B174" s="19" t="inlineStr">
        <is>
          <t>OPERADOR DE BETONEIRA ESTACIONÁRIA/MISTURADOR COM ENCARGOS COMPLEMENTARES</t>
        </is>
      </c>
      <c r="C174" s="18" t="inlineStr">
        <is>
          <t>SINAPI</t>
        </is>
      </c>
      <c r="D174" s="18" t="inlineStr">
        <is>
          <t>H</t>
        </is>
      </c>
      <c r="E174" s="20">
        <f>L174*FATOR</f>
        <v/>
      </c>
      <c r="F174" s="21">
        <f>'COMPOSICOES AUXILIARES'!G2666</f>
        <v/>
      </c>
      <c r="G174" s="21">
        <f>TRUNC(TRUNC(E174,8)*F174,2)</f>
        <v/>
      </c>
      <c r="L174" t="n">
        <v>4.26</v>
      </c>
      <c r="M174" t="n">
        <v>26.7</v>
      </c>
      <c r="N174">
        <f>(M174-F174)</f>
        <v/>
      </c>
    </row>
    <row r="175" ht="18" customHeight="1">
      <c r="A175" s="1" t="n"/>
      <c r="B175" s="1" t="n"/>
      <c r="C175" s="1" t="n"/>
      <c r="D175" s="1" t="n"/>
      <c r="E175" s="77" t="inlineStr">
        <is>
          <t>TOTAL Mão de Obra com Encargos Complementares:</t>
        </is>
      </c>
      <c r="F175" s="89" t="n"/>
      <c r="G175" s="22">
        <f>SUM(G174:G174)</f>
        <v/>
      </c>
    </row>
    <row r="176" ht="15" customHeight="1">
      <c r="A176" s="1" t="n"/>
      <c r="B176" s="1" t="n"/>
      <c r="C176" s="1" t="n"/>
      <c r="D176" s="1" t="n"/>
      <c r="E176" s="78" t="inlineStr">
        <is>
          <t>VALOR:</t>
        </is>
      </c>
      <c r="F176" s="89" t="n"/>
      <c r="G176" s="4">
        <f>SUM(G172,G175,G167)</f>
        <v/>
      </c>
    </row>
    <row r="177" ht="15" customHeight="1">
      <c r="A177" s="1" t="n"/>
      <c r="B177" s="1" t="n"/>
      <c r="C177" s="1" t="n"/>
      <c r="D177" s="1" t="n"/>
      <c r="E177" s="78" t="inlineStr">
        <is>
          <t>VALOR BDI:</t>
        </is>
      </c>
      <c r="F177" s="89" t="n"/>
      <c r="G177" s="4">
        <f>ROUNDDOWN(G176*BDI,2)</f>
        <v/>
      </c>
    </row>
    <row r="178" ht="15" customHeight="1">
      <c r="A178" s="1" t="n"/>
      <c r="B178" s="1" t="n"/>
      <c r="C178" s="1" t="n"/>
      <c r="D178" s="1" t="n"/>
      <c r="E178" s="78" t="inlineStr">
        <is>
          <t>VALOR COM BDI:</t>
        </is>
      </c>
      <c r="F178" s="89" t="n"/>
      <c r="G178" s="4">
        <f>G177 + G176</f>
        <v/>
      </c>
    </row>
    <row r="179" ht="9.949999999999999" customHeight="1">
      <c r="A179" s="1" t="n"/>
      <c r="B179" s="1" t="n"/>
      <c r="C179" s="1" t="n"/>
      <c r="D179" s="1" t="n"/>
      <c r="E179" s="79" t="n"/>
    </row>
    <row r="180" ht="20.1" customHeight="1">
      <c r="A180" s="80" t="inlineStr">
        <is>
          <t>87294 ARGAMASSA TRAÇO 1:2:9 (EM VOLUME DE CIMENTO, CAL E AREIA MÉDIA ÚMIDA) PARA EMBOÇO/MASSA ÚNICA/ASSENTAMENTO DE ALVENARIA DE VEDAÇÃO, PREPARO MECÂNICO COM BETONEIRA 600 L. AF_08/2019 (M3)</t>
        </is>
      </c>
      <c r="B180" s="88" t="n"/>
      <c r="C180" s="88" t="n"/>
      <c r="D180" s="88" t="n"/>
      <c r="E180" s="88" t="n"/>
      <c r="F180" s="88" t="n"/>
      <c r="G180" s="89" t="n"/>
    </row>
    <row r="181" ht="15" customHeight="1">
      <c r="A181" s="76" t="inlineStr">
        <is>
          <t>Equipamento Custo Horário</t>
        </is>
      </c>
      <c r="B181" s="89" t="n"/>
      <c r="C181" s="74" t="inlineStr">
        <is>
          <t>FONTE</t>
        </is>
      </c>
      <c r="D181" s="74" t="inlineStr">
        <is>
          <t>UNID</t>
        </is>
      </c>
      <c r="E181" s="74" t="inlineStr">
        <is>
          <t>COEFICIENTE</t>
        </is>
      </c>
      <c r="F181" s="74" t="inlineStr">
        <is>
          <t>PREÇO UNITÁRIO</t>
        </is>
      </c>
      <c r="G181" s="74" t="inlineStr">
        <is>
          <t>TOTAL</t>
        </is>
      </c>
    </row>
    <row r="182" ht="38.1" customHeight="1">
      <c r="A182" s="18" t="inlineStr">
        <is>
          <t>89226</t>
        </is>
      </c>
      <c r="B182" s="19" t="inlineStr">
        <is>
          <t>BETONEIRA CAPACIDADE NOMINAL DE 600 L, CAPACIDADE DE MISTURA 360 L, MOTOR ELÉTRICO TRIFÁSICO POTÊNCIA DE 4 CV, SEM CARREGADOR - CHI DIURNO. AF_05/2023</t>
        </is>
      </c>
      <c r="C182" s="18" t="inlineStr">
        <is>
          <t>SINAPI</t>
        </is>
      </c>
      <c r="D182" s="18" t="inlineStr">
        <is>
          <t>CHI</t>
        </is>
      </c>
      <c r="E182" s="20" t="n">
        <v>2.8</v>
      </c>
      <c r="F182" s="21">
        <f>'COMPOSICOES AUXILIARES'!G502</f>
        <v/>
      </c>
      <c r="G182" s="21">
        <f>TRUNC(TRUNC(E182,8)*F182,2)</f>
        <v/>
      </c>
      <c r="L182" t="n">
        <v>2.8</v>
      </c>
      <c r="M182" t="n">
        <v>1.45</v>
      </c>
      <c r="N182">
        <f>(M182-F182)</f>
        <v/>
      </c>
    </row>
    <row r="183" ht="38.1" customHeight="1">
      <c r="A183" s="18" t="inlineStr">
        <is>
          <t>89225</t>
        </is>
      </c>
      <c r="B183" s="19" t="inlineStr">
        <is>
          <t>BETONEIRA CAPACIDADE NOMINAL DE 600 L, CAPACIDADE DE MISTURA 360 L, MOTOR ELÉTRICO TRIFÁSICO POTÊNCIA DE 4 CV, SEM CARREGADOR - CHP DIURNO. AF_05/2023</t>
        </is>
      </c>
      <c r="C183" s="18" t="inlineStr">
        <is>
          <t>SINAPI</t>
        </is>
      </c>
      <c r="D183" s="18" t="inlineStr">
        <is>
          <t>CHP</t>
        </is>
      </c>
      <c r="E183" s="20" t="n">
        <v>0.85</v>
      </c>
      <c r="F183" s="21">
        <f>'COMPOSICOES AUXILIARES'!G513</f>
        <v/>
      </c>
      <c r="G183" s="21">
        <f>TRUNC(TRUNC(E183,8)*F183,2)</f>
        <v/>
      </c>
      <c r="L183" t="n">
        <v>0.85</v>
      </c>
      <c r="M183" t="n">
        <v>5.23</v>
      </c>
      <c r="N183">
        <f>(M183-F183)</f>
        <v/>
      </c>
    </row>
    <row r="184" ht="18" customHeight="1">
      <c r="A184" s="1" t="n"/>
      <c r="B184" s="1" t="n"/>
      <c r="C184" s="1" t="n"/>
      <c r="D184" s="1" t="n"/>
      <c r="E184" s="77" t="inlineStr">
        <is>
          <t>TOTAL Equipamento Custo Horário:</t>
        </is>
      </c>
      <c r="F184" s="89" t="n"/>
      <c r="G184" s="22">
        <f>SUM(G182:G183)</f>
        <v/>
      </c>
    </row>
    <row r="185" ht="15" customHeight="1">
      <c r="A185" s="76" t="inlineStr">
        <is>
          <t>Material</t>
        </is>
      </c>
      <c r="B185" s="89" t="n"/>
      <c r="C185" s="74" t="inlineStr">
        <is>
          <t>FONTE</t>
        </is>
      </c>
      <c r="D185" s="74" t="inlineStr">
        <is>
          <t>UNID</t>
        </is>
      </c>
      <c r="E185" s="74" t="inlineStr">
        <is>
          <t>COEFICIENTE</t>
        </is>
      </c>
      <c r="F185" s="74" t="inlineStr">
        <is>
          <t>PREÇO UNITÁRIO</t>
        </is>
      </c>
      <c r="G185" s="74" t="inlineStr">
        <is>
          <t>TOTAL</t>
        </is>
      </c>
    </row>
    <row r="186" ht="21" customHeight="1">
      <c r="A186" s="18" t="inlineStr">
        <is>
          <t>00000370</t>
        </is>
      </c>
      <c r="B186" s="19" t="inlineStr">
        <is>
          <t>AREIA MEDIA - POSTO JAZIDA/FORNECEDOR (RETIRADO NA JAZIDA, SEM TRANSPORTE)</t>
        </is>
      </c>
      <c r="C186" s="18" t="inlineStr">
        <is>
          <t>SINAPI</t>
        </is>
      </c>
      <c r="D186" s="18" t="inlineStr">
        <is>
          <t>M3</t>
        </is>
      </c>
      <c r="E186" s="20" t="n">
        <v>1.18</v>
      </c>
      <c r="F186" s="21">
        <f>ROUND(M186*FATOR, 2)</f>
        <v/>
      </c>
      <c r="G186" s="21">
        <f>TRUNC(TRUNC(E186,8)*F186,2)</f>
        <v/>
      </c>
      <c r="L186" t="n">
        <v>1.18</v>
      </c>
      <c r="M186" t="n">
        <v>130</v>
      </c>
      <c r="N186">
        <f>(M186-F186)</f>
        <v/>
      </c>
    </row>
    <row r="187" ht="15" customHeight="1">
      <c r="A187" s="18" t="inlineStr">
        <is>
          <t>00001106</t>
        </is>
      </c>
      <c r="B187" s="19" t="inlineStr">
        <is>
          <t>CAL HIDRATADA CH-I PARA ARGAMASSAS</t>
        </is>
      </c>
      <c r="C187" s="18" t="inlineStr">
        <is>
          <t>SINAPI</t>
        </is>
      </c>
      <c r="D187" s="18" t="inlineStr">
        <is>
          <t>KG</t>
        </is>
      </c>
      <c r="E187" s="20" t="n">
        <v>157.44</v>
      </c>
      <c r="F187" s="21">
        <f>ROUND(M187*FATOR, 2)</f>
        <v/>
      </c>
      <c r="G187" s="21">
        <f>TRUNC(TRUNC(E187,8)*F187,2)</f>
        <v/>
      </c>
      <c r="L187" t="n">
        <v>157.44</v>
      </c>
      <c r="M187" t="n">
        <v>1.15</v>
      </c>
      <c r="N187">
        <f>(M187-F187)</f>
        <v/>
      </c>
    </row>
    <row r="188" ht="15" customHeight="1">
      <c r="A188" s="18" t="inlineStr">
        <is>
          <t>00001379</t>
        </is>
      </c>
      <c r="B188" s="19" t="inlineStr">
        <is>
          <t>CIMENTO PORTLAND COMPOSTO CP II-32</t>
        </is>
      </c>
      <c r="C188" s="18" t="inlineStr">
        <is>
          <t>SINAPI</t>
        </is>
      </c>
      <c r="D188" s="18" t="inlineStr">
        <is>
          <t>KG</t>
        </is>
      </c>
      <c r="E188" s="20" t="n">
        <v>177.12</v>
      </c>
      <c r="F188" s="21">
        <f>ROUND(M188*FATOR, 2)</f>
        <v/>
      </c>
      <c r="G188" s="21">
        <f>TRUNC(TRUNC(E188,8)*F188,2)</f>
        <v/>
      </c>
      <c r="L188" t="n">
        <v>177.12</v>
      </c>
      <c r="M188" t="n">
        <v>0.72</v>
      </c>
      <c r="N188">
        <f>(M188-F188)</f>
        <v/>
      </c>
    </row>
    <row r="189" ht="15" customHeight="1">
      <c r="A189" s="1" t="n"/>
      <c r="B189" s="1" t="n"/>
      <c r="C189" s="1" t="n"/>
      <c r="D189" s="1" t="n"/>
      <c r="E189" s="77" t="inlineStr">
        <is>
          <t>TOTAL Material:</t>
        </is>
      </c>
      <c r="F189" s="89" t="n"/>
      <c r="G189" s="22">
        <f>SUM(G186:G188)</f>
        <v/>
      </c>
    </row>
    <row r="190" ht="15" customHeight="1">
      <c r="A190" s="76" t="inlineStr">
        <is>
          <t>Mão de Obra com Encargos Complementares</t>
        </is>
      </c>
      <c r="B190" s="89" t="n"/>
      <c r="C190" s="74" t="inlineStr">
        <is>
          <t>FONTE</t>
        </is>
      </c>
      <c r="D190" s="74" t="inlineStr">
        <is>
          <t>UNID</t>
        </is>
      </c>
      <c r="E190" s="74" t="inlineStr">
        <is>
          <t>COEFICIENTE</t>
        </is>
      </c>
      <c r="F190" s="74" t="inlineStr">
        <is>
          <t>PREÇO UNITÁRIO</t>
        </is>
      </c>
      <c r="G190" s="74" t="inlineStr">
        <is>
          <t>TOTAL</t>
        </is>
      </c>
    </row>
    <row r="191" ht="21" customHeight="1">
      <c r="A191" s="18" t="inlineStr">
        <is>
          <t>88377</t>
        </is>
      </c>
      <c r="B191" s="19" t="inlineStr">
        <is>
          <t>OPERADOR DE BETONEIRA ESTACIONÁRIA/MISTURADOR COM ENCARGOS COMPLEMENTARES</t>
        </is>
      </c>
      <c r="C191" s="18" t="inlineStr">
        <is>
          <t>SINAPI</t>
        </is>
      </c>
      <c r="D191" s="18" t="inlineStr">
        <is>
          <t>H</t>
        </is>
      </c>
      <c r="E191" s="20">
        <f>L191*FATOR</f>
        <v/>
      </c>
      <c r="F191" s="21">
        <f>'COMPOSICOES AUXILIARES'!G2666</f>
        <v/>
      </c>
      <c r="G191" s="21">
        <f>TRUNC(TRUNC(E191,8)*F191,2)</f>
        <v/>
      </c>
      <c r="L191" t="n">
        <v>3.65</v>
      </c>
      <c r="M191" t="n">
        <v>26.7</v>
      </c>
      <c r="N191">
        <f>(M191-F191)</f>
        <v/>
      </c>
    </row>
    <row r="192" ht="15" customHeight="1">
      <c r="A192" s="18" t="inlineStr">
        <is>
          <t>88316</t>
        </is>
      </c>
      <c r="B192" s="19" t="inlineStr">
        <is>
          <t>SERVENTE COM ENCARGOS COMPLEMENTARES</t>
        </is>
      </c>
      <c r="C192" s="18" t="inlineStr">
        <is>
          <t>SINAPI</t>
        </is>
      </c>
      <c r="D192" s="18" t="inlineStr">
        <is>
          <t>H</t>
        </is>
      </c>
      <c r="E192" s="20">
        <f>L192*FATOR</f>
        <v/>
      </c>
      <c r="F192" s="21">
        <f>'COMPOSICOES AUXILIARES'!G3382</f>
        <v/>
      </c>
      <c r="G192" s="21">
        <f>TRUNC(TRUNC(E192,8)*F192,2)</f>
        <v/>
      </c>
      <c r="L192" t="n">
        <v>0.79</v>
      </c>
      <c r="M192" t="n">
        <v>22.1</v>
      </c>
      <c r="N192">
        <f>(M192-F192)</f>
        <v/>
      </c>
    </row>
    <row r="193" ht="18" customHeight="1">
      <c r="A193" s="1" t="n"/>
      <c r="B193" s="1" t="n"/>
      <c r="C193" s="1" t="n"/>
      <c r="D193" s="1" t="n"/>
      <c r="E193" s="77" t="inlineStr">
        <is>
          <t>TOTAL Mão de Obra com Encargos Complementares:</t>
        </is>
      </c>
      <c r="F193" s="89" t="n"/>
      <c r="G193" s="22">
        <f>SUM(G191:G192)</f>
        <v/>
      </c>
    </row>
    <row r="194" ht="15" customHeight="1">
      <c r="A194" s="1" t="n"/>
      <c r="B194" s="1" t="n"/>
      <c r="C194" s="1" t="n"/>
      <c r="D194" s="1" t="n"/>
      <c r="E194" s="78" t="inlineStr">
        <is>
          <t>VALOR:</t>
        </is>
      </c>
      <c r="F194" s="89" t="n"/>
      <c r="G194" s="4">
        <f>SUM(G189,G193,G184)</f>
        <v/>
      </c>
    </row>
    <row r="195" ht="15" customHeight="1">
      <c r="A195" s="1" t="n"/>
      <c r="B195" s="1" t="n"/>
      <c r="C195" s="1" t="n"/>
      <c r="D195" s="1" t="n"/>
      <c r="E195" s="78" t="inlineStr">
        <is>
          <t>VALOR BDI:</t>
        </is>
      </c>
      <c r="F195" s="89" t="n"/>
      <c r="G195" s="4">
        <f>ROUNDDOWN(G194*BDI,2)</f>
        <v/>
      </c>
    </row>
    <row r="196" ht="15" customHeight="1">
      <c r="A196" s="1" t="n"/>
      <c r="B196" s="1" t="n"/>
      <c r="C196" s="1" t="n"/>
      <c r="D196" s="1" t="n"/>
      <c r="E196" s="78" t="inlineStr">
        <is>
          <t>VALOR COM BDI:</t>
        </is>
      </c>
      <c r="F196" s="89" t="n"/>
      <c r="G196" s="4">
        <f>G195 + G194</f>
        <v/>
      </c>
    </row>
    <row r="197" ht="9.949999999999999" customHeight="1">
      <c r="A197" s="1" t="n"/>
      <c r="B197" s="1" t="n"/>
      <c r="C197" s="1" t="n"/>
      <c r="D197" s="1" t="n"/>
      <c r="E197" s="79" t="n"/>
    </row>
    <row r="198" ht="20.1" customHeight="1">
      <c r="A198" s="80" t="inlineStr">
        <is>
          <t>87377 ARGAMASSA TRAÇO 1:3 (EM VOLUME DE CIMENTO E AREIA GROSSA ÚMIDA) PARA CHAPISCO CONVENCIONAL, PREPARO MANUAL. AF_08/2019 (M3)</t>
        </is>
      </c>
      <c r="B198" s="88" t="n"/>
      <c r="C198" s="88" t="n"/>
      <c r="D198" s="88" t="n"/>
      <c r="E198" s="88" t="n"/>
      <c r="F198" s="88" t="n"/>
      <c r="G198" s="89" t="n"/>
    </row>
    <row r="199" ht="15" customHeight="1">
      <c r="A199" s="76" t="inlineStr">
        <is>
          <t>Material</t>
        </is>
      </c>
      <c r="B199" s="89" t="n"/>
      <c r="C199" s="74" t="inlineStr">
        <is>
          <t>FONTE</t>
        </is>
      </c>
      <c r="D199" s="74" t="inlineStr">
        <is>
          <t>UNID</t>
        </is>
      </c>
      <c r="E199" s="74" t="inlineStr">
        <is>
          <t>COEFICIENTE</t>
        </is>
      </c>
      <c r="F199" s="74" t="inlineStr">
        <is>
          <t>PREÇO UNITÁRIO</t>
        </is>
      </c>
      <c r="G199" s="74" t="inlineStr">
        <is>
          <t>TOTAL</t>
        </is>
      </c>
    </row>
    <row r="200" ht="21" customHeight="1">
      <c r="A200" s="18" t="inlineStr">
        <is>
          <t>00000367</t>
        </is>
      </c>
      <c r="B200" s="19" t="inlineStr">
        <is>
          <t>AREIA GROSSA - POSTO JAZIDA/FORNECEDOR (RETIRADO NA JAZIDA, SEM TRANSPORTE)</t>
        </is>
      </c>
      <c r="C200" s="18" t="inlineStr">
        <is>
          <t>SINAPI</t>
        </is>
      </c>
      <c r="D200" s="18" t="inlineStr">
        <is>
          <t>M3</t>
        </is>
      </c>
      <c r="E200" s="20" t="n">
        <v>0.9399999999999999</v>
      </c>
      <c r="F200" s="21">
        <f>ROUND(M200*FATOR, 2)</f>
        <v/>
      </c>
      <c r="G200" s="21">
        <f>TRUNC(TRUNC(E200,8)*F200,2)</f>
        <v/>
      </c>
      <c r="L200" t="n">
        <v>0.9399999999999999</v>
      </c>
      <c r="M200" t="n">
        <v>131.69</v>
      </c>
      <c r="N200">
        <f>(M200-F200)</f>
        <v/>
      </c>
    </row>
    <row r="201" ht="15" customHeight="1">
      <c r="A201" s="18" t="inlineStr">
        <is>
          <t>00001379</t>
        </is>
      </c>
      <c r="B201" s="19" t="inlineStr">
        <is>
          <t>CIMENTO PORTLAND COMPOSTO CP II-32</t>
        </is>
      </c>
      <c r="C201" s="18" t="inlineStr">
        <is>
          <t>SINAPI</t>
        </is>
      </c>
      <c r="D201" s="18" t="inlineStr">
        <is>
          <t>KG</t>
        </is>
      </c>
      <c r="E201" s="20" t="n">
        <v>422.63</v>
      </c>
      <c r="F201" s="21">
        <f>ROUND(M201*FATOR, 2)</f>
        <v/>
      </c>
      <c r="G201" s="21">
        <f>TRUNC(TRUNC(E201,8)*F201,2)</f>
        <v/>
      </c>
      <c r="L201" t="n">
        <v>422.63</v>
      </c>
      <c r="M201" t="n">
        <v>0.72</v>
      </c>
      <c r="N201">
        <f>(M201-F201)</f>
        <v/>
      </c>
    </row>
    <row r="202" ht="15" customHeight="1">
      <c r="A202" s="1" t="n"/>
      <c r="B202" s="1" t="n"/>
      <c r="C202" s="1" t="n"/>
      <c r="D202" s="1" t="n"/>
      <c r="E202" s="77" t="inlineStr">
        <is>
          <t>TOTAL Material:</t>
        </is>
      </c>
      <c r="F202" s="89" t="n"/>
      <c r="G202" s="22">
        <f>SUM(G200:G201)</f>
        <v/>
      </c>
    </row>
    <row r="203" ht="15" customHeight="1">
      <c r="A203" s="76" t="inlineStr">
        <is>
          <t>Mão de Obra com Encargos Complementares</t>
        </is>
      </c>
      <c r="B203" s="89" t="n"/>
      <c r="C203" s="74" t="inlineStr">
        <is>
          <t>FONTE</t>
        </is>
      </c>
      <c r="D203" s="74" t="inlineStr">
        <is>
          <t>UNID</t>
        </is>
      </c>
      <c r="E203" s="74" t="inlineStr">
        <is>
          <t>COEFICIENTE</t>
        </is>
      </c>
      <c r="F203" s="74" t="inlineStr">
        <is>
          <t>PREÇO UNITÁRIO</t>
        </is>
      </c>
      <c r="G203" s="74" t="inlineStr">
        <is>
          <t>TOTAL</t>
        </is>
      </c>
    </row>
    <row r="204" ht="15" customHeight="1">
      <c r="A204" s="18" t="inlineStr">
        <is>
          <t>88316</t>
        </is>
      </c>
      <c r="B204" s="19" t="inlineStr">
        <is>
          <t>SERVENTE COM ENCARGOS COMPLEMENTARES</t>
        </is>
      </c>
      <c r="C204" s="18" t="inlineStr">
        <is>
          <t>SINAPI</t>
        </is>
      </c>
      <c r="D204" s="18" t="inlineStr">
        <is>
          <t>H</t>
        </is>
      </c>
      <c r="E204" s="20">
        <f>L204*FATOR</f>
        <v/>
      </c>
      <c r="F204" s="21">
        <f>'COMPOSICOES AUXILIARES'!G3382</f>
        <v/>
      </c>
      <c r="G204" s="21">
        <f>TRUNC(TRUNC(E204,8)*F204,2)</f>
        <v/>
      </c>
      <c r="L204" t="n">
        <v>11.02</v>
      </c>
      <c r="M204" t="n">
        <v>22.1</v>
      </c>
      <c r="N204">
        <f>(M204-F204)</f>
        <v/>
      </c>
    </row>
    <row r="205" ht="18" customHeight="1">
      <c r="A205" s="1" t="n"/>
      <c r="B205" s="1" t="n"/>
      <c r="C205" s="1" t="n"/>
      <c r="D205" s="1" t="n"/>
      <c r="E205" s="77" t="inlineStr">
        <is>
          <t>TOTAL Mão de Obra com Encargos Complementares:</t>
        </is>
      </c>
      <c r="F205" s="89" t="n"/>
      <c r="G205" s="22">
        <f>SUM(G204:G204)</f>
        <v/>
      </c>
    </row>
    <row r="206" ht="15" customHeight="1">
      <c r="A206" s="1" t="n"/>
      <c r="B206" s="1" t="n"/>
      <c r="C206" s="1" t="n"/>
      <c r="D206" s="1" t="n"/>
      <c r="E206" s="78" t="inlineStr">
        <is>
          <t>VALOR:</t>
        </is>
      </c>
      <c r="F206" s="89" t="n"/>
      <c r="G206" s="4">
        <f>SUM(G202,G205)</f>
        <v/>
      </c>
    </row>
    <row r="207" ht="15" customHeight="1">
      <c r="A207" s="1" t="n"/>
      <c r="B207" s="1" t="n"/>
      <c r="C207" s="1" t="n"/>
      <c r="D207" s="1" t="n"/>
      <c r="E207" s="78" t="inlineStr">
        <is>
          <t>VALOR BDI:</t>
        </is>
      </c>
      <c r="F207" s="89" t="n"/>
      <c r="G207" s="4">
        <f>ROUNDDOWN(G206*BDI,2)</f>
        <v/>
      </c>
    </row>
    <row r="208" ht="15" customHeight="1">
      <c r="A208" s="1" t="n"/>
      <c r="B208" s="1" t="n"/>
      <c r="C208" s="1" t="n"/>
      <c r="D208" s="1" t="n"/>
      <c r="E208" s="78" t="inlineStr">
        <is>
          <t>VALOR COM BDI:</t>
        </is>
      </c>
      <c r="F208" s="89" t="n"/>
      <c r="G208" s="4">
        <f>G207 + G206</f>
        <v/>
      </c>
    </row>
    <row r="209" ht="9.949999999999999" customHeight="1">
      <c r="A209" s="1" t="n"/>
      <c r="B209" s="1" t="n"/>
      <c r="C209" s="1" t="n"/>
      <c r="D209" s="1" t="n"/>
      <c r="E209" s="79" t="n"/>
    </row>
    <row r="210" ht="20.1" customHeight="1">
      <c r="A210" s="80" t="inlineStr">
        <is>
          <t>87313 ARGAMASSA TRAÇO 1:3 (EM VOLUME DE CIMENTO E AREIA GROSSA ÚMIDA) PARA CHAPISCO CONVENCIONAL, PREPARO MECÂNICO COM BETONEIRA 400 L. AF_08/2019 (M3)</t>
        </is>
      </c>
      <c r="B210" s="88" t="n"/>
      <c r="C210" s="88" t="n"/>
      <c r="D210" s="88" t="n"/>
      <c r="E210" s="88" t="n"/>
      <c r="F210" s="88" t="n"/>
      <c r="G210" s="89" t="n"/>
    </row>
    <row r="211" ht="15" customHeight="1">
      <c r="A211" s="76" t="inlineStr">
        <is>
          <t>Equipamento Custo Horário</t>
        </is>
      </c>
      <c r="B211" s="89" t="n"/>
      <c r="C211" s="74" t="inlineStr">
        <is>
          <t>FONTE</t>
        </is>
      </c>
      <c r="D211" s="74" t="inlineStr">
        <is>
          <t>UNID</t>
        </is>
      </c>
      <c r="E211" s="74" t="inlineStr">
        <is>
          <t>COEFICIENTE</t>
        </is>
      </c>
      <c r="F211" s="74" t="inlineStr">
        <is>
          <t>PREÇO UNITÁRIO</t>
        </is>
      </c>
      <c r="G211" s="74" t="inlineStr">
        <is>
          <t>TOTAL</t>
        </is>
      </c>
    </row>
    <row r="212" ht="38.1" customHeight="1">
      <c r="A212" s="18" t="inlineStr">
        <is>
          <t>88831</t>
        </is>
      </c>
      <c r="B212" s="19" t="inlineStr">
        <is>
          <t>BETONEIRA CAPACIDADE NOMINAL DE 400 L, CAPACIDADE DE MISTURA 280 L, MOTOR ELÉTRICO TRIFÁSICO POTÊNCIA DE 2 CV, SEM CARREGADOR - CHI DIURNO. AF_05/2023</t>
        </is>
      </c>
      <c r="C212" s="18" t="inlineStr">
        <is>
          <t>SINAPI</t>
        </is>
      </c>
      <c r="D212" s="18" t="inlineStr">
        <is>
          <t>CHI</t>
        </is>
      </c>
      <c r="E212" s="20" t="n">
        <v>3.31</v>
      </c>
      <c r="F212" s="21">
        <f>'COMPOSICOES AUXILIARES'!G450</f>
        <v/>
      </c>
      <c r="G212" s="21">
        <f>TRUNC(TRUNC(E212,8)*F212,2)</f>
        <v/>
      </c>
      <c r="L212" t="n">
        <v>3.31</v>
      </c>
      <c r="M212" t="n">
        <v>0.35</v>
      </c>
      <c r="N212">
        <f>(M212-F212)</f>
        <v/>
      </c>
    </row>
    <row r="213" ht="38.1" customHeight="1">
      <c r="A213" s="18" t="inlineStr">
        <is>
          <t>88830</t>
        </is>
      </c>
      <c r="B213" s="19" t="inlineStr">
        <is>
          <t>BETONEIRA CAPACIDADE NOMINAL DE 400 L, CAPACIDADE DE MISTURA 280 L, MOTOR ELÉTRICO TRIFÁSICO POTÊNCIA DE 2 CV, SEM CARREGADOR - CHP DIURNO. AF_05/2023</t>
        </is>
      </c>
      <c r="C213" s="18" t="inlineStr">
        <is>
          <t>SINAPI</t>
        </is>
      </c>
      <c r="D213" s="18" t="inlineStr">
        <is>
          <t>CHP</t>
        </is>
      </c>
      <c r="E213" s="20" t="n">
        <v>1.01</v>
      </c>
      <c r="F213" s="21">
        <f>'COMPOSICOES AUXILIARES'!G461</f>
        <v/>
      </c>
      <c r="G213" s="21">
        <f>TRUNC(TRUNC(E213,8)*F213,2)</f>
        <v/>
      </c>
      <c r="L213" t="n">
        <v>1.01</v>
      </c>
      <c r="M213" t="n">
        <v>1.89</v>
      </c>
      <c r="N213">
        <f>(M213-F213)</f>
        <v/>
      </c>
    </row>
    <row r="214" ht="18" customHeight="1">
      <c r="A214" s="1" t="n"/>
      <c r="B214" s="1" t="n"/>
      <c r="C214" s="1" t="n"/>
      <c r="D214" s="1" t="n"/>
      <c r="E214" s="77" t="inlineStr">
        <is>
          <t>TOTAL Equipamento Custo Horário:</t>
        </is>
      </c>
      <c r="F214" s="89" t="n"/>
      <c r="G214" s="22">
        <f>SUM(G212:G213)</f>
        <v/>
      </c>
    </row>
    <row r="215" ht="15" customHeight="1">
      <c r="A215" s="76" t="inlineStr">
        <is>
          <t>Material</t>
        </is>
      </c>
      <c r="B215" s="89" t="n"/>
      <c r="C215" s="74" t="inlineStr">
        <is>
          <t>FONTE</t>
        </is>
      </c>
      <c r="D215" s="74" t="inlineStr">
        <is>
          <t>UNID</t>
        </is>
      </c>
      <c r="E215" s="74" t="inlineStr">
        <is>
          <t>COEFICIENTE</t>
        </is>
      </c>
      <c r="F215" s="74" t="inlineStr">
        <is>
          <t>PREÇO UNITÁRIO</t>
        </is>
      </c>
      <c r="G215" s="74" t="inlineStr">
        <is>
          <t>TOTAL</t>
        </is>
      </c>
    </row>
    <row r="216" ht="21" customHeight="1">
      <c r="A216" s="18" t="inlineStr">
        <is>
          <t>00000367</t>
        </is>
      </c>
      <c r="B216" s="19" t="inlineStr">
        <is>
          <t>AREIA GROSSA - POSTO JAZIDA/FORNECEDOR (RETIRADO NA JAZIDA, SEM TRANSPORTE)</t>
        </is>
      </c>
      <c r="C216" s="18" t="inlineStr">
        <is>
          <t>SINAPI</t>
        </is>
      </c>
      <c r="D216" s="18" t="inlineStr">
        <is>
          <t>M3</t>
        </is>
      </c>
      <c r="E216" s="20" t="n">
        <v>0.95</v>
      </c>
      <c r="F216" s="21">
        <f>ROUND(M216*FATOR, 2)</f>
        <v/>
      </c>
      <c r="G216" s="21">
        <f>TRUNC(TRUNC(E216,8)*F216,2)</f>
        <v/>
      </c>
      <c r="L216" t="n">
        <v>0.95</v>
      </c>
      <c r="M216" t="n">
        <v>131.69</v>
      </c>
      <c r="N216">
        <f>(M216-F216)</f>
        <v/>
      </c>
    </row>
    <row r="217" ht="15" customHeight="1">
      <c r="A217" s="18" t="inlineStr">
        <is>
          <t>00001379</t>
        </is>
      </c>
      <c r="B217" s="19" t="inlineStr">
        <is>
          <t>CIMENTO PORTLAND COMPOSTO CP II-32</t>
        </is>
      </c>
      <c r="C217" s="18" t="inlineStr">
        <is>
          <t>SINAPI</t>
        </is>
      </c>
      <c r="D217" s="18" t="inlineStr">
        <is>
          <t>KG</t>
        </is>
      </c>
      <c r="E217" s="20" t="n">
        <v>426.49</v>
      </c>
      <c r="F217" s="21">
        <f>ROUND(M217*FATOR, 2)</f>
        <v/>
      </c>
      <c r="G217" s="21">
        <f>TRUNC(TRUNC(E217,8)*F217,2)</f>
        <v/>
      </c>
      <c r="L217" t="n">
        <v>426.49</v>
      </c>
      <c r="M217" t="n">
        <v>0.72</v>
      </c>
      <c r="N217">
        <f>(M217-F217)</f>
        <v/>
      </c>
    </row>
    <row r="218" ht="15" customHeight="1">
      <c r="A218" s="1" t="n"/>
      <c r="B218" s="1" t="n"/>
      <c r="C218" s="1" t="n"/>
      <c r="D218" s="1" t="n"/>
      <c r="E218" s="77" t="inlineStr">
        <is>
          <t>TOTAL Material:</t>
        </is>
      </c>
      <c r="F218" s="89" t="n"/>
      <c r="G218" s="22">
        <f>SUM(G216:G217)</f>
        <v/>
      </c>
    </row>
    <row r="219" ht="15" customHeight="1">
      <c r="A219" s="76" t="inlineStr">
        <is>
          <t>Mão de Obra com Encargos Complementares</t>
        </is>
      </c>
      <c r="B219" s="89" t="n"/>
      <c r="C219" s="74" t="inlineStr">
        <is>
          <t>FONTE</t>
        </is>
      </c>
      <c r="D219" s="74" t="inlineStr">
        <is>
          <t>UNID</t>
        </is>
      </c>
      <c r="E219" s="74" t="inlineStr">
        <is>
          <t>COEFICIENTE</t>
        </is>
      </c>
      <c r="F219" s="74" t="inlineStr">
        <is>
          <t>PREÇO UNITÁRIO</t>
        </is>
      </c>
      <c r="G219" s="74" t="inlineStr">
        <is>
          <t>TOTAL</t>
        </is>
      </c>
    </row>
    <row r="220" ht="21" customHeight="1">
      <c r="A220" s="18" t="inlineStr">
        <is>
          <t>88377</t>
        </is>
      </c>
      <c r="B220" s="19" t="inlineStr">
        <is>
          <t>OPERADOR DE BETONEIRA ESTACIONÁRIA/MISTURADOR COM ENCARGOS COMPLEMENTARES</t>
        </is>
      </c>
      <c r="C220" s="18" t="inlineStr">
        <is>
          <t>SINAPI</t>
        </is>
      </c>
      <c r="D220" s="18" t="inlineStr">
        <is>
          <t>H</t>
        </is>
      </c>
      <c r="E220" s="20">
        <f>L220*FATOR</f>
        <v/>
      </c>
      <c r="F220" s="21">
        <f>'COMPOSICOES AUXILIARES'!G2666</f>
        <v/>
      </c>
      <c r="G220" s="21">
        <f>TRUNC(TRUNC(E220,8)*F220,2)</f>
        <v/>
      </c>
      <c r="L220" t="n">
        <v>4.32</v>
      </c>
      <c r="M220" t="n">
        <v>26.7</v>
      </c>
      <c r="N220">
        <f>(M220-F220)</f>
        <v/>
      </c>
    </row>
    <row r="221" ht="18" customHeight="1">
      <c r="A221" s="1" t="n"/>
      <c r="B221" s="1" t="n"/>
      <c r="C221" s="1" t="n"/>
      <c r="D221" s="1" t="n"/>
      <c r="E221" s="77" t="inlineStr">
        <is>
          <t>TOTAL Mão de Obra com Encargos Complementares:</t>
        </is>
      </c>
      <c r="F221" s="89" t="n"/>
      <c r="G221" s="22">
        <f>SUM(G220:G220)</f>
        <v/>
      </c>
    </row>
    <row r="222" ht="15" customHeight="1">
      <c r="A222" s="1" t="n"/>
      <c r="B222" s="1" t="n"/>
      <c r="C222" s="1" t="n"/>
      <c r="D222" s="1" t="n"/>
      <c r="E222" s="78" t="inlineStr">
        <is>
          <t>VALOR:</t>
        </is>
      </c>
      <c r="F222" s="89" t="n"/>
      <c r="G222" s="4">
        <f>SUM(G218,G221,G214)</f>
        <v/>
      </c>
    </row>
    <row r="223" ht="15" customHeight="1">
      <c r="A223" s="1" t="n"/>
      <c r="B223" s="1" t="n"/>
      <c r="C223" s="1" t="n"/>
      <c r="D223" s="1" t="n"/>
      <c r="E223" s="78" t="inlineStr">
        <is>
          <t>VALOR BDI:</t>
        </is>
      </c>
      <c r="F223" s="89" t="n"/>
      <c r="G223" s="4">
        <f>ROUNDDOWN(G222*BDI,2)</f>
        <v/>
      </c>
    </row>
    <row r="224" ht="15" customHeight="1">
      <c r="A224" s="1" t="n"/>
      <c r="B224" s="1" t="n"/>
      <c r="C224" s="1" t="n"/>
      <c r="D224" s="1" t="n"/>
      <c r="E224" s="78" t="inlineStr">
        <is>
          <t>VALOR COM BDI:</t>
        </is>
      </c>
      <c r="F224" s="89" t="n"/>
      <c r="G224" s="4">
        <f>G223 + G222</f>
        <v/>
      </c>
    </row>
    <row r="225" ht="9.949999999999999" customHeight="1">
      <c r="A225" s="1" t="n"/>
      <c r="B225" s="1" t="n"/>
      <c r="C225" s="1" t="n"/>
      <c r="D225" s="1" t="n"/>
      <c r="E225" s="79" t="n"/>
    </row>
    <row r="226" ht="20.1" customHeight="1">
      <c r="A226" s="80" t="inlineStr">
        <is>
          <t>100475 ARGAMASSA TRAÇO 1:3 (EM VOLUME DE CIMENTO E AREIA MÉDIA ÚMIDA) COM ADIÇÃO DE IMPERMEABILIZANTE, PREPARO MECÂNICO COM BETONEIRA 400 L. AF_08/2019 (M3)</t>
        </is>
      </c>
      <c r="B226" s="88" t="n"/>
      <c r="C226" s="88" t="n"/>
      <c r="D226" s="88" t="n"/>
      <c r="E226" s="88" t="n"/>
      <c r="F226" s="88" t="n"/>
      <c r="G226" s="89" t="n"/>
    </row>
    <row r="227" ht="15" customHeight="1">
      <c r="A227" s="76" t="inlineStr">
        <is>
          <t>Equipamento Custo Horário</t>
        </is>
      </c>
      <c r="B227" s="89" t="n"/>
      <c r="C227" s="74" t="inlineStr">
        <is>
          <t>FONTE</t>
        </is>
      </c>
      <c r="D227" s="74" t="inlineStr">
        <is>
          <t>UNID</t>
        </is>
      </c>
      <c r="E227" s="74" t="inlineStr">
        <is>
          <t>COEFICIENTE</t>
        </is>
      </c>
      <c r="F227" s="74" t="inlineStr">
        <is>
          <t>PREÇO UNITÁRIO</t>
        </is>
      </c>
      <c r="G227" s="74" t="inlineStr">
        <is>
          <t>TOTAL</t>
        </is>
      </c>
    </row>
    <row r="228" ht="38.1" customHeight="1">
      <c r="A228" s="18" t="inlineStr">
        <is>
          <t>88831</t>
        </is>
      </c>
      <c r="B228" s="19" t="inlineStr">
        <is>
          <t>BETONEIRA CAPACIDADE NOMINAL DE 400 L, CAPACIDADE DE MISTURA 280 L, MOTOR ELÉTRICO TRIFÁSICO POTÊNCIA DE 2 CV, SEM CARREGADOR - CHI DIURNO. AF_05/2023</t>
        </is>
      </c>
      <c r="C228" s="18" t="inlineStr">
        <is>
          <t>SINAPI</t>
        </is>
      </c>
      <c r="D228" s="18" t="inlineStr">
        <is>
          <t>CHI</t>
        </is>
      </c>
      <c r="E228" s="20" t="n">
        <v>2.88</v>
      </c>
      <c r="F228" s="21">
        <f>'COMPOSICOES AUXILIARES'!G450</f>
        <v/>
      </c>
      <c r="G228" s="21">
        <f>TRUNC(TRUNC(E228,8)*F228,2)</f>
        <v/>
      </c>
      <c r="L228" t="n">
        <v>2.88</v>
      </c>
      <c r="M228" t="n">
        <v>0.35</v>
      </c>
      <c r="N228">
        <f>(M228-F228)</f>
        <v/>
      </c>
    </row>
    <row r="229" ht="38.1" customHeight="1">
      <c r="A229" s="18" t="inlineStr">
        <is>
          <t>88830</t>
        </is>
      </c>
      <c r="B229" s="19" t="inlineStr">
        <is>
          <t>BETONEIRA CAPACIDADE NOMINAL DE 400 L, CAPACIDADE DE MISTURA 280 L, MOTOR ELÉTRICO TRIFÁSICO POTÊNCIA DE 2 CV, SEM CARREGADOR - CHP DIURNO. AF_05/2023</t>
        </is>
      </c>
      <c r="C229" s="18" t="inlineStr">
        <is>
          <t>SINAPI</t>
        </is>
      </c>
      <c r="D229" s="18" t="inlineStr">
        <is>
          <t>CHP</t>
        </is>
      </c>
      <c r="E229" s="20" t="n">
        <v>0.87</v>
      </c>
      <c r="F229" s="21">
        <f>'COMPOSICOES AUXILIARES'!G461</f>
        <v/>
      </c>
      <c r="G229" s="21">
        <f>TRUNC(TRUNC(E229,8)*F229,2)</f>
        <v/>
      </c>
      <c r="L229" t="n">
        <v>0.87</v>
      </c>
      <c r="M229" t="n">
        <v>1.89</v>
      </c>
      <c r="N229">
        <f>(M229-F229)</f>
        <v/>
      </c>
    </row>
    <row r="230" ht="18" customHeight="1">
      <c r="A230" s="1" t="n"/>
      <c r="B230" s="1" t="n"/>
      <c r="C230" s="1" t="n"/>
      <c r="D230" s="1" t="n"/>
      <c r="E230" s="77" t="inlineStr">
        <is>
          <t>TOTAL Equipamento Custo Horário:</t>
        </is>
      </c>
      <c r="F230" s="89" t="n"/>
      <c r="G230" s="22">
        <f>SUM(G228:G229)</f>
        <v/>
      </c>
    </row>
    <row r="231" ht="15" customHeight="1">
      <c r="A231" s="76" t="inlineStr">
        <is>
          <t>Material</t>
        </is>
      </c>
      <c r="B231" s="89" t="n"/>
      <c r="C231" s="74" t="inlineStr">
        <is>
          <t>FONTE</t>
        </is>
      </c>
      <c r="D231" s="74" t="inlineStr">
        <is>
          <t>UNID</t>
        </is>
      </c>
      <c r="E231" s="74" t="inlineStr">
        <is>
          <t>COEFICIENTE</t>
        </is>
      </c>
      <c r="F231" s="74" t="inlineStr">
        <is>
          <t>PREÇO UNITÁRIO</t>
        </is>
      </c>
      <c r="G231" s="74" t="inlineStr">
        <is>
          <t>TOTAL</t>
        </is>
      </c>
    </row>
    <row r="232" ht="29.1" customHeight="1">
      <c r="A232" s="18" t="inlineStr">
        <is>
          <t>00000123</t>
        </is>
      </c>
      <c r="B232" s="19" t="inlineStr">
        <is>
          <t>ADITIVO IMPERMEABILIZANTE DE PEGA NORMAL PARA ARGAMASSAS E CONCRETOS SEM ARMACAO, LIQUIDO E ISENTO DE CLORETOS</t>
        </is>
      </c>
      <c r="C232" s="18" t="inlineStr">
        <is>
          <t>SINAPI</t>
        </is>
      </c>
      <c r="D232" s="18" t="inlineStr">
        <is>
          <t>L</t>
        </is>
      </c>
      <c r="E232" s="20" t="n">
        <v>19.44</v>
      </c>
      <c r="F232" s="21">
        <f>ROUND(M232*FATOR, 2)</f>
        <v/>
      </c>
      <c r="G232" s="21">
        <f>TRUNC(TRUNC(E232,8)*F232,2)</f>
        <v/>
      </c>
      <c r="L232" t="n">
        <v>19.44</v>
      </c>
      <c r="M232" t="n">
        <v>8.06</v>
      </c>
      <c r="N232">
        <f>(M232-F232)</f>
        <v/>
      </c>
    </row>
    <row r="233" ht="21" customHeight="1">
      <c r="A233" s="18" t="inlineStr">
        <is>
          <t>00000370</t>
        </is>
      </c>
      <c r="B233" s="19" t="inlineStr">
        <is>
          <t>AREIA MEDIA - POSTO JAZIDA/FORNECEDOR (RETIRADO NA JAZIDA, SEM TRANSPORTE)</t>
        </is>
      </c>
      <c r="C233" s="18" t="inlineStr">
        <is>
          <t>SINAPI</t>
        </is>
      </c>
      <c r="D233" s="18" t="inlineStr">
        <is>
          <t>M3</t>
        </is>
      </c>
      <c r="E233" s="20" t="n">
        <v>1.08</v>
      </c>
      <c r="F233" s="21">
        <f>ROUND(M233*FATOR, 2)</f>
        <v/>
      </c>
      <c r="G233" s="21">
        <f>TRUNC(TRUNC(E233,8)*F233,2)</f>
        <v/>
      </c>
      <c r="L233" t="n">
        <v>1.08</v>
      </c>
      <c r="M233" t="n">
        <v>130</v>
      </c>
      <c r="N233">
        <f>(M233-F233)</f>
        <v/>
      </c>
    </row>
    <row r="234" ht="15" customHeight="1">
      <c r="A234" s="18" t="inlineStr">
        <is>
          <t>00001379</t>
        </is>
      </c>
      <c r="B234" s="19" t="inlineStr">
        <is>
          <t>CIMENTO PORTLAND COMPOSTO CP II-32</t>
        </is>
      </c>
      <c r="C234" s="18" t="inlineStr">
        <is>
          <t>SINAPI</t>
        </is>
      </c>
      <c r="D234" s="18" t="inlineStr">
        <is>
          <t>KG</t>
        </is>
      </c>
      <c r="E234" s="20" t="n">
        <v>486</v>
      </c>
      <c r="F234" s="21">
        <f>ROUND(M234*FATOR, 2)</f>
        <v/>
      </c>
      <c r="G234" s="21">
        <f>TRUNC(TRUNC(E234,8)*F234,2)</f>
        <v/>
      </c>
      <c r="L234" t="n">
        <v>486</v>
      </c>
      <c r="M234" t="n">
        <v>0.72</v>
      </c>
      <c r="N234">
        <f>(M234-F234)</f>
        <v/>
      </c>
    </row>
    <row r="235" ht="15" customHeight="1">
      <c r="A235" s="1" t="n"/>
      <c r="B235" s="1" t="n"/>
      <c r="C235" s="1" t="n"/>
      <c r="D235" s="1" t="n"/>
      <c r="E235" s="77" t="inlineStr">
        <is>
          <t>TOTAL Material:</t>
        </is>
      </c>
      <c r="F235" s="89" t="n"/>
      <c r="G235" s="22">
        <f>SUM(G232:G234)</f>
        <v/>
      </c>
    </row>
    <row r="236" ht="15" customHeight="1">
      <c r="A236" s="76" t="inlineStr">
        <is>
          <t>Mão de Obra com Encargos Complementares</t>
        </is>
      </c>
      <c r="B236" s="89" t="n"/>
      <c r="C236" s="74" t="inlineStr">
        <is>
          <t>FONTE</t>
        </is>
      </c>
      <c r="D236" s="74" t="inlineStr">
        <is>
          <t>UNID</t>
        </is>
      </c>
      <c r="E236" s="74" t="inlineStr">
        <is>
          <t>COEFICIENTE</t>
        </is>
      </c>
      <c r="F236" s="74" t="inlineStr">
        <is>
          <t>PREÇO UNITÁRIO</t>
        </is>
      </c>
      <c r="G236" s="74" t="inlineStr">
        <is>
          <t>TOTAL</t>
        </is>
      </c>
    </row>
    <row r="237" ht="21" customHeight="1">
      <c r="A237" s="18" t="inlineStr">
        <is>
          <t>88377</t>
        </is>
      </c>
      <c r="B237" s="19" t="inlineStr">
        <is>
          <t>OPERADOR DE BETONEIRA ESTACIONÁRIA/MISTURADOR COM ENCARGOS COMPLEMENTARES</t>
        </is>
      </c>
      <c r="C237" s="18" t="inlineStr">
        <is>
          <t>SINAPI</t>
        </is>
      </c>
      <c r="D237" s="18" t="inlineStr">
        <is>
          <t>H</t>
        </is>
      </c>
      <c r="E237" s="20">
        <f>L237*FATOR</f>
        <v/>
      </c>
      <c r="F237" s="21">
        <f>'COMPOSICOES AUXILIARES'!G2666</f>
        <v/>
      </c>
      <c r="G237" s="21">
        <f>TRUNC(TRUNC(E237,8)*F237,2)</f>
        <v/>
      </c>
      <c r="L237" t="n">
        <v>3.75</v>
      </c>
      <c r="M237" t="n">
        <v>26.7</v>
      </c>
      <c r="N237">
        <f>(M237-F237)</f>
        <v/>
      </c>
    </row>
    <row r="238" ht="18" customHeight="1">
      <c r="A238" s="1" t="n"/>
      <c r="B238" s="1" t="n"/>
      <c r="C238" s="1" t="n"/>
      <c r="D238" s="1" t="n"/>
      <c r="E238" s="77" t="inlineStr">
        <is>
          <t>TOTAL Mão de Obra com Encargos Complementares:</t>
        </is>
      </c>
      <c r="F238" s="89" t="n"/>
      <c r="G238" s="22">
        <f>SUM(G237:G237)</f>
        <v/>
      </c>
    </row>
    <row r="239" ht="15" customHeight="1">
      <c r="A239" s="1" t="n"/>
      <c r="B239" s="1" t="n"/>
      <c r="C239" s="1" t="n"/>
      <c r="D239" s="1" t="n"/>
      <c r="E239" s="78" t="inlineStr">
        <is>
          <t>VALOR:</t>
        </is>
      </c>
      <c r="F239" s="89" t="n"/>
      <c r="G239" s="4">
        <f>SUM(G235,G238,G230)</f>
        <v/>
      </c>
    </row>
    <row r="240" ht="15" customHeight="1">
      <c r="A240" s="1" t="n"/>
      <c r="B240" s="1" t="n"/>
      <c r="C240" s="1" t="n"/>
      <c r="D240" s="1" t="n"/>
      <c r="E240" s="78" t="inlineStr">
        <is>
          <t>VALOR BDI:</t>
        </is>
      </c>
      <c r="F240" s="89" t="n"/>
      <c r="G240" s="4">
        <f>ROUNDDOWN(G239*BDI,2)</f>
        <v/>
      </c>
    </row>
    <row r="241" ht="15" customHeight="1">
      <c r="A241" s="1" t="n"/>
      <c r="B241" s="1" t="n"/>
      <c r="C241" s="1" t="n"/>
      <c r="D241" s="1" t="n"/>
      <c r="E241" s="78" t="inlineStr">
        <is>
          <t>VALOR COM BDI:</t>
        </is>
      </c>
      <c r="F241" s="89" t="n"/>
      <c r="G241" s="4">
        <f>G240 + G239</f>
        <v/>
      </c>
    </row>
    <row r="242" ht="9.949999999999999" customHeight="1">
      <c r="A242" s="1" t="n"/>
      <c r="B242" s="1" t="n"/>
      <c r="C242" s="1" t="n"/>
      <c r="D242" s="1" t="n"/>
      <c r="E242" s="79" t="n"/>
    </row>
    <row r="243" ht="20.1" customHeight="1">
      <c r="A243" s="80" t="inlineStr">
        <is>
          <t>87372 ARGAMASSA TRAÇO 1:3 (EM VOLUME DE CIMENTO E AREIA MÉDIA ÚMIDA) PARA CONTRAPISO, PREPARO MANUAL. AF_08/2019 (M3)</t>
        </is>
      </c>
      <c r="B243" s="88" t="n"/>
      <c r="C243" s="88" t="n"/>
      <c r="D243" s="88" t="n"/>
      <c r="E243" s="88" t="n"/>
      <c r="F243" s="88" t="n"/>
      <c r="G243" s="89" t="n"/>
    </row>
    <row r="244" ht="15" customHeight="1">
      <c r="A244" s="76" t="inlineStr">
        <is>
          <t>Material</t>
        </is>
      </c>
      <c r="B244" s="89" t="n"/>
      <c r="C244" s="74" t="inlineStr">
        <is>
          <t>FONTE</t>
        </is>
      </c>
      <c r="D244" s="74" t="inlineStr">
        <is>
          <t>UNID</t>
        </is>
      </c>
      <c r="E244" s="74" t="inlineStr">
        <is>
          <t>COEFICIENTE</t>
        </is>
      </c>
      <c r="F244" s="74" t="inlineStr">
        <is>
          <t>PREÇO UNITÁRIO</t>
        </is>
      </c>
      <c r="G244" s="74" t="inlineStr">
        <is>
          <t>TOTAL</t>
        </is>
      </c>
    </row>
    <row r="245" ht="21" customHeight="1">
      <c r="A245" s="18" t="inlineStr">
        <is>
          <t>00000370</t>
        </is>
      </c>
      <c r="B245" s="19" t="inlineStr">
        <is>
          <t>AREIA MEDIA - POSTO JAZIDA/FORNECEDOR (RETIRADO NA JAZIDA, SEM TRANSPORTE)</t>
        </is>
      </c>
      <c r="C245" s="18" t="inlineStr">
        <is>
          <t>SINAPI</t>
        </is>
      </c>
      <c r="D245" s="18" t="inlineStr">
        <is>
          <t>M3</t>
        </is>
      </c>
      <c r="E245" s="20" t="n">
        <v>1.25</v>
      </c>
      <c r="F245" s="21">
        <f>ROUND(M245*FATOR, 2)</f>
        <v/>
      </c>
      <c r="G245" s="21">
        <f>TRUNC(TRUNC(E245,8)*F245,2)</f>
        <v/>
      </c>
      <c r="L245" t="n">
        <v>1.25</v>
      </c>
      <c r="M245" t="n">
        <v>130</v>
      </c>
      <c r="N245">
        <f>(M245-F245)</f>
        <v/>
      </c>
    </row>
    <row r="246" ht="15" customHeight="1">
      <c r="A246" s="18" t="inlineStr">
        <is>
          <t>00001379</t>
        </is>
      </c>
      <c r="B246" s="19" t="inlineStr">
        <is>
          <t>CIMENTO PORTLAND COMPOSTO CP II-32</t>
        </is>
      </c>
      <c r="C246" s="18" t="inlineStr">
        <is>
          <t>SINAPI</t>
        </is>
      </c>
      <c r="D246" s="18" t="inlineStr">
        <is>
          <t>KG</t>
        </is>
      </c>
      <c r="E246" s="20" t="n">
        <v>563.59</v>
      </c>
      <c r="F246" s="21">
        <f>ROUND(M246*FATOR, 2)</f>
        <v/>
      </c>
      <c r="G246" s="21">
        <f>TRUNC(TRUNC(E246,8)*F246,2)</f>
        <v/>
      </c>
      <c r="L246" t="n">
        <v>563.59</v>
      </c>
      <c r="M246" t="n">
        <v>0.72</v>
      </c>
      <c r="N246">
        <f>(M246-F246)</f>
        <v/>
      </c>
    </row>
    <row r="247" ht="15" customHeight="1">
      <c r="A247" s="1" t="n"/>
      <c r="B247" s="1" t="n"/>
      <c r="C247" s="1" t="n"/>
      <c r="D247" s="1" t="n"/>
      <c r="E247" s="77" t="inlineStr">
        <is>
          <t>TOTAL Material:</t>
        </is>
      </c>
      <c r="F247" s="89" t="n"/>
      <c r="G247" s="22">
        <f>SUM(G245:G246)</f>
        <v/>
      </c>
    </row>
    <row r="248" ht="15" customHeight="1">
      <c r="A248" s="76" t="inlineStr">
        <is>
          <t>Mão de Obra com Encargos Complementares</t>
        </is>
      </c>
      <c r="B248" s="89" t="n"/>
      <c r="C248" s="74" t="inlineStr">
        <is>
          <t>FONTE</t>
        </is>
      </c>
      <c r="D248" s="74" t="inlineStr">
        <is>
          <t>UNID</t>
        </is>
      </c>
      <c r="E248" s="74" t="inlineStr">
        <is>
          <t>COEFICIENTE</t>
        </is>
      </c>
      <c r="F248" s="74" t="inlineStr">
        <is>
          <t>PREÇO UNITÁRIO</t>
        </is>
      </c>
      <c r="G248" s="74" t="inlineStr">
        <is>
          <t>TOTAL</t>
        </is>
      </c>
    </row>
    <row r="249" ht="15" customHeight="1">
      <c r="A249" s="18" t="inlineStr">
        <is>
          <t>88316</t>
        </is>
      </c>
      <c r="B249" s="19" t="inlineStr">
        <is>
          <t>SERVENTE COM ENCARGOS COMPLEMENTARES</t>
        </is>
      </c>
      <c r="C249" s="18" t="inlineStr">
        <is>
          <t>SINAPI</t>
        </is>
      </c>
      <c r="D249" s="18" t="inlineStr">
        <is>
          <t>H</t>
        </is>
      </c>
      <c r="E249" s="20">
        <f>L249*FATOR</f>
        <v/>
      </c>
      <c r="F249" s="21">
        <f>'COMPOSICOES AUXILIARES'!G3382</f>
        <v/>
      </c>
      <c r="G249" s="21">
        <f>TRUNC(TRUNC(E249,8)*F249,2)</f>
        <v/>
      </c>
      <c r="L249" t="n">
        <v>11.65</v>
      </c>
      <c r="M249" t="n">
        <v>22.1</v>
      </c>
      <c r="N249">
        <f>(M249-F249)</f>
        <v/>
      </c>
    </row>
    <row r="250" ht="18" customHeight="1">
      <c r="A250" s="1" t="n"/>
      <c r="B250" s="1" t="n"/>
      <c r="C250" s="1" t="n"/>
      <c r="D250" s="1" t="n"/>
      <c r="E250" s="77" t="inlineStr">
        <is>
          <t>TOTAL Mão de Obra com Encargos Complementares:</t>
        </is>
      </c>
      <c r="F250" s="89" t="n"/>
      <c r="G250" s="22">
        <f>SUM(G249:G249)</f>
        <v/>
      </c>
    </row>
    <row r="251" ht="15" customHeight="1">
      <c r="A251" s="1" t="n"/>
      <c r="B251" s="1" t="n"/>
      <c r="C251" s="1" t="n"/>
      <c r="D251" s="1" t="n"/>
      <c r="E251" s="78" t="inlineStr">
        <is>
          <t>VALOR:</t>
        </is>
      </c>
      <c r="F251" s="89" t="n"/>
      <c r="G251" s="4">
        <f>SUM(G247,G250)</f>
        <v/>
      </c>
    </row>
    <row r="252" ht="15" customHeight="1">
      <c r="A252" s="1" t="n"/>
      <c r="B252" s="1" t="n"/>
      <c r="C252" s="1" t="n"/>
      <c r="D252" s="1" t="n"/>
      <c r="E252" s="78" t="inlineStr">
        <is>
          <t>VALOR BDI:</t>
        </is>
      </c>
      <c r="F252" s="89" t="n"/>
      <c r="G252" s="4">
        <f>ROUNDDOWN(G251*BDI,2)</f>
        <v/>
      </c>
    </row>
    <row r="253" ht="15" customHeight="1">
      <c r="A253" s="1" t="n"/>
      <c r="B253" s="1" t="n"/>
      <c r="C253" s="1" t="n"/>
      <c r="D253" s="1" t="n"/>
      <c r="E253" s="78" t="inlineStr">
        <is>
          <t>VALOR COM BDI:</t>
        </is>
      </c>
      <c r="F253" s="89" t="n"/>
      <c r="G253" s="4">
        <f>G252 + G251</f>
        <v/>
      </c>
    </row>
    <row r="254" ht="9.949999999999999" customHeight="1">
      <c r="A254" s="1" t="n"/>
      <c r="B254" s="1" t="n"/>
      <c r="C254" s="1" t="n"/>
      <c r="D254" s="1" t="n"/>
      <c r="E254" s="79" t="n"/>
    </row>
    <row r="255" ht="20.1" customHeight="1">
      <c r="A255" s="80" t="inlineStr">
        <is>
          <t>88629 ARGAMASSA TRAÇO 1:3 (EM VOLUME DE CIMENTO E AREIA MÉDIA ÚMIDA), PREPARO MANUAL. AF_08/2019 (M3)</t>
        </is>
      </c>
      <c r="B255" s="88" t="n"/>
      <c r="C255" s="88" t="n"/>
      <c r="D255" s="88" t="n"/>
      <c r="E255" s="88" t="n"/>
      <c r="F255" s="88" t="n"/>
      <c r="G255" s="89" t="n"/>
    </row>
    <row r="256" ht="15" customHeight="1">
      <c r="A256" s="76" t="inlineStr">
        <is>
          <t>Material</t>
        </is>
      </c>
      <c r="B256" s="89" t="n"/>
      <c r="C256" s="74" t="inlineStr">
        <is>
          <t>FONTE</t>
        </is>
      </c>
      <c r="D256" s="74" t="inlineStr">
        <is>
          <t>UNID</t>
        </is>
      </c>
      <c r="E256" s="74" t="inlineStr">
        <is>
          <t>COEFICIENTE</t>
        </is>
      </c>
      <c r="F256" s="74" t="inlineStr">
        <is>
          <t>PREÇO UNITÁRIO</t>
        </is>
      </c>
      <c r="G256" s="74" t="inlineStr">
        <is>
          <t>TOTAL</t>
        </is>
      </c>
    </row>
    <row r="257" ht="21" customHeight="1">
      <c r="A257" s="18" t="inlineStr">
        <is>
          <t>00000370</t>
        </is>
      </c>
      <c r="B257" s="19" t="inlineStr">
        <is>
          <t>AREIA MEDIA - POSTO JAZIDA/FORNECEDOR (RETIRADO NA JAZIDA, SEM TRANSPORTE)</t>
        </is>
      </c>
      <c r="C257" s="18" t="inlineStr">
        <is>
          <t>SINAPI</t>
        </is>
      </c>
      <c r="D257" s="18" t="inlineStr">
        <is>
          <t>M3</t>
        </is>
      </c>
      <c r="E257" s="20" t="n">
        <v>1.07</v>
      </c>
      <c r="F257" s="21">
        <f>ROUND(M257*FATOR, 2)</f>
        <v/>
      </c>
      <c r="G257" s="21">
        <f>TRUNC(TRUNC(E257,8)*F257,2)</f>
        <v/>
      </c>
      <c r="L257" t="n">
        <v>1.07</v>
      </c>
      <c r="M257" t="n">
        <v>130</v>
      </c>
      <c r="N257">
        <f>(M257-F257)</f>
        <v/>
      </c>
    </row>
    <row r="258" ht="15" customHeight="1">
      <c r="A258" s="18" t="inlineStr">
        <is>
          <t>00001379</t>
        </is>
      </c>
      <c r="B258" s="19" t="inlineStr">
        <is>
          <t>CIMENTO PORTLAND COMPOSTO CP II-32</t>
        </is>
      </c>
      <c r="C258" s="18" t="inlineStr">
        <is>
          <t>SINAPI</t>
        </is>
      </c>
      <c r="D258" s="18" t="inlineStr">
        <is>
          <t>KG</t>
        </is>
      </c>
      <c r="E258" s="20" t="n">
        <v>482.96</v>
      </c>
      <c r="F258" s="21">
        <f>ROUND(M258*FATOR, 2)</f>
        <v/>
      </c>
      <c r="G258" s="21">
        <f>TRUNC(TRUNC(E258,8)*F258,2)</f>
        <v/>
      </c>
      <c r="L258" t="n">
        <v>482.96</v>
      </c>
      <c r="M258" t="n">
        <v>0.72</v>
      </c>
      <c r="N258">
        <f>(M258-F258)</f>
        <v/>
      </c>
    </row>
    <row r="259" ht="15" customHeight="1">
      <c r="A259" s="1" t="n"/>
      <c r="B259" s="1" t="n"/>
      <c r="C259" s="1" t="n"/>
      <c r="D259" s="1" t="n"/>
      <c r="E259" s="77" t="inlineStr">
        <is>
          <t>TOTAL Material:</t>
        </is>
      </c>
      <c r="F259" s="89" t="n"/>
      <c r="G259" s="22">
        <f>SUM(G257:G258)</f>
        <v/>
      </c>
    </row>
    <row r="260" ht="15" customHeight="1">
      <c r="A260" s="76" t="inlineStr">
        <is>
          <t>Mão de Obra com Encargos Complementares</t>
        </is>
      </c>
      <c r="B260" s="89" t="n"/>
      <c r="C260" s="74" t="inlineStr">
        <is>
          <t>FONTE</t>
        </is>
      </c>
      <c r="D260" s="74" t="inlineStr">
        <is>
          <t>UNID</t>
        </is>
      </c>
      <c r="E260" s="74" t="inlineStr">
        <is>
          <t>COEFICIENTE</t>
        </is>
      </c>
      <c r="F260" s="74" t="inlineStr">
        <is>
          <t>PREÇO UNITÁRIO</t>
        </is>
      </c>
      <c r="G260" s="74" t="inlineStr">
        <is>
          <t>TOTAL</t>
        </is>
      </c>
    </row>
    <row r="261" ht="15" customHeight="1">
      <c r="A261" s="18" t="inlineStr">
        <is>
          <t>88316</t>
        </is>
      </c>
      <c r="B261" s="19" t="inlineStr">
        <is>
          <t>SERVENTE COM ENCARGOS COMPLEMENTARES</t>
        </is>
      </c>
      <c r="C261" s="18" t="inlineStr">
        <is>
          <t>SINAPI</t>
        </is>
      </c>
      <c r="D261" s="18" t="inlineStr">
        <is>
          <t>H</t>
        </is>
      </c>
      <c r="E261" s="20">
        <f>L261*FATOR</f>
        <v/>
      </c>
      <c r="F261" s="21">
        <f>'COMPOSICOES AUXILIARES'!G3382</f>
        <v/>
      </c>
      <c r="G261" s="21">
        <f>TRUNC(TRUNC(E261,8)*F261,2)</f>
        <v/>
      </c>
      <c r="L261" t="n">
        <v>8.57</v>
      </c>
      <c r="M261" t="n">
        <v>22.1</v>
      </c>
      <c r="N261">
        <f>(M261-F261)</f>
        <v/>
      </c>
    </row>
    <row r="262" ht="18" customHeight="1">
      <c r="A262" s="1" t="n"/>
      <c r="B262" s="1" t="n"/>
      <c r="C262" s="1" t="n"/>
      <c r="D262" s="1" t="n"/>
      <c r="E262" s="77" t="inlineStr">
        <is>
          <t>TOTAL Mão de Obra com Encargos Complementares:</t>
        </is>
      </c>
      <c r="F262" s="89" t="n"/>
      <c r="G262" s="22">
        <f>SUM(G261:G261)</f>
        <v/>
      </c>
    </row>
    <row r="263" ht="15" customHeight="1">
      <c r="A263" s="1" t="n"/>
      <c r="B263" s="1" t="n"/>
      <c r="C263" s="1" t="n"/>
      <c r="D263" s="1" t="n"/>
      <c r="E263" s="78" t="inlineStr">
        <is>
          <t>VALOR:</t>
        </is>
      </c>
      <c r="F263" s="89" t="n"/>
      <c r="G263" s="4">
        <f>SUM(G259,G262)</f>
        <v/>
      </c>
    </row>
    <row r="264" ht="15" customHeight="1">
      <c r="A264" s="1" t="n"/>
      <c r="B264" s="1" t="n"/>
      <c r="C264" s="1" t="n"/>
      <c r="D264" s="1" t="n"/>
      <c r="E264" s="78" t="inlineStr">
        <is>
          <t>VALOR BDI:</t>
        </is>
      </c>
      <c r="F264" s="89" t="n"/>
      <c r="G264" s="4">
        <f>ROUNDDOWN(G263*BDI,2)</f>
        <v/>
      </c>
    </row>
    <row r="265" ht="15" customHeight="1">
      <c r="A265" s="1" t="n"/>
      <c r="B265" s="1" t="n"/>
      <c r="C265" s="1" t="n"/>
      <c r="D265" s="1" t="n"/>
      <c r="E265" s="78" t="inlineStr">
        <is>
          <t>VALOR COM BDI:</t>
        </is>
      </c>
      <c r="F265" s="89" t="n"/>
      <c r="G265" s="4">
        <f>G264 + G263</f>
        <v/>
      </c>
    </row>
    <row r="266" ht="9.949999999999999" customHeight="1">
      <c r="A266" s="1" t="n"/>
      <c r="B266" s="1" t="n"/>
      <c r="C266" s="1" t="n"/>
      <c r="D266" s="1" t="n"/>
      <c r="E266" s="79" t="n"/>
    </row>
    <row r="267" ht="20.1" customHeight="1">
      <c r="A267" s="80" t="inlineStr">
        <is>
          <t>87316 ARGAMASSA TRAÇO 1:4 (EM VOLUME DE CIMENTO E AREIA GROSSA ÚMIDA) PARA CHAPISCO CONVENCIONAL, PREPARO MECÂNICO COM BETONEIRA 400 L. AF_08/2019 (M3)</t>
        </is>
      </c>
      <c r="B267" s="88" t="n"/>
      <c r="C267" s="88" t="n"/>
      <c r="D267" s="88" t="n"/>
      <c r="E267" s="88" t="n"/>
      <c r="F267" s="88" t="n"/>
      <c r="G267" s="89" t="n"/>
    </row>
    <row r="268" ht="15" customHeight="1">
      <c r="A268" s="76" t="inlineStr">
        <is>
          <t>Equipamento Custo Horário</t>
        </is>
      </c>
      <c r="B268" s="89" t="n"/>
      <c r="C268" s="74" t="inlineStr">
        <is>
          <t>FONTE</t>
        </is>
      </c>
      <c r="D268" s="74" t="inlineStr">
        <is>
          <t>UNID</t>
        </is>
      </c>
      <c r="E268" s="74" t="inlineStr">
        <is>
          <t>COEFICIENTE</t>
        </is>
      </c>
      <c r="F268" s="74" t="inlineStr">
        <is>
          <t>PREÇO UNITÁRIO</t>
        </is>
      </c>
      <c r="G268" s="74" t="inlineStr">
        <is>
          <t>TOTAL</t>
        </is>
      </c>
    </row>
    <row r="269" ht="38.1" customHeight="1">
      <c r="A269" s="18" t="inlineStr">
        <is>
          <t>88831</t>
        </is>
      </c>
      <c r="B269" s="19" t="inlineStr">
        <is>
          <t>BETONEIRA CAPACIDADE NOMINAL DE 400 L, CAPACIDADE DE MISTURA 280 L, MOTOR ELÉTRICO TRIFÁSICO POTÊNCIA DE 2 CV, SEM CARREGADOR - CHI DIURNO. AF_05/2023</t>
        </is>
      </c>
      <c r="C269" s="18" t="inlineStr">
        <is>
          <t>SINAPI</t>
        </is>
      </c>
      <c r="D269" s="18" t="inlineStr">
        <is>
          <t>CHI</t>
        </is>
      </c>
      <c r="E269" s="20" t="n">
        <v>3.56</v>
      </c>
      <c r="F269" s="21">
        <f>'COMPOSICOES AUXILIARES'!G450</f>
        <v/>
      </c>
      <c r="G269" s="21">
        <f>TRUNC(TRUNC(E269,8)*F269,2)</f>
        <v/>
      </c>
      <c r="L269" t="n">
        <v>3.56</v>
      </c>
      <c r="M269" t="n">
        <v>0.35</v>
      </c>
      <c r="N269">
        <f>(M269-F269)</f>
        <v/>
      </c>
    </row>
    <row r="270" ht="38.1" customHeight="1">
      <c r="A270" s="18" t="inlineStr">
        <is>
          <t>88830</t>
        </is>
      </c>
      <c r="B270" s="19" t="inlineStr">
        <is>
          <t>BETONEIRA CAPACIDADE NOMINAL DE 400 L, CAPACIDADE DE MISTURA 280 L, MOTOR ELÉTRICO TRIFÁSICO POTÊNCIA DE 2 CV, SEM CARREGADOR - CHP DIURNO. AF_05/2023</t>
        </is>
      </c>
      <c r="C270" s="18" t="inlineStr">
        <is>
          <t>SINAPI</t>
        </is>
      </c>
      <c r="D270" s="18" t="inlineStr">
        <is>
          <t>CHP</t>
        </is>
      </c>
      <c r="E270" s="20" t="n">
        <v>1.08</v>
      </c>
      <c r="F270" s="21">
        <f>'COMPOSICOES AUXILIARES'!G461</f>
        <v/>
      </c>
      <c r="G270" s="21">
        <f>TRUNC(TRUNC(E270,8)*F270,2)</f>
        <v/>
      </c>
      <c r="L270" t="n">
        <v>1.08</v>
      </c>
      <c r="M270" t="n">
        <v>1.89</v>
      </c>
      <c r="N270">
        <f>(M270-F270)</f>
        <v/>
      </c>
    </row>
    <row r="271" ht="18" customHeight="1">
      <c r="A271" s="1" t="n"/>
      <c r="B271" s="1" t="n"/>
      <c r="C271" s="1" t="n"/>
      <c r="D271" s="1" t="n"/>
      <c r="E271" s="77" t="inlineStr">
        <is>
          <t>TOTAL Equipamento Custo Horário:</t>
        </is>
      </c>
      <c r="F271" s="89" t="n"/>
      <c r="G271" s="22">
        <f>SUM(G269:G270)</f>
        <v/>
      </c>
    </row>
    <row r="272" ht="15" customHeight="1">
      <c r="A272" s="76" t="inlineStr">
        <is>
          <t>Material</t>
        </is>
      </c>
      <c r="B272" s="89" t="n"/>
      <c r="C272" s="74" t="inlineStr">
        <is>
          <t>FONTE</t>
        </is>
      </c>
      <c r="D272" s="74" t="inlineStr">
        <is>
          <t>UNID</t>
        </is>
      </c>
      <c r="E272" s="74" t="inlineStr">
        <is>
          <t>COEFICIENTE</t>
        </is>
      </c>
      <c r="F272" s="74" t="inlineStr">
        <is>
          <t>PREÇO UNITÁRIO</t>
        </is>
      </c>
      <c r="G272" s="74" t="inlineStr">
        <is>
          <t>TOTAL</t>
        </is>
      </c>
    </row>
    <row r="273" ht="21" customHeight="1">
      <c r="A273" s="18" t="inlineStr">
        <is>
          <t>00000367</t>
        </is>
      </c>
      <c r="B273" s="19" t="inlineStr">
        <is>
          <t>AREIA GROSSA - POSTO JAZIDA/FORNECEDOR (RETIRADO NA JAZIDA, SEM TRANSPORTE)</t>
        </is>
      </c>
      <c r="C273" s="18" t="inlineStr">
        <is>
          <t>SINAPI</t>
        </is>
      </c>
      <c r="D273" s="18" t="inlineStr">
        <is>
          <t>M3</t>
        </is>
      </c>
      <c r="E273" s="20" t="n">
        <v>1.02</v>
      </c>
      <c r="F273" s="21">
        <f>ROUND(M273*FATOR, 2)</f>
        <v/>
      </c>
      <c r="G273" s="21">
        <f>TRUNC(TRUNC(E273,8)*F273,2)</f>
        <v/>
      </c>
      <c r="L273" t="n">
        <v>1.02</v>
      </c>
      <c r="M273" t="n">
        <v>131.69</v>
      </c>
      <c r="N273">
        <f>(M273-F273)</f>
        <v/>
      </c>
    </row>
    <row r="274" ht="15" customHeight="1">
      <c r="A274" s="18" t="inlineStr">
        <is>
          <t>00001379</t>
        </is>
      </c>
      <c r="B274" s="19" t="inlineStr">
        <is>
          <t>CIMENTO PORTLAND COMPOSTO CP II-32</t>
        </is>
      </c>
      <c r="C274" s="18" t="inlineStr">
        <is>
          <t>SINAPI</t>
        </is>
      </c>
      <c r="D274" s="18" t="inlineStr">
        <is>
          <t>KG</t>
        </is>
      </c>
      <c r="E274" s="20" t="n">
        <v>343.52</v>
      </c>
      <c r="F274" s="21">
        <f>ROUND(M274*FATOR, 2)</f>
        <v/>
      </c>
      <c r="G274" s="21">
        <f>TRUNC(TRUNC(E274,8)*F274,2)</f>
        <v/>
      </c>
      <c r="L274" t="n">
        <v>343.52</v>
      </c>
      <c r="M274" t="n">
        <v>0.72</v>
      </c>
      <c r="N274">
        <f>(M274-F274)</f>
        <v/>
      </c>
    </row>
    <row r="275" ht="15" customHeight="1">
      <c r="A275" s="1" t="n"/>
      <c r="B275" s="1" t="n"/>
      <c r="C275" s="1" t="n"/>
      <c r="D275" s="1" t="n"/>
      <c r="E275" s="77" t="inlineStr">
        <is>
          <t>TOTAL Material:</t>
        </is>
      </c>
      <c r="F275" s="89" t="n"/>
      <c r="G275" s="22">
        <f>SUM(G273:G274)</f>
        <v/>
      </c>
    </row>
    <row r="276" ht="15" customHeight="1">
      <c r="A276" s="76" t="inlineStr">
        <is>
          <t>Mão de Obra com Encargos Complementares</t>
        </is>
      </c>
      <c r="B276" s="89" t="n"/>
      <c r="C276" s="74" t="inlineStr">
        <is>
          <t>FONTE</t>
        </is>
      </c>
      <c r="D276" s="74" t="inlineStr">
        <is>
          <t>UNID</t>
        </is>
      </c>
      <c r="E276" s="74" t="inlineStr">
        <is>
          <t>COEFICIENTE</t>
        </is>
      </c>
      <c r="F276" s="74" t="inlineStr">
        <is>
          <t>PREÇO UNITÁRIO</t>
        </is>
      </c>
      <c r="G276" s="74" t="inlineStr">
        <is>
          <t>TOTAL</t>
        </is>
      </c>
    </row>
    <row r="277" ht="21" customHeight="1">
      <c r="A277" s="18" t="inlineStr">
        <is>
          <t>88377</t>
        </is>
      </c>
      <c r="B277" s="19" t="inlineStr">
        <is>
          <t>OPERADOR DE BETONEIRA ESTACIONÁRIA/MISTURADOR COM ENCARGOS COMPLEMENTARES</t>
        </is>
      </c>
      <c r="C277" s="18" t="inlineStr">
        <is>
          <t>SINAPI</t>
        </is>
      </c>
      <c r="D277" s="18" t="inlineStr">
        <is>
          <t>H</t>
        </is>
      </c>
      <c r="E277" s="20">
        <f>L277*FATOR</f>
        <v/>
      </c>
      <c r="F277" s="21">
        <f>'COMPOSICOES AUXILIARES'!G2666</f>
        <v/>
      </c>
      <c r="G277" s="21">
        <f>TRUNC(TRUNC(E277,8)*F277,2)</f>
        <v/>
      </c>
      <c r="L277" t="n">
        <v>4.64</v>
      </c>
      <c r="M277" t="n">
        <v>26.7</v>
      </c>
      <c r="N277">
        <f>(M277-F277)</f>
        <v/>
      </c>
    </row>
    <row r="278" ht="18" customHeight="1">
      <c r="A278" s="1" t="n"/>
      <c r="B278" s="1" t="n"/>
      <c r="C278" s="1" t="n"/>
      <c r="D278" s="1" t="n"/>
      <c r="E278" s="77" t="inlineStr">
        <is>
          <t>TOTAL Mão de Obra com Encargos Complementares:</t>
        </is>
      </c>
      <c r="F278" s="89" t="n"/>
      <c r="G278" s="22">
        <f>SUM(G277:G277)</f>
        <v/>
      </c>
    </row>
    <row r="279" ht="15" customHeight="1">
      <c r="A279" s="1" t="n"/>
      <c r="B279" s="1" t="n"/>
      <c r="C279" s="1" t="n"/>
      <c r="D279" s="1" t="n"/>
      <c r="E279" s="78" t="inlineStr">
        <is>
          <t>VALOR:</t>
        </is>
      </c>
      <c r="F279" s="89" t="n"/>
      <c r="G279" s="4">
        <f>SUM(G275,G278,G271)</f>
        <v/>
      </c>
    </row>
    <row r="280" ht="15" customHeight="1">
      <c r="A280" s="1" t="n"/>
      <c r="B280" s="1" t="n"/>
      <c r="C280" s="1" t="n"/>
      <c r="D280" s="1" t="n"/>
      <c r="E280" s="78" t="inlineStr">
        <is>
          <t>VALOR BDI:</t>
        </is>
      </c>
      <c r="F280" s="89" t="n"/>
      <c r="G280" s="4">
        <f>ROUNDDOWN(G279*BDI,2)</f>
        <v/>
      </c>
    </row>
    <row r="281" ht="15" customHeight="1">
      <c r="A281" s="1" t="n"/>
      <c r="B281" s="1" t="n"/>
      <c r="C281" s="1" t="n"/>
      <c r="D281" s="1" t="n"/>
      <c r="E281" s="78" t="inlineStr">
        <is>
          <t>VALOR COM BDI:</t>
        </is>
      </c>
      <c r="F281" s="89" t="n"/>
      <c r="G281" s="4">
        <f>G280 + G279</f>
        <v/>
      </c>
    </row>
    <row r="282" ht="9.949999999999999" customHeight="1">
      <c r="A282" s="1" t="n"/>
      <c r="B282" s="1" t="n"/>
      <c r="C282" s="1" t="n"/>
      <c r="D282" s="1" t="n"/>
      <c r="E282" s="79" t="n"/>
    </row>
    <row r="283" ht="20.1" customHeight="1">
      <c r="A283" s="80" t="inlineStr">
        <is>
          <t>87373 ARGAMASSA TRAÇO 1:4 (EM VOLUME DE CIMENTO E AREIA MÉDIA ÚMIDA) PARA CONTRAPISO, PREPARO MANUAL. AF_08/2019 (M3)</t>
        </is>
      </c>
      <c r="B283" s="88" t="n"/>
      <c r="C283" s="88" t="n"/>
      <c r="D283" s="88" t="n"/>
      <c r="E283" s="88" t="n"/>
      <c r="F283" s="88" t="n"/>
      <c r="G283" s="89" t="n"/>
    </row>
    <row r="284" ht="15" customHeight="1">
      <c r="A284" s="76" t="inlineStr">
        <is>
          <t>Material</t>
        </is>
      </c>
      <c r="B284" s="89" t="n"/>
      <c r="C284" s="74" t="inlineStr">
        <is>
          <t>FONTE</t>
        </is>
      </c>
      <c r="D284" s="74" t="inlineStr">
        <is>
          <t>UNID</t>
        </is>
      </c>
      <c r="E284" s="74" t="inlineStr">
        <is>
          <t>COEFICIENTE</t>
        </is>
      </c>
      <c r="F284" s="74" t="inlineStr">
        <is>
          <t>PREÇO UNITÁRIO</t>
        </is>
      </c>
      <c r="G284" s="74" t="inlineStr">
        <is>
          <t>TOTAL</t>
        </is>
      </c>
    </row>
    <row r="285" ht="21" customHeight="1">
      <c r="A285" s="18" t="inlineStr">
        <is>
          <t>00000370</t>
        </is>
      </c>
      <c r="B285" s="19" t="inlineStr">
        <is>
          <t>AREIA MEDIA - POSTO JAZIDA/FORNECEDOR (RETIRADO NA JAZIDA, SEM TRANSPORTE)</t>
        </is>
      </c>
      <c r="C285" s="18" t="inlineStr">
        <is>
          <t>SINAPI</t>
        </is>
      </c>
      <c r="D285" s="18" t="inlineStr">
        <is>
          <t>M3</t>
        </is>
      </c>
      <c r="E285" s="20" t="n">
        <v>1.35</v>
      </c>
      <c r="F285" s="21">
        <f>ROUND(M285*FATOR, 2)</f>
        <v/>
      </c>
      <c r="G285" s="21">
        <f>TRUNC(TRUNC(E285,8)*F285,2)</f>
        <v/>
      </c>
      <c r="L285" t="n">
        <v>1.35</v>
      </c>
      <c r="M285" t="n">
        <v>130</v>
      </c>
      <c r="N285">
        <f>(M285-F285)</f>
        <v/>
      </c>
    </row>
    <row r="286" ht="15" customHeight="1">
      <c r="A286" s="18" t="inlineStr">
        <is>
          <t>00001379</t>
        </is>
      </c>
      <c r="B286" s="19" t="inlineStr">
        <is>
          <t>CIMENTO PORTLAND COMPOSTO CP II-32</t>
        </is>
      </c>
      <c r="C286" s="18" t="inlineStr">
        <is>
          <t>SINAPI</t>
        </is>
      </c>
      <c r="D286" s="18" t="inlineStr">
        <is>
          <t>KG</t>
        </is>
      </c>
      <c r="E286" s="20" t="n">
        <v>454.58</v>
      </c>
      <c r="F286" s="21">
        <f>ROUND(M286*FATOR, 2)</f>
        <v/>
      </c>
      <c r="G286" s="21">
        <f>TRUNC(TRUNC(E286,8)*F286,2)</f>
        <v/>
      </c>
      <c r="L286" t="n">
        <v>454.58</v>
      </c>
      <c r="M286" t="n">
        <v>0.72</v>
      </c>
      <c r="N286">
        <f>(M286-F286)</f>
        <v/>
      </c>
    </row>
    <row r="287" ht="15" customHeight="1">
      <c r="A287" s="1" t="n"/>
      <c r="B287" s="1" t="n"/>
      <c r="C287" s="1" t="n"/>
      <c r="D287" s="1" t="n"/>
      <c r="E287" s="77" t="inlineStr">
        <is>
          <t>TOTAL Material:</t>
        </is>
      </c>
      <c r="F287" s="89" t="n"/>
      <c r="G287" s="22">
        <f>SUM(G285:G286)</f>
        <v/>
      </c>
    </row>
    <row r="288" ht="15" customHeight="1">
      <c r="A288" s="76" t="inlineStr">
        <is>
          <t>Mão de Obra com Encargos Complementares</t>
        </is>
      </c>
      <c r="B288" s="89" t="n"/>
      <c r="C288" s="74" t="inlineStr">
        <is>
          <t>FONTE</t>
        </is>
      </c>
      <c r="D288" s="74" t="inlineStr">
        <is>
          <t>UNID</t>
        </is>
      </c>
      <c r="E288" s="74" t="inlineStr">
        <is>
          <t>COEFICIENTE</t>
        </is>
      </c>
      <c r="F288" s="74" t="inlineStr">
        <is>
          <t>PREÇO UNITÁRIO</t>
        </is>
      </c>
      <c r="G288" s="74" t="inlineStr">
        <is>
          <t>TOTAL</t>
        </is>
      </c>
    </row>
    <row r="289" ht="15" customHeight="1">
      <c r="A289" s="18" t="inlineStr">
        <is>
          <t>88316</t>
        </is>
      </c>
      <c r="B289" s="19" t="inlineStr">
        <is>
          <t>SERVENTE COM ENCARGOS COMPLEMENTARES</t>
        </is>
      </c>
      <c r="C289" s="18" t="inlineStr">
        <is>
          <t>SINAPI</t>
        </is>
      </c>
      <c r="D289" s="18" t="inlineStr">
        <is>
          <t>H</t>
        </is>
      </c>
      <c r="E289" s="20">
        <f>L289*FATOR</f>
        <v/>
      </c>
      <c r="F289" s="21">
        <f>'COMPOSICOES AUXILIARES'!G3382</f>
        <v/>
      </c>
      <c r="G289" s="21">
        <f>TRUNC(TRUNC(E289,8)*F289,2)</f>
        <v/>
      </c>
      <c r="L289" t="n">
        <v>11.02</v>
      </c>
      <c r="M289" t="n">
        <v>22.1</v>
      </c>
      <c r="N289">
        <f>(M289-F289)</f>
        <v/>
      </c>
    </row>
    <row r="290" ht="18" customHeight="1">
      <c r="A290" s="1" t="n"/>
      <c r="B290" s="1" t="n"/>
      <c r="C290" s="1" t="n"/>
      <c r="D290" s="1" t="n"/>
      <c r="E290" s="77" t="inlineStr">
        <is>
          <t>TOTAL Mão de Obra com Encargos Complementares:</t>
        </is>
      </c>
      <c r="F290" s="89" t="n"/>
      <c r="G290" s="22">
        <f>SUM(G289:G289)</f>
        <v/>
      </c>
    </row>
    <row r="291" ht="15" customHeight="1">
      <c r="A291" s="1" t="n"/>
      <c r="B291" s="1" t="n"/>
      <c r="C291" s="1" t="n"/>
      <c r="D291" s="1" t="n"/>
      <c r="E291" s="78" t="inlineStr">
        <is>
          <t>VALOR:</t>
        </is>
      </c>
      <c r="F291" s="89" t="n"/>
      <c r="G291" s="4">
        <f>SUM(G287,G290)</f>
        <v/>
      </c>
    </row>
    <row r="292" ht="15" customHeight="1">
      <c r="A292" s="1" t="n"/>
      <c r="B292" s="1" t="n"/>
      <c r="C292" s="1" t="n"/>
      <c r="D292" s="1" t="n"/>
      <c r="E292" s="78" t="inlineStr">
        <is>
          <t>VALOR BDI:</t>
        </is>
      </c>
      <c r="F292" s="89" t="n"/>
      <c r="G292" s="4">
        <f>ROUNDDOWN(G291*BDI,2)</f>
        <v/>
      </c>
    </row>
    <row r="293" ht="15" customHeight="1">
      <c r="A293" s="1" t="n"/>
      <c r="B293" s="1" t="n"/>
      <c r="C293" s="1" t="n"/>
      <c r="D293" s="1" t="n"/>
      <c r="E293" s="78" t="inlineStr">
        <is>
          <t>VALOR COM BDI:</t>
        </is>
      </c>
      <c r="F293" s="89" t="n"/>
      <c r="G293" s="4">
        <f>G292 + G291</f>
        <v/>
      </c>
    </row>
    <row r="294" ht="9.949999999999999" customHeight="1">
      <c r="A294" s="1" t="n"/>
      <c r="B294" s="1" t="n"/>
      <c r="C294" s="1" t="n"/>
      <c r="D294" s="1" t="n"/>
      <c r="E294" s="79" t="n"/>
    </row>
    <row r="295" ht="20.1" customHeight="1">
      <c r="A295" s="80" t="inlineStr">
        <is>
          <t>87301 ARGAMASSA TRAÇO 1:4 (EM VOLUME DE CIMENTO E AREIA MÉDIA ÚMIDA) PARA CONTRAPISO, PREPARO MECÂNICO COM BETONEIRA 400 L. AF_08/2019 (M3)</t>
        </is>
      </c>
      <c r="B295" s="88" t="n"/>
      <c r="C295" s="88" t="n"/>
      <c r="D295" s="88" t="n"/>
      <c r="E295" s="88" t="n"/>
      <c r="F295" s="88" t="n"/>
      <c r="G295" s="89" t="n"/>
    </row>
    <row r="296" ht="15" customHeight="1">
      <c r="A296" s="76" t="inlineStr">
        <is>
          <t>Equipamento Custo Horário</t>
        </is>
      </c>
      <c r="B296" s="89" t="n"/>
      <c r="C296" s="74" t="inlineStr">
        <is>
          <t>FONTE</t>
        </is>
      </c>
      <c r="D296" s="74" t="inlineStr">
        <is>
          <t>UNID</t>
        </is>
      </c>
      <c r="E296" s="74" t="inlineStr">
        <is>
          <t>COEFICIENTE</t>
        </is>
      </c>
      <c r="F296" s="74" t="inlineStr">
        <is>
          <t>PREÇO UNITÁRIO</t>
        </is>
      </c>
      <c r="G296" s="74" t="inlineStr">
        <is>
          <t>TOTAL</t>
        </is>
      </c>
    </row>
    <row r="297" ht="38.1" customHeight="1">
      <c r="A297" s="18" t="inlineStr">
        <is>
          <t>88831</t>
        </is>
      </c>
      <c r="B297" s="19" t="inlineStr">
        <is>
          <t>BETONEIRA CAPACIDADE NOMINAL DE 400 L, CAPACIDADE DE MISTURA 280 L, MOTOR ELÉTRICO TRIFÁSICO POTÊNCIA DE 2 CV, SEM CARREGADOR - CHI DIURNO. AF_05/2023</t>
        </is>
      </c>
      <c r="C297" s="18" t="inlineStr">
        <is>
          <t>SINAPI</t>
        </is>
      </c>
      <c r="D297" s="18" t="inlineStr">
        <is>
          <t>CHI</t>
        </is>
      </c>
      <c r="E297" s="20" t="n">
        <v>3.72</v>
      </c>
      <c r="F297" s="21">
        <f>'COMPOSICOES AUXILIARES'!G450</f>
        <v/>
      </c>
      <c r="G297" s="21">
        <f>TRUNC(TRUNC(E297,8)*F297,2)</f>
        <v/>
      </c>
      <c r="L297" t="n">
        <v>3.72</v>
      </c>
      <c r="M297" t="n">
        <v>0.35</v>
      </c>
      <c r="N297">
        <f>(M297-F297)</f>
        <v/>
      </c>
    </row>
    <row r="298" ht="38.1" customHeight="1">
      <c r="A298" s="18" t="inlineStr">
        <is>
          <t>88830</t>
        </is>
      </c>
      <c r="B298" s="19" t="inlineStr">
        <is>
          <t>BETONEIRA CAPACIDADE NOMINAL DE 400 L, CAPACIDADE DE MISTURA 280 L, MOTOR ELÉTRICO TRIFÁSICO POTÊNCIA DE 2 CV, SEM CARREGADOR - CHP DIURNO. AF_05/2023</t>
        </is>
      </c>
      <c r="C298" s="18" t="inlineStr">
        <is>
          <t>SINAPI</t>
        </is>
      </c>
      <c r="D298" s="18" t="inlineStr">
        <is>
          <t>CHP</t>
        </is>
      </c>
      <c r="E298" s="20" t="n">
        <v>1.13</v>
      </c>
      <c r="F298" s="21">
        <f>'COMPOSICOES AUXILIARES'!G461</f>
        <v/>
      </c>
      <c r="G298" s="21">
        <f>TRUNC(TRUNC(E298,8)*F298,2)</f>
        <v/>
      </c>
      <c r="L298" t="n">
        <v>1.13</v>
      </c>
      <c r="M298" t="n">
        <v>1.89</v>
      </c>
      <c r="N298">
        <f>(M298-F298)</f>
        <v/>
      </c>
    </row>
    <row r="299" ht="18" customHeight="1">
      <c r="A299" s="1" t="n"/>
      <c r="B299" s="1" t="n"/>
      <c r="C299" s="1" t="n"/>
      <c r="D299" s="1" t="n"/>
      <c r="E299" s="77" t="inlineStr">
        <is>
          <t>TOTAL Equipamento Custo Horário:</t>
        </is>
      </c>
      <c r="F299" s="89" t="n"/>
      <c r="G299" s="22">
        <f>SUM(G297:G298)</f>
        <v/>
      </c>
    </row>
    <row r="300" ht="15" customHeight="1">
      <c r="A300" s="76" t="inlineStr">
        <is>
          <t>Material</t>
        </is>
      </c>
      <c r="B300" s="89" t="n"/>
      <c r="C300" s="74" t="inlineStr">
        <is>
          <t>FONTE</t>
        </is>
      </c>
      <c r="D300" s="74" t="inlineStr">
        <is>
          <t>UNID</t>
        </is>
      </c>
      <c r="E300" s="74" t="inlineStr">
        <is>
          <t>COEFICIENTE</t>
        </is>
      </c>
      <c r="F300" s="74" t="inlineStr">
        <is>
          <t>PREÇO UNITÁRIO</t>
        </is>
      </c>
      <c r="G300" s="74" t="inlineStr">
        <is>
          <t>TOTAL</t>
        </is>
      </c>
    </row>
    <row r="301" ht="21" customHeight="1">
      <c r="A301" s="18" t="inlineStr">
        <is>
          <t>00000370</t>
        </is>
      </c>
      <c r="B301" s="19" t="inlineStr">
        <is>
          <t>AREIA MEDIA - POSTO JAZIDA/FORNECEDOR (RETIRADO NA JAZIDA, SEM TRANSPORTE)</t>
        </is>
      </c>
      <c r="C301" s="18" t="inlineStr">
        <is>
          <t>SINAPI</t>
        </is>
      </c>
      <c r="D301" s="18" t="inlineStr">
        <is>
          <t>M3</t>
        </is>
      </c>
      <c r="E301" s="20" t="n">
        <v>1.36</v>
      </c>
      <c r="F301" s="21">
        <f>ROUND(M301*FATOR, 2)</f>
        <v/>
      </c>
      <c r="G301" s="21">
        <f>TRUNC(TRUNC(E301,8)*F301,2)</f>
        <v/>
      </c>
      <c r="L301" t="n">
        <v>1.36</v>
      </c>
      <c r="M301" t="n">
        <v>130</v>
      </c>
      <c r="N301">
        <f>(M301-F301)</f>
        <v/>
      </c>
    </row>
    <row r="302" ht="15" customHeight="1">
      <c r="A302" s="18" t="inlineStr">
        <is>
          <t>00001379</t>
        </is>
      </c>
      <c r="B302" s="19" t="inlineStr">
        <is>
          <t>CIMENTO PORTLAND COMPOSTO CP II-32</t>
        </is>
      </c>
      <c r="C302" s="18" t="inlineStr">
        <is>
          <t>SINAPI</t>
        </is>
      </c>
      <c r="D302" s="18" t="inlineStr">
        <is>
          <t>KG</t>
        </is>
      </c>
      <c r="E302" s="20" t="n">
        <v>459.85</v>
      </c>
      <c r="F302" s="21">
        <f>ROUND(M302*FATOR, 2)</f>
        <v/>
      </c>
      <c r="G302" s="21">
        <f>TRUNC(TRUNC(E302,8)*F302,2)</f>
        <v/>
      </c>
      <c r="L302" t="n">
        <v>459.85</v>
      </c>
      <c r="M302" t="n">
        <v>0.72</v>
      </c>
      <c r="N302">
        <f>(M302-F302)</f>
        <v/>
      </c>
    </row>
    <row r="303" ht="15" customHeight="1">
      <c r="A303" s="1" t="n"/>
      <c r="B303" s="1" t="n"/>
      <c r="C303" s="1" t="n"/>
      <c r="D303" s="1" t="n"/>
      <c r="E303" s="77" t="inlineStr">
        <is>
          <t>TOTAL Material:</t>
        </is>
      </c>
      <c r="F303" s="89" t="n"/>
      <c r="G303" s="22">
        <f>SUM(G301:G302)</f>
        <v/>
      </c>
    </row>
    <row r="304" ht="15" customHeight="1">
      <c r="A304" s="76" t="inlineStr">
        <is>
          <t>Mão de Obra com Encargos Complementares</t>
        </is>
      </c>
      <c r="B304" s="89" t="n"/>
      <c r="C304" s="74" t="inlineStr">
        <is>
          <t>FONTE</t>
        </is>
      </c>
      <c r="D304" s="74" t="inlineStr">
        <is>
          <t>UNID</t>
        </is>
      </c>
      <c r="E304" s="74" t="inlineStr">
        <is>
          <t>COEFICIENTE</t>
        </is>
      </c>
      <c r="F304" s="74" t="inlineStr">
        <is>
          <t>PREÇO UNITÁRIO</t>
        </is>
      </c>
      <c r="G304" s="74" t="inlineStr">
        <is>
          <t>TOTAL</t>
        </is>
      </c>
    </row>
    <row r="305" ht="21" customHeight="1">
      <c r="A305" s="18" t="inlineStr">
        <is>
          <t>88377</t>
        </is>
      </c>
      <c r="B305" s="19" t="inlineStr">
        <is>
          <t>OPERADOR DE BETONEIRA ESTACIONÁRIA/MISTURADOR COM ENCARGOS COMPLEMENTARES</t>
        </is>
      </c>
      <c r="C305" s="18" t="inlineStr">
        <is>
          <t>SINAPI</t>
        </is>
      </c>
      <c r="D305" s="18" t="inlineStr">
        <is>
          <t>H</t>
        </is>
      </c>
      <c r="E305" s="20">
        <f>L305*FATOR</f>
        <v/>
      </c>
      <c r="F305" s="21">
        <f>'COMPOSICOES AUXILIARES'!G2666</f>
        <v/>
      </c>
      <c r="G305" s="21">
        <f>TRUNC(TRUNC(E305,8)*F305,2)</f>
        <v/>
      </c>
      <c r="L305" t="n">
        <v>4.85</v>
      </c>
      <c r="M305" t="n">
        <v>26.7</v>
      </c>
      <c r="N305">
        <f>(M305-F305)</f>
        <v/>
      </c>
    </row>
    <row r="306" ht="18" customHeight="1">
      <c r="A306" s="1" t="n"/>
      <c r="B306" s="1" t="n"/>
      <c r="C306" s="1" t="n"/>
      <c r="D306" s="1" t="n"/>
      <c r="E306" s="77" t="inlineStr">
        <is>
          <t>TOTAL Mão de Obra com Encargos Complementares:</t>
        </is>
      </c>
      <c r="F306" s="89" t="n"/>
      <c r="G306" s="22">
        <f>SUM(G305:G305)</f>
        <v/>
      </c>
    </row>
    <row r="307" ht="15" customHeight="1">
      <c r="A307" s="1" t="n"/>
      <c r="B307" s="1" t="n"/>
      <c r="C307" s="1" t="n"/>
      <c r="D307" s="1" t="n"/>
      <c r="E307" s="78" t="inlineStr">
        <is>
          <t>VALOR:</t>
        </is>
      </c>
      <c r="F307" s="89" t="n"/>
      <c r="G307" s="4">
        <f>SUM(G303,G306,G299)</f>
        <v/>
      </c>
    </row>
    <row r="308" ht="15" customHeight="1">
      <c r="A308" s="1" t="n"/>
      <c r="B308" s="1" t="n"/>
      <c r="C308" s="1" t="n"/>
      <c r="D308" s="1" t="n"/>
      <c r="E308" s="78" t="inlineStr">
        <is>
          <t>VALOR BDI:</t>
        </is>
      </c>
      <c r="F308" s="89" t="n"/>
      <c r="G308" s="4">
        <f>ROUNDDOWN(G307*BDI,2)</f>
        <v/>
      </c>
    </row>
    <row r="309" ht="15" customHeight="1">
      <c r="A309" s="1" t="n"/>
      <c r="B309" s="1" t="n"/>
      <c r="C309" s="1" t="n"/>
      <c r="D309" s="1" t="n"/>
      <c r="E309" s="78" t="inlineStr">
        <is>
          <t>VALOR COM BDI:</t>
        </is>
      </c>
      <c r="F309" s="89" t="n"/>
      <c r="G309" s="4">
        <f>G308 + G307</f>
        <v/>
      </c>
    </row>
    <row r="310" ht="9.949999999999999" customHeight="1">
      <c r="A310" s="1" t="n"/>
      <c r="B310" s="1" t="n"/>
      <c r="C310" s="1" t="n"/>
      <c r="D310" s="1" t="n"/>
      <c r="E310" s="79" t="n"/>
    </row>
    <row r="311" ht="20.1" customHeight="1">
      <c r="A311" s="80" t="inlineStr">
        <is>
          <t>88245 ARMADOR COM ENCARGOS COMPLEMENTARES (H)</t>
        </is>
      </c>
      <c r="B311" s="88" t="n"/>
      <c r="C311" s="88" t="n"/>
      <c r="D311" s="88" t="n"/>
      <c r="E311" s="88" t="n"/>
      <c r="F311" s="88" t="n"/>
      <c r="G311" s="89" t="n"/>
    </row>
    <row r="312" ht="15" customHeight="1">
      <c r="A312" s="76" t="inlineStr">
        <is>
          <t>Encargos Complementares</t>
        </is>
      </c>
      <c r="B312" s="89" t="n"/>
      <c r="C312" s="74" t="inlineStr">
        <is>
          <t>FONTE</t>
        </is>
      </c>
      <c r="D312" s="74" t="inlineStr">
        <is>
          <t>UNID</t>
        </is>
      </c>
      <c r="E312" s="74" t="inlineStr">
        <is>
          <t>COEFICIENTE</t>
        </is>
      </c>
      <c r="F312" s="74" t="inlineStr">
        <is>
          <t>PREÇO UNITÁRIO</t>
        </is>
      </c>
      <c r="G312" s="74" t="inlineStr">
        <is>
          <t>TOTAL</t>
        </is>
      </c>
    </row>
    <row r="313" ht="21" customHeight="1">
      <c r="A313" s="18" t="inlineStr">
        <is>
          <t>00037370</t>
        </is>
      </c>
      <c r="B313" s="19" t="inlineStr">
        <is>
          <t>ALIMENTACAO - HORISTA (COLETADO CAIXA - ENCARGOS COMPLEMENTARES)</t>
        </is>
      </c>
      <c r="C313" s="18" t="inlineStr">
        <is>
          <t>SINAPI</t>
        </is>
      </c>
      <c r="D313" s="18" t="inlineStr">
        <is>
          <t>H</t>
        </is>
      </c>
      <c r="E313" s="20" t="n">
        <v>1</v>
      </c>
      <c r="F313" s="21" t="n">
        <v>3.39</v>
      </c>
      <c r="G313" s="21">
        <f>TRUNC(TRUNC(E313,8)*F313,2)</f>
        <v/>
      </c>
      <c r="L313" t="n">
        <v>1</v>
      </c>
      <c r="M313" t="n">
        <v>3.39</v>
      </c>
      <c r="N313">
        <f>(M313-F313)</f>
        <v/>
      </c>
    </row>
    <row r="314" ht="21" customHeight="1">
      <c r="A314" s="18" t="inlineStr">
        <is>
          <t>00043489</t>
        </is>
      </c>
      <c r="B314" s="19" t="inlineStr">
        <is>
          <t>EPI - FAMILIA PEDREIRO - HORISTA (ENCARGOS COMPLEMENTARES - COLETADO CAIXA)</t>
        </is>
      </c>
      <c r="C314" s="18" t="inlineStr">
        <is>
          <t>SINAPI</t>
        </is>
      </c>
      <c r="D314" s="18" t="inlineStr">
        <is>
          <t>H</t>
        </is>
      </c>
      <c r="E314" s="20" t="n">
        <v>1</v>
      </c>
      <c r="F314" s="21" t="n">
        <v>1.24</v>
      </c>
      <c r="G314" s="21">
        <f>TRUNC(TRUNC(E314,8)*F314,2)</f>
        <v/>
      </c>
      <c r="L314" t="n">
        <v>1</v>
      </c>
      <c r="M314" t="n">
        <v>1.24</v>
      </c>
      <c r="N314">
        <f>(M314-F314)</f>
        <v/>
      </c>
    </row>
    <row r="315" ht="21" customHeight="1">
      <c r="A315" s="18" t="inlineStr">
        <is>
          <t>00037372</t>
        </is>
      </c>
      <c r="B315" s="19" t="inlineStr">
        <is>
          <t>EXAMES - HORISTA (COLETADO CAIXA - ENCARGOS COMPLEMENTARES)</t>
        </is>
      </c>
      <c r="C315" s="18" t="inlineStr">
        <is>
          <t>SINAPI</t>
        </is>
      </c>
      <c r="D315" s="18" t="inlineStr">
        <is>
          <t>H</t>
        </is>
      </c>
      <c r="E315" s="20" t="n">
        <v>1</v>
      </c>
      <c r="F315" s="21" t="n">
        <v>1.34</v>
      </c>
      <c r="G315" s="21">
        <f>TRUNC(TRUNC(E315,8)*F315,2)</f>
        <v/>
      </c>
      <c r="L315" t="n">
        <v>1</v>
      </c>
      <c r="M315" t="n">
        <v>1.34</v>
      </c>
      <c r="N315">
        <f>(M315-F315)</f>
        <v/>
      </c>
    </row>
    <row r="316" ht="21" customHeight="1">
      <c r="A316" s="18" t="inlineStr">
        <is>
          <t>00043465</t>
        </is>
      </c>
      <c r="B316" s="19" t="inlineStr">
        <is>
          <t>FERRAMENTAS - FAMILIA PEDREIRO - HORISTA (ENCARGOS COMPLEMENTARES - COLETADO CAIXA)</t>
        </is>
      </c>
      <c r="C316" s="18" t="inlineStr">
        <is>
          <t>SINAPI</t>
        </is>
      </c>
      <c r="D316" s="18" t="inlineStr">
        <is>
          <t>H</t>
        </is>
      </c>
      <c r="E316" s="20" t="n">
        <v>1</v>
      </c>
      <c r="F316" s="21" t="n">
        <v>0.82</v>
      </c>
      <c r="G316" s="21">
        <f>TRUNC(TRUNC(E316,8)*F316,2)</f>
        <v/>
      </c>
      <c r="L316" t="n">
        <v>1</v>
      </c>
      <c r="M316" t="n">
        <v>0.82</v>
      </c>
      <c r="N316">
        <f>(M316-F316)</f>
        <v/>
      </c>
    </row>
    <row r="317" ht="21" customHeight="1">
      <c r="A317" s="18" t="inlineStr">
        <is>
          <t>00037373</t>
        </is>
      </c>
      <c r="B317" s="19" t="inlineStr">
        <is>
          <t>SEGURO - HORISTA (COLETADO CAIXA - ENCARGOS COMPLEMENTARES)</t>
        </is>
      </c>
      <c r="C317" s="18" t="inlineStr">
        <is>
          <t>SINAPI</t>
        </is>
      </c>
      <c r="D317" s="18" t="inlineStr">
        <is>
          <t>H</t>
        </is>
      </c>
      <c r="E317" s="20" t="n">
        <v>1</v>
      </c>
      <c r="F317" s="21" t="n">
        <v>0.04</v>
      </c>
      <c r="G317" s="21">
        <f>TRUNC(TRUNC(E317,8)*F317,2)</f>
        <v/>
      </c>
      <c r="L317" t="n">
        <v>1</v>
      </c>
      <c r="M317" t="n">
        <v>0.04</v>
      </c>
      <c r="N317">
        <f>(M317-F317)</f>
        <v/>
      </c>
    </row>
    <row r="318" ht="21" customHeight="1">
      <c r="A318" s="18" t="inlineStr">
        <is>
          <t>00037371</t>
        </is>
      </c>
      <c r="B318" s="19" t="inlineStr">
        <is>
          <t>TRANSPORTE - HORISTA (COLETADO CAIXA - ENCARGOS COMPLEMENTARES)</t>
        </is>
      </c>
      <c r="C318" s="18" t="inlineStr">
        <is>
          <t>SINAPI</t>
        </is>
      </c>
      <c r="D318" s="18" t="inlineStr">
        <is>
          <t>H</t>
        </is>
      </c>
      <c r="E318" s="20" t="n">
        <v>1</v>
      </c>
      <c r="F318" s="21" t="n">
        <v>1.1</v>
      </c>
      <c r="G318" s="21">
        <f>TRUNC(TRUNC(E318,8)*F318,2)</f>
        <v/>
      </c>
      <c r="L318" t="n">
        <v>1</v>
      </c>
      <c r="M318" t="n">
        <v>1.1</v>
      </c>
      <c r="N318">
        <f>(M318-F318)</f>
        <v/>
      </c>
    </row>
    <row r="319" ht="15" customHeight="1">
      <c r="A319" s="1" t="n"/>
      <c r="B319" s="1" t="n"/>
      <c r="C319" s="1" t="n"/>
      <c r="D319" s="1" t="n"/>
      <c r="E319" s="77" t="inlineStr">
        <is>
          <t>TOTAL Encargos Complementares:</t>
        </is>
      </c>
      <c r="F319" s="89" t="n"/>
      <c r="G319" s="22">
        <f>SUM(G313:G318)</f>
        <v/>
      </c>
    </row>
    <row r="320" ht="15" customHeight="1">
      <c r="A320" s="76" t="inlineStr">
        <is>
          <t>Mão de Obra</t>
        </is>
      </c>
      <c r="B320" s="89" t="n"/>
      <c r="C320" s="74" t="inlineStr">
        <is>
          <t>FONTE</t>
        </is>
      </c>
      <c r="D320" s="74" t="inlineStr">
        <is>
          <t>UNID</t>
        </is>
      </c>
      <c r="E320" s="74" t="inlineStr">
        <is>
          <t>COEFICIENTE</t>
        </is>
      </c>
      <c r="F320" s="74" t="inlineStr">
        <is>
          <t>PREÇO UNITÁRIO</t>
        </is>
      </c>
      <c r="G320" s="74" t="inlineStr">
        <is>
          <t>TOTAL</t>
        </is>
      </c>
    </row>
    <row r="321" ht="15" customHeight="1">
      <c r="A321" s="18" t="inlineStr">
        <is>
          <t>00000378</t>
        </is>
      </c>
      <c r="B321" s="19" t="inlineStr">
        <is>
          <t>ARMADOR (HORISTA)</t>
        </is>
      </c>
      <c r="C321" s="18" t="inlineStr">
        <is>
          <t>SINAPI</t>
        </is>
      </c>
      <c r="D321" s="18" t="inlineStr">
        <is>
          <t>H</t>
        </is>
      </c>
      <c r="E321" s="20">
        <f>L321*FATOR</f>
        <v/>
      </c>
      <c r="F321" s="21" t="n">
        <v>20.53</v>
      </c>
      <c r="G321" s="21">
        <f>TRUNC(TRUNC(E321,8)*F321,2)</f>
        <v/>
      </c>
      <c r="L321" t="n">
        <v>1</v>
      </c>
      <c r="M321" t="n">
        <v>20.53</v>
      </c>
      <c r="N321">
        <f>(M321-F321)</f>
        <v/>
      </c>
    </row>
    <row r="322" ht="15" customHeight="1">
      <c r="A322" s="1" t="n"/>
      <c r="B322" s="1" t="n"/>
      <c r="C322" s="1" t="n"/>
      <c r="D322" s="1" t="n"/>
      <c r="E322" s="77" t="inlineStr">
        <is>
          <t>TOTAL Mão de Obra:</t>
        </is>
      </c>
      <c r="F322" s="89" t="n"/>
      <c r="G322" s="22">
        <f>SUM(G321:G321)</f>
        <v/>
      </c>
    </row>
    <row r="323" ht="15" customHeight="1">
      <c r="A323" s="76" t="inlineStr">
        <is>
          <t>Serviço</t>
        </is>
      </c>
      <c r="B323" s="89" t="n"/>
      <c r="C323" s="74" t="inlineStr">
        <is>
          <t>FONTE</t>
        </is>
      </c>
      <c r="D323" s="74" t="inlineStr">
        <is>
          <t>UNID</t>
        </is>
      </c>
      <c r="E323" s="74" t="inlineStr">
        <is>
          <t>COEFICIENTE</t>
        </is>
      </c>
      <c r="F323" s="74" t="inlineStr">
        <is>
          <t>PREÇO UNITÁRIO</t>
        </is>
      </c>
      <c r="G323" s="74" t="inlineStr">
        <is>
          <t>TOTAL</t>
        </is>
      </c>
    </row>
    <row r="324" ht="21" customHeight="1">
      <c r="A324" s="18" t="inlineStr">
        <is>
          <t>95314</t>
        </is>
      </c>
      <c r="B324" s="19" t="inlineStr">
        <is>
          <t>CURSO DE CAPACITAÇÃO PARA ARMADOR (ENCARGOS COMPLEMENTARES) - HORISTA</t>
        </is>
      </c>
      <c r="C324" s="18" t="inlineStr">
        <is>
          <t>SINAPI</t>
        </is>
      </c>
      <c r="D324" s="18" t="inlineStr">
        <is>
          <t>H</t>
        </is>
      </c>
      <c r="E324" s="20" t="n">
        <v>1</v>
      </c>
      <c r="F324" s="21">
        <f>'COMPOSICOES AUXILIARES'!G1133</f>
        <v/>
      </c>
      <c r="G324" s="21">
        <f>TRUNC(TRUNC(E324,8)*F324,2)</f>
        <v/>
      </c>
      <c r="L324" t="n">
        <v>1</v>
      </c>
      <c r="M324" t="n">
        <v>0.27</v>
      </c>
      <c r="N324">
        <f>(M324-F324)</f>
        <v/>
      </c>
    </row>
    <row r="325" ht="15" customHeight="1">
      <c r="A325" s="1" t="n"/>
      <c r="B325" s="1" t="n"/>
      <c r="C325" s="1" t="n"/>
      <c r="D325" s="1" t="n"/>
      <c r="E325" s="77" t="inlineStr">
        <is>
          <t>TOTAL Serviço:</t>
        </is>
      </c>
      <c r="F325" s="89" t="n"/>
      <c r="G325" s="22">
        <f>SUM(G324:G324)</f>
        <v/>
      </c>
    </row>
    <row r="326" ht="15" customHeight="1">
      <c r="A326" s="1" t="n"/>
      <c r="B326" s="1" t="n"/>
      <c r="C326" s="1" t="n"/>
      <c r="D326" s="1" t="n"/>
      <c r="E326" s="78" t="inlineStr">
        <is>
          <t>VALOR:</t>
        </is>
      </c>
      <c r="F326" s="89" t="n"/>
      <c r="G326" s="4">
        <f>SUM(G325,G322,G319)</f>
        <v/>
      </c>
    </row>
    <row r="327" ht="15" customHeight="1">
      <c r="A327" s="1" t="n"/>
      <c r="B327" s="1" t="n"/>
      <c r="C327" s="1" t="n"/>
      <c r="D327" s="1" t="n"/>
      <c r="E327" s="78" t="inlineStr">
        <is>
          <t>VALOR BDI:</t>
        </is>
      </c>
      <c r="F327" s="89" t="n"/>
      <c r="G327" s="4">
        <f>ROUNDDOWN(G326*BDI,2)</f>
        <v/>
      </c>
    </row>
    <row r="328" ht="15" customHeight="1">
      <c r="A328" s="1" t="n"/>
      <c r="B328" s="1" t="n"/>
      <c r="C328" s="1" t="n"/>
      <c r="D328" s="1" t="n"/>
      <c r="E328" s="78" t="inlineStr">
        <is>
          <t>VALOR COM BDI:</t>
        </is>
      </c>
      <c r="F328" s="89" t="n"/>
      <c r="G328" s="4">
        <f>G327 + G326</f>
        <v/>
      </c>
    </row>
    <row r="329" ht="9.949999999999999" customHeight="1">
      <c r="A329" s="1" t="n"/>
      <c r="B329" s="1" t="n"/>
      <c r="C329" s="1" t="n"/>
      <c r="D329" s="1" t="n"/>
      <c r="E329" s="79" t="n"/>
    </row>
    <row r="330" ht="20.1" customHeight="1">
      <c r="A330" s="80" t="inlineStr">
        <is>
          <t>92767 ARMAÇÃO DE LAJE DE ESTRUTURA CONVENCIONAL DE CONCRETO ARMADO UTILIZANDO AÇO CA-60 DE 4,2 MM - MONTAGEM. AF_06/2022 (KG)</t>
        </is>
      </c>
      <c r="B330" s="88" t="n"/>
      <c r="C330" s="88" t="n"/>
      <c r="D330" s="88" t="n"/>
      <c r="E330" s="88" t="n"/>
      <c r="F330" s="88" t="n"/>
      <c r="G330" s="89" t="n"/>
    </row>
    <row r="331" ht="15" customHeight="1">
      <c r="A331" s="76" t="inlineStr">
        <is>
          <t>Material</t>
        </is>
      </c>
      <c r="B331" s="89" t="n"/>
      <c r="C331" s="74" t="inlineStr">
        <is>
          <t>FONTE</t>
        </is>
      </c>
      <c r="D331" s="74" t="inlineStr">
        <is>
          <t>UNID</t>
        </is>
      </c>
      <c r="E331" s="74" t="inlineStr">
        <is>
          <t>COEFICIENTE</t>
        </is>
      </c>
      <c r="F331" s="74" t="inlineStr">
        <is>
          <t>PREÇO UNITÁRIO</t>
        </is>
      </c>
      <c r="G331" s="74" t="inlineStr">
        <is>
          <t>TOTAL</t>
        </is>
      </c>
    </row>
    <row r="332" ht="21" customHeight="1">
      <c r="A332" s="18" t="inlineStr">
        <is>
          <t>00043132</t>
        </is>
      </c>
      <c r="B332" s="19" t="inlineStr">
        <is>
          <t>ARAME RECOZIDO 16 BWG, D = 1,65 MM (0,016 KG/M) OU 18 BWG, D = 1,25 MM (0,01 KG/M)</t>
        </is>
      </c>
      <c r="C332" s="18" t="inlineStr">
        <is>
          <t>SINAPI</t>
        </is>
      </c>
      <c r="D332" s="18" t="inlineStr">
        <is>
          <t>KG</t>
        </is>
      </c>
      <c r="E332" s="20" t="n">
        <v>0.025</v>
      </c>
      <c r="F332" s="21">
        <f>ROUND(M332*FATOR, 2)</f>
        <v/>
      </c>
      <c r="G332" s="21">
        <f>TRUNC(TRUNC(E332,8)*F332,2)</f>
        <v/>
      </c>
      <c r="L332" t="n">
        <v>0.025</v>
      </c>
      <c r="M332" t="n">
        <v>15.73</v>
      </c>
      <c r="N332">
        <f>(M332-F332)</f>
        <v/>
      </c>
    </row>
    <row r="333" ht="29.1" customHeight="1">
      <c r="A333" s="18" t="inlineStr">
        <is>
          <t>00039017</t>
        </is>
      </c>
      <c r="B333" s="19" t="inlineStr">
        <is>
          <t>ESPACADOR / DISTANCIADOR CIRCULAR COM ENTRADA LATERAL, EM PLASTICO, PARA VERGALHAO *4,2 A 12,5* MM, COBRIMENTO 20 MM</t>
        </is>
      </c>
      <c r="C333" s="18" t="inlineStr">
        <is>
          <t>SINAPI</t>
        </is>
      </c>
      <c r="D333" s="18" t="inlineStr">
        <is>
          <t>UN</t>
        </is>
      </c>
      <c r="E333" s="20" t="n">
        <v>2.816</v>
      </c>
      <c r="F333" s="21">
        <f>ROUND(M333*FATOR, 2)</f>
        <v/>
      </c>
      <c r="G333" s="21">
        <f>TRUNC(TRUNC(E333,8)*F333,2)</f>
        <v/>
      </c>
      <c r="L333" t="n">
        <v>2.816</v>
      </c>
      <c r="M333" t="n">
        <v>0.22</v>
      </c>
      <c r="N333">
        <f>(M333-F333)</f>
        <v/>
      </c>
    </row>
    <row r="334" ht="15" customHeight="1">
      <c r="A334" s="1" t="n"/>
      <c r="B334" s="1" t="n"/>
      <c r="C334" s="1" t="n"/>
      <c r="D334" s="1" t="n"/>
      <c r="E334" s="77" t="inlineStr">
        <is>
          <t>TOTAL Material:</t>
        </is>
      </c>
      <c r="F334" s="89" t="n"/>
      <c r="G334" s="22">
        <f>SUM(G332:G333)</f>
        <v/>
      </c>
    </row>
    <row r="335" ht="15" customHeight="1">
      <c r="A335" s="76" t="inlineStr">
        <is>
          <t>Mão de Obra com Encargos Complementares</t>
        </is>
      </c>
      <c r="B335" s="89" t="n"/>
      <c r="C335" s="74" t="inlineStr">
        <is>
          <t>FONTE</t>
        </is>
      </c>
      <c r="D335" s="74" t="inlineStr">
        <is>
          <t>UNID</t>
        </is>
      </c>
      <c r="E335" s="74" t="inlineStr">
        <is>
          <t>COEFICIENTE</t>
        </is>
      </c>
      <c r="F335" s="74" t="inlineStr">
        <is>
          <t>PREÇO UNITÁRIO</t>
        </is>
      </c>
      <c r="G335" s="74" t="inlineStr">
        <is>
          <t>TOTAL</t>
        </is>
      </c>
    </row>
    <row r="336" ht="21" customHeight="1">
      <c r="A336" s="18" t="inlineStr">
        <is>
          <t>88238</t>
        </is>
      </c>
      <c r="B336" s="19" t="inlineStr">
        <is>
          <t>AJUDANTE DE ARMADOR COM ENCARGOS COMPLEMENTARES</t>
        </is>
      </c>
      <c r="C336" s="18" t="inlineStr">
        <is>
          <t>SINAPI</t>
        </is>
      </c>
      <c r="D336" s="18" t="inlineStr">
        <is>
          <t>H</t>
        </is>
      </c>
      <c r="E336" s="20">
        <f>L336*FATOR</f>
        <v/>
      </c>
      <c r="F336" s="21">
        <f>'COMPOSICOES AUXILIARES'!G18</f>
        <v/>
      </c>
      <c r="G336" s="21">
        <f>TRUNC(TRUNC(E336,8)*F336,2)</f>
        <v/>
      </c>
      <c r="L336" t="n">
        <v>0.0172</v>
      </c>
      <c r="M336" t="n">
        <v>23.22</v>
      </c>
      <c r="N336">
        <f>(M336-F336)</f>
        <v/>
      </c>
    </row>
    <row r="337" ht="15" customHeight="1">
      <c r="A337" s="18" t="inlineStr">
        <is>
          <t>88245</t>
        </is>
      </c>
      <c r="B337" s="19" t="inlineStr">
        <is>
          <t>ARMADOR COM ENCARGOS COMPLEMENTARES</t>
        </is>
      </c>
      <c r="C337" s="18" t="inlineStr">
        <is>
          <t>SINAPI</t>
        </is>
      </c>
      <c r="D337" s="18" t="inlineStr">
        <is>
          <t>H</t>
        </is>
      </c>
      <c r="E337" s="20">
        <f>L337*FATOR</f>
        <v/>
      </c>
      <c r="F337" s="21">
        <f>'COMPOSICOES AUXILIARES'!G326</f>
        <v/>
      </c>
      <c r="G337" s="21">
        <f>TRUNC(TRUNC(E337,8)*F337,2)</f>
        <v/>
      </c>
      <c r="L337" t="n">
        <v>0.1055</v>
      </c>
      <c r="M337" t="n">
        <v>28.73</v>
      </c>
      <c r="N337">
        <f>(M337-F337)</f>
        <v/>
      </c>
    </row>
    <row r="338" ht="18" customHeight="1">
      <c r="A338" s="1" t="n"/>
      <c r="B338" s="1" t="n"/>
      <c r="C338" s="1" t="n"/>
      <c r="D338" s="1" t="n"/>
      <c r="E338" s="77" t="inlineStr">
        <is>
          <t>TOTAL Mão de Obra com Encargos Complementares:</t>
        </is>
      </c>
      <c r="F338" s="89" t="n"/>
      <c r="G338" s="22">
        <f>SUM(G336:G337)</f>
        <v/>
      </c>
    </row>
    <row r="339" ht="15" customHeight="1">
      <c r="A339" s="76" t="inlineStr">
        <is>
          <t>Serviço</t>
        </is>
      </c>
      <c r="B339" s="89" t="n"/>
      <c r="C339" s="74" t="inlineStr">
        <is>
          <t>FONTE</t>
        </is>
      </c>
      <c r="D339" s="74" t="inlineStr">
        <is>
          <t>UNID</t>
        </is>
      </c>
      <c r="E339" s="74" t="inlineStr">
        <is>
          <t>COEFICIENTE</t>
        </is>
      </c>
      <c r="F339" s="74" t="inlineStr">
        <is>
          <t>PREÇO UNITÁRIO</t>
        </is>
      </c>
      <c r="G339" s="74" t="inlineStr">
        <is>
          <t>TOTAL</t>
        </is>
      </c>
    </row>
    <row r="340" ht="21" customHeight="1">
      <c r="A340" s="18" t="inlineStr">
        <is>
          <t>92799</t>
        </is>
      </c>
      <c r="B340" s="19" t="inlineStr">
        <is>
          <t>CORTE E DOBRA DE AÇO CA-60, DIÂMETRO DE 4,2 MM. AF_06/2022</t>
        </is>
      </c>
      <c r="C340" s="18" t="inlineStr">
        <is>
          <t>SINAPI</t>
        </is>
      </c>
      <c r="D340" s="18" t="inlineStr">
        <is>
          <t>KG</t>
        </is>
      </c>
      <c r="E340" s="20" t="n">
        <v>1</v>
      </c>
      <c r="F340" s="21">
        <f>'COMPOSICOES AUXILIARES'!G1080</f>
        <v/>
      </c>
      <c r="G340" s="21">
        <f>TRUNC(TRUNC(E340,8)*F340,2)</f>
        <v/>
      </c>
      <c r="L340" t="n">
        <v>1</v>
      </c>
      <c r="M340" t="n">
        <v>11.16</v>
      </c>
      <c r="N340">
        <f>(M340-F340)</f>
        <v/>
      </c>
    </row>
    <row r="341" ht="15" customHeight="1">
      <c r="A341" s="1" t="n"/>
      <c r="B341" s="1" t="n"/>
      <c r="C341" s="1" t="n"/>
      <c r="D341" s="1" t="n"/>
      <c r="E341" s="77" t="inlineStr">
        <is>
          <t>TOTAL Serviço:</t>
        </is>
      </c>
      <c r="F341" s="89" t="n"/>
      <c r="G341" s="22">
        <f>SUM(G340:G340)</f>
        <v/>
      </c>
    </row>
    <row r="342" ht="15" customHeight="1">
      <c r="A342" s="1" t="n"/>
      <c r="B342" s="1" t="n"/>
      <c r="C342" s="1" t="n"/>
      <c r="D342" s="1" t="n"/>
      <c r="E342" s="78" t="inlineStr">
        <is>
          <t>VALOR:</t>
        </is>
      </c>
      <c r="F342" s="89" t="n"/>
      <c r="G342" s="4">
        <f>SUM(G334,G338,G341)</f>
        <v/>
      </c>
    </row>
    <row r="343" ht="15" customHeight="1">
      <c r="A343" s="1" t="n"/>
      <c r="B343" s="1" t="n"/>
      <c r="C343" s="1" t="n"/>
      <c r="D343" s="1" t="n"/>
      <c r="E343" s="78" t="inlineStr">
        <is>
          <t>VALOR BDI:</t>
        </is>
      </c>
      <c r="F343" s="89" t="n"/>
      <c r="G343" s="4">
        <f>ROUNDDOWN(G342*BDI,2)</f>
        <v/>
      </c>
    </row>
    <row r="344" ht="15" customHeight="1">
      <c r="A344" s="1" t="n"/>
      <c r="B344" s="1" t="n"/>
      <c r="C344" s="1" t="n"/>
      <c r="D344" s="1" t="n"/>
      <c r="E344" s="78" t="inlineStr">
        <is>
          <t>VALOR COM BDI:</t>
        </is>
      </c>
      <c r="F344" s="89" t="n"/>
      <c r="G344" s="4">
        <f>G343 + G342</f>
        <v/>
      </c>
    </row>
    <row r="345" ht="9.949999999999999" customHeight="1">
      <c r="A345" s="1" t="n"/>
      <c r="B345" s="1" t="n"/>
      <c r="C345" s="1" t="n"/>
      <c r="D345" s="1" t="n"/>
      <c r="E345" s="79" t="n"/>
    </row>
    <row r="346" ht="20.1" customHeight="1">
      <c r="A346" s="80" t="inlineStr">
        <is>
          <t>100578 ASSENTAMENTO DE POSTE DE CONCRETO COM COMPRIMENTO NOMINAL DE 9 M, CARGA NOMINAL MENOR OU IGUAL A 1000 DAN, ENGASTAMENTO SIMPLES COM 1,5 M DE SOLO (NÃO INCLUI FORNECIMENTO). AF_11/2019 (UN)</t>
        </is>
      </c>
      <c r="B346" s="88" t="n"/>
      <c r="C346" s="88" t="n"/>
      <c r="D346" s="88" t="n"/>
      <c r="E346" s="88" t="n"/>
      <c r="F346" s="88" t="n"/>
      <c r="G346" s="89" t="n"/>
    </row>
    <row r="347" ht="15" customHeight="1">
      <c r="A347" s="76" t="inlineStr">
        <is>
          <t>Equipamento Custo Horário</t>
        </is>
      </c>
      <c r="B347" s="89" t="n"/>
      <c r="C347" s="74" t="inlineStr">
        <is>
          <t>FONTE</t>
        </is>
      </c>
      <c r="D347" s="74" t="inlineStr">
        <is>
          <t>UNID</t>
        </is>
      </c>
      <c r="E347" s="74" t="inlineStr">
        <is>
          <t>COEFICIENTE</t>
        </is>
      </c>
      <c r="F347" s="74" t="inlineStr">
        <is>
          <t>PREÇO UNITÁRIO</t>
        </is>
      </c>
      <c r="G347" s="74" t="inlineStr">
        <is>
          <t>TOTAL</t>
        </is>
      </c>
    </row>
    <row r="348" ht="45.95" customHeight="1">
      <c r="A348" s="18" t="inlineStr">
        <is>
          <t>5928</t>
        </is>
      </c>
      <c r="B348" s="19" t="inlineStr">
        <is>
          <t>GUINDAUTO HIDRÁULICO, CAPACIDADE MÁXIMA DE CARGA 6200 KG, MOMENTO MÁXIMO DE CARGA 11,7 TM, ALCANCE MÁXIMO HORIZONTAL 9,70 M, INCLUSIVE CAMINHÃO TOCO PBT 16.000 KG, POTÊNCIA DE 189 CV - CHP DIURNO. AF_06/2014</t>
        </is>
      </c>
      <c r="C348" s="18" t="inlineStr">
        <is>
          <t>SINAPI</t>
        </is>
      </c>
      <c r="D348" s="18" t="inlineStr">
        <is>
          <t>CHP</t>
        </is>
      </c>
      <c r="E348" s="20" t="n">
        <v>0.077</v>
      </c>
      <c r="F348" s="21">
        <f>'COMPOSICOES AUXILIARES'!G2125</f>
        <v/>
      </c>
      <c r="G348" s="21">
        <f>TRUNC(TRUNC(E348,8)*F348,2)</f>
        <v/>
      </c>
      <c r="L348" t="n">
        <v>0.077</v>
      </c>
      <c r="M348" t="n">
        <v>290.97</v>
      </c>
      <c r="N348">
        <f>(M348-F348)</f>
        <v/>
      </c>
    </row>
    <row r="349" ht="18" customHeight="1">
      <c r="A349" s="1" t="n"/>
      <c r="B349" s="1" t="n"/>
      <c r="C349" s="1" t="n"/>
      <c r="D349" s="1" t="n"/>
      <c r="E349" s="77" t="inlineStr">
        <is>
          <t>TOTAL Equipamento Custo Horário:</t>
        </is>
      </c>
      <c r="F349" s="89" t="n"/>
      <c r="G349" s="22">
        <f>SUM(G348:G348)</f>
        <v/>
      </c>
    </row>
    <row r="350" ht="15" customHeight="1">
      <c r="A350" s="76" t="inlineStr">
        <is>
          <t>Material</t>
        </is>
      </c>
      <c r="B350" s="89" t="n"/>
      <c r="C350" s="74" t="inlineStr">
        <is>
          <t>FONTE</t>
        </is>
      </c>
      <c r="D350" s="74" t="inlineStr">
        <is>
          <t>UNID</t>
        </is>
      </c>
      <c r="E350" s="74" t="inlineStr">
        <is>
          <t>COEFICIENTE</t>
        </is>
      </c>
      <c r="F350" s="74" t="inlineStr">
        <is>
          <t>PREÇO UNITÁRIO</t>
        </is>
      </c>
      <c r="G350" s="74" t="inlineStr">
        <is>
          <t>TOTAL</t>
        </is>
      </c>
    </row>
    <row r="351" ht="15" customHeight="1">
      <c r="A351" s="18" t="inlineStr">
        <is>
          <t>00000863</t>
        </is>
      </c>
      <c r="B351" s="19" t="inlineStr">
        <is>
          <t>CABO DE COBRE NU 35 MM2 MEIO-DURO</t>
        </is>
      </c>
      <c r="C351" s="18" t="inlineStr">
        <is>
          <t>SINAPI</t>
        </is>
      </c>
      <c r="D351" s="18" t="inlineStr">
        <is>
          <t>M</t>
        </is>
      </c>
      <c r="E351" s="20" t="n">
        <v>9</v>
      </c>
      <c r="F351" s="21">
        <f>ROUND(M351*FATOR, 2)</f>
        <v/>
      </c>
      <c r="G351" s="21">
        <f>TRUNC(TRUNC(E351,8)*F351,2)</f>
        <v/>
      </c>
      <c r="L351" t="n">
        <v>9</v>
      </c>
      <c r="M351" t="n">
        <v>39.9</v>
      </c>
      <c r="N351">
        <f>(M351-F351)</f>
        <v/>
      </c>
    </row>
    <row r="352" ht="15" customHeight="1">
      <c r="A352" s="1" t="n"/>
      <c r="B352" s="1" t="n"/>
      <c r="C352" s="1" t="n"/>
      <c r="D352" s="1" t="n"/>
      <c r="E352" s="77" t="inlineStr">
        <is>
          <t>TOTAL Material:</t>
        </is>
      </c>
      <c r="F352" s="89" t="n"/>
      <c r="G352" s="22">
        <f>SUM(G351:G351)</f>
        <v/>
      </c>
    </row>
    <row r="353" ht="15" customHeight="1">
      <c r="A353" s="76" t="inlineStr">
        <is>
          <t>Mão de Obra com Encargos Complementares</t>
        </is>
      </c>
      <c r="B353" s="89" t="n"/>
      <c r="C353" s="74" t="inlineStr">
        <is>
          <t>FONTE</t>
        </is>
      </c>
      <c r="D353" s="74" t="inlineStr">
        <is>
          <t>UNID</t>
        </is>
      </c>
      <c r="E353" s="74" t="inlineStr">
        <is>
          <t>COEFICIENTE</t>
        </is>
      </c>
      <c r="F353" s="74" t="inlineStr">
        <is>
          <t>PREÇO UNITÁRIO</t>
        </is>
      </c>
      <c r="G353" s="74" t="inlineStr">
        <is>
          <t>TOTAL</t>
        </is>
      </c>
    </row>
    <row r="354" ht="21" customHeight="1">
      <c r="A354" s="18" t="inlineStr">
        <is>
          <t>88247</t>
        </is>
      </c>
      <c r="B354" s="19" t="inlineStr">
        <is>
          <t>AUXILIAR DE ELETRICISTA COM ENCARGOS COMPLEMENTARES</t>
        </is>
      </c>
      <c r="C354" s="18" t="inlineStr">
        <is>
          <t>SINAPI</t>
        </is>
      </c>
      <c r="D354" s="18" t="inlineStr">
        <is>
          <t>H</t>
        </is>
      </c>
      <c r="E354" s="20">
        <f>L354*FATOR</f>
        <v/>
      </c>
      <c r="F354" s="21">
        <f>'COMPOSICOES AUXILIARES'!G376</f>
        <v/>
      </c>
      <c r="G354" s="21">
        <f>TRUNC(TRUNC(E354,8)*F354,2)</f>
        <v/>
      </c>
      <c r="L354" t="n">
        <v>1.233</v>
      </c>
      <c r="M354" t="n">
        <v>23.65</v>
      </c>
      <c r="N354">
        <f>(M354-F354)</f>
        <v/>
      </c>
    </row>
    <row r="355" ht="15" customHeight="1">
      <c r="A355" s="18" t="inlineStr">
        <is>
          <t>88264</t>
        </is>
      </c>
      <c r="B355" s="19" t="inlineStr">
        <is>
          <t>ELETRICISTA COM ENCARGOS COMPLEMENTARES</t>
        </is>
      </c>
      <c r="C355" s="18" t="inlineStr">
        <is>
          <t>SINAPI</t>
        </is>
      </c>
      <c r="D355" s="18" t="inlineStr">
        <is>
          <t>H</t>
        </is>
      </c>
      <c r="E355" s="20">
        <f>L355*FATOR</f>
        <v/>
      </c>
      <c r="F355" s="21">
        <f>'COMPOSICOES AUXILIARES'!G1514</f>
        <v/>
      </c>
      <c r="G355" s="21">
        <f>TRUNC(TRUNC(E355,8)*F355,2)</f>
        <v/>
      </c>
      <c r="L355" t="n">
        <v>4.008</v>
      </c>
      <c r="M355" t="n">
        <v>29.25</v>
      </c>
      <c r="N355">
        <f>(M355-F355)</f>
        <v/>
      </c>
    </row>
    <row r="356" ht="18" customHeight="1">
      <c r="A356" s="1" t="n"/>
      <c r="B356" s="1" t="n"/>
      <c r="C356" s="1" t="n"/>
      <c r="D356" s="1" t="n"/>
      <c r="E356" s="77" t="inlineStr">
        <is>
          <t>TOTAL Mão de Obra com Encargos Complementares:</t>
        </is>
      </c>
      <c r="F356" s="89" t="n"/>
      <c r="G356" s="22">
        <f>SUM(G354:G355)</f>
        <v/>
      </c>
    </row>
    <row r="357" ht="15" customHeight="1">
      <c r="A357" s="1" t="n"/>
      <c r="B357" s="1" t="n"/>
      <c r="C357" s="1" t="n"/>
      <c r="D357" s="1" t="n"/>
      <c r="E357" s="78" t="inlineStr">
        <is>
          <t>VALOR:</t>
        </is>
      </c>
      <c r="F357" s="89" t="n"/>
      <c r="G357" s="4">
        <f>SUM(G352,G356,G349)</f>
        <v/>
      </c>
    </row>
    <row r="358" ht="15" customHeight="1">
      <c r="A358" s="1" t="n"/>
      <c r="B358" s="1" t="n"/>
      <c r="C358" s="1" t="n"/>
      <c r="D358" s="1" t="n"/>
      <c r="E358" s="78" t="inlineStr">
        <is>
          <t>VALOR BDI:</t>
        </is>
      </c>
      <c r="F358" s="89" t="n"/>
      <c r="G358" s="4">
        <f>ROUNDDOWN(G357*BDI,2)</f>
        <v/>
      </c>
    </row>
    <row r="359" ht="15" customHeight="1">
      <c r="A359" s="1" t="n"/>
      <c r="B359" s="1" t="n"/>
      <c r="C359" s="1" t="n"/>
      <c r="D359" s="1" t="n"/>
      <c r="E359" s="78" t="inlineStr">
        <is>
          <t>VALOR COM BDI:</t>
        </is>
      </c>
      <c r="F359" s="89" t="n"/>
      <c r="G359" s="4">
        <f>G358 + G357</f>
        <v/>
      </c>
    </row>
    <row r="360" ht="9.949999999999999" customHeight="1">
      <c r="A360" s="1" t="n"/>
      <c r="B360" s="1" t="n"/>
      <c r="C360" s="1" t="n"/>
      <c r="D360" s="1" t="n"/>
      <c r="E360" s="79" t="n"/>
    </row>
    <row r="361" ht="20.1" customHeight="1">
      <c r="A361" s="80" t="inlineStr">
        <is>
          <t>88247 AUXILIAR DE ELETRICISTA COM ENCARGOS COMPLEMENTARES (H)</t>
        </is>
      </c>
      <c r="B361" s="88" t="n"/>
      <c r="C361" s="88" t="n"/>
      <c r="D361" s="88" t="n"/>
      <c r="E361" s="88" t="n"/>
      <c r="F361" s="88" t="n"/>
      <c r="G361" s="89" t="n"/>
    </row>
    <row r="362" ht="15" customHeight="1">
      <c r="A362" s="76" t="inlineStr">
        <is>
          <t>Encargos Complementares</t>
        </is>
      </c>
      <c r="B362" s="89" t="n"/>
      <c r="C362" s="74" t="inlineStr">
        <is>
          <t>FONTE</t>
        </is>
      </c>
      <c r="D362" s="74" t="inlineStr">
        <is>
          <t>UNID</t>
        </is>
      </c>
      <c r="E362" s="74" t="inlineStr">
        <is>
          <t>COEFICIENTE</t>
        </is>
      </c>
      <c r="F362" s="74" t="inlineStr">
        <is>
          <t>PREÇO UNITÁRIO</t>
        </is>
      </c>
      <c r="G362" s="74" t="inlineStr">
        <is>
          <t>TOTAL</t>
        </is>
      </c>
    </row>
    <row r="363" ht="21" customHeight="1">
      <c r="A363" s="18" t="inlineStr">
        <is>
          <t>00037370</t>
        </is>
      </c>
      <c r="B363" s="19" t="inlineStr">
        <is>
          <t>ALIMENTACAO - HORISTA (COLETADO CAIXA - ENCARGOS COMPLEMENTARES)</t>
        </is>
      </c>
      <c r="C363" s="18" t="inlineStr">
        <is>
          <t>SINAPI</t>
        </is>
      </c>
      <c r="D363" s="18" t="inlineStr">
        <is>
          <t>H</t>
        </is>
      </c>
      <c r="E363" s="20" t="n">
        <v>1</v>
      </c>
      <c r="F363" s="21" t="n">
        <v>3.39</v>
      </c>
      <c r="G363" s="21">
        <f>TRUNC(TRUNC(E363,8)*F363,2)</f>
        <v/>
      </c>
      <c r="L363" t="n">
        <v>1</v>
      </c>
      <c r="M363" t="n">
        <v>3.39</v>
      </c>
      <c r="N363">
        <f>(M363-F363)</f>
        <v/>
      </c>
    </row>
    <row r="364" ht="21" customHeight="1">
      <c r="A364" s="18" t="inlineStr">
        <is>
          <t>00043484</t>
        </is>
      </c>
      <c r="B364" s="19" t="inlineStr">
        <is>
          <t>EPI - FAMILIA ELETRICISTA - HORISTA (ENCARGOS COMPLEMENTARES - COLETADO CAIXA)</t>
        </is>
      </c>
      <c r="C364" s="18" t="inlineStr">
        <is>
          <t>SINAPI</t>
        </is>
      </c>
      <c r="D364" s="18" t="inlineStr">
        <is>
          <t>H</t>
        </is>
      </c>
      <c r="E364" s="20" t="n">
        <v>1</v>
      </c>
      <c r="F364" s="21" t="n">
        <v>1.2</v>
      </c>
      <c r="G364" s="21">
        <f>TRUNC(TRUNC(E364,8)*F364,2)</f>
        <v/>
      </c>
      <c r="L364" t="n">
        <v>1</v>
      </c>
      <c r="M364" t="n">
        <v>1.2</v>
      </c>
      <c r="N364">
        <f>(M364-F364)</f>
        <v/>
      </c>
    </row>
    <row r="365" ht="21" customHeight="1">
      <c r="A365" s="18" t="inlineStr">
        <is>
          <t>00037372</t>
        </is>
      </c>
      <c r="B365" s="19" t="inlineStr">
        <is>
          <t>EXAMES - HORISTA (COLETADO CAIXA - ENCARGOS COMPLEMENTARES)</t>
        </is>
      </c>
      <c r="C365" s="18" t="inlineStr">
        <is>
          <t>SINAPI</t>
        </is>
      </c>
      <c r="D365" s="18" t="inlineStr">
        <is>
          <t>H</t>
        </is>
      </c>
      <c r="E365" s="20" t="n">
        <v>1</v>
      </c>
      <c r="F365" s="21" t="n">
        <v>1.34</v>
      </c>
      <c r="G365" s="21">
        <f>TRUNC(TRUNC(E365,8)*F365,2)</f>
        <v/>
      </c>
      <c r="L365" t="n">
        <v>1</v>
      </c>
      <c r="M365" t="n">
        <v>1.34</v>
      </c>
      <c r="N365">
        <f>(M365-F365)</f>
        <v/>
      </c>
    </row>
    <row r="366" ht="21" customHeight="1">
      <c r="A366" s="18" t="inlineStr">
        <is>
          <t>00043460</t>
        </is>
      </c>
      <c r="B366" s="19" t="inlineStr">
        <is>
          <t>FERRAMENTAS - FAMILIA ELETRICISTA - HORISTA (ENCARGOS COMPLEMENTARES - COLETADO CAIXA)</t>
        </is>
      </c>
      <c r="C366" s="18" t="inlineStr">
        <is>
          <t>SINAPI</t>
        </is>
      </c>
      <c r="D366" s="18" t="inlineStr">
        <is>
          <t>H</t>
        </is>
      </c>
      <c r="E366" s="20" t="n">
        <v>1</v>
      </c>
      <c r="F366" s="21" t="n">
        <v>0.85</v>
      </c>
      <c r="G366" s="21">
        <f>TRUNC(TRUNC(E366,8)*F366,2)</f>
        <v/>
      </c>
      <c r="L366" t="n">
        <v>1</v>
      </c>
      <c r="M366" t="n">
        <v>0.85</v>
      </c>
      <c r="N366">
        <f>(M366-F366)</f>
        <v/>
      </c>
    </row>
    <row r="367" ht="21" customHeight="1">
      <c r="A367" s="18" t="inlineStr">
        <is>
          <t>00037373</t>
        </is>
      </c>
      <c r="B367" s="19" t="inlineStr">
        <is>
          <t>SEGURO - HORISTA (COLETADO CAIXA - ENCARGOS COMPLEMENTARES)</t>
        </is>
      </c>
      <c r="C367" s="18" t="inlineStr">
        <is>
          <t>SINAPI</t>
        </is>
      </c>
      <c r="D367" s="18" t="inlineStr">
        <is>
          <t>H</t>
        </is>
      </c>
      <c r="E367" s="20" t="n">
        <v>1</v>
      </c>
      <c r="F367" s="21" t="n">
        <v>0.04</v>
      </c>
      <c r="G367" s="21">
        <f>TRUNC(TRUNC(E367,8)*F367,2)</f>
        <v/>
      </c>
      <c r="L367" t="n">
        <v>1</v>
      </c>
      <c r="M367" t="n">
        <v>0.04</v>
      </c>
      <c r="N367">
        <f>(M367-F367)</f>
        <v/>
      </c>
    </row>
    <row r="368" ht="21" customHeight="1">
      <c r="A368" s="18" t="inlineStr">
        <is>
          <t>00037371</t>
        </is>
      </c>
      <c r="B368" s="19" t="inlineStr">
        <is>
          <t>TRANSPORTE - HORISTA (COLETADO CAIXA - ENCARGOS COMPLEMENTARES)</t>
        </is>
      </c>
      <c r="C368" s="18" t="inlineStr">
        <is>
          <t>SINAPI</t>
        </is>
      </c>
      <c r="D368" s="18" t="inlineStr">
        <is>
          <t>H</t>
        </is>
      </c>
      <c r="E368" s="20" t="n">
        <v>1</v>
      </c>
      <c r="F368" s="21" t="n">
        <v>1.1</v>
      </c>
      <c r="G368" s="21">
        <f>TRUNC(TRUNC(E368,8)*F368,2)</f>
        <v/>
      </c>
      <c r="L368" t="n">
        <v>1</v>
      </c>
      <c r="M368" t="n">
        <v>1.1</v>
      </c>
      <c r="N368">
        <f>(M368-F368)</f>
        <v/>
      </c>
    </row>
    <row r="369" ht="15" customHeight="1">
      <c r="A369" s="1" t="n"/>
      <c r="B369" s="1" t="n"/>
      <c r="C369" s="1" t="n"/>
      <c r="D369" s="1" t="n"/>
      <c r="E369" s="77" t="inlineStr">
        <is>
          <t>TOTAL Encargos Complementares:</t>
        </is>
      </c>
      <c r="F369" s="89" t="n"/>
      <c r="G369" s="22">
        <f>SUM(G363:G368)</f>
        <v/>
      </c>
    </row>
    <row r="370" ht="15" customHeight="1">
      <c r="A370" s="76" t="inlineStr">
        <is>
          <t>Mão de Obra</t>
        </is>
      </c>
      <c r="B370" s="89" t="n"/>
      <c r="C370" s="74" t="inlineStr">
        <is>
          <t>FONTE</t>
        </is>
      </c>
      <c r="D370" s="74" t="inlineStr">
        <is>
          <t>UNID</t>
        </is>
      </c>
      <c r="E370" s="74" t="inlineStr">
        <is>
          <t>COEFICIENTE</t>
        </is>
      </c>
      <c r="F370" s="74" t="inlineStr">
        <is>
          <t>PREÇO UNITÁRIO</t>
        </is>
      </c>
      <c r="G370" s="74" t="inlineStr">
        <is>
          <t>TOTAL</t>
        </is>
      </c>
    </row>
    <row r="371" ht="15" customHeight="1">
      <c r="A371" s="18" t="inlineStr">
        <is>
          <t>00000247</t>
        </is>
      </c>
      <c r="B371" s="19" t="inlineStr">
        <is>
          <t>AJUDANTE DE ELETRICISTA (HORISTA)</t>
        </is>
      </c>
      <c r="C371" s="18" t="inlineStr">
        <is>
          <t>SINAPI</t>
        </is>
      </c>
      <c r="D371" s="18" t="inlineStr">
        <is>
          <t>H</t>
        </is>
      </c>
      <c r="E371" s="20">
        <f>L371*FATOR</f>
        <v/>
      </c>
      <c r="F371" s="21" t="n">
        <v>15.09</v>
      </c>
      <c r="G371" s="21">
        <f>TRUNC(TRUNC(E371,8)*F371,2)</f>
        <v/>
      </c>
      <c r="L371" t="n">
        <v>1</v>
      </c>
      <c r="M371" t="n">
        <v>15.09</v>
      </c>
      <c r="N371">
        <f>(M371-F371)</f>
        <v/>
      </c>
    </row>
    <row r="372" ht="15" customHeight="1">
      <c r="A372" s="1" t="n"/>
      <c r="B372" s="1" t="n"/>
      <c r="C372" s="1" t="n"/>
      <c r="D372" s="1" t="n"/>
      <c r="E372" s="77" t="inlineStr">
        <is>
          <t>TOTAL Mão de Obra:</t>
        </is>
      </c>
      <c r="F372" s="89" t="n"/>
      <c r="G372" s="22">
        <f>SUM(G371:G371)</f>
        <v/>
      </c>
    </row>
    <row r="373" ht="15" customHeight="1">
      <c r="A373" s="76" t="inlineStr">
        <is>
          <t>Serviço</t>
        </is>
      </c>
      <c r="B373" s="89" t="n"/>
      <c r="C373" s="74" t="inlineStr">
        <is>
          <t>FONTE</t>
        </is>
      </c>
      <c r="D373" s="74" t="inlineStr">
        <is>
          <t>UNID</t>
        </is>
      </c>
      <c r="E373" s="74" t="inlineStr">
        <is>
          <t>COEFICIENTE</t>
        </is>
      </c>
      <c r="F373" s="74" t="inlineStr">
        <is>
          <t>PREÇO UNITÁRIO</t>
        </is>
      </c>
      <c r="G373" s="74" t="inlineStr">
        <is>
          <t>TOTAL</t>
        </is>
      </c>
    </row>
    <row r="374" ht="21" customHeight="1">
      <c r="A374" s="18" t="inlineStr">
        <is>
          <t>95316</t>
        </is>
      </c>
      <c r="B374" s="19" t="inlineStr">
        <is>
          <t>CURSO DE CAPACITAÇÃO PARA AUXILIAR DE ELETRICISTA (ENCARGOS COMPLEMENTARES) - HORISTA</t>
        </is>
      </c>
      <c r="C374" s="18" t="inlineStr">
        <is>
          <t>SINAPI</t>
        </is>
      </c>
      <c r="D374" s="18" t="inlineStr">
        <is>
          <t>H</t>
        </is>
      </c>
      <c r="E374" s="20" t="n">
        <v>1</v>
      </c>
      <c r="F374" s="21">
        <f>'COMPOSICOES AUXILIARES'!G1141</f>
        <v/>
      </c>
      <c r="G374" s="21">
        <f>TRUNC(TRUNC(E374,8)*F374,2)</f>
        <v/>
      </c>
      <c r="L374" t="n">
        <v>1</v>
      </c>
      <c r="M374" t="n">
        <v>0.64</v>
      </c>
      <c r="N374">
        <f>(M374-F374)</f>
        <v/>
      </c>
    </row>
    <row r="375" ht="15" customHeight="1">
      <c r="A375" s="1" t="n"/>
      <c r="B375" s="1" t="n"/>
      <c r="C375" s="1" t="n"/>
      <c r="D375" s="1" t="n"/>
      <c r="E375" s="77" t="inlineStr">
        <is>
          <t>TOTAL Serviço:</t>
        </is>
      </c>
      <c r="F375" s="89" t="n"/>
      <c r="G375" s="22">
        <f>SUM(G374:G374)</f>
        <v/>
      </c>
    </row>
    <row r="376" ht="15" customHeight="1">
      <c r="A376" s="1" t="n"/>
      <c r="B376" s="1" t="n"/>
      <c r="C376" s="1" t="n"/>
      <c r="D376" s="1" t="n"/>
      <c r="E376" s="78" t="inlineStr">
        <is>
          <t>VALOR:</t>
        </is>
      </c>
      <c r="F376" s="89" t="n"/>
      <c r="G376" s="4">
        <f>SUM(G375,G372,G369)</f>
        <v/>
      </c>
    </row>
    <row r="377" ht="15" customHeight="1">
      <c r="A377" s="1" t="n"/>
      <c r="B377" s="1" t="n"/>
      <c r="C377" s="1" t="n"/>
      <c r="D377" s="1" t="n"/>
      <c r="E377" s="78" t="inlineStr">
        <is>
          <t>VALOR BDI:</t>
        </is>
      </c>
      <c r="F377" s="89" t="n"/>
      <c r="G377" s="4">
        <f>ROUNDDOWN(G376*BDI,2)</f>
        <v/>
      </c>
    </row>
    <row r="378" ht="15" customHeight="1">
      <c r="A378" s="1" t="n"/>
      <c r="B378" s="1" t="n"/>
      <c r="C378" s="1" t="n"/>
      <c r="D378" s="1" t="n"/>
      <c r="E378" s="78" t="inlineStr">
        <is>
          <t>VALOR COM BDI:</t>
        </is>
      </c>
      <c r="F378" s="89" t="n"/>
      <c r="G378" s="4">
        <f>G377 + G376</f>
        <v/>
      </c>
    </row>
    <row r="379" ht="9.949999999999999" customHeight="1">
      <c r="A379" s="1" t="n"/>
      <c r="B379" s="1" t="n"/>
      <c r="C379" s="1" t="n"/>
      <c r="D379" s="1" t="n"/>
      <c r="E379" s="79" t="n"/>
    </row>
    <row r="380" ht="20.1" customHeight="1">
      <c r="A380" s="80" t="inlineStr">
        <is>
          <t>88248 AUXILIAR DE ENCANADOR OU BOMBEIRO HIDRÁULICO COM ENCARGOS COMPLEMENTARES (H)</t>
        </is>
      </c>
      <c r="B380" s="88" t="n"/>
      <c r="C380" s="88" t="n"/>
      <c r="D380" s="88" t="n"/>
      <c r="E380" s="88" t="n"/>
      <c r="F380" s="88" t="n"/>
      <c r="G380" s="89" t="n"/>
    </row>
    <row r="381" ht="15" customHeight="1">
      <c r="A381" s="76" t="inlineStr">
        <is>
          <t>Encargos Complementares</t>
        </is>
      </c>
      <c r="B381" s="89" t="n"/>
      <c r="C381" s="74" t="inlineStr">
        <is>
          <t>FONTE</t>
        </is>
      </c>
      <c r="D381" s="74" t="inlineStr">
        <is>
          <t>UNID</t>
        </is>
      </c>
      <c r="E381" s="74" t="inlineStr">
        <is>
          <t>COEFICIENTE</t>
        </is>
      </c>
      <c r="F381" s="74" t="inlineStr">
        <is>
          <t>PREÇO UNITÁRIO</t>
        </is>
      </c>
      <c r="G381" s="74" t="inlineStr">
        <is>
          <t>TOTAL</t>
        </is>
      </c>
    </row>
    <row r="382" ht="21" customHeight="1">
      <c r="A382" s="18" t="inlineStr">
        <is>
          <t>00037370</t>
        </is>
      </c>
      <c r="B382" s="19" t="inlineStr">
        <is>
          <t>ALIMENTACAO - HORISTA (COLETADO CAIXA - ENCARGOS COMPLEMENTARES)</t>
        </is>
      </c>
      <c r="C382" s="18" t="inlineStr">
        <is>
          <t>SINAPI</t>
        </is>
      </c>
      <c r="D382" s="18" t="inlineStr">
        <is>
          <t>H</t>
        </is>
      </c>
      <c r="E382" s="20" t="n">
        <v>1</v>
      </c>
      <c r="F382" s="21" t="n">
        <v>3.39</v>
      </c>
      <c r="G382" s="21">
        <f>TRUNC(TRUNC(E382,8)*F382,2)</f>
        <v/>
      </c>
      <c r="L382" t="n">
        <v>1</v>
      </c>
      <c r="M382" t="n">
        <v>3.39</v>
      </c>
      <c r="N382">
        <f>(M382-F382)</f>
        <v/>
      </c>
    </row>
    <row r="383" ht="21" customHeight="1">
      <c r="A383" s="18" t="inlineStr">
        <is>
          <t>00043485</t>
        </is>
      </c>
      <c r="B383" s="19" t="inlineStr">
        <is>
          <t>EPI - FAMILIA ENCANADOR - HORISTA (ENCARGOS COMPLEMENTARES - COLETADO CAIXA)</t>
        </is>
      </c>
      <c r="C383" s="18" t="inlineStr">
        <is>
          <t>SINAPI</t>
        </is>
      </c>
      <c r="D383" s="18" t="inlineStr">
        <is>
          <t>H</t>
        </is>
      </c>
      <c r="E383" s="20" t="n">
        <v>1</v>
      </c>
      <c r="F383" s="21" t="n">
        <v>1.06</v>
      </c>
      <c r="G383" s="21">
        <f>TRUNC(TRUNC(E383,8)*F383,2)</f>
        <v/>
      </c>
      <c r="L383" t="n">
        <v>1</v>
      </c>
      <c r="M383" t="n">
        <v>1.06</v>
      </c>
      <c r="N383">
        <f>(M383-F383)</f>
        <v/>
      </c>
    </row>
    <row r="384" ht="21" customHeight="1">
      <c r="A384" s="18" t="inlineStr">
        <is>
          <t>00037372</t>
        </is>
      </c>
      <c r="B384" s="19" t="inlineStr">
        <is>
          <t>EXAMES - HORISTA (COLETADO CAIXA - ENCARGOS COMPLEMENTARES)</t>
        </is>
      </c>
      <c r="C384" s="18" t="inlineStr">
        <is>
          <t>SINAPI</t>
        </is>
      </c>
      <c r="D384" s="18" t="inlineStr">
        <is>
          <t>H</t>
        </is>
      </c>
      <c r="E384" s="20" t="n">
        <v>1</v>
      </c>
      <c r="F384" s="21" t="n">
        <v>1.34</v>
      </c>
      <c r="G384" s="21">
        <f>TRUNC(TRUNC(E384,8)*F384,2)</f>
        <v/>
      </c>
      <c r="L384" t="n">
        <v>1</v>
      </c>
      <c r="M384" t="n">
        <v>1.34</v>
      </c>
      <c r="N384">
        <f>(M384-F384)</f>
        <v/>
      </c>
    </row>
    <row r="385" ht="21" customHeight="1">
      <c r="A385" s="18" t="inlineStr">
        <is>
          <t>00043461</t>
        </is>
      </c>
      <c r="B385" s="19" t="inlineStr">
        <is>
          <t>FERRAMENTAS - FAMILIA ENCANADOR - HORISTA (ENCARGOS COMPLEMENTARES - COLETADO CAIXA)</t>
        </is>
      </c>
      <c r="C385" s="18" t="inlineStr">
        <is>
          <t>SINAPI</t>
        </is>
      </c>
      <c r="D385" s="18" t="inlineStr">
        <is>
          <t>H</t>
        </is>
      </c>
      <c r="E385" s="20" t="n">
        <v>1</v>
      </c>
      <c r="F385" s="21" t="n">
        <v>0.31</v>
      </c>
      <c r="G385" s="21">
        <f>TRUNC(TRUNC(E385,8)*F385,2)</f>
        <v/>
      </c>
      <c r="L385" t="n">
        <v>1</v>
      </c>
      <c r="M385" t="n">
        <v>0.31</v>
      </c>
      <c r="N385">
        <f>(M385-F385)</f>
        <v/>
      </c>
    </row>
    <row r="386" ht="21" customHeight="1">
      <c r="A386" s="18" t="inlineStr">
        <is>
          <t>00037373</t>
        </is>
      </c>
      <c r="B386" s="19" t="inlineStr">
        <is>
          <t>SEGURO - HORISTA (COLETADO CAIXA - ENCARGOS COMPLEMENTARES)</t>
        </is>
      </c>
      <c r="C386" s="18" t="inlineStr">
        <is>
          <t>SINAPI</t>
        </is>
      </c>
      <c r="D386" s="18" t="inlineStr">
        <is>
          <t>H</t>
        </is>
      </c>
      <c r="E386" s="20" t="n">
        <v>1</v>
      </c>
      <c r="F386" s="21" t="n">
        <v>0.04</v>
      </c>
      <c r="G386" s="21">
        <f>TRUNC(TRUNC(E386,8)*F386,2)</f>
        <v/>
      </c>
      <c r="L386" t="n">
        <v>1</v>
      </c>
      <c r="M386" t="n">
        <v>0.04</v>
      </c>
      <c r="N386">
        <f>(M386-F386)</f>
        <v/>
      </c>
    </row>
    <row r="387" ht="21" customHeight="1">
      <c r="A387" s="18" t="inlineStr">
        <is>
          <t>00037371</t>
        </is>
      </c>
      <c r="B387" s="19" t="inlineStr">
        <is>
          <t>TRANSPORTE - HORISTA (COLETADO CAIXA - ENCARGOS COMPLEMENTARES)</t>
        </is>
      </c>
      <c r="C387" s="18" t="inlineStr">
        <is>
          <t>SINAPI</t>
        </is>
      </c>
      <c r="D387" s="18" t="inlineStr">
        <is>
          <t>H</t>
        </is>
      </c>
      <c r="E387" s="20" t="n">
        <v>1</v>
      </c>
      <c r="F387" s="21" t="n">
        <v>1.1</v>
      </c>
      <c r="G387" s="21">
        <f>TRUNC(TRUNC(E387,8)*F387,2)</f>
        <v/>
      </c>
      <c r="L387" t="n">
        <v>1</v>
      </c>
      <c r="M387" t="n">
        <v>1.1</v>
      </c>
      <c r="N387">
        <f>(M387-F387)</f>
        <v/>
      </c>
    </row>
    <row r="388" ht="15" customHeight="1">
      <c r="A388" s="1" t="n"/>
      <c r="B388" s="1" t="n"/>
      <c r="C388" s="1" t="n"/>
      <c r="D388" s="1" t="n"/>
      <c r="E388" s="77" t="inlineStr">
        <is>
          <t>TOTAL Encargos Complementares:</t>
        </is>
      </c>
      <c r="F388" s="89" t="n"/>
      <c r="G388" s="22">
        <f>SUM(G382:G387)</f>
        <v/>
      </c>
    </row>
    <row r="389" ht="15" customHeight="1">
      <c r="A389" s="76" t="inlineStr">
        <is>
          <t>Mão de Obra</t>
        </is>
      </c>
      <c r="B389" s="89" t="n"/>
      <c r="C389" s="74" t="inlineStr">
        <is>
          <t>FONTE</t>
        </is>
      </c>
      <c r="D389" s="74" t="inlineStr">
        <is>
          <t>UNID</t>
        </is>
      </c>
      <c r="E389" s="74" t="inlineStr">
        <is>
          <t>COEFICIENTE</t>
        </is>
      </c>
      <c r="F389" s="74" t="inlineStr">
        <is>
          <t>PREÇO UNITÁRIO</t>
        </is>
      </c>
      <c r="G389" s="74" t="inlineStr">
        <is>
          <t>TOTAL</t>
        </is>
      </c>
    </row>
    <row r="390" ht="21" customHeight="1">
      <c r="A390" s="18" t="inlineStr">
        <is>
          <t>00000246</t>
        </is>
      </c>
      <c r="B390" s="19" t="inlineStr">
        <is>
          <t>AUXILIAR DE ENCANADOR OU BOMBEIRO HIDRAULICO (HORISTA)</t>
        </is>
      </c>
      <c r="C390" s="18" t="inlineStr">
        <is>
          <t>SINAPI</t>
        </is>
      </c>
      <c r="D390" s="18" t="inlineStr">
        <is>
          <t>H</t>
        </is>
      </c>
      <c r="E390" s="20">
        <f>L390*FATOR</f>
        <v/>
      </c>
      <c r="F390" s="21" t="n">
        <v>15.09</v>
      </c>
      <c r="G390" s="21">
        <f>TRUNC(TRUNC(E390,8)*F390,2)</f>
        <v/>
      </c>
      <c r="L390" t="n">
        <v>1</v>
      </c>
      <c r="M390" t="n">
        <v>15.09</v>
      </c>
      <c r="N390">
        <f>(M390-F390)</f>
        <v/>
      </c>
    </row>
    <row r="391" ht="15" customHeight="1">
      <c r="A391" s="1" t="n"/>
      <c r="B391" s="1" t="n"/>
      <c r="C391" s="1" t="n"/>
      <c r="D391" s="1" t="n"/>
      <c r="E391" s="77" t="inlineStr">
        <is>
          <t>TOTAL Mão de Obra:</t>
        </is>
      </c>
      <c r="F391" s="89" t="n"/>
      <c r="G391" s="22">
        <f>SUM(G390:G390)</f>
        <v/>
      </c>
    </row>
    <row r="392" ht="15" customHeight="1">
      <c r="A392" s="76" t="inlineStr">
        <is>
          <t>Serviço</t>
        </is>
      </c>
      <c r="B392" s="89" t="n"/>
      <c r="C392" s="74" t="inlineStr">
        <is>
          <t>FONTE</t>
        </is>
      </c>
      <c r="D392" s="74" t="inlineStr">
        <is>
          <t>UNID</t>
        </is>
      </c>
      <c r="E392" s="74" t="inlineStr">
        <is>
          <t>COEFICIENTE</t>
        </is>
      </c>
      <c r="F392" s="74" t="inlineStr">
        <is>
          <t>PREÇO UNITÁRIO</t>
        </is>
      </c>
      <c r="G392" s="74" t="inlineStr">
        <is>
          <t>TOTAL</t>
        </is>
      </c>
    </row>
    <row r="393" ht="29.1" customHeight="1">
      <c r="A393" s="18" t="inlineStr">
        <is>
          <t>95317</t>
        </is>
      </c>
      <c r="B393" s="19" t="inlineStr">
        <is>
          <t>CURSO DE CAPACITAÇÃO PARA AUXILIAR DE ENCANADOR OU BOMBEIRO HIDRÁULICO (ENCARGOS COMPLEMENTARES) - HORISTA</t>
        </is>
      </c>
      <c r="C393" s="18" t="inlineStr">
        <is>
          <t>SINAPI</t>
        </is>
      </c>
      <c r="D393" s="18" t="inlineStr">
        <is>
          <t>H</t>
        </is>
      </c>
      <c r="E393" s="20" t="n">
        <v>1</v>
      </c>
      <c r="F393" s="21">
        <f>'COMPOSICOES AUXILIARES'!G1149</f>
        <v/>
      </c>
      <c r="G393" s="21">
        <f>TRUNC(TRUNC(E393,8)*F393,2)</f>
        <v/>
      </c>
      <c r="L393" t="n">
        <v>1</v>
      </c>
      <c r="M393" t="n">
        <v>0.31</v>
      </c>
      <c r="N393">
        <f>(M393-F393)</f>
        <v/>
      </c>
    </row>
    <row r="394" ht="15" customHeight="1">
      <c r="A394" s="1" t="n"/>
      <c r="B394" s="1" t="n"/>
      <c r="C394" s="1" t="n"/>
      <c r="D394" s="1" t="n"/>
      <c r="E394" s="77" t="inlineStr">
        <is>
          <t>TOTAL Serviço:</t>
        </is>
      </c>
      <c r="F394" s="89" t="n"/>
      <c r="G394" s="22">
        <f>SUM(G393:G393)</f>
        <v/>
      </c>
    </row>
    <row r="395" ht="15" customHeight="1">
      <c r="A395" s="1" t="n"/>
      <c r="B395" s="1" t="n"/>
      <c r="C395" s="1" t="n"/>
      <c r="D395" s="1" t="n"/>
      <c r="E395" s="78" t="inlineStr">
        <is>
          <t>VALOR:</t>
        </is>
      </c>
      <c r="F395" s="89" t="n"/>
      <c r="G395" s="4">
        <f>SUM(G394,G391,G388)</f>
        <v/>
      </c>
    </row>
    <row r="396" ht="15" customHeight="1">
      <c r="A396" s="1" t="n"/>
      <c r="B396" s="1" t="n"/>
      <c r="C396" s="1" t="n"/>
      <c r="D396" s="1" t="n"/>
      <c r="E396" s="78" t="inlineStr">
        <is>
          <t>VALOR BDI:</t>
        </is>
      </c>
      <c r="F396" s="89" t="n"/>
      <c r="G396" s="4">
        <f>ROUNDDOWN(G395*BDI,2)</f>
        <v/>
      </c>
    </row>
    <row r="397" ht="15" customHeight="1">
      <c r="A397" s="1" t="n"/>
      <c r="B397" s="1" t="n"/>
      <c r="C397" s="1" t="n"/>
      <c r="D397" s="1" t="n"/>
      <c r="E397" s="78" t="inlineStr">
        <is>
          <t>VALOR COM BDI:</t>
        </is>
      </c>
      <c r="F397" s="89" t="n"/>
      <c r="G397" s="4">
        <f>G396 + G395</f>
        <v/>
      </c>
    </row>
    <row r="398" ht="9.949999999999999" customHeight="1">
      <c r="A398" s="1" t="n"/>
      <c r="B398" s="1" t="n"/>
      <c r="C398" s="1" t="n"/>
      <c r="D398" s="1" t="n"/>
      <c r="E398" s="79" t="n"/>
    </row>
    <row r="399" ht="20.1" customHeight="1">
      <c r="A399" s="80" t="inlineStr">
        <is>
          <t>88256 AZULEJISTA OU LADRILHISTA COM ENCARGOS COMPLEMENTARES (H)</t>
        </is>
      </c>
      <c r="B399" s="88" t="n"/>
      <c r="C399" s="88" t="n"/>
      <c r="D399" s="88" t="n"/>
      <c r="E399" s="88" t="n"/>
      <c r="F399" s="88" t="n"/>
      <c r="G399" s="89" t="n"/>
    </row>
    <row r="400" ht="15" customHeight="1">
      <c r="A400" s="76" t="inlineStr">
        <is>
          <t>Encargos Complementares</t>
        </is>
      </c>
      <c r="B400" s="89" t="n"/>
      <c r="C400" s="74" t="inlineStr">
        <is>
          <t>FONTE</t>
        </is>
      </c>
      <c r="D400" s="74" t="inlineStr">
        <is>
          <t>UNID</t>
        </is>
      </c>
      <c r="E400" s="74" t="inlineStr">
        <is>
          <t>COEFICIENTE</t>
        </is>
      </c>
      <c r="F400" s="74" t="inlineStr">
        <is>
          <t>PREÇO UNITÁRIO</t>
        </is>
      </c>
      <c r="G400" s="74" t="inlineStr">
        <is>
          <t>TOTAL</t>
        </is>
      </c>
    </row>
    <row r="401" ht="21" customHeight="1">
      <c r="A401" s="18" t="inlineStr">
        <is>
          <t>00037370</t>
        </is>
      </c>
      <c r="B401" s="19" t="inlineStr">
        <is>
          <t>ALIMENTACAO - HORISTA (COLETADO CAIXA - ENCARGOS COMPLEMENTARES)</t>
        </is>
      </c>
      <c r="C401" s="18" t="inlineStr">
        <is>
          <t>SINAPI</t>
        </is>
      </c>
      <c r="D401" s="18" t="inlineStr">
        <is>
          <t>H</t>
        </is>
      </c>
      <c r="E401" s="20" t="n">
        <v>1</v>
      </c>
      <c r="F401" s="21" t="n">
        <v>3.39</v>
      </c>
      <c r="G401" s="21">
        <f>TRUNC(TRUNC(E401,8)*F401,2)</f>
        <v/>
      </c>
      <c r="L401" t="n">
        <v>1</v>
      </c>
      <c r="M401" t="n">
        <v>3.39</v>
      </c>
      <c r="N401">
        <f>(M401-F401)</f>
        <v/>
      </c>
    </row>
    <row r="402" ht="21" customHeight="1">
      <c r="A402" s="18" t="inlineStr">
        <is>
          <t>00043489</t>
        </is>
      </c>
      <c r="B402" s="19" t="inlineStr">
        <is>
          <t>EPI - FAMILIA PEDREIRO - HORISTA (ENCARGOS COMPLEMENTARES - COLETADO CAIXA)</t>
        </is>
      </c>
      <c r="C402" s="18" t="inlineStr">
        <is>
          <t>SINAPI</t>
        </is>
      </c>
      <c r="D402" s="18" t="inlineStr">
        <is>
          <t>H</t>
        </is>
      </c>
      <c r="E402" s="20" t="n">
        <v>1</v>
      </c>
      <c r="F402" s="21" t="n">
        <v>1.24</v>
      </c>
      <c r="G402" s="21">
        <f>TRUNC(TRUNC(E402,8)*F402,2)</f>
        <v/>
      </c>
      <c r="L402" t="n">
        <v>1</v>
      </c>
      <c r="M402" t="n">
        <v>1.24</v>
      </c>
      <c r="N402">
        <f>(M402-F402)</f>
        <v/>
      </c>
    </row>
    <row r="403" ht="21" customHeight="1">
      <c r="A403" s="18" t="inlineStr">
        <is>
          <t>00037372</t>
        </is>
      </c>
      <c r="B403" s="19" t="inlineStr">
        <is>
          <t>EXAMES - HORISTA (COLETADO CAIXA - ENCARGOS COMPLEMENTARES)</t>
        </is>
      </c>
      <c r="C403" s="18" t="inlineStr">
        <is>
          <t>SINAPI</t>
        </is>
      </c>
      <c r="D403" s="18" t="inlineStr">
        <is>
          <t>H</t>
        </is>
      </c>
      <c r="E403" s="20" t="n">
        <v>1</v>
      </c>
      <c r="F403" s="21" t="n">
        <v>1.34</v>
      </c>
      <c r="G403" s="21">
        <f>TRUNC(TRUNC(E403,8)*F403,2)</f>
        <v/>
      </c>
      <c r="L403" t="n">
        <v>1</v>
      </c>
      <c r="M403" t="n">
        <v>1.34</v>
      </c>
      <c r="N403">
        <f>(M403-F403)</f>
        <v/>
      </c>
    </row>
    <row r="404" ht="21" customHeight="1">
      <c r="A404" s="18" t="inlineStr">
        <is>
          <t>00043465</t>
        </is>
      </c>
      <c r="B404" s="19" t="inlineStr">
        <is>
          <t>FERRAMENTAS - FAMILIA PEDREIRO - HORISTA (ENCARGOS COMPLEMENTARES - COLETADO CAIXA)</t>
        </is>
      </c>
      <c r="C404" s="18" t="inlineStr">
        <is>
          <t>SINAPI</t>
        </is>
      </c>
      <c r="D404" s="18" t="inlineStr">
        <is>
          <t>H</t>
        </is>
      </c>
      <c r="E404" s="20" t="n">
        <v>1</v>
      </c>
      <c r="F404" s="21" t="n">
        <v>0.82</v>
      </c>
      <c r="G404" s="21">
        <f>TRUNC(TRUNC(E404,8)*F404,2)</f>
        <v/>
      </c>
      <c r="L404" t="n">
        <v>1</v>
      </c>
      <c r="M404" t="n">
        <v>0.82</v>
      </c>
      <c r="N404">
        <f>(M404-F404)</f>
        <v/>
      </c>
    </row>
    <row r="405" ht="21" customHeight="1">
      <c r="A405" s="18" t="inlineStr">
        <is>
          <t>00037373</t>
        </is>
      </c>
      <c r="B405" s="19" t="inlineStr">
        <is>
          <t>SEGURO - HORISTA (COLETADO CAIXA - ENCARGOS COMPLEMENTARES)</t>
        </is>
      </c>
      <c r="C405" s="18" t="inlineStr">
        <is>
          <t>SINAPI</t>
        </is>
      </c>
      <c r="D405" s="18" t="inlineStr">
        <is>
          <t>H</t>
        </is>
      </c>
      <c r="E405" s="20" t="n">
        <v>1</v>
      </c>
      <c r="F405" s="21" t="n">
        <v>0.04</v>
      </c>
      <c r="G405" s="21">
        <f>TRUNC(TRUNC(E405,8)*F405,2)</f>
        <v/>
      </c>
      <c r="L405" t="n">
        <v>1</v>
      </c>
      <c r="M405" t="n">
        <v>0.04</v>
      </c>
      <c r="N405">
        <f>(M405-F405)</f>
        <v/>
      </c>
    </row>
    <row r="406" ht="21" customHeight="1">
      <c r="A406" s="18" t="inlineStr">
        <is>
          <t>00037371</t>
        </is>
      </c>
      <c r="B406" s="19" t="inlineStr">
        <is>
          <t>TRANSPORTE - HORISTA (COLETADO CAIXA - ENCARGOS COMPLEMENTARES)</t>
        </is>
      </c>
      <c r="C406" s="18" t="inlineStr">
        <is>
          <t>SINAPI</t>
        </is>
      </c>
      <c r="D406" s="18" t="inlineStr">
        <is>
          <t>H</t>
        </is>
      </c>
      <c r="E406" s="20" t="n">
        <v>1</v>
      </c>
      <c r="F406" s="21" t="n">
        <v>1.1</v>
      </c>
      <c r="G406" s="21">
        <f>TRUNC(TRUNC(E406,8)*F406,2)</f>
        <v/>
      </c>
      <c r="L406" t="n">
        <v>1</v>
      </c>
      <c r="M406" t="n">
        <v>1.1</v>
      </c>
      <c r="N406">
        <f>(M406-F406)</f>
        <v/>
      </c>
    </row>
    <row r="407" ht="15" customHeight="1">
      <c r="A407" s="1" t="n"/>
      <c r="B407" s="1" t="n"/>
      <c r="C407" s="1" t="n"/>
      <c r="D407" s="1" t="n"/>
      <c r="E407" s="77" t="inlineStr">
        <is>
          <t>TOTAL Encargos Complementares:</t>
        </is>
      </c>
      <c r="F407" s="89" t="n"/>
      <c r="G407" s="22">
        <f>SUM(G401:G406)</f>
        <v/>
      </c>
    </row>
    <row r="408" ht="15" customHeight="1">
      <c r="A408" s="76" t="inlineStr">
        <is>
          <t>Mão de Obra</t>
        </is>
      </c>
      <c r="B408" s="89" t="n"/>
      <c r="C408" s="74" t="inlineStr">
        <is>
          <t>FONTE</t>
        </is>
      </c>
      <c r="D408" s="74" t="inlineStr">
        <is>
          <t>UNID</t>
        </is>
      </c>
      <c r="E408" s="74" t="inlineStr">
        <is>
          <t>COEFICIENTE</t>
        </is>
      </c>
      <c r="F408" s="74" t="inlineStr">
        <is>
          <t>PREÇO UNITÁRIO</t>
        </is>
      </c>
      <c r="G408" s="74" t="inlineStr">
        <is>
          <t>TOTAL</t>
        </is>
      </c>
    </row>
    <row r="409" ht="15" customHeight="1">
      <c r="A409" s="18" t="inlineStr">
        <is>
          <t>00004760</t>
        </is>
      </c>
      <c r="B409" s="19" t="inlineStr">
        <is>
          <t>AZULEJISTA OU LADRILHEIRO (HORISTA)</t>
        </is>
      </c>
      <c r="C409" s="18" t="inlineStr">
        <is>
          <t>SINAPI</t>
        </is>
      </c>
      <c r="D409" s="18" t="inlineStr">
        <is>
          <t>H</t>
        </is>
      </c>
      <c r="E409" s="20">
        <f>L409*FATOR</f>
        <v/>
      </c>
      <c r="F409" s="21" t="n">
        <v>20.46</v>
      </c>
      <c r="G409" s="21">
        <f>TRUNC(TRUNC(E409,8)*F409,2)</f>
        <v/>
      </c>
      <c r="L409" t="n">
        <v>1</v>
      </c>
      <c r="M409" t="n">
        <v>20.46</v>
      </c>
      <c r="N409">
        <f>(M409-F409)</f>
        <v/>
      </c>
    </row>
    <row r="410" ht="15" customHeight="1">
      <c r="A410" s="1" t="n"/>
      <c r="B410" s="1" t="n"/>
      <c r="C410" s="1" t="n"/>
      <c r="D410" s="1" t="n"/>
      <c r="E410" s="77" t="inlineStr">
        <is>
          <t>TOTAL Mão de Obra:</t>
        </is>
      </c>
      <c r="F410" s="89" t="n"/>
      <c r="G410" s="22">
        <f>SUM(G409:G409)</f>
        <v/>
      </c>
    </row>
    <row r="411" ht="15" customHeight="1">
      <c r="A411" s="76" t="inlineStr">
        <is>
          <t>Serviço</t>
        </is>
      </c>
      <c r="B411" s="89" t="n"/>
      <c r="C411" s="74" t="inlineStr">
        <is>
          <t>FONTE</t>
        </is>
      </c>
      <c r="D411" s="74" t="inlineStr">
        <is>
          <t>UNID</t>
        </is>
      </c>
      <c r="E411" s="74" t="inlineStr">
        <is>
          <t>COEFICIENTE</t>
        </is>
      </c>
      <c r="F411" s="74" t="inlineStr">
        <is>
          <t>PREÇO UNITÁRIO</t>
        </is>
      </c>
      <c r="G411" s="74" t="inlineStr">
        <is>
          <t>TOTAL</t>
        </is>
      </c>
    </row>
    <row r="412" ht="21" customHeight="1">
      <c r="A412" s="18" t="inlineStr">
        <is>
          <t>95324</t>
        </is>
      </c>
      <c r="B412" s="19" t="inlineStr">
        <is>
          <t>CURSO DE CAPACITAÇÃO PARA AZULEJISTA OU LADRILHISTA (ENCARGOS COMPLEMENTARES) - HORISTA</t>
        </is>
      </c>
      <c r="C412" s="18" t="inlineStr">
        <is>
          <t>SINAPI</t>
        </is>
      </c>
      <c r="D412" s="18" t="inlineStr">
        <is>
          <t>H</t>
        </is>
      </c>
      <c r="E412" s="20" t="n">
        <v>1</v>
      </c>
      <c r="F412" s="21">
        <f>'COMPOSICOES AUXILIARES'!G1165</f>
        <v/>
      </c>
      <c r="G412" s="21">
        <f>TRUNC(TRUNC(E412,8)*F412,2)</f>
        <v/>
      </c>
      <c r="L412" t="n">
        <v>1</v>
      </c>
      <c r="M412" t="n">
        <v>0.34</v>
      </c>
      <c r="N412">
        <f>(M412-F412)</f>
        <v/>
      </c>
    </row>
    <row r="413" ht="15" customHeight="1">
      <c r="A413" s="1" t="n"/>
      <c r="B413" s="1" t="n"/>
      <c r="C413" s="1" t="n"/>
      <c r="D413" s="1" t="n"/>
      <c r="E413" s="77" t="inlineStr">
        <is>
          <t>TOTAL Serviço:</t>
        </is>
      </c>
      <c r="F413" s="89" t="n"/>
      <c r="G413" s="22">
        <f>SUM(G412:G412)</f>
        <v/>
      </c>
    </row>
    <row r="414" ht="15" customHeight="1">
      <c r="A414" s="1" t="n"/>
      <c r="B414" s="1" t="n"/>
      <c r="C414" s="1" t="n"/>
      <c r="D414" s="1" t="n"/>
      <c r="E414" s="78" t="inlineStr">
        <is>
          <t>VALOR:</t>
        </is>
      </c>
      <c r="F414" s="89" t="n"/>
      <c r="G414" s="4">
        <f>SUM(G413,G410,G407)</f>
        <v/>
      </c>
    </row>
    <row r="415" ht="15" customHeight="1">
      <c r="A415" s="1" t="n"/>
      <c r="B415" s="1" t="n"/>
      <c r="C415" s="1" t="n"/>
      <c r="D415" s="1" t="n"/>
      <c r="E415" s="78" t="inlineStr">
        <is>
          <t>VALOR BDI:</t>
        </is>
      </c>
      <c r="F415" s="89" t="n"/>
      <c r="G415" s="4">
        <f>ROUNDDOWN(G414*BDI,2)</f>
        <v/>
      </c>
    </row>
    <row r="416" ht="15" customHeight="1">
      <c r="A416" s="1" t="n"/>
      <c r="B416" s="1" t="n"/>
      <c r="C416" s="1" t="n"/>
      <c r="D416" s="1" t="n"/>
      <c r="E416" s="78" t="inlineStr">
        <is>
          <t>VALOR COM BDI:</t>
        </is>
      </c>
      <c r="F416" s="89" t="n"/>
      <c r="G416" s="4">
        <f>G415 + G414</f>
        <v/>
      </c>
    </row>
    <row r="417" ht="9.949999999999999" customHeight="1">
      <c r="A417" s="1" t="n"/>
      <c r="B417" s="1" t="n"/>
      <c r="C417" s="1" t="n"/>
      <c r="D417" s="1" t="n"/>
      <c r="E417" s="79" t="n"/>
    </row>
    <row r="418" ht="27" customHeight="1">
      <c r="A418" s="80" t="inlineStr">
        <is>
          <t>86934 BANCADA DE MÁRMORE SINTÉTICO 120 X 60CM, COM CUBA INTEGRADA, INCLUSO SIFÃO TIPO FLEXÍVEL EM PVC, VÁLVULA EM PLÁSTICO CROMADO TIPO AMERICANA E TORNEIRA CROMADA LONGA, DE PAREDE, PADRÃO POPULAR - FORNECIMENTO E INSTALAÇÃO. AF_01/2020 (UN)</t>
        </is>
      </c>
      <c r="B418" s="88" t="n"/>
      <c r="C418" s="88" t="n"/>
      <c r="D418" s="88" t="n"/>
      <c r="E418" s="88" t="n"/>
      <c r="F418" s="88" t="n"/>
      <c r="G418" s="89" t="n"/>
    </row>
    <row r="419" ht="15" customHeight="1">
      <c r="A419" s="76" t="inlineStr">
        <is>
          <t>Serviço</t>
        </is>
      </c>
      <c r="B419" s="89" t="n"/>
      <c r="C419" s="74" t="inlineStr">
        <is>
          <t>FONTE</t>
        </is>
      </c>
      <c r="D419" s="74" t="inlineStr">
        <is>
          <t>UNID</t>
        </is>
      </c>
      <c r="E419" s="74" t="inlineStr">
        <is>
          <t>COEFICIENTE</t>
        </is>
      </c>
      <c r="F419" s="74" t="inlineStr">
        <is>
          <t>PREÇO UNITÁRIO</t>
        </is>
      </c>
      <c r="G419" s="74" t="inlineStr">
        <is>
          <t>TOTAL</t>
        </is>
      </c>
    </row>
    <row r="420" ht="29.1" customHeight="1">
      <c r="A420" s="18" t="inlineStr">
        <is>
          <t>86894</t>
        </is>
      </c>
      <c r="B420" s="19" t="inlineStr">
        <is>
          <t>BANCADA DE MÁRMORE SINTÉTICO, DE 120 X 60CM, COM CUBA INTEGRADA - FORNECIMENTO E INSTALAÇÃO. AF_01/2020</t>
        </is>
      </c>
      <c r="C420" s="18" t="inlineStr">
        <is>
          <t>SINAPI</t>
        </is>
      </c>
      <c r="D420" s="18" t="inlineStr">
        <is>
          <t>UN</t>
        </is>
      </c>
      <c r="E420" s="20" t="n">
        <v>1</v>
      </c>
      <c r="F420" s="21">
        <f>'COMPOSICOES AUXILIARES'!G441</f>
        <v/>
      </c>
      <c r="G420" s="21">
        <f>TRUNC(TRUNC(E420,8)*F420,2)</f>
        <v/>
      </c>
      <c r="L420" t="n">
        <v>1</v>
      </c>
      <c r="M420" t="n">
        <v>271.02</v>
      </c>
      <c r="N420">
        <f>(M420-F420)</f>
        <v/>
      </c>
    </row>
    <row r="421" ht="21" customHeight="1">
      <c r="A421" s="18" t="inlineStr">
        <is>
          <t>86883</t>
        </is>
      </c>
      <c r="B421" s="19" t="inlineStr">
        <is>
          <t>SIFÃO DO TIPO FLEXÍVEL EM PVC 1 X 1.1/2 - FORNECIMENTO E INSTALAÇÃO. AF_01/2020</t>
        </is>
      </c>
      <c r="C421" s="18" t="inlineStr">
        <is>
          <t>SINAPI</t>
        </is>
      </c>
      <c r="D421" s="18" t="inlineStr">
        <is>
          <t>UN</t>
        </is>
      </c>
      <c r="E421" s="20" t="n">
        <v>1</v>
      </c>
      <c r="F421" s="21">
        <f>'COMPOSICOES AUXILIARES'!G3395</f>
        <v/>
      </c>
      <c r="G421" s="21">
        <f>TRUNC(TRUNC(E421,8)*F421,2)</f>
        <v/>
      </c>
      <c r="L421" t="n">
        <v>1</v>
      </c>
      <c r="M421" t="n">
        <v>13.08</v>
      </c>
      <c r="N421">
        <f>(M421-F421)</f>
        <v/>
      </c>
    </row>
    <row r="422" ht="29.1" customHeight="1">
      <c r="A422" s="18" t="inlineStr">
        <is>
          <t>86911</t>
        </is>
      </c>
      <c r="B422" s="19" t="inlineStr">
        <is>
          <t>TORNEIRA CROMADA LONGA, DE PAREDE, 1/2" OU 3/4", PARA PIA DE COZINHA, PADRÃO POPULAR - FORNECIMENTO E INSTALAÇÃO. AF_01/2020</t>
        </is>
      </c>
      <c r="C422" s="18" t="inlineStr">
        <is>
          <t>SINAPI</t>
        </is>
      </c>
      <c r="D422" s="18" t="inlineStr">
        <is>
          <t>UN</t>
        </is>
      </c>
      <c r="E422" s="20" t="n">
        <v>1</v>
      </c>
      <c r="F422" s="21">
        <f>'COMPOSICOES AUXILIARES'!G3558</f>
        <v/>
      </c>
      <c r="G422" s="21">
        <f>TRUNC(TRUNC(E422,8)*F422,2)</f>
        <v/>
      </c>
      <c r="L422" t="n">
        <v>1</v>
      </c>
      <c r="M422" t="n">
        <v>81.28</v>
      </c>
      <c r="N422">
        <f>(M422-F422)</f>
        <v/>
      </c>
    </row>
    <row r="423" ht="29.1" customHeight="1">
      <c r="A423" s="18" t="inlineStr">
        <is>
          <t>86880</t>
        </is>
      </c>
      <c r="B423" s="19" t="inlineStr">
        <is>
          <t>VÁLVULA EM PLÁSTICO CROMADO TIPO AMERICANA 3.1/2" X 1.1/2" SEM ADAPTADOR PARA PIA - FORNECIMENTO E INSTALAÇÃO. AF_01/2020</t>
        </is>
      </c>
      <c r="C423" s="18" t="inlineStr">
        <is>
          <t>SINAPI</t>
        </is>
      </c>
      <c r="D423" s="18" t="inlineStr">
        <is>
          <t>UN</t>
        </is>
      </c>
      <c r="E423" s="20" t="n">
        <v>1</v>
      </c>
      <c r="F423" s="21">
        <f>'COMPOSICOES AUXILIARES'!G3721</f>
        <v/>
      </c>
      <c r="G423" s="21">
        <f>TRUNC(TRUNC(E423,8)*F423,2)</f>
        <v/>
      </c>
      <c r="L423" t="n">
        <v>1</v>
      </c>
      <c r="M423" t="n">
        <v>28.54</v>
      </c>
      <c r="N423">
        <f>(M423-F423)</f>
        <v/>
      </c>
    </row>
    <row r="424" ht="15" customHeight="1">
      <c r="A424" s="1" t="n"/>
      <c r="B424" s="1" t="n"/>
      <c r="C424" s="1" t="n"/>
      <c r="D424" s="1" t="n"/>
      <c r="E424" s="77" t="inlineStr">
        <is>
          <t>TOTAL Serviço:</t>
        </is>
      </c>
      <c r="F424" s="89" t="n"/>
      <c r="G424" s="22">
        <f>SUM(G420:G423)</f>
        <v/>
      </c>
    </row>
    <row r="425" ht="15" customHeight="1">
      <c r="A425" s="1" t="n"/>
      <c r="B425" s="1" t="n"/>
      <c r="C425" s="1" t="n"/>
      <c r="D425" s="1" t="n"/>
      <c r="E425" s="78" t="inlineStr">
        <is>
          <t>VALOR:</t>
        </is>
      </c>
      <c r="F425" s="89" t="n"/>
      <c r="G425" s="4">
        <f>SUM(G424)</f>
        <v/>
      </c>
    </row>
    <row r="426" ht="15" customHeight="1">
      <c r="A426" s="1" t="n"/>
      <c r="B426" s="1" t="n"/>
      <c r="C426" s="1" t="n"/>
      <c r="D426" s="1" t="n"/>
      <c r="E426" s="78" t="inlineStr">
        <is>
          <t>VALOR BDI:</t>
        </is>
      </c>
      <c r="F426" s="89" t="n"/>
      <c r="G426" s="4">
        <f>ROUNDDOWN(G425*BDI,2)</f>
        <v/>
      </c>
    </row>
    <row r="427" ht="15" customHeight="1">
      <c r="A427" s="1" t="n"/>
      <c r="B427" s="1" t="n"/>
      <c r="C427" s="1" t="n"/>
      <c r="D427" s="1" t="n"/>
      <c r="E427" s="78" t="inlineStr">
        <is>
          <t>VALOR COM BDI:</t>
        </is>
      </c>
      <c r="F427" s="89" t="n"/>
      <c r="G427" s="4">
        <f>G426 + G425</f>
        <v/>
      </c>
    </row>
    <row r="428" ht="9.949999999999999" customHeight="1">
      <c r="A428" s="1" t="n"/>
      <c r="B428" s="1" t="n"/>
      <c r="C428" s="1" t="n"/>
      <c r="D428" s="1" t="n"/>
      <c r="E428" s="79" t="n"/>
    </row>
    <row r="429" ht="20.1" customHeight="1">
      <c r="A429" s="80" t="inlineStr">
        <is>
          <t>86894 BANCADA DE MÁRMORE SINTÉTICO, DE 120 X 60CM, COM CUBA INTEGRADA - FORNECIMENTO E INSTALAÇÃO. AF_01/2020 (UN)</t>
        </is>
      </c>
      <c r="B429" s="88" t="n"/>
      <c r="C429" s="88" t="n"/>
      <c r="D429" s="88" t="n"/>
      <c r="E429" s="88" t="n"/>
      <c r="F429" s="88" t="n"/>
      <c r="G429" s="89" t="n"/>
    </row>
    <row r="430" ht="15" customHeight="1">
      <c r="A430" s="76" t="inlineStr">
        <is>
          <t>Material</t>
        </is>
      </c>
      <c r="B430" s="89" t="n"/>
      <c r="C430" s="74" t="inlineStr">
        <is>
          <t>FONTE</t>
        </is>
      </c>
      <c r="D430" s="74" t="inlineStr">
        <is>
          <t>UNID</t>
        </is>
      </c>
      <c r="E430" s="74" t="inlineStr">
        <is>
          <t>COEFICIENTE</t>
        </is>
      </c>
      <c r="F430" s="74" t="inlineStr">
        <is>
          <t>PREÇO UNITÁRIO</t>
        </is>
      </c>
      <c r="G430" s="74" t="inlineStr">
        <is>
          <t>TOTAL</t>
        </is>
      </c>
    </row>
    <row r="431" ht="21" customHeight="1">
      <c r="A431" s="18" t="inlineStr">
        <is>
          <t>00000541</t>
        </is>
      </c>
      <c r="B431" s="19" t="inlineStr">
        <is>
          <t>BANCADA DE MARMORE SINTETICO COM UMA CUBA, 120 X *60* CM</t>
        </is>
      </c>
      <c r="C431" s="18" t="inlineStr">
        <is>
          <t>SINAPI</t>
        </is>
      </c>
      <c r="D431" s="18" t="inlineStr">
        <is>
          <t>UN</t>
        </is>
      </c>
      <c r="E431" s="20" t="n">
        <v>1</v>
      </c>
      <c r="F431" s="21">
        <f>ROUND(M431*FATOR, 2)</f>
        <v/>
      </c>
      <c r="G431" s="21">
        <f>TRUNC(TRUNC(E431,8)*F431,2)</f>
        <v/>
      </c>
      <c r="L431" t="n">
        <v>1</v>
      </c>
      <c r="M431" t="n">
        <v>173.4</v>
      </c>
      <c r="N431">
        <f>(M431-F431)</f>
        <v/>
      </c>
    </row>
    <row r="432" ht="29.1" customHeight="1">
      <c r="A432" s="18" t="inlineStr">
        <is>
          <t>00007568</t>
        </is>
      </c>
      <c r="B432" s="19" t="inlineStr">
        <is>
          <t>BUCHA DE NYLON SEM ABA S10, COM PARAFUSO DE 6,10 X 65 MM EM ACO ZINCADO COM ROSCA SOBERBA, CABECA CHATA E FENDA PHILLIPS</t>
        </is>
      </c>
      <c r="C432" s="18" t="inlineStr">
        <is>
          <t>SINAPI</t>
        </is>
      </c>
      <c r="D432" s="18" t="inlineStr">
        <is>
          <t>UN</t>
        </is>
      </c>
      <c r="E432" s="20" t="n">
        <v>4</v>
      </c>
      <c r="F432" s="21">
        <f>ROUND(M432*FATOR, 2)</f>
        <v/>
      </c>
      <c r="G432" s="21">
        <f>TRUNC(TRUNC(E432,8)*F432,2)</f>
        <v/>
      </c>
      <c r="L432" t="n">
        <v>4</v>
      </c>
      <c r="M432" t="n">
        <v>0.92</v>
      </c>
      <c r="N432">
        <f>(M432-F432)</f>
        <v/>
      </c>
    </row>
    <row r="433" ht="15" customHeight="1">
      <c r="A433" s="18" t="inlineStr">
        <is>
          <t>00004823</t>
        </is>
      </c>
      <c r="B433" s="19" t="inlineStr">
        <is>
          <t>MASSA PLASTICA PARA MARMORE/GRANITO</t>
        </is>
      </c>
      <c r="C433" s="18" t="inlineStr">
        <is>
          <t>SINAPI</t>
        </is>
      </c>
      <c r="D433" s="18" t="inlineStr">
        <is>
          <t>KG</t>
        </is>
      </c>
      <c r="E433" s="20" t="n">
        <v>0.0692</v>
      </c>
      <c r="F433" s="21">
        <f>ROUND(M433*FATOR, 2)</f>
        <v/>
      </c>
      <c r="G433" s="21">
        <f>TRUNC(TRUNC(E433,8)*F433,2)</f>
        <v/>
      </c>
      <c r="L433" t="n">
        <v>0.0692</v>
      </c>
      <c r="M433" t="n">
        <v>45.97</v>
      </c>
      <c r="N433">
        <f>(M433-F433)</f>
        <v/>
      </c>
    </row>
    <row r="434" ht="15" customHeight="1">
      <c r="A434" s="18" t="inlineStr">
        <is>
          <t>00037329</t>
        </is>
      </c>
      <c r="B434" s="19" t="inlineStr">
        <is>
          <t>REJUNTE EPOXI, QUALQUER COR</t>
        </is>
      </c>
      <c r="C434" s="18" t="inlineStr">
        <is>
          <t>SINAPI</t>
        </is>
      </c>
      <c r="D434" s="18" t="inlineStr">
        <is>
          <t>KG</t>
        </is>
      </c>
      <c r="E434" s="20" t="n">
        <v>0.0936</v>
      </c>
      <c r="F434" s="21">
        <f>ROUND(M434*FATOR, 2)</f>
        <v/>
      </c>
      <c r="G434" s="21">
        <f>TRUNC(TRUNC(E434,8)*F434,2)</f>
        <v/>
      </c>
      <c r="L434" t="n">
        <v>0.0936</v>
      </c>
      <c r="M434" t="n">
        <v>138.51</v>
      </c>
      <c r="N434">
        <f>(M434-F434)</f>
        <v/>
      </c>
    </row>
    <row r="435" ht="21" customHeight="1">
      <c r="A435" s="18" t="inlineStr">
        <is>
          <t>00037591</t>
        </is>
      </c>
      <c r="B435" s="19" t="inlineStr">
        <is>
          <t>SUPORTE MAO-FRANCESA EM ACO, ABAS IGUAIS 40 CM, CAPACIDADE MINIMA 70 KG, BRANCO</t>
        </is>
      </c>
      <c r="C435" s="18" t="inlineStr">
        <is>
          <t>SINAPI</t>
        </is>
      </c>
      <c r="D435" s="18" t="inlineStr">
        <is>
          <t>UN</t>
        </is>
      </c>
      <c r="E435" s="20" t="n">
        <v>2</v>
      </c>
      <c r="F435" s="21">
        <f>ROUND(M435*FATOR, 2)</f>
        <v/>
      </c>
      <c r="G435" s="21">
        <f>TRUNC(TRUNC(E435,8)*F435,2)</f>
        <v/>
      </c>
      <c r="L435" t="n">
        <v>2</v>
      </c>
      <c r="M435" t="n">
        <v>20.27</v>
      </c>
      <c r="N435">
        <f>(M435-F435)</f>
        <v/>
      </c>
    </row>
    <row r="436" ht="15" customHeight="1">
      <c r="A436" s="1" t="n"/>
      <c r="B436" s="1" t="n"/>
      <c r="C436" s="1" t="n"/>
      <c r="D436" s="1" t="n"/>
      <c r="E436" s="77" t="inlineStr">
        <is>
          <t>TOTAL Material:</t>
        </is>
      </c>
      <c r="F436" s="89" t="n"/>
      <c r="G436" s="22">
        <f>SUM(G431:G435)</f>
        <v/>
      </c>
    </row>
    <row r="437" ht="15" customHeight="1">
      <c r="A437" s="76" t="inlineStr">
        <is>
          <t>Mão de Obra com Encargos Complementares</t>
        </is>
      </c>
      <c r="B437" s="89" t="n"/>
      <c r="C437" s="74" t="inlineStr">
        <is>
          <t>FONTE</t>
        </is>
      </c>
      <c r="D437" s="74" t="inlineStr">
        <is>
          <t>UNID</t>
        </is>
      </c>
      <c r="E437" s="74" t="inlineStr">
        <is>
          <t>COEFICIENTE</t>
        </is>
      </c>
      <c r="F437" s="74" t="inlineStr">
        <is>
          <t>PREÇO UNITÁRIO</t>
        </is>
      </c>
      <c r="G437" s="74" t="inlineStr">
        <is>
          <t>TOTAL</t>
        </is>
      </c>
    </row>
    <row r="438" ht="21" customHeight="1">
      <c r="A438" s="18" t="inlineStr">
        <is>
          <t>88267</t>
        </is>
      </c>
      <c r="B438" s="19" t="inlineStr">
        <is>
          <t>ENCANADOR OU BOMBEIRO HIDRÁULICO COM ENCARGOS COMPLEMENTARES</t>
        </is>
      </c>
      <c r="C438" s="18" t="inlineStr">
        <is>
          <t>SINAPI</t>
        </is>
      </c>
      <c r="D438" s="18" t="inlineStr">
        <is>
          <t>H</t>
        </is>
      </c>
      <c r="E438" s="20">
        <f>L438*FATOR</f>
        <v/>
      </c>
      <c r="F438" s="21">
        <f>'COMPOSICOES AUXILIARES'!G1569</f>
        <v/>
      </c>
      <c r="G438" s="21">
        <f>TRUNC(TRUNC(E438,8)*F438,2)</f>
        <v/>
      </c>
      <c r="L438" t="n">
        <v>0.8254</v>
      </c>
      <c r="M438" t="n">
        <v>28.12</v>
      </c>
      <c r="N438">
        <f>(M438-F438)</f>
        <v/>
      </c>
    </row>
    <row r="439" ht="15" customHeight="1">
      <c r="A439" s="18" t="inlineStr">
        <is>
          <t>88316</t>
        </is>
      </c>
      <c r="B439" s="19" t="inlineStr">
        <is>
          <t>SERVENTE COM ENCARGOS COMPLEMENTARES</t>
        </is>
      </c>
      <c r="C439" s="18" t="inlineStr">
        <is>
          <t>SINAPI</t>
        </is>
      </c>
      <c r="D439" s="18" t="inlineStr">
        <is>
          <t>H</t>
        </is>
      </c>
      <c r="E439" s="20">
        <f>L439*FATOR</f>
        <v/>
      </c>
      <c r="F439" s="21">
        <f>'COMPOSICOES AUXILIARES'!G3382</f>
        <v/>
      </c>
      <c r="G439" s="21">
        <f>TRUNC(TRUNC(E439,8)*F439,2)</f>
        <v/>
      </c>
      <c r="L439" t="n">
        <v>0.6359</v>
      </c>
      <c r="M439" t="n">
        <v>22.1</v>
      </c>
      <c r="N439">
        <f>(M439-F439)</f>
        <v/>
      </c>
    </row>
    <row r="440" ht="18" customHeight="1">
      <c r="A440" s="1" t="n"/>
      <c r="B440" s="1" t="n"/>
      <c r="C440" s="1" t="n"/>
      <c r="D440" s="1" t="n"/>
      <c r="E440" s="77" t="inlineStr">
        <is>
          <t>TOTAL Mão de Obra com Encargos Complementares:</t>
        </is>
      </c>
      <c r="F440" s="89" t="n"/>
      <c r="G440" s="22">
        <f>SUM(G438:G439)</f>
        <v/>
      </c>
    </row>
    <row r="441" ht="15" customHeight="1">
      <c r="A441" s="1" t="n"/>
      <c r="B441" s="1" t="n"/>
      <c r="C441" s="1" t="n"/>
      <c r="D441" s="1" t="n"/>
      <c r="E441" s="78" t="inlineStr">
        <is>
          <t>VALOR:</t>
        </is>
      </c>
      <c r="F441" s="89" t="n"/>
      <c r="G441" s="4">
        <f>SUM(G436,G440)</f>
        <v/>
      </c>
    </row>
    <row r="442" ht="15" customHeight="1">
      <c r="A442" s="1" t="n"/>
      <c r="B442" s="1" t="n"/>
      <c r="C442" s="1" t="n"/>
      <c r="D442" s="1" t="n"/>
      <c r="E442" s="78" t="inlineStr">
        <is>
          <t>VALOR BDI:</t>
        </is>
      </c>
      <c r="F442" s="89" t="n"/>
      <c r="G442" s="4">
        <f>ROUNDDOWN(G441*BDI,2)</f>
        <v/>
      </c>
    </row>
    <row r="443" ht="15" customHeight="1">
      <c r="A443" s="1" t="n"/>
      <c r="B443" s="1" t="n"/>
      <c r="C443" s="1" t="n"/>
      <c r="D443" s="1" t="n"/>
      <c r="E443" s="78" t="inlineStr">
        <is>
          <t>VALOR COM BDI:</t>
        </is>
      </c>
      <c r="F443" s="89" t="n"/>
      <c r="G443" s="4">
        <f>G442 + G441</f>
        <v/>
      </c>
    </row>
    <row r="444" ht="9.949999999999999" customHeight="1">
      <c r="A444" s="1" t="n"/>
      <c r="B444" s="1" t="n"/>
      <c r="C444" s="1" t="n"/>
      <c r="D444" s="1" t="n"/>
      <c r="E444" s="79" t="n"/>
    </row>
    <row r="445" ht="20.1" customHeight="1">
      <c r="A445" s="80" t="inlineStr">
        <is>
          <t>88831 BETONEIRA CAPACIDADE NOMINAL DE 400 L, CAPACIDADE DE MISTURA 280 L, MOTOR ELÉTRICO TRIFÁSICO POTÊNCIA DE 2 CV, SEM CARREGADOR - CHI DIURNO. AF_05/2023 (CHI)</t>
        </is>
      </c>
      <c r="B445" s="88" t="n"/>
      <c r="C445" s="88" t="n"/>
      <c r="D445" s="88" t="n"/>
      <c r="E445" s="88" t="n"/>
      <c r="F445" s="88" t="n"/>
      <c r="G445" s="89" t="n"/>
    </row>
    <row r="446" ht="15" customHeight="1">
      <c r="A446" s="76" t="inlineStr">
        <is>
          <t>Serviço</t>
        </is>
      </c>
      <c r="B446" s="89" t="n"/>
      <c r="C446" s="74" t="inlineStr">
        <is>
          <t>FONTE</t>
        </is>
      </c>
      <c r="D446" s="74" t="inlineStr">
        <is>
          <t>UNID</t>
        </is>
      </c>
      <c r="E446" s="74" t="inlineStr">
        <is>
          <t>COEFICIENTE</t>
        </is>
      </c>
      <c r="F446" s="74" t="inlineStr">
        <is>
          <t>PREÇO UNITÁRIO</t>
        </is>
      </c>
      <c r="G446" s="74" t="inlineStr">
        <is>
          <t>TOTAL</t>
        </is>
      </c>
    </row>
    <row r="447" ht="38.1" customHeight="1">
      <c r="A447" s="18" t="inlineStr">
        <is>
          <t>88826</t>
        </is>
      </c>
      <c r="B447" s="19" t="inlineStr">
        <is>
          <t>BETONEIRA CAPACIDADE NOMINAL DE 400 L, CAPACIDADE DE MISTURA 280 L, MOTOR ELÉTRICO TRIFÁSICO POTÊNCIA DE 2 CV, SEM CARREGADOR - DEPRECIAÇÃO. AF_05/2023</t>
        </is>
      </c>
      <c r="C447" s="18" t="inlineStr">
        <is>
          <t>SINAPI</t>
        </is>
      </c>
      <c r="D447" s="18" t="inlineStr">
        <is>
          <t>H</t>
        </is>
      </c>
      <c r="E447" s="20" t="n">
        <v>1</v>
      </c>
      <c r="F447" s="21">
        <f>'COMPOSICOES AUXILIARES'!G469</f>
        <v/>
      </c>
      <c r="G447" s="21">
        <f>TRUNC(TRUNC(E447,8)*F447,2)</f>
        <v/>
      </c>
      <c r="L447" t="n">
        <v>1</v>
      </c>
      <c r="M447" t="n">
        <v>0.28</v>
      </c>
      <c r="N447">
        <f>(M447-F447)</f>
        <v/>
      </c>
    </row>
    <row r="448" ht="38.1" customHeight="1">
      <c r="A448" s="18" t="inlineStr">
        <is>
          <t>88827</t>
        </is>
      </c>
      <c r="B448" s="19" t="inlineStr">
        <is>
          <t>BETONEIRA CAPACIDADE NOMINAL DE 400 L, CAPACIDADE DE MISTURA 280 L, MOTOR ELÉTRICO TRIFÁSICO POTÊNCIA DE 2 CV, SEM CARREGADOR - JUROS. AF_05/2023</t>
        </is>
      </c>
      <c r="C448" s="18" t="inlineStr">
        <is>
          <t>SINAPI</t>
        </is>
      </c>
      <c r="D448" s="18" t="inlineStr">
        <is>
          <t>H</t>
        </is>
      </c>
      <c r="E448" s="20" t="n">
        <v>1</v>
      </c>
      <c r="F448" s="21">
        <f>'COMPOSICOES AUXILIARES'!G477</f>
        <v/>
      </c>
      <c r="G448" s="21">
        <f>TRUNC(TRUNC(E448,8)*F448,2)</f>
        <v/>
      </c>
      <c r="L448" t="n">
        <v>1</v>
      </c>
      <c r="M448" t="n">
        <v>0.07000000000000001</v>
      </c>
      <c r="N448">
        <f>(M448-F448)</f>
        <v/>
      </c>
    </row>
    <row r="449" ht="15" customHeight="1">
      <c r="A449" s="1" t="n"/>
      <c r="B449" s="1" t="n"/>
      <c r="C449" s="1" t="n"/>
      <c r="D449" s="1" t="n"/>
      <c r="E449" s="77" t="inlineStr">
        <is>
          <t>TOTAL Serviço:</t>
        </is>
      </c>
      <c r="F449" s="89" t="n"/>
      <c r="G449" s="22">
        <f>SUM(G447:G448)</f>
        <v/>
      </c>
    </row>
    <row r="450" ht="15" customHeight="1">
      <c r="A450" s="1" t="n"/>
      <c r="B450" s="1" t="n"/>
      <c r="C450" s="1" t="n"/>
      <c r="D450" s="1" t="n"/>
      <c r="E450" s="78" t="inlineStr">
        <is>
          <t>VALOR:</t>
        </is>
      </c>
      <c r="F450" s="89" t="n"/>
      <c r="G450" s="4">
        <f>SUM(G449)</f>
        <v/>
      </c>
    </row>
    <row r="451" ht="15" customHeight="1">
      <c r="A451" s="1" t="n"/>
      <c r="B451" s="1" t="n"/>
      <c r="C451" s="1" t="n"/>
      <c r="D451" s="1" t="n"/>
      <c r="E451" s="78" t="inlineStr">
        <is>
          <t>VALOR BDI:</t>
        </is>
      </c>
      <c r="F451" s="89" t="n"/>
      <c r="G451" s="4">
        <f>ROUNDDOWN(G450*BDI,2)</f>
        <v/>
      </c>
    </row>
    <row r="452" ht="15" customHeight="1">
      <c r="A452" s="1" t="n"/>
      <c r="B452" s="1" t="n"/>
      <c r="C452" s="1" t="n"/>
      <c r="D452" s="1" t="n"/>
      <c r="E452" s="78" t="inlineStr">
        <is>
          <t>VALOR COM BDI:</t>
        </is>
      </c>
      <c r="F452" s="89" t="n"/>
      <c r="G452" s="4">
        <f>G451 + G450</f>
        <v/>
      </c>
    </row>
    <row r="453" ht="9.949999999999999" customHeight="1">
      <c r="A453" s="1" t="n"/>
      <c r="B453" s="1" t="n"/>
      <c r="C453" s="1" t="n"/>
      <c r="D453" s="1" t="n"/>
      <c r="E453" s="79" t="n"/>
    </row>
    <row r="454" ht="20.1" customHeight="1">
      <c r="A454" s="80" t="inlineStr">
        <is>
          <t>88830 BETONEIRA CAPACIDADE NOMINAL DE 400 L, CAPACIDADE DE MISTURA 280 L, MOTOR ELÉTRICO TRIFÁSICO POTÊNCIA DE 2 CV, SEM CARREGADOR - CHP DIURNO. AF_05/2023 (CHP)</t>
        </is>
      </c>
      <c r="B454" s="88" t="n"/>
      <c r="C454" s="88" t="n"/>
      <c r="D454" s="88" t="n"/>
      <c r="E454" s="88" t="n"/>
      <c r="F454" s="88" t="n"/>
      <c r="G454" s="89" t="n"/>
    </row>
    <row r="455" ht="15" customHeight="1">
      <c r="A455" s="76" t="inlineStr">
        <is>
          <t>Serviço</t>
        </is>
      </c>
      <c r="B455" s="89" t="n"/>
      <c r="C455" s="74" t="inlineStr">
        <is>
          <t>FONTE</t>
        </is>
      </c>
      <c r="D455" s="74" t="inlineStr">
        <is>
          <t>UNID</t>
        </is>
      </c>
      <c r="E455" s="74" t="inlineStr">
        <is>
          <t>COEFICIENTE</t>
        </is>
      </c>
      <c r="F455" s="74" t="inlineStr">
        <is>
          <t>PREÇO UNITÁRIO</t>
        </is>
      </c>
      <c r="G455" s="74" t="inlineStr">
        <is>
          <t>TOTAL</t>
        </is>
      </c>
    </row>
    <row r="456" ht="38.1" customHeight="1">
      <c r="A456" s="18" t="inlineStr">
        <is>
          <t>88826</t>
        </is>
      </c>
      <c r="B456" s="19" t="inlineStr">
        <is>
          <t>BETONEIRA CAPACIDADE NOMINAL DE 400 L, CAPACIDADE DE MISTURA 280 L, MOTOR ELÉTRICO TRIFÁSICO POTÊNCIA DE 2 CV, SEM CARREGADOR - DEPRECIAÇÃO. AF_05/2023</t>
        </is>
      </c>
      <c r="C456" s="18" t="inlineStr">
        <is>
          <t>SINAPI</t>
        </is>
      </c>
      <c r="D456" s="18" t="inlineStr">
        <is>
          <t>H</t>
        </is>
      </c>
      <c r="E456" s="20" t="n">
        <v>1</v>
      </c>
      <c r="F456" s="21">
        <f>'COMPOSICOES AUXILIARES'!G469</f>
        <v/>
      </c>
      <c r="G456" s="21">
        <f>TRUNC(TRUNC(E456,8)*F456,2)</f>
        <v/>
      </c>
      <c r="L456" t="n">
        <v>1</v>
      </c>
      <c r="M456" t="n">
        <v>0.28</v>
      </c>
      <c r="N456">
        <f>(M456-F456)</f>
        <v/>
      </c>
    </row>
    <row r="457" ht="38.1" customHeight="1">
      <c r="A457" s="18" t="inlineStr">
        <is>
          <t>88827</t>
        </is>
      </c>
      <c r="B457" s="19" t="inlineStr">
        <is>
          <t>BETONEIRA CAPACIDADE NOMINAL DE 400 L, CAPACIDADE DE MISTURA 280 L, MOTOR ELÉTRICO TRIFÁSICO POTÊNCIA DE 2 CV, SEM CARREGADOR - JUROS. AF_05/2023</t>
        </is>
      </c>
      <c r="C457" s="18" t="inlineStr">
        <is>
          <t>SINAPI</t>
        </is>
      </c>
      <c r="D457" s="18" t="inlineStr">
        <is>
          <t>H</t>
        </is>
      </c>
      <c r="E457" s="20" t="n">
        <v>1</v>
      </c>
      <c r="F457" s="21">
        <f>'COMPOSICOES AUXILIARES'!G477</f>
        <v/>
      </c>
      <c r="G457" s="21">
        <f>TRUNC(TRUNC(E457,8)*F457,2)</f>
        <v/>
      </c>
      <c r="L457" t="n">
        <v>1</v>
      </c>
      <c r="M457" t="n">
        <v>0.07000000000000001</v>
      </c>
      <c r="N457">
        <f>(M457-F457)</f>
        <v/>
      </c>
    </row>
    <row r="458" ht="38.1" customHeight="1">
      <c r="A458" s="18" t="inlineStr">
        <is>
          <t>88828</t>
        </is>
      </c>
      <c r="B458" s="19" t="inlineStr">
        <is>
          <t>BETONEIRA CAPACIDADE NOMINAL DE 400 L, CAPACIDADE DE MISTURA 280 L, MOTOR ELÉTRICO TRIFÁSICO POTÊNCIA DE 2 CV, SEM CARREGADOR - MANUTENÇÃO. AF_05/2023</t>
        </is>
      </c>
      <c r="C458" s="18" t="inlineStr">
        <is>
          <t>SINAPI</t>
        </is>
      </c>
      <c r="D458" s="18" t="inlineStr">
        <is>
          <t>H</t>
        </is>
      </c>
      <c r="E458" s="20" t="n">
        <v>1</v>
      </c>
      <c r="F458" s="21">
        <f>'COMPOSICOES AUXILIARES'!G485</f>
        <v/>
      </c>
      <c r="G458" s="21">
        <f>TRUNC(TRUNC(E458,8)*F458,2)</f>
        <v/>
      </c>
      <c r="L458" t="n">
        <v>1</v>
      </c>
      <c r="M458" t="n">
        <v>0.33</v>
      </c>
      <c r="N458">
        <f>(M458-F458)</f>
        <v/>
      </c>
    </row>
    <row r="459" ht="38.1" customHeight="1">
      <c r="A459" s="18" t="inlineStr">
        <is>
          <t>88829</t>
        </is>
      </c>
      <c r="B459" s="19" t="inlineStr">
        <is>
          <t>BETONEIRA CAPACIDADE NOMINAL DE 400 L, CAPACIDADE DE MISTURA 280 L, MOTOR ELÉTRICO TRIFÁSICO POTÊNCIA DE 2 CV, SEM CARREGADOR - MATERIAIS NA OPERAÇÃO. AF_05/2023</t>
        </is>
      </c>
      <c r="C459" s="18" t="inlineStr">
        <is>
          <t>SINAPI</t>
        </is>
      </c>
      <c r="D459" s="18" t="inlineStr">
        <is>
          <t>H</t>
        </is>
      </c>
      <c r="E459" s="20" t="n">
        <v>1</v>
      </c>
      <c r="F459" s="21">
        <f>'COMPOSICOES AUXILIARES'!G493</f>
        <v/>
      </c>
      <c r="G459" s="21">
        <f>TRUNC(TRUNC(E459,8)*F459,2)</f>
        <v/>
      </c>
      <c r="L459" t="n">
        <v>1</v>
      </c>
      <c r="M459" t="n">
        <v>1.21</v>
      </c>
      <c r="N459">
        <f>(M459-F459)</f>
        <v/>
      </c>
    </row>
    <row r="460" ht="15" customHeight="1">
      <c r="A460" s="1" t="n"/>
      <c r="B460" s="1" t="n"/>
      <c r="C460" s="1" t="n"/>
      <c r="D460" s="1" t="n"/>
      <c r="E460" s="77" t="inlineStr">
        <is>
          <t>TOTAL Serviço:</t>
        </is>
      </c>
      <c r="F460" s="89" t="n"/>
      <c r="G460" s="22">
        <f>SUM(G456:G459)</f>
        <v/>
      </c>
    </row>
    <row r="461" ht="15" customHeight="1">
      <c r="A461" s="1" t="n"/>
      <c r="B461" s="1" t="n"/>
      <c r="C461" s="1" t="n"/>
      <c r="D461" s="1" t="n"/>
      <c r="E461" s="78" t="inlineStr">
        <is>
          <t>VALOR:</t>
        </is>
      </c>
      <c r="F461" s="89" t="n"/>
      <c r="G461" s="4">
        <f>SUM(G460)</f>
        <v/>
      </c>
    </row>
    <row r="462" ht="15" customHeight="1">
      <c r="A462" s="1" t="n"/>
      <c r="B462" s="1" t="n"/>
      <c r="C462" s="1" t="n"/>
      <c r="D462" s="1" t="n"/>
      <c r="E462" s="78" t="inlineStr">
        <is>
          <t>VALOR BDI:</t>
        </is>
      </c>
      <c r="F462" s="89" t="n"/>
      <c r="G462" s="4">
        <f>ROUNDDOWN(G461*BDI,2)</f>
        <v/>
      </c>
    </row>
    <row r="463" ht="15" customHeight="1">
      <c r="A463" s="1" t="n"/>
      <c r="B463" s="1" t="n"/>
      <c r="C463" s="1" t="n"/>
      <c r="D463" s="1" t="n"/>
      <c r="E463" s="78" t="inlineStr">
        <is>
          <t>VALOR COM BDI:</t>
        </is>
      </c>
      <c r="F463" s="89" t="n"/>
      <c r="G463" s="4">
        <f>G462 + G461</f>
        <v/>
      </c>
    </row>
    <row r="464" ht="9.949999999999999" customHeight="1">
      <c r="A464" s="1" t="n"/>
      <c r="B464" s="1" t="n"/>
      <c r="C464" s="1" t="n"/>
      <c r="D464" s="1" t="n"/>
      <c r="E464" s="79" t="n"/>
    </row>
    <row r="465" ht="20.1" customHeight="1">
      <c r="A465" s="80" t="inlineStr">
        <is>
          <t>88826 BETONEIRA CAPACIDADE NOMINAL DE 400 L, CAPACIDADE DE MISTURA 280 L, MOTOR ELÉTRICO TRIFÁSICO POTÊNCIA DE 2 CV, SEM CARREGADOR - DEPRECIAÇÃO. AF_05/2023 (H)</t>
        </is>
      </c>
      <c r="B465" s="88" t="n"/>
      <c r="C465" s="88" t="n"/>
      <c r="D465" s="88" t="n"/>
      <c r="E465" s="88" t="n"/>
      <c r="F465" s="88" t="n"/>
      <c r="G465" s="89" t="n"/>
    </row>
    <row r="466" ht="15" customHeight="1">
      <c r="A466" s="76" t="inlineStr">
        <is>
          <t>Equipamento</t>
        </is>
      </c>
      <c r="B466" s="89" t="n"/>
      <c r="C466" s="74" t="inlineStr">
        <is>
          <t>FONTE</t>
        </is>
      </c>
      <c r="D466" s="74" t="inlineStr">
        <is>
          <t>UNID</t>
        </is>
      </c>
      <c r="E466" s="74" t="inlineStr">
        <is>
          <t>COEFICIENTE</t>
        </is>
      </c>
      <c r="F466" s="74" t="inlineStr">
        <is>
          <t>PREÇO UNITÁRIO</t>
        </is>
      </c>
      <c r="G466" s="74" t="inlineStr">
        <is>
          <t>TOTAL</t>
        </is>
      </c>
    </row>
    <row r="467" ht="29.1" customHeight="1">
      <c r="A467" s="18" t="inlineStr">
        <is>
          <t>00010535</t>
        </is>
      </c>
      <c r="B467" s="19" t="inlineStr">
        <is>
          <t>BETONEIRA CAPACIDADE NOMINAL 400 L, CAPACIDADE DE MISTURA 280 L, MOTOR ELETRICO TRIFASICO 220/380 V POTENCIA 2 CV, SEM CARREGADOR</t>
        </is>
      </c>
      <c r="C467" s="18" t="inlineStr">
        <is>
          <t>SINAPI</t>
        </is>
      </c>
      <c r="D467" s="18" t="inlineStr">
        <is>
          <t>UN</t>
        </is>
      </c>
      <c r="E467" s="20" t="n">
        <v>6e-05</v>
      </c>
      <c r="F467" s="21">
        <f>ROUND(M467*FATOR, 2)</f>
        <v/>
      </c>
      <c r="G467" s="21">
        <f>TRUNC(TRUNC(E467,8)*F467,2)</f>
        <v/>
      </c>
      <c r="M467" t="n">
        <v>4800</v>
      </c>
      <c r="N467">
        <f>(M467-F467)</f>
        <v/>
      </c>
    </row>
    <row r="468" ht="15" customHeight="1">
      <c r="A468" s="1" t="n"/>
      <c r="B468" s="1" t="n"/>
      <c r="C468" s="1" t="n"/>
      <c r="D468" s="1" t="n"/>
      <c r="E468" s="77" t="inlineStr">
        <is>
          <t>TOTAL Equipamento:</t>
        </is>
      </c>
      <c r="F468" s="89" t="n"/>
      <c r="G468" s="22">
        <f>SUM(G467:G467)</f>
        <v/>
      </c>
    </row>
    <row r="469" ht="15" customHeight="1">
      <c r="A469" s="1" t="n"/>
      <c r="B469" s="1" t="n"/>
      <c r="C469" s="1" t="n"/>
      <c r="D469" s="1" t="n"/>
      <c r="E469" s="78" t="inlineStr">
        <is>
          <t>VALOR:</t>
        </is>
      </c>
      <c r="F469" s="89" t="n"/>
      <c r="G469" s="4">
        <f>SUM(G468)</f>
        <v/>
      </c>
    </row>
    <row r="470" ht="15" customHeight="1">
      <c r="A470" s="1" t="n"/>
      <c r="B470" s="1" t="n"/>
      <c r="C470" s="1" t="n"/>
      <c r="D470" s="1" t="n"/>
      <c r="E470" s="78" t="inlineStr">
        <is>
          <t>VALOR BDI:</t>
        </is>
      </c>
      <c r="F470" s="89" t="n"/>
      <c r="G470" s="4">
        <f>ROUNDDOWN(G469*BDI,2)</f>
        <v/>
      </c>
    </row>
    <row r="471" ht="15" customHeight="1">
      <c r="A471" s="1" t="n"/>
      <c r="B471" s="1" t="n"/>
      <c r="C471" s="1" t="n"/>
      <c r="D471" s="1" t="n"/>
      <c r="E471" s="78" t="inlineStr">
        <is>
          <t>VALOR COM BDI:</t>
        </is>
      </c>
      <c r="F471" s="89" t="n"/>
      <c r="G471" s="4">
        <f>G470 + G469</f>
        <v/>
      </c>
    </row>
    <row r="472" ht="9.949999999999999" customHeight="1">
      <c r="A472" s="1" t="n"/>
      <c r="B472" s="1" t="n"/>
      <c r="C472" s="1" t="n"/>
      <c r="D472" s="1" t="n"/>
      <c r="E472" s="79" t="n"/>
    </row>
    <row r="473" ht="20.1" customHeight="1">
      <c r="A473" s="80" t="inlineStr">
        <is>
          <t>88827 BETONEIRA CAPACIDADE NOMINAL DE 400 L, CAPACIDADE DE MISTURA 280 L, MOTOR ELÉTRICO TRIFÁSICO POTÊNCIA DE 2 CV, SEM CARREGADOR - JUROS. AF_05/2023 (H)</t>
        </is>
      </c>
      <c r="B473" s="88" t="n"/>
      <c r="C473" s="88" t="n"/>
      <c r="D473" s="88" t="n"/>
      <c r="E473" s="88" t="n"/>
      <c r="F473" s="88" t="n"/>
      <c r="G473" s="89" t="n"/>
    </row>
    <row r="474" ht="15" customHeight="1">
      <c r="A474" s="76" t="inlineStr">
        <is>
          <t>Equipamento</t>
        </is>
      </c>
      <c r="B474" s="89" t="n"/>
      <c r="C474" s="74" t="inlineStr">
        <is>
          <t>FONTE</t>
        </is>
      </c>
      <c r="D474" s="74" t="inlineStr">
        <is>
          <t>UNID</t>
        </is>
      </c>
      <c r="E474" s="74" t="inlineStr">
        <is>
          <t>COEFICIENTE</t>
        </is>
      </c>
      <c r="F474" s="74" t="inlineStr">
        <is>
          <t>PREÇO UNITÁRIO</t>
        </is>
      </c>
      <c r="G474" s="74" t="inlineStr">
        <is>
          <t>TOTAL</t>
        </is>
      </c>
    </row>
    <row r="475" ht="29.1" customHeight="1">
      <c r="A475" s="18" t="inlineStr">
        <is>
          <t>00010535</t>
        </is>
      </c>
      <c r="B475" s="19" t="inlineStr">
        <is>
          <t>BETONEIRA CAPACIDADE NOMINAL 400 L, CAPACIDADE DE MISTURA 280 L, MOTOR ELETRICO TRIFASICO 220/380 V POTENCIA 2 CV, SEM CARREGADOR</t>
        </is>
      </c>
      <c r="C475" s="18" t="inlineStr">
        <is>
          <t>SINAPI</t>
        </is>
      </c>
      <c r="D475" s="18" t="inlineStr">
        <is>
          <t>UN</t>
        </is>
      </c>
      <c r="E475" s="20" t="n">
        <v>1.48e-05</v>
      </c>
      <c r="F475" s="21">
        <f>ROUND(M475*FATOR, 2)</f>
        <v/>
      </c>
      <c r="G475" s="21">
        <f>TRUNC(TRUNC(E475,8)*F475,2)</f>
        <v/>
      </c>
      <c r="M475" t="n">
        <v>4800</v>
      </c>
      <c r="N475">
        <f>(M475-F475)</f>
        <v/>
      </c>
    </row>
    <row r="476" ht="15" customHeight="1">
      <c r="A476" s="1" t="n"/>
      <c r="B476" s="1" t="n"/>
      <c r="C476" s="1" t="n"/>
      <c r="D476" s="1" t="n"/>
      <c r="E476" s="77" t="inlineStr">
        <is>
          <t>TOTAL Equipamento:</t>
        </is>
      </c>
      <c r="F476" s="89" t="n"/>
      <c r="G476" s="22">
        <f>SUM(G475:G475)</f>
        <v/>
      </c>
    </row>
    <row r="477" ht="15" customHeight="1">
      <c r="A477" s="1" t="n"/>
      <c r="B477" s="1" t="n"/>
      <c r="C477" s="1" t="n"/>
      <c r="D477" s="1" t="n"/>
      <c r="E477" s="78" t="inlineStr">
        <is>
          <t>VALOR:</t>
        </is>
      </c>
      <c r="F477" s="89" t="n"/>
      <c r="G477" s="4">
        <f>SUM(G476)</f>
        <v/>
      </c>
    </row>
    <row r="478" ht="15" customHeight="1">
      <c r="A478" s="1" t="n"/>
      <c r="B478" s="1" t="n"/>
      <c r="C478" s="1" t="n"/>
      <c r="D478" s="1" t="n"/>
      <c r="E478" s="78" t="inlineStr">
        <is>
          <t>VALOR BDI:</t>
        </is>
      </c>
      <c r="F478" s="89" t="n"/>
      <c r="G478" s="4">
        <f>ROUNDDOWN(G477*BDI,2)</f>
        <v/>
      </c>
    </row>
    <row r="479" ht="15" customHeight="1">
      <c r="A479" s="1" t="n"/>
      <c r="B479" s="1" t="n"/>
      <c r="C479" s="1" t="n"/>
      <c r="D479" s="1" t="n"/>
      <c r="E479" s="78" t="inlineStr">
        <is>
          <t>VALOR COM BDI:</t>
        </is>
      </c>
      <c r="F479" s="89" t="n"/>
      <c r="G479" s="4">
        <f>G478 + G477</f>
        <v/>
      </c>
    </row>
    <row r="480" ht="9.949999999999999" customHeight="1">
      <c r="A480" s="1" t="n"/>
      <c r="B480" s="1" t="n"/>
      <c r="C480" s="1" t="n"/>
      <c r="D480" s="1" t="n"/>
      <c r="E480" s="79" t="n"/>
    </row>
    <row r="481" ht="20.1" customHeight="1">
      <c r="A481" s="80" t="inlineStr">
        <is>
          <t>88828 BETONEIRA CAPACIDADE NOMINAL DE 400 L, CAPACIDADE DE MISTURA 280 L, MOTOR ELÉTRICO TRIFÁSICO POTÊNCIA DE 2 CV, SEM CARREGADOR - MANUTENÇÃO. AF_05/2023 (H)</t>
        </is>
      </c>
      <c r="B481" s="88" t="n"/>
      <c r="C481" s="88" t="n"/>
      <c r="D481" s="88" t="n"/>
      <c r="E481" s="88" t="n"/>
      <c r="F481" s="88" t="n"/>
      <c r="G481" s="89" t="n"/>
    </row>
    <row r="482" ht="15" customHeight="1">
      <c r="A482" s="76" t="inlineStr">
        <is>
          <t>Equipamento</t>
        </is>
      </c>
      <c r="B482" s="89" t="n"/>
      <c r="C482" s="74" t="inlineStr">
        <is>
          <t>FONTE</t>
        </is>
      </c>
      <c r="D482" s="74" t="inlineStr">
        <is>
          <t>UNID</t>
        </is>
      </c>
      <c r="E482" s="74" t="inlineStr">
        <is>
          <t>COEFICIENTE</t>
        </is>
      </c>
      <c r="F482" s="74" t="inlineStr">
        <is>
          <t>PREÇO UNITÁRIO</t>
        </is>
      </c>
      <c r="G482" s="74" t="inlineStr">
        <is>
          <t>TOTAL</t>
        </is>
      </c>
    </row>
    <row r="483" ht="29.1" customHeight="1">
      <c r="A483" s="18" t="inlineStr">
        <is>
          <t>00010535</t>
        </is>
      </c>
      <c r="B483" s="19" t="inlineStr">
        <is>
          <t>BETONEIRA CAPACIDADE NOMINAL 400 L, CAPACIDADE DE MISTURA 280 L, MOTOR ELETRICO TRIFASICO 220/380 V POTENCIA 2 CV, SEM CARREGADOR</t>
        </is>
      </c>
      <c r="C483" s="18" t="inlineStr">
        <is>
          <t>SINAPI</t>
        </is>
      </c>
      <c r="D483" s="18" t="inlineStr">
        <is>
          <t>UN</t>
        </is>
      </c>
      <c r="E483" s="20" t="n">
        <v>6.999999999999999e-05</v>
      </c>
      <c r="F483" s="21">
        <f>ROUND(M483*FATOR, 2)</f>
        <v/>
      </c>
      <c r="G483" s="21">
        <f>TRUNC(TRUNC(E483,8)*F483,2)</f>
        <v/>
      </c>
      <c r="M483" t="n">
        <v>4800</v>
      </c>
      <c r="N483">
        <f>(M483-F483)</f>
        <v/>
      </c>
    </row>
    <row r="484" ht="15" customHeight="1">
      <c r="A484" s="1" t="n"/>
      <c r="B484" s="1" t="n"/>
      <c r="C484" s="1" t="n"/>
      <c r="D484" s="1" t="n"/>
      <c r="E484" s="77" t="inlineStr">
        <is>
          <t>TOTAL Equipamento:</t>
        </is>
      </c>
      <c r="F484" s="89" t="n"/>
      <c r="G484" s="22">
        <f>SUM(G483:G483)</f>
        <v/>
      </c>
    </row>
    <row r="485" ht="15" customHeight="1">
      <c r="A485" s="1" t="n"/>
      <c r="B485" s="1" t="n"/>
      <c r="C485" s="1" t="n"/>
      <c r="D485" s="1" t="n"/>
      <c r="E485" s="78" t="inlineStr">
        <is>
          <t>VALOR:</t>
        </is>
      </c>
      <c r="F485" s="89" t="n"/>
      <c r="G485" s="4">
        <f>SUM(G484)</f>
        <v/>
      </c>
    </row>
    <row r="486" ht="15" customHeight="1">
      <c r="A486" s="1" t="n"/>
      <c r="B486" s="1" t="n"/>
      <c r="C486" s="1" t="n"/>
      <c r="D486" s="1" t="n"/>
      <c r="E486" s="78" t="inlineStr">
        <is>
          <t>VALOR BDI:</t>
        </is>
      </c>
      <c r="F486" s="89" t="n"/>
      <c r="G486" s="4">
        <f>ROUNDDOWN(G485*BDI,2)</f>
        <v/>
      </c>
    </row>
    <row r="487" ht="15" customHeight="1">
      <c r="A487" s="1" t="n"/>
      <c r="B487" s="1" t="n"/>
      <c r="C487" s="1" t="n"/>
      <c r="D487" s="1" t="n"/>
      <c r="E487" s="78" t="inlineStr">
        <is>
          <t>VALOR COM BDI:</t>
        </is>
      </c>
      <c r="F487" s="89" t="n"/>
      <c r="G487" s="4">
        <f>G486 + G485</f>
        <v/>
      </c>
    </row>
    <row r="488" ht="9.949999999999999" customHeight="1">
      <c r="A488" s="1" t="n"/>
      <c r="B488" s="1" t="n"/>
      <c r="C488" s="1" t="n"/>
      <c r="D488" s="1" t="n"/>
      <c r="E488" s="79" t="n"/>
    </row>
    <row r="489" ht="20.1" customHeight="1">
      <c r="A489" s="80" t="inlineStr">
        <is>
          <t>88829 BETONEIRA CAPACIDADE NOMINAL DE 400 L, CAPACIDADE DE MISTURA 280 L, MOTOR ELÉTRICO TRIFÁSICO POTÊNCIA DE 2 CV, SEM CARREGADOR - MATERIAIS NA OPERAÇÃO. AF_05/2023 (H)</t>
        </is>
      </c>
      <c r="B489" s="88" t="n"/>
      <c r="C489" s="88" t="n"/>
      <c r="D489" s="88" t="n"/>
      <c r="E489" s="88" t="n"/>
      <c r="F489" s="88" t="n"/>
      <c r="G489" s="89" t="n"/>
    </row>
    <row r="490" ht="15" customHeight="1">
      <c r="A490" s="76" t="inlineStr">
        <is>
          <t>Especiais</t>
        </is>
      </c>
      <c r="B490" s="89" t="n"/>
      <c r="C490" s="74" t="inlineStr">
        <is>
          <t>FONTE</t>
        </is>
      </c>
      <c r="D490" s="74" t="inlineStr">
        <is>
          <t>UNID</t>
        </is>
      </c>
      <c r="E490" s="74" t="inlineStr">
        <is>
          <t>COEFICIENTE</t>
        </is>
      </c>
      <c r="F490" s="74" t="inlineStr">
        <is>
          <t>PREÇO UNITÁRIO</t>
        </is>
      </c>
      <c r="G490" s="74" t="inlineStr">
        <is>
          <t>TOTAL</t>
        </is>
      </c>
    </row>
    <row r="491" ht="21" customHeight="1">
      <c r="A491" s="18" t="inlineStr">
        <is>
          <t>00002705</t>
        </is>
      </c>
      <c r="B491" s="19" t="inlineStr">
        <is>
          <t>ENERGIA ELETRICA ATE 2000 KWH INDUSTRIAL, SEM DEMANDA</t>
        </is>
      </c>
      <c r="C491" s="18" t="inlineStr">
        <is>
          <t>SINAPI</t>
        </is>
      </c>
      <c r="D491" s="18" t="inlineStr">
        <is>
          <t>KWH</t>
        </is>
      </c>
      <c r="E491" s="20" t="n">
        <v>1.2512</v>
      </c>
      <c r="F491" s="21">
        <f>ROUND(M491*FATOR, 2)</f>
        <v/>
      </c>
      <c r="G491" s="21">
        <f>TRUNC(TRUNC(E491,8)*F491,2)</f>
        <v/>
      </c>
      <c r="L491" t="n">
        <v>1.2512</v>
      </c>
      <c r="M491" t="n">
        <v>0.97</v>
      </c>
      <c r="N491">
        <f>(M491-F491)</f>
        <v/>
      </c>
    </row>
    <row r="492" ht="15" customHeight="1">
      <c r="A492" s="1" t="n"/>
      <c r="B492" s="1" t="n"/>
      <c r="C492" s="1" t="n"/>
      <c r="D492" s="1" t="n"/>
      <c r="E492" s="77" t="inlineStr">
        <is>
          <t>TOTAL Especiais:</t>
        </is>
      </c>
      <c r="F492" s="89" t="n"/>
      <c r="G492" s="22">
        <f>SUM(G491:G491)</f>
        <v/>
      </c>
    </row>
    <row r="493" ht="15" customHeight="1">
      <c r="A493" s="1" t="n"/>
      <c r="B493" s="1" t="n"/>
      <c r="C493" s="1" t="n"/>
      <c r="D493" s="1" t="n"/>
      <c r="E493" s="78" t="inlineStr">
        <is>
          <t>VALOR:</t>
        </is>
      </c>
      <c r="F493" s="89" t="n"/>
      <c r="G493" s="4">
        <f>SUM(G492)</f>
        <v/>
      </c>
    </row>
    <row r="494" ht="15" customHeight="1">
      <c r="A494" s="1" t="n"/>
      <c r="B494" s="1" t="n"/>
      <c r="C494" s="1" t="n"/>
      <c r="D494" s="1" t="n"/>
      <c r="E494" s="78" t="inlineStr">
        <is>
          <t>VALOR BDI:</t>
        </is>
      </c>
      <c r="F494" s="89" t="n"/>
      <c r="G494" s="4">
        <f>ROUNDDOWN(G493*BDI,2)</f>
        <v/>
      </c>
    </row>
    <row r="495" ht="15" customHeight="1">
      <c r="A495" s="1" t="n"/>
      <c r="B495" s="1" t="n"/>
      <c r="C495" s="1" t="n"/>
      <c r="D495" s="1" t="n"/>
      <c r="E495" s="78" t="inlineStr">
        <is>
          <t>VALOR COM BDI:</t>
        </is>
      </c>
      <c r="F495" s="89" t="n"/>
      <c r="G495" s="4">
        <f>G494 + G493</f>
        <v/>
      </c>
    </row>
    <row r="496" ht="9.949999999999999" customHeight="1">
      <c r="A496" s="1" t="n"/>
      <c r="B496" s="1" t="n"/>
      <c r="C496" s="1" t="n"/>
      <c r="D496" s="1" t="n"/>
      <c r="E496" s="79" t="n"/>
    </row>
    <row r="497" ht="20.1" customHeight="1">
      <c r="A497" s="80" t="inlineStr">
        <is>
          <t>89226 BETONEIRA CAPACIDADE NOMINAL DE 600 L, CAPACIDADE DE MISTURA 360 L, MOTOR ELÉTRICO TRIFÁSICO POTÊNCIA DE 4 CV, SEM CARREGADOR - CHI DIURNO. AF_05/2023 (CHI)</t>
        </is>
      </c>
      <c r="B497" s="88" t="n"/>
      <c r="C497" s="88" t="n"/>
      <c r="D497" s="88" t="n"/>
      <c r="E497" s="88" t="n"/>
      <c r="F497" s="88" t="n"/>
      <c r="G497" s="89" t="n"/>
    </row>
    <row r="498" ht="15" customHeight="1">
      <c r="A498" s="76" t="inlineStr">
        <is>
          <t>Serviço</t>
        </is>
      </c>
      <c r="B498" s="89" t="n"/>
      <c r="C498" s="74" t="inlineStr">
        <is>
          <t>FONTE</t>
        </is>
      </c>
      <c r="D498" s="74" t="inlineStr">
        <is>
          <t>UNID</t>
        </is>
      </c>
      <c r="E498" s="74" t="inlineStr">
        <is>
          <t>COEFICIENTE</t>
        </is>
      </c>
      <c r="F498" s="74" t="inlineStr">
        <is>
          <t>PREÇO UNITÁRIO</t>
        </is>
      </c>
      <c r="G498" s="74" t="inlineStr">
        <is>
          <t>TOTAL</t>
        </is>
      </c>
    </row>
    <row r="499" ht="38.1" customHeight="1">
      <c r="A499" s="18" t="inlineStr">
        <is>
          <t>89221</t>
        </is>
      </c>
      <c r="B499" s="19" t="inlineStr">
        <is>
          <t>BETONEIRA CAPACIDADE NOMINAL DE 600 L, CAPACIDADE DE MISTURA 360 L, MOTOR ELÉTRICO TRIFÁSICO POTÊNCIA DE 4 CV, SEM CARREGADOR - DEPRECIAÇÃO. AF_05/2023</t>
        </is>
      </c>
      <c r="C499" s="18" t="inlineStr">
        <is>
          <t>SINAPI</t>
        </is>
      </c>
      <c r="D499" s="18" t="inlineStr">
        <is>
          <t>H</t>
        </is>
      </c>
      <c r="E499" s="20" t="n">
        <v>1</v>
      </c>
      <c r="F499" s="21">
        <f>'COMPOSICOES AUXILIARES'!G521</f>
        <v/>
      </c>
      <c r="G499" s="21">
        <f>TRUNC(TRUNC(E499,8)*F499,2)</f>
        <v/>
      </c>
      <c r="L499" t="n">
        <v>1</v>
      </c>
      <c r="M499" t="n">
        <v>1.17</v>
      </c>
      <c r="N499">
        <f>(M499-F499)</f>
        <v/>
      </c>
    </row>
    <row r="500" ht="38.1" customHeight="1">
      <c r="A500" s="18" t="inlineStr">
        <is>
          <t>89222</t>
        </is>
      </c>
      <c r="B500" s="19" t="inlineStr">
        <is>
          <t>BETONEIRA CAPACIDADE NOMINAL DE 600 L, CAPACIDADE DE MISTURA 360 L, MOTOR ELÉTRICO TRIFÁSICO POTÊNCIA DE 4 CV, SEM CARREGADOR - JUROS. AF_05/2023</t>
        </is>
      </c>
      <c r="C500" s="18" t="inlineStr">
        <is>
          <t>SINAPI</t>
        </is>
      </c>
      <c r="D500" s="18" t="inlineStr">
        <is>
          <t>H</t>
        </is>
      </c>
      <c r="E500" s="20" t="n">
        <v>1</v>
      </c>
      <c r="F500" s="21">
        <f>'COMPOSICOES AUXILIARES'!G529</f>
        <v/>
      </c>
      <c r="G500" s="21">
        <f>TRUNC(TRUNC(E500,8)*F500,2)</f>
        <v/>
      </c>
      <c r="L500" t="n">
        <v>1</v>
      </c>
      <c r="M500" t="n">
        <v>0.28</v>
      </c>
      <c r="N500">
        <f>(M500-F500)</f>
        <v/>
      </c>
    </row>
    <row r="501" ht="15" customHeight="1">
      <c r="A501" s="1" t="n"/>
      <c r="B501" s="1" t="n"/>
      <c r="C501" s="1" t="n"/>
      <c r="D501" s="1" t="n"/>
      <c r="E501" s="77" t="inlineStr">
        <is>
          <t>TOTAL Serviço:</t>
        </is>
      </c>
      <c r="F501" s="89" t="n"/>
      <c r="G501" s="22">
        <f>SUM(G499:G500)</f>
        <v/>
      </c>
    </row>
    <row r="502" ht="15" customHeight="1">
      <c r="A502" s="1" t="n"/>
      <c r="B502" s="1" t="n"/>
      <c r="C502" s="1" t="n"/>
      <c r="D502" s="1" t="n"/>
      <c r="E502" s="78" t="inlineStr">
        <is>
          <t>VALOR:</t>
        </is>
      </c>
      <c r="F502" s="89" t="n"/>
      <c r="G502" s="4">
        <f>SUM(G501)</f>
        <v/>
      </c>
    </row>
    <row r="503" ht="15" customHeight="1">
      <c r="A503" s="1" t="n"/>
      <c r="B503" s="1" t="n"/>
      <c r="C503" s="1" t="n"/>
      <c r="D503" s="1" t="n"/>
      <c r="E503" s="78" t="inlineStr">
        <is>
          <t>VALOR BDI:</t>
        </is>
      </c>
      <c r="F503" s="89" t="n"/>
      <c r="G503" s="4">
        <f>ROUNDDOWN(G502*BDI,2)</f>
        <v/>
      </c>
    </row>
    <row r="504" ht="15" customHeight="1">
      <c r="A504" s="1" t="n"/>
      <c r="B504" s="1" t="n"/>
      <c r="C504" s="1" t="n"/>
      <c r="D504" s="1" t="n"/>
      <c r="E504" s="78" t="inlineStr">
        <is>
          <t>VALOR COM BDI:</t>
        </is>
      </c>
      <c r="F504" s="89" t="n"/>
      <c r="G504" s="4">
        <f>G503 + G502</f>
        <v/>
      </c>
    </row>
    <row r="505" ht="9.949999999999999" customHeight="1">
      <c r="A505" s="1" t="n"/>
      <c r="B505" s="1" t="n"/>
      <c r="C505" s="1" t="n"/>
      <c r="D505" s="1" t="n"/>
      <c r="E505" s="79" t="n"/>
    </row>
    <row r="506" ht="20.1" customHeight="1">
      <c r="A506" s="80" t="inlineStr">
        <is>
          <t>89225 BETONEIRA CAPACIDADE NOMINAL DE 600 L, CAPACIDADE DE MISTURA 360 L, MOTOR ELÉTRICO TRIFÁSICO POTÊNCIA DE 4 CV, SEM CARREGADOR - CHP DIURNO. AF_05/2023 (CHP)</t>
        </is>
      </c>
      <c r="B506" s="88" t="n"/>
      <c r="C506" s="88" t="n"/>
      <c r="D506" s="88" t="n"/>
      <c r="E506" s="88" t="n"/>
      <c r="F506" s="88" t="n"/>
      <c r="G506" s="89" t="n"/>
    </row>
    <row r="507" ht="15" customHeight="1">
      <c r="A507" s="76" t="inlineStr">
        <is>
          <t>Serviço</t>
        </is>
      </c>
      <c r="B507" s="89" t="n"/>
      <c r="C507" s="74" t="inlineStr">
        <is>
          <t>FONTE</t>
        </is>
      </c>
      <c r="D507" s="74" t="inlineStr">
        <is>
          <t>UNID</t>
        </is>
      </c>
      <c r="E507" s="74" t="inlineStr">
        <is>
          <t>COEFICIENTE</t>
        </is>
      </c>
      <c r="F507" s="74" t="inlineStr">
        <is>
          <t>PREÇO UNITÁRIO</t>
        </is>
      </c>
      <c r="G507" s="74" t="inlineStr">
        <is>
          <t>TOTAL</t>
        </is>
      </c>
    </row>
    <row r="508" ht="38.1" customHeight="1">
      <c r="A508" s="18" t="inlineStr">
        <is>
          <t>89221</t>
        </is>
      </c>
      <c r="B508" s="19" t="inlineStr">
        <is>
          <t>BETONEIRA CAPACIDADE NOMINAL DE 600 L, CAPACIDADE DE MISTURA 360 L, MOTOR ELÉTRICO TRIFÁSICO POTÊNCIA DE 4 CV, SEM CARREGADOR - DEPRECIAÇÃO. AF_05/2023</t>
        </is>
      </c>
      <c r="C508" s="18" t="inlineStr">
        <is>
          <t>SINAPI</t>
        </is>
      </c>
      <c r="D508" s="18" t="inlineStr">
        <is>
          <t>H</t>
        </is>
      </c>
      <c r="E508" s="20" t="n">
        <v>1</v>
      </c>
      <c r="F508" s="21">
        <f>'COMPOSICOES AUXILIARES'!G521</f>
        <v/>
      </c>
      <c r="G508" s="21">
        <f>TRUNC(TRUNC(E508,8)*F508,2)</f>
        <v/>
      </c>
      <c r="L508" t="n">
        <v>1</v>
      </c>
      <c r="M508" t="n">
        <v>1.17</v>
      </c>
      <c r="N508">
        <f>(M508-F508)</f>
        <v/>
      </c>
    </row>
    <row r="509" ht="38.1" customHeight="1">
      <c r="A509" s="18" t="inlineStr">
        <is>
          <t>89222</t>
        </is>
      </c>
      <c r="B509" s="19" t="inlineStr">
        <is>
          <t>BETONEIRA CAPACIDADE NOMINAL DE 600 L, CAPACIDADE DE MISTURA 360 L, MOTOR ELÉTRICO TRIFÁSICO POTÊNCIA DE 4 CV, SEM CARREGADOR - JUROS. AF_05/2023</t>
        </is>
      </c>
      <c r="C509" s="18" t="inlineStr">
        <is>
          <t>SINAPI</t>
        </is>
      </c>
      <c r="D509" s="18" t="inlineStr">
        <is>
          <t>H</t>
        </is>
      </c>
      <c r="E509" s="20" t="n">
        <v>1</v>
      </c>
      <c r="F509" s="21">
        <f>'COMPOSICOES AUXILIARES'!G529</f>
        <v/>
      </c>
      <c r="G509" s="21">
        <f>TRUNC(TRUNC(E509,8)*F509,2)</f>
        <v/>
      </c>
      <c r="L509" t="n">
        <v>1</v>
      </c>
      <c r="M509" t="n">
        <v>0.28</v>
      </c>
      <c r="N509">
        <f>(M509-F509)</f>
        <v/>
      </c>
    </row>
    <row r="510" ht="38.1" customHeight="1">
      <c r="A510" s="18" t="inlineStr">
        <is>
          <t>89223</t>
        </is>
      </c>
      <c r="B510" s="19" t="inlineStr">
        <is>
          <t>BETONEIRA CAPACIDADE NOMINAL DE 600 L, CAPACIDADE DE MISTURA 360 L, MOTOR ELÉTRICO TRIFÁSICO POTÊNCIA DE 4 CV, SEM CARREGADOR - MANUTENÇÃO. AF_05/2023</t>
        </is>
      </c>
      <c r="C510" s="18" t="inlineStr">
        <is>
          <t>SINAPI</t>
        </is>
      </c>
      <c r="D510" s="18" t="inlineStr">
        <is>
          <t>H</t>
        </is>
      </c>
      <c r="E510" s="20" t="n">
        <v>1</v>
      </c>
      <c r="F510" s="21">
        <f>'COMPOSICOES AUXILIARES'!G537</f>
        <v/>
      </c>
      <c r="G510" s="21">
        <f>TRUNC(TRUNC(E510,8)*F510,2)</f>
        <v/>
      </c>
      <c r="L510" t="n">
        <v>1</v>
      </c>
      <c r="M510" t="n">
        <v>1.36</v>
      </c>
      <c r="N510">
        <f>(M510-F510)</f>
        <v/>
      </c>
    </row>
    <row r="511" ht="38.1" customHeight="1">
      <c r="A511" s="18" t="inlineStr">
        <is>
          <t>89224</t>
        </is>
      </c>
      <c r="B511" s="19" t="inlineStr">
        <is>
          <t>BETONEIRA CAPACIDADE NOMINAL DE 600 L, CAPACIDADE DE MISTURA 360 L, MOTOR ELÉTRICO TRIFÁSICO POTÊNCIA DE 4 CV, SEM CARREGADOR - MATERIAIS NA OPERAÇÃO. AF_05/2023</t>
        </is>
      </c>
      <c r="C511" s="18" t="inlineStr">
        <is>
          <t>SINAPI</t>
        </is>
      </c>
      <c r="D511" s="18" t="inlineStr">
        <is>
          <t>H</t>
        </is>
      </c>
      <c r="E511" s="20" t="n">
        <v>1</v>
      </c>
      <c r="F511" s="21">
        <f>'COMPOSICOES AUXILIARES'!G545</f>
        <v/>
      </c>
      <c r="G511" s="21">
        <f>TRUNC(TRUNC(E511,8)*F511,2)</f>
        <v/>
      </c>
      <c r="L511" t="n">
        <v>1</v>
      </c>
      <c r="M511" t="n">
        <v>2.42</v>
      </c>
      <c r="N511">
        <f>(M511-F511)</f>
        <v/>
      </c>
    </row>
    <row r="512" ht="15" customHeight="1">
      <c r="A512" s="1" t="n"/>
      <c r="B512" s="1" t="n"/>
      <c r="C512" s="1" t="n"/>
      <c r="D512" s="1" t="n"/>
      <c r="E512" s="77" t="inlineStr">
        <is>
          <t>TOTAL Serviço:</t>
        </is>
      </c>
      <c r="F512" s="89" t="n"/>
      <c r="G512" s="22">
        <f>SUM(G508:G511)</f>
        <v/>
      </c>
    </row>
    <row r="513" ht="15" customHeight="1">
      <c r="A513" s="1" t="n"/>
      <c r="B513" s="1" t="n"/>
      <c r="C513" s="1" t="n"/>
      <c r="D513" s="1" t="n"/>
      <c r="E513" s="78" t="inlineStr">
        <is>
          <t>VALOR:</t>
        </is>
      </c>
      <c r="F513" s="89" t="n"/>
      <c r="G513" s="4">
        <f>SUM(G512)</f>
        <v/>
      </c>
    </row>
    <row r="514" ht="15" customHeight="1">
      <c r="A514" s="1" t="n"/>
      <c r="B514" s="1" t="n"/>
      <c r="C514" s="1" t="n"/>
      <c r="D514" s="1" t="n"/>
      <c r="E514" s="78" t="inlineStr">
        <is>
          <t>VALOR BDI:</t>
        </is>
      </c>
      <c r="F514" s="89" t="n"/>
      <c r="G514" s="4">
        <f>ROUNDDOWN(G513*BDI,2)</f>
        <v/>
      </c>
    </row>
    <row r="515" ht="15" customHeight="1">
      <c r="A515" s="1" t="n"/>
      <c r="B515" s="1" t="n"/>
      <c r="C515" s="1" t="n"/>
      <c r="D515" s="1" t="n"/>
      <c r="E515" s="78" t="inlineStr">
        <is>
          <t>VALOR COM BDI:</t>
        </is>
      </c>
      <c r="F515" s="89" t="n"/>
      <c r="G515" s="4">
        <f>G514 + G513</f>
        <v/>
      </c>
    </row>
    <row r="516" ht="9.949999999999999" customHeight="1">
      <c r="A516" s="1" t="n"/>
      <c r="B516" s="1" t="n"/>
      <c r="C516" s="1" t="n"/>
      <c r="D516" s="1" t="n"/>
      <c r="E516" s="79" t="n"/>
    </row>
    <row r="517" ht="20.1" customHeight="1">
      <c r="A517" s="80" t="inlineStr">
        <is>
          <t>89221 BETONEIRA CAPACIDADE NOMINAL DE 600 L, CAPACIDADE DE MISTURA 360 L, MOTOR ELÉTRICO TRIFÁSICO POTÊNCIA DE 4 CV, SEM CARREGADOR - DEPRECIAÇÃO. AF_05/2023 (H)</t>
        </is>
      </c>
      <c r="B517" s="88" t="n"/>
      <c r="C517" s="88" t="n"/>
      <c r="D517" s="88" t="n"/>
      <c r="E517" s="88" t="n"/>
      <c r="F517" s="88" t="n"/>
      <c r="G517" s="89" t="n"/>
    </row>
    <row r="518" ht="15" customHeight="1">
      <c r="A518" s="76" t="inlineStr">
        <is>
          <t>Equipamento</t>
        </is>
      </c>
      <c r="B518" s="89" t="n"/>
      <c r="C518" s="74" t="inlineStr">
        <is>
          <t>FONTE</t>
        </is>
      </c>
      <c r="D518" s="74" t="inlineStr">
        <is>
          <t>UNID</t>
        </is>
      </c>
      <c r="E518" s="74" t="inlineStr">
        <is>
          <t>COEFICIENTE</t>
        </is>
      </c>
      <c r="F518" s="74" t="inlineStr">
        <is>
          <t>PREÇO UNITÁRIO</t>
        </is>
      </c>
      <c r="G518" s="74" t="inlineStr">
        <is>
          <t>TOTAL</t>
        </is>
      </c>
    </row>
    <row r="519" ht="29.1" customHeight="1">
      <c r="A519" s="18" t="inlineStr">
        <is>
          <t>00036397</t>
        </is>
      </c>
      <c r="B519" s="19" t="inlineStr">
        <is>
          <t>BETONEIRA, CAPACIDADE NOMINAL 600 L, CAPACIDADE DE MISTURA 360L, MOTOR ELETRICO TRIFASICO 220/380V, POTENCIA 4CV, EXCLUSO CARREGADOR</t>
        </is>
      </c>
      <c r="C519" s="18" t="inlineStr">
        <is>
          <t>SINAPI</t>
        </is>
      </c>
      <c r="D519" s="18" t="inlineStr">
        <is>
          <t>UN</t>
        </is>
      </c>
      <c r="E519" s="20" t="n">
        <v>6e-05</v>
      </c>
      <c r="F519" s="21">
        <f>ROUND(M519*FATOR, 2)</f>
        <v/>
      </c>
      <c r="G519" s="21">
        <f>TRUNC(TRUNC(E519,8)*F519,2)</f>
        <v/>
      </c>
      <c r="M519" t="n">
        <v>19525.42</v>
      </c>
      <c r="N519">
        <f>(M519-F519)</f>
        <v/>
      </c>
    </row>
    <row r="520" ht="15" customHeight="1">
      <c r="A520" s="1" t="n"/>
      <c r="B520" s="1" t="n"/>
      <c r="C520" s="1" t="n"/>
      <c r="D520" s="1" t="n"/>
      <c r="E520" s="77" t="inlineStr">
        <is>
          <t>TOTAL Equipamento:</t>
        </is>
      </c>
      <c r="F520" s="89" t="n"/>
      <c r="G520" s="22">
        <f>SUM(G519:G519)</f>
        <v/>
      </c>
    </row>
    <row r="521" ht="15" customHeight="1">
      <c r="A521" s="1" t="n"/>
      <c r="B521" s="1" t="n"/>
      <c r="C521" s="1" t="n"/>
      <c r="D521" s="1" t="n"/>
      <c r="E521" s="78" t="inlineStr">
        <is>
          <t>VALOR:</t>
        </is>
      </c>
      <c r="F521" s="89" t="n"/>
      <c r="G521" s="4">
        <f>SUM(G520)</f>
        <v/>
      </c>
    </row>
    <row r="522" ht="15" customHeight="1">
      <c r="A522" s="1" t="n"/>
      <c r="B522" s="1" t="n"/>
      <c r="C522" s="1" t="n"/>
      <c r="D522" s="1" t="n"/>
      <c r="E522" s="78" t="inlineStr">
        <is>
          <t>VALOR BDI:</t>
        </is>
      </c>
      <c r="F522" s="89" t="n"/>
      <c r="G522" s="4">
        <f>ROUNDDOWN(G521*BDI,2)</f>
        <v/>
      </c>
    </row>
    <row r="523" ht="15" customHeight="1">
      <c r="A523" s="1" t="n"/>
      <c r="B523" s="1" t="n"/>
      <c r="C523" s="1" t="n"/>
      <c r="D523" s="1" t="n"/>
      <c r="E523" s="78" t="inlineStr">
        <is>
          <t>VALOR COM BDI:</t>
        </is>
      </c>
      <c r="F523" s="89" t="n"/>
      <c r="G523" s="4">
        <f>G522 + G521</f>
        <v/>
      </c>
    </row>
    <row r="524" ht="9.949999999999999" customHeight="1">
      <c r="A524" s="1" t="n"/>
      <c r="B524" s="1" t="n"/>
      <c r="C524" s="1" t="n"/>
      <c r="D524" s="1" t="n"/>
      <c r="E524" s="79" t="n"/>
    </row>
    <row r="525" ht="20.1" customHeight="1">
      <c r="A525" s="80" t="inlineStr">
        <is>
          <t>89222 BETONEIRA CAPACIDADE NOMINAL DE 600 L, CAPACIDADE DE MISTURA 360 L, MOTOR ELÉTRICO TRIFÁSICO POTÊNCIA DE 4 CV, SEM CARREGADOR - JUROS. AF_05/2023 (H)</t>
        </is>
      </c>
      <c r="B525" s="88" t="n"/>
      <c r="C525" s="88" t="n"/>
      <c r="D525" s="88" t="n"/>
      <c r="E525" s="88" t="n"/>
      <c r="F525" s="88" t="n"/>
      <c r="G525" s="89" t="n"/>
    </row>
    <row r="526" ht="15" customHeight="1">
      <c r="A526" s="76" t="inlineStr">
        <is>
          <t>Equipamento</t>
        </is>
      </c>
      <c r="B526" s="89" t="n"/>
      <c r="C526" s="74" t="inlineStr">
        <is>
          <t>FONTE</t>
        </is>
      </c>
      <c r="D526" s="74" t="inlineStr">
        <is>
          <t>UNID</t>
        </is>
      </c>
      <c r="E526" s="74" t="inlineStr">
        <is>
          <t>COEFICIENTE</t>
        </is>
      </c>
      <c r="F526" s="74" t="inlineStr">
        <is>
          <t>PREÇO UNITÁRIO</t>
        </is>
      </c>
      <c r="G526" s="74" t="inlineStr">
        <is>
          <t>TOTAL</t>
        </is>
      </c>
    </row>
    <row r="527" ht="29.1" customHeight="1">
      <c r="A527" s="18" t="inlineStr">
        <is>
          <t>00036397</t>
        </is>
      </c>
      <c r="B527" s="19" t="inlineStr">
        <is>
          <t>BETONEIRA, CAPACIDADE NOMINAL 600 L, CAPACIDADE DE MISTURA 360L, MOTOR ELETRICO TRIFASICO 220/380V, POTENCIA 4CV, EXCLUSO CARREGADOR</t>
        </is>
      </c>
      <c r="C527" s="18" t="inlineStr">
        <is>
          <t>SINAPI</t>
        </is>
      </c>
      <c r="D527" s="18" t="inlineStr">
        <is>
          <t>UN</t>
        </is>
      </c>
      <c r="E527" s="20" t="n">
        <v>1.48e-05</v>
      </c>
      <c r="F527" s="21">
        <f>ROUND(M527*FATOR, 2)</f>
        <v/>
      </c>
      <c r="G527" s="21">
        <f>TRUNC(TRUNC(E527,8)*F527,2)</f>
        <v/>
      </c>
      <c r="M527" t="n">
        <v>19525.42</v>
      </c>
      <c r="N527">
        <f>(M527-F527)</f>
        <v/>
      </c>
    </row>
    <row r="528" ht="15" customHeight="1">
      <c r="A528" s="1" t="n"/>
      <c r="B528" s="1" t="n"/>
      <c r="C528" s="1" t="n"/>
      <c r="D528" s="1" t="n"/>
      <c r="E528" s="77" t="inlineStr">
        <is>
          <t>TOTAL Equipamento:</t>
        </is>
      </c>
      <c r="F528" s="89" t="n"/>
      <c r="G528" s="22">
        <f>SUM(G527:G527)</f>
        <v/>
      </c>
    </row>
    <row r="529" ht="15" customHeight="1">
      <c r="A529" s="1" t="n"/>
      <c r="B529" s="1" t="n"/>
      <c r="C529" s="1" t="n"/>
      <c r="D529" s="1" t="n"/>
      <c r="E529" s="78" t="inlineStr">
        <is>
          <t>VALOR:</t>
        </is>
      </c>
      <c r="F529" s="89" t="n"/>
      <c r="G529" s="4">
        <f>SUM(G528)</f>
        <v/>
      </c>
    </row>
    <row r="530" ht="15" customHeight="1">
      <c r="A530" s="1" t="n"/>
      <c r="B530" s="1" t="n"/>
      <c r="C530" s="1" t="n"/>
      <c r="D530" s="1" t="n"/>
      <c r="E530" s="78" t="inlineStr">
        <is>
          <t>VALOR BDI:</t>
        </is>
      </c>
      <c r="F530" s="89" t="n"/>
      <c r="G530" s="4">
        <f>ROUNDDOWN(G529*BDI,2)</f>
        <v/>
      </c>
    </row>
    <row r="531" ht="15" customHeight="1">
      <c r="A531" s="1" t="n"/>
      <c r="B531" s="1" t="n"/>
      <c r="C531" s="1" t="n"/>
      <c r="D531" s="1" t="n"/>
      <c r="E531" s="78" t="inlineStr">
        <is>
          <t>VALOR COM BDI:</t>
        </is>
      </c>
      <c r="F531" s="89" t="n"/>
      <c r="G531" s="4">
        <f>G530 + G529</f>
        <v/>
      </c>
    </row>
    <row r="532" ht="9.949999999999999" customHeight="1">
      <c r="A532" s="1" t="n"/>
      <c r="B532" s="1" t="n"/>
      <c r="C532" s="1" t="n"/>
      <c r="D532" s="1" t="n"/>
      <c r="E532" s="79" t="n"/>
    </row>
    <row r="533" ht="20.1" customHeight="1">
      <c r="A533" s="80" t="inlineStr">
        <is>
          <t>89223 BETONEIRA CAPACIDADE NOMINAL DE 600 L, CAPACIDADE DE MISTURA 360 L, MOTOR ELÉTRICO TRIFÁSICO POTÊNCIA DE 4 CV, SEM CARREGADOR - MANUTENÇÃO. AF_05/2023 (H)</t>
        </is>
      </c>
      <c r="B533" s="88" t="n"/>
      <c r="C533" s="88" t="n"/>
      <c r="D533" s="88" t="n"/>
      <c r="E533" s="88" t="n"/>
      <c r="F533" s="88" t="n"/>
      <c r="G533" s="89" t="n"/>
    </row>
    <row r="534" ht="15" customHeight="1">
      <c r="A534" s="76" t="inlineStr">
        <is>
          <t>Equipamento</t>
        </is>
      </c>
      <c r="B534" s="89" t="n"/>
      <c r="C534" s="74" t="inlineStr">
        <is>
          <t>FONTE</t>
        </is>
      </c>
      <c r="D534" s="74" t="inlineStr">
        <is>
          <t>UNID</t>
        </is>
      </c>
      <c r="E534" s="74" t="inlineStr">
        <is>
          <t>COEFICIENTE</t>
        </is>
      </c>
      <c r="F534" s="74" t="inlineStr">
        <is>
          <t>PREÇO UNITÁRIO</t>
        </is>
      </c>
      <c r="G534" s="74" t="inlineStr">
        <is>
          <t>TOTAL</t>
        </is>
      </c>
    </row>
    <row r="535" ht="29.1" customHeight="1">
      <c r="A535" s="18" t="inlineStr">
        <is>
          <t>00036397</t>
        </is>
      </c>
      <c r="B535" s="19" t="inlineStr">
        <is>
          <t>BETONEIRA, CAPACIDADE NOMINAL 600 L, CAPACIDADE DE MISTURA 360L, MOTOR ELETRICO TRIFASICO 220/380V, POTENCIA 4CV, EXCLUSO CARREGADOR</t>
        </is>
      </c>
      <c r="C535" s="18" t="inlineStr">
        <is>
          <t>SINAPI</t>
        </is>
      </c>
      <c r="D535" s="18" t="inlineStr">
        <is>
          <t>UN</t>
        </is>
      </c>
      <c r="E535" s="20" t="n">
        <v>6.999999999999999e-05</v>
      </c>
      <c r="F535" s="21">
        <f>ROUND(M535*FATOR, 2)</f>
        <v/>
      </c>
      <c r="G535" s="21">
        <f>TRUNC(TRUNC(E535,8)*F535,2)</f>
        <v/>
      </c>
      <c r="M535" t="n">
        <v>19525.42</v>
      </c>
      <c r="N535">
        <f>(M535-F535)</f>
        <v/>
      </c>
    </row>
    <row r="536" ht="15" customHeight="1">
      <c r="A536" s="1" t="n"/>
      <c r="B536" s="1" t="n"/>
      <c r="C536" s="1" t="n"/>
      <c r="D536" s="1" t="n"/>
      <c r="E536" s="77" t="inlineStr">
        <is>
          <t>TOTAL Equipamento:</t>
        </is>
      </c>
      <c r="F536" s="89" t="n"/>
      <c r="G536" s="22">
        <f>SUM(G535:G535)</f>
        <v/>
      </c>
    </row>
    <row r="537" ht="15" customHeight="1">
      <c r="A537" s="1" t="n"/>
      <c r="B537" s="1" t="n"/>
      <c r="C537" s="1" t="n"/>
      <c r="D537" s="1" t="n"/>
      <c r="E537" s="78" t="inlineStr">
        <is>
          <t>VALOR:</t>
        </is>
      </c>
      <c r="F537" s="89" t="n"/>
      <c r="G537" s="4">
        <f>SUM(G536)</f>
        <v/>
      </c>
    </row>
    <row r="538" ht="15" customHeight="1">
      <c r="A538" s="1" t="n"/>
      <c r="B538" s="1" t="n"/>
      <c r="C538" s="1" t="n"/>
      <c r="D538" s="1" t="n"/>
      <c r="E538" s="78" t="inlineStr">
        <is>
          <t>VALOR BDI:</t>
        </is>
      </c>
      <c r="F538" s="89" t="n"/>
      <c r="G538" s="4">
        <f>ROUNDDOWN(G537*BDI,2)</f>
        <v/>
      </c>
    </row>
    <row r="539" ht="15" customHeight="1">
      <c r="A539" s="1" t="n"/>
      <c r="B539" s="1" t="n"/>
      <c r="C539" s="1" t="n"/>
      <c r="D539" s="1" t="n"/>
      <c r="E539" s="78" t="inlineStr">
        <is>
          <t>VALOR COM BDI:</t>
        </is>
      </c>
      <c r="F539" s="89" t="n"/>
      <c r="G539" s="4">
        <f>G538 + G537</f>
        <v/>
      </c>
    </row>
    <row r="540" ht="9.949999999999999" customHeight="1">
      <c r="A540" s="1" t="n"/>
      <c r="B540" s="1" t="n"/>
      <c r="C540" s="1" t="n"/>
      <c r="D540" s="1" t="n"/>
      <c r="E540" s="79" t="n"/>
    </row>
    <row r="541" ht="20.1" customHeight="1">
      <c r="A541" s="80" t="inlineStr">
        <is>
          <t>89224 BETONEIRA CAPACIDADE NOMINAL DE 600 L, CAPACIDADE DE MISTURA 360 L, MOTOR ELÉTRICO TRIFÁSICO POTÊNCIA DE 4 CV, SEM CARREGADOR - MATERIAIS NA OPERAÇÃO. AF_05/2023 (H)</t>
        </is>
      </c>
      <c r="B541" s="88" t="n"/>
      <c r="C541" s="88" t="n"/>
      <c r="D541" s="88" t="n"/>
      <c r="E541" s="88" t="n"/>
      <c r="F541" s="88" t="n"/>
      <c r="G541" s="89" t="n"/>
    </row>
    <row r="542" ht="15" customHeight="1">
      <c r="A542" s="76" t="inlineStr">
        <is>
          <t>Especiais</t>
        </is>
      </c>
      <c r="B542" s="89" t="n"/>
      <c r="C542" s="74" t="inlineStr">
        <is>
          <t>FONTE</t>
        </is>
      </c>
      <c r="D542" s="74" t="inlineStr">
        <is>
          <t>UNID</t>
        </is>
      </c>
      <c r="E542" s="74" t="inlineStr">
        <is>
          <t>COEFICIENTE</t>
        </is>
      </c>
      <c r="F542" s="74" t="inlineStr">
        <is>
          <t>PREÇO UNITÁRIO</t>
        </is>
      </c>
      <c r="G542" s="74" t="inlineStr">
        <is>
          <t>TOTAL</t>
        </is>
      </c>
    </row>
    <row r="543" ht="21" customHeight="1">
      <c r="A543" s="18" t="inlineStr">
        <is>
          <t>00002705</t>
        </is>
      </c>
      <c r="B543" s="19" t="inlineStr">
        <is>
          <t>ENERGIA ELETRICA ATE 2000 KWH INDUSTRIAL, SEM DEMANDA</t>
        </is>
      </c>
      <c r="C543" s="18" t="inlineStr">
        <is>
          <t>SINAPI</t>
        </is>
      </c>
      <c r="D543" s="18" t="inlineStr">
        <is>
          <t>KWH</t>
        </is>
      </c>
      <c r="E543" s="20" t="n">
        <v>2.50239</v>
      </c>
      <c r="F543" s="21">
        <f>ROUND(M543*FATOR, 2)</f>
        <v/>
      </c>
      <c r="G543" s="21">
        <f>TRUNC(TRUNC(E543,8)*F543,2)</f>
        <v/>
      </c>
      <c r="L543" t="n">
        <v>2.50239</v>
      </c>
      <c r="M543" t="n">
        <v>0.97</v>
      </c>
      <c r="N543">
        <f>(M543-F543)</f>
        <v/>
      </c>
    </row>
    <row r="544" ht="15" customHeight="1">
      <c r="A544" s="1" t="n"/>
      <c r="B544" s="1" t="n"/>
      <c r="C544" s="1" t="n"/>
      <c r="D544" s="1" t="n"/>
      <c r="E544" s="77" t="inlineStr">
        <is>
          <t>TOTAL Especiais:</t>
        </is>
      </c>
      <c r="F544" s="89" t="n"/>
      <c r="G544" s="22">
        <f>SUM(G543:G543)</f>
        <v/>
      </c>
    </row>
    <row r="545" ht="15" customHeight="1">
      <c r="A545" s="1" t="n"/>
      <c r="B545" s="1" t="n"/>
      <c r="C545" s="1" t="n"/>
      <c r="D545" s="1" t="n"/>
      <c r="E545" s="78" t="inlineStr">
        <is>
          <t>VALOR:</t>
        </is>
      </c>
      <c r="F545" s="89" t="n"/>
      <c r="G545" s="4">
        <f>SUM(G544)</f>
        <v/>
      </c>
    </row>
    <row r="546" ht="15" customHeight="1">
      <c r="A546" s="1" t="n"/>
      <c r="B546" s="1" t="n"/>
      <c r="C546" s="1" t="n"/>
      <c r="D546" s="1" t="n"/>
      <c r="E546" s="78" t="inlineStr">
        <is>
          <t>VALOR BDI:</t>
        </is>
      </c>
      <c r="F546" s="89" t="n"/>
      <c r="G546" s="4">
        <f>ROUNDDOWN(G545*BDI,2)</f>
        <v/>
      </c>
    </row>
    <row r="547" ht="15" customHeight="1">
      <c r="A547" s="1" t="n"/>
      <c r="B547" s="1" t="n"/>
      <c r="C547" s="1" t="n"/>
      <c r="D547" s="1" t="n"/>
      <c r="E547" s="78" t="inlineStr">
        <is>
          <t>VALOR COM BDI:</t>
        </is>
      </c>
      <c r="F547" s="89" t="n"/>
      <c r="G547" s="4">
        <f>G546 + G545</f>
        <v/>
      </c>
    </row>
    <row r="548" ht="9.949999999999999" customHeight="1">
      <c r="A548" s="1" t="n"/>
      <c r="B548" s="1" t="n"/>
      <c r="C548" s="1" t="n"/>
      <c r="D548" s="1" t="n"/>
      <c r="E548" s="79" t="n"/>
    </row>
    <row r="549" ht="20.1" customHeight="1">
      <c r="A549" s="80" t="inlineStr">
        <is>
          <t>91924 CABO DE COBRE FLEXÍVEL ISOLADO, 1,5 MM², ANTI-CHAMA 450/750 V, PARA CIRCUITOS TERMINAIS - FORNECIMENTO E INSTALAÇÃO. AF_03/2023 (M)</t>
        </is>
      </c>
      <c r="B549" s="88" t="n"/>
      <c r="C549" s="88" t="n"/>
      <c r="D549" s="88" t="n"/>
      <c r="E549" s="88" t="n"/>
      <c r="F549" s="88" t="n"/>
      <c r="G549" s="89" t="n"/>
    </row>
    <row r="550" ht="15" customHeight="1">
      <c r="A550" s="76" t="inlineStr">
        <is>
          <t>Material</t>
        </is>
      </c>
      <c r="B550" s="89" t="n"/>
      <c r="C550" s="74" t="inlineStr">
        <is>
          <t>FONTE</t>
        </is>
      </c>
      <c r="D550" s="74" t="inlineStr">
        <is>
          <t>UNID</t>
        </is>
      </c>
      <c r="E550" s="74" t="inlineStr">
        <is>
          <t>COEFICIENTE</t>
        </is>
      </c>
      <c r="F550" s="74" t="inlineStr">
        <is>
          <t>PREÇO UNITÁRIO</t>
        </is>
      </c>
      <c r="G550" s="74" t="inlineStr">
        <is>
          <t>TOTAL</t>
        </is>
      </c>
    </row>
    <row r="551" ht="29.1" customHeight="1">
      <c r="A551" s="18" t="inlineStr">
        <is>
          <t>00001013</t>
        </is>
      </c>
      <c r="B551" s="19" t="inlineStr">
        <is>
          <t>CABO DE COBRE, FLEXIVEL, CLASSE 4 OU 5, ISOLACAO EM PVC/A, ANTICHAMA BWF-B, 1 CONDUTOR, 450/750 V, SECAO NOMINAL 1,5 MM2</t>
        </is>
      </c>
      <c r="C551" s="18" t="inlineStr">
        <is>
          <t>SINAPI</t>
        </is>
      </c>
      <c r="D551" s="18" t="inlineStr">
        <is>
          <t>M</t>
        </is>
      </c>
      <c r="E551" s="20" t="n">
        <v>1.2434</v>
      </c>
      <c r="F551" s="21">
        <f>ROUND(M551*FATOR, 2)</f>
        <v/>
      </c>
      <c r="G551" s="21">
        <f>TRUNC(TRUNC(E551,8)*F551,2)</f>
        <v/>
      </c>
      <c r="L551" t="n">
        <v>1.2434</v>
      </c>
      <c r="M551" t="n">
        <v>1.52</v>
      </c>
      <c r="N551">
        <f>(M551-F551)</f>
        <v/>
      </c>
    </row>
    <row r="552" ht="21" customHeight="1">
      <c r="A552" s="18" t="inlineStr">
        <is>
          <t>00021127</t>
        </is>
      </c>
      <c r="B552" s="19" t="inlineStr">
        <is>
          <t>FITA ISOLANTE ADESIVA ANTICHAMA, USO ATE 750 V, EM ROLO DE 19 MM X 5 M</t>
        </is>
      </c>
      <c r="C552" s="18" t="inlineStr">
        <is>
          <t>SINAPI</t>
        </is>
      </c>
      <c r="D552" s="18" t="inlineStr">
        <is>
          <t>UN</t>
        </is>
      </c>
      <c r="E552" s="20" t="n">
        <v>0.0094</v>
      </c>
      <c r="F552" s="21">
        <f>ROUND(M552*FATOR, 2)</f>
        <v/>
      </c>
      <c r="G552" s="21">
        <f>TRUNC(TRUNC(E552,8)*F552,2)</f>
        <v/>
      </c>
      <c r="L552" t="n">
        <v>0.0094</v>
      </c>
      <c r="M552" t="n">
        <v>3.4</v>
      </c>
      <c r="N552">
        <f>(M552-F552)</f>
        <v/>
      </c>
    </row>
    <row r="553" ht="15" customHeight="1">
      <c r="A553" s="1" t="n"/>
      <c r="B553" s="1" t="n"/>
      <c r="C553" s="1" t="n"/>
      <c r="D553" s="1" t="n"/>
      <c r="E553" s="77" t="inlineStr">
        <is>
          <t>TOTAL Material:</t>
        </is>
      </c>
      <c r="F553" s="89" t="n"/>
      <c r="G553" s="22">
        <f>SUM(G551:G552)</f>
        <v/>
      </c>
    </row>
    <row r="554" ht="15" customHeight="1">
      <c r="A554" s="76" t="inlineStr">
        <is>
          <t>Mão de Obra com Encargos Complementares</t>
        </is>
      </c>
      <c r="B554" s="89" t="n"/>
      <c r="C554" s="74" t="inlineStr">
        <is>
          <t>FONTE</t>
        </is>
      </c>
      <c r="D554" s="74" t="inlineStr">
        <is>
          <t>UNID</t>
        </is>
      </c>
      <c r="E554" s="74" t="inlineStr">
        <is>
          <t>COEFICIENTE</t>
        </is>
      </c>
      <c r="F554" s="74" t="inlineStr">
        <is>
          <t>PREÇO UNITÁRIO</t>
        </is>
      </c>
      <c r="G554" s="74" t="inlineStr">
        <is>
          <t>TOTAL</t>
        </is>
      </c>
    </row>
    <row r="555" ht="21" customHeight="1">
      <c r="A555" s="18" t="inlineStr">
        <is>
          <t>88247</t>
        </is>
      </c>
      <c r="B555" s="19" t="inlineStr">
        <is>
          <t>AUXILIAR DE ELETRICISTA COM ENCARGOS COMPLEMENTARES</t>
        </is>
      </c>
      <c r="C555" s="18" t="inlineStr">
        <is>
          <t>SINAPI</t>
        </is>
      </c>
      <c r="D555" s="18" t="inlineStr">
        <is>
          <t>H</t>
        </is>
      </c>
      <c r="E555" s="20">
        <f>L555*FATOR</f>
        <v/>
      </c>
      <c r="F555" s="21">
        <f>'COMPOSICOES AUXILIARES'!G376</f>
        <v/>
      </c>
      <c r="G555" s="21">
        <f>TRUNC(TRUNC(E555,8)*F555,2)</f>
        <v/>
      </c>
      <c r="L555" t="n">
        <v>0.023</v>
      </c>
      <c r="M555" t="n">
        <v>23.65</v>
      </c>
      <c r="N555">
        <f>(M555-F555)</f>
        <v/>
      </c>
    </row>
    <row r="556" ht="15" customHeight="1">
      <c r="A556" s="18" t="inlineStr">
        <is>
          <t>88264</t>
        </is>
      </c>
      <c r="B556" s="19" t="inlineStr">
        <is>
          <t>ELETRICISTA COM ENCARGOS COMPLEMENTARES</t>
        </is>
      </c>
      <c r="C556" s="18" t="inlineStr">
        <is>
          <t>SINAPI</t>
        </is>
      </c>
      <c r="D556" s="18" t="inlineStr">
        <is>
          <t>H</t>
        </is>
      </c>
      <c r="E556" s="20">
        <f>L556*FATOR</f>
        <v/>
      </c>
      <c r="F556" s="21">
        <f>'COMPOSICOES AUXILIARES'!G1514</f>
        <v/>
      </c>
      <c r="G556" s="21">
        <f>TRUNC(TRUNC(E556,8)*F556,2)</f>
        <v/>
      </c>
      <c r="L556" t="n">
        <v>0.023</v>
      </c>
      <c r="M556" t="n">
        <v>29.25</v>
      </c>
      <c r="N556">
        <f>(M556-F556)</f>
        <v/>
      </c>
    </row>
    <row r="557" ht="18" customHeight="1">
      <c r="A557" s="1" t="n"/>
      <c r="B557" s="1" t="n"/>
      <c r="C557" s="1" t="n"/>
      <c r="D557" s="1" t="n"/>
      <c r="E557" s="77" t="inlineStr">
        <is>
          <t>TOTAL Mão de Obra com Encargos Complementares:</t>
        </is>
      </c>
      <c r="F557" s="89" t="n"/>
      <c r="G557" s="22">
        <f>SUM(G555:G556)</f>
        <v/>
      </c>
    </row>
    <row r="558" ht="15" customHeight="1">
      <c r="A558" s="1" t="n"/>
      <c r="B558" s="1" t="n"/>
      <c r="C558" s="1" t="n"/>
      <c r="D558" s="1" t="n"/>
      <c r="E558" s="78" t="inlineStr">
        <is>
          <t>VALOR:</t>
        </is>
      </c>
      <c r="F558" s="89" t="n"/>
      <c r="G558" s="4">
        <f>SUM(G553,G557)</f>
        <v/>
      </c>
    </row>
    <row r="559" ht="15" customHeight="1">
      <c r="A559" s="1" t="n"/>
      <c r="B559" s="1" t="n"/>
      <c r="C559" s="1" t="n"/>
      <c r="D559" s="1" t="n"/>
      <c r="E559" s="78" t="inlineStr">
        <is>
          <t>VALOR BDI:</t>
        </is>
      </c>
      <c r="F559" s="89" t="n"/>
      <c r="G559" s="4">
        <f>ROUNDDOWN(G558*BDI,2)</f>
        <v/>
      </c>
    </row>
    <row r="560" ht="15" customHeight="1">
      <c r="A560" s="1" t="n"/>
      <c r="B560" s="1" t="n"/>
      <c r="C560" s="1" t="n"/>
      <c r="D560" s="1" t="n"/>
      <c r="E560" s="78" t="inlineStr">
        <is>
          <t>VALOR COM BDI:</t>
        </is>
      </c>
      <c r="F560" s="89" t="n"/>
      <c r="G560" s="4">
        <f>G559 + G558</f>
        <v/>
      </c>
    </row>
    <row r="561" ht="9.949999999999999" customHeight="1">
      <c r="A561" s="1" t="n"/>
      <c r="B561" s="1" t="n"/>
      <c r="C561" s="1" t="n"/>
      <c r="D561" s="1" t="n"/>
      <c r="E561" s="79" t="n"/>
    </row>
    <row r="562" ht="20.1" customHeight="1">
      <c r="A562" s="80" t="inlineStr">
        <is>
          <t>91933 CABO DE COBRE FLEXÍVEL ISOLADO, 10 MM², ANTI-CHAMA 0,6/1,0 KV, PARA CIRCUITOS TERMINAIS - FORNECIMENTO E INSTALAÇÃO. AF_03/2023 (M)</t>
        </is>
      </c>
      <c r="B562" s="88" t="n"/>
      <c r="C562" s="88" t="n"/>
      <c r="D562" s="88" t="n"/>
      <c r="E562" s="88" t="n"/>
      <c r="F562" s="88" t="n"/>
      <c r="G562" s="89" t="n"/>
    </row>
    <row r="563" ht="15" customHeight="1">
      <c r="A563" s="76" t="inlineStr">
        <is>
          <t>Material</t>
        </is>
      </c>
      <c r="B563" s="89" t="n"/>
      <c r="C563" s="74" t="inlineStr">
        <is>
          <t>FONTE</t>
        </is>
      </c>
      <c r="D563" s="74" t="inlineStr">
        <is>
          <t>UNID</t>
        </is>
      </c>
      <c r="E563" s="74" t="inlineStr">
        <is>
          <t>COEFICIENTE</t>
        </is>
      </c>
      <c r="F563" s="74" t="inlineStr">
        <is>
          <t>PREÇO UNITÁRIO</t>
        </is>
      </c>
      <c r="G563" s="74" t="inlineStr">
        <is>
          <t>TOTAL</t>
        </is>
      </c>
    </row>
    <row r="564" ht="38.1" customHeight="1">
      <c r="A564" s="18" t="inlineStr">
        <is>
          <t>00001020</t>
        </is>
      </c>
      <c r="B564" s="19" t="inlineStr">
        <is>
          <t>CABO DE COBRE, FLEXIVEL, CLASSE 4 OU 5, ISOLACAO EM PVC/A, ANTICHAMA BWF-B, COBERTURA PVC-ST1, ANTICHAMA BWF-B, 1 CONDUTOR, 0,6/1 KV, SECAO NOMINAL 10 MM2</t>
        </is>
      </c>
      <c r="C564" s="18" t="inlineStr">
        <is>
          <t>SINAPI</t>
        </is>
      </c>
      <c r="D564" s="18" t="inlineStr">
        <is>
          <t>M</t>
        </is>
      </c>
      <c r="E564" s="20" t="n">
        <v>1.2434</v>
      </c>
      <c r="F564" s="21">
        <f>ROUND(M564*FATOR, 2)</f>
        <v/>
      </c>
      <c r="G564" s="21">
        <f>TRUNC(TRUNC(E564,8)*F564,2)</f>
        <v/>
      </c>
      <c r="L564" t="n">
        <v>1.2434</v>
      </c>
      <c r="M564" t="n">
        <v>10.48</v>
      </c>
      <c r="N564">
        <f>(M564-F564)</f>
        <v/>
      </c>
    </row>
    <row r="565" ht="21" customHeight="1">
      <c r="A565" s="18" t="inlineStr">
        <is>
          <t>00021127</t>
        </is>
      </c>
      <c r="B565" s="19" t="inlineStr">
        <is>
          <t>FITA ISOLANTE ADESIVA ANTICHAMA, USO ATE 750 V, EM ROLO DE 19 MM X 5 M</t>
        </is>
      </c>
      <c r="C565" s="18" t="inlineStr">
        <is>
          <t>SINAPI</t>
        </is>
      </c>
      <c r="D565" s="18" t="inlineStr">
        <is>
          <t>UN</t>
        </is>
      </c>
      <c r="E565" s="20" t="n">
        <v>0.0094</v>
      </c>
      <c r="F565" s="21">
        <f>ROUND(M565*FATOR, 2)</f>
        <v/>
      </c>
      <c r="G565" s="21">
        <f>TRUNC(TRUNC(E565,8)*F565,2)</f>
        <v/>
      </c>
      <c r="L565" t="n">
        <v>0.0094</v>
      </c>
      <c r="M565" t="n">
        <v>3.4</v>
      </c>
      <c r="N565">
        <f>(M565-F565)</f>
        <v/>
      </c>
    </row>
    <row r="566" ht="15" customHeight="1">
      <c r="A566" s="1" t="n"/>
      <c r="B566" s="1" t="n"/>
      <c r="C566" s="1" t="n"/>
      <c r="D566" s="1" t="n"/>
      <c r="E566" s="77" t="inlineStr">
        <is>
          <t>TOTAL Material:</t>
        </is>
      </c>
      <c r="F566" s="89" t="n"/>
      <c r="G566" s="22">
        <f>SUM(G564:G565)</f>
        <v/>
      </c>
    </row>
    <row r="567" ht="15" customHeight="1">
      <c r="A567" s="76" t="inlineStr">
        <is>
          <t>Mão de Obra com Encargos Complementares</t>
        </is>
      </c>
      <c r="B567" s="89" t="n"/>
      <c r="C567" s="74" t="inlineStr">
        <is>
          <t>FONTE</t>
        </is>
      </c>
      <c r="D567" s="74" t="inlineStr">
        <is>
          <t>UNID</t>
        </is>
      </c>
      <c r="E567" s="74" t="inlineStr">
        <is>
          <t>COEFICIENTE</t>
        </is>
      </c>
      <c r="F567" s="74" t="inlineStr">
        <is>
          <t>PREÇO UNITÁRIO</t>
        </is>
      </c>
      <c r="G567" s="74" t="inlineStr">
        <is>
          <t>TOTAL</t>
        </is>
      </c>
    </row>
    <row r="568" ht="21" customHeight="1">
      <c r="A568" s="18" t="inlineStr">
        <is>
          <t>88247</t>
        </is>
      </c>
      <c r="B568" s="19" t="inlineStr">
        <is>
          <t>AUXILIAR DE ELETRICISTA COM ENCARGOS COMPLEMENTARES</t>
        </is>
      </c>
      <c r="C568" s="18" t="inlineStr">
        <is>
          <t>SINAPI</t>
        </is>
      </c>
      <c r="D568" s="18" t="inlineStr">
        <is>
          <t>H</t>
        </is>
      </c>
      <c r="E568" s="20">
        <f>L568*FATOR</f>
        <v/>
      </c>
      <c r="F568" s="21">
        <f>'COMPOSICOES AUXILIARES'!G376</f>
        <v/>
      </c>
      <c r="G568" s="21">
        <f>TRUNC(TRUNC(E568,8)*F568,2)</f>
        <v/>
      </c>
      <c r="L568" t="n">
        <v>0.076</v>
      </c>
      <c r="M568" t="n">
        <v>23.65</v>
      </c>
      <c r="N568">
        <f>(M568-F568)</f>
        <v/>
      </c>
    </row>
    <row r="569" ht="15" customHeight="1">
      <c r="A569" s="18" t="inlineStr">
        <is>
          <t>88264</t>
        </is>
      </c>
      <c r="B569" s="19" t="inlineStr">
        <is>
          <t>ELETRICISTA COM ENCARGOS COMPLEMENTARES</t>
        </is>
      </c>
      <c r="C569" s="18" t="inlineStr">
        <is>
          <t>SINAPI</t>
        </is>
      </c>
      <c r="D569" s="18" t="inlineStr">
        <is>
          <t>H</t>
        </is>
      </c>
      <c r="E569" s="20">
        <f>L569*FATOR</f>
        <v/>
      </c>
      <c r="F569" s="21">
        <f>'COMPOSICOES AUXILIARES'!G1514</f>
        <v/>
      </c>
      <c r="G569" s="21">
        <f>TRUNC(TRUNC(E569,8)*F569,2)</f>
        <v/>
      </c>
      <c r="L569" t="n">
        <v>0.076</v>
      </c>
      <c r="M569" t="n">
        <v>29.25</v>
      </c>
      <c r="N569">
        <f>(M569-F569)</f>
        <v/>
      </c>
    </row>
    <row r="570" ht="18" customHeight="1">
      <c r="A570" s="1" t="n"/>
      <c r="B570" s="1" t="n"/>
      <c r="C570" s="1" t="n"/>
      <c r="D570" s="1" t="n"/>
      <c r="E570" s="77" t="inlineStr">
        <is>
          <t>TOTAL Mão de Obra com Encargos Complementares:</t>
        </is>
      </c>
      <c r="F570" s="89" t="n"/>
      <c r="G570" s="22">
        <f>SUM(G568:G569)</f>
        <v/>
      </c>
    </row>
    <row r="571" ht="15" customHeight="1">
      <c r="A571" s="1" t="n"/>
      <c r="B571" s="1" t="n"/>
      <c r="C571" s="1" t="n"/>
      <c r="D571" s="1" t="n"/>
      <c r="E571" s="78" t="inlineStr">
        <is>
          <t>VALOR:</t>
        </is>
      </c>
      <c r="F571" s="89" t="n"/>
      <c r="G571" s="4">
        <f>SUM(G566,G570)</f>
        <v/>
      </c>
    </row>
    <row r="572" ht="15" customHeight="1">
      <c r="A572" s="1" t="n"/>
      <c r="B572" s="1" t="n"/>
      <c r="C572" s="1" t="n"/>
      <c r="D572" s="1" t="n"/>
      <c r="E572" s="78" t="inlineStr">
        <is>
          <t>VALOR BDI:</t>
        </is>
      </c>
      <c r="F572" s="89" t="n"/>
      <c r="G572" s="4">
        <f>ROUNDDOWN(G571*BDI,2)</f>
        <v/>
      </c>
    </row>
    <row r="573" ht="15" customHeight="1">
      <c r="A573" s="1" t="n"/>
      <c r="B573" s="1" t="n"/>
      <c r="C573" s="1" t="n"/>
      <c r="D573" s="1" t="n"/>
      <c r="E573" s="78" t="inlineStr">
        <is>
          <t>VALOR COM BDI:</t>
        </is>
      </c>
      <c r="F573" s="89" t="n"/>
      <c r="G573" s="4">
        <f>G572 + G571</f>
        <v/>
      </c>
    </row>
    <row r="574" ht="9.949999999999999" customHeight="1">
      <c r="A574" s="1" t="n"/>
      <c r="B574" s="1" t="n"/>
      <c r="C574" s="1" t="n"/>
      <c r="D574" s="1" t="n"/>
      <c r="E574" s="79" t="n"/>
    </row>
    <row r="575" ht="20.1" customHeight="1">
      <c r="A575" s="80" t="inlineStr">
        <is>
          <t>91926 CABO DE COBRE FLEXÍVEL ISOLADO, 2,5 MM², ANTI-CHAMA 450/750 V, PARA CIRCUITOS TERMINAIS - FORNECIMENTO E INSTALAÇÃO. AF_03/2023 (M)</t>
        </is>
      </c>
      <c r="B575" s="88" t="n"/>
      <c r="C575" s="88" t="n"/>
      <c r="D575" s="88" t="n"/>
      <c r="E575" s="88" t="n"/>
      <c r="F575" s="88" t="n"/>
      <c r="G575" s="89" t="n"/>
    </row>
    <row r="576" ht="15" customHeight="1">
      <c r="A576" s="76" t="inlineStr">
        <is>
          <t>Material</t>
        </is>
      </c>
      <c r="B576" s="89" t="n"/>
      <c r="C576" s="74" t="inlineStr">
        <is>
          <t>FONTE</t>
        </is>
      </c>
      <c r="D576" s="74" t="inlineStr">
        <is>
          <t>UNID</t>
        </is>
      </c>
      <c r="E576" s="74" t="inlineStr">
        <is>
          <t>COEFICIENTE</t>
        </is>
      </c>
      <c r="F576" s="74" t="inlineStr">
        <is>
          <t>PREÇO UNITÁRIO</t>
        </is>
      </c>
      <c r="G576" s="74" t="inlineStr">
        <is>
          <t>TOTAL</t>
        </is>
      </c>
    </row>
    <row r="577" ht="29.1" customHeight="1">
      <c r="A577" s="18" t="inlineStr">
        <is>
          <t>00001014</t>
        </is>
      </c>
      <c r="B577" s="19" t="inlineStr">
        <is>
          <t>CABO DE COBRE, FLEXIVEL, CLASSE 4 OU 5, ISOLACAO EM PVC/A, ANTICHAMA BWF-B, 1 CONDUTOR, 450/750 V, SECAO NOMINAL 2,5 MM2</t>
        </is>
      </c>
      <c r="C577" s="18" t="inlineStr">
        <is>
          <t>SINAPI</t>
        </is>
      </c>
      <c r="D577" s="18" t="inlineStr">
        <is>
          <t>M</t>
        </is>
      </c>
      <c r="E577" s="20" t="n">
        <v>1.2434</v>
      </c>
      <c r="F577" s="21">
        <f>ROUND(M577*FATOR, 2)</f>
        <v/>
      </c>
      <c r="G577" s="21">
        <f>TRUNC(TRUNC(E577,8)*F577,2)</f>
        <v/>
      </c>
      <c r="L577" t="n">
        <v>1.2434</v>
      </c>
      <c r="M577" t="n">
        <v>2.41</v>
      </c>
      <c r="N577">
        <f>(M577-F577)</f>
        <v/>
      </c>
    </row>
    <row r="578" ht="21" customHeight="1">
      <c r="A578" s="18" t="inlineStr">
        <is>
          <t>00021127</t>
        </is>
      </c>
      <c r="B578" s="19" t="inlineStr">
        <is>
          <t>FITA ISOLANTE ADESIVA ANTICHAMA, USO ATE 750 V, EM ROLO DE 19 MM X 5 M</t>
        </is>
      </c>
      <c r="C578" s="18" t="inlineStr">
        <is>
          <t>SINAPI</t>
        </is>
      </c>
      <c r="D578" s="18" t="inlineStr">
        <is>
          <t>UN</t>
        </is>
      </c>
      <c r="E578" s="20" t="n">
        <v>0.0094</v>
      </c>
      <c r="F578" s="21">
        <f>ROUND(M578*FATOR, 2)</f>
        <v/>
      </c>
      <c r="G578" s="21">
        <f>TRUNC(TRUNC(E578,8)*F578,2)</f>
        <v/>
      </c>
      <c r="L578" t="n">
        <v>0.0094</v>
      </c>
      <c r="M578" t="n">
        <v>3.4</v>
      </c>
      <c r="N578">
        <f>(M578-F578)</f>
        <v/>
      </c>
    </row>
    <row r="579" ht="15" customHeight="1">
      <c r="A579" s="1" t="n"/>
      <c r="B579" s="1" t="n"/>
      <c r="C579" s="1" t="n"/>
      <c r="D579" s="1" t="n"/>
      <c r="E579" s="77" t="inlineStr">
        <is>
          <t>TOTAL Material:</t>
        </is>
      </c>
      <c r="F579" s="89" t="n"/>
      <c r="G579" s="22">
        <f>SUM(G577:G578)</f>
        <v/>
      </c>
    </row>
    <row r="580" ht="15" customHeight="1">
      <c r="A580" s="76" t="inlineStr">
        <is>
          <t>Mão de Obra com Encargos Complementares</t>
        </is>
      </c>
      <c r="B580" s="89" t="n"/>
      <c r="C580" s="74" t="inlineStr">
        <is>
          <t>FONTE</t>
        </is>
      </c>
      <c r="D580" s="74" t="inlineStr">
        <is>
          <t>UNID</t>
        </is>
      </c>
      <c r="E580" s="74" t="inlineStr">
        <is>
          <t>COEFICIENTE</t>
        </is>
      </c>
      <c r="F580" s="74" t="inlineStr">
        <is>
          <t>PREÇO UNITÁRIO</t>
        </is>
      </c>
      <c r="G580" s="74" t="inlineStr">
        <is>
          <t>TOTAL</t>
        </is>
      </c>
    </row>
    <row r="581" ht="21" customHeight="1">
      <c r="A581" s="18" t="inlineStr">
        <is>
          <t>88247</t>
        </is>
      </c>
      <c r="B581" s="19" t="inlineStr">
        <is>
          <t>AUXILIAR DE ELETRICISTA COM ENCARGOS COMPLEMENTARES</t>
        </is>
      </c>
      <c r="C581" s="18" t="inlineStr">
        <is>
          <t>SINAPI</t>
        </is>
      </c>
      <c r="D581" s="18" t="inlineStr">
        <is>
          <t>H</t>
        </is>
      </c>
      <c r="E581" s="20">
        <f>L581*FATOR</f>
        <v/>
      </c>
      <c r="F581" s="21">
        <f>'COMPOSICOES AUXILIARES'!G376</f>
        <v/>
      </c>
      <c r="G581" s="21">
        <f>TRUNC(TRUNC(E581,8)*F581,2)</f>
        <v/>
      </c>
      <c r="L581" t="n">
        <v>0.029</v>
      </c>
      <c r="M581" t="n">
        <v>23.65</v>
      </c>
      <c r="N581">
        <f>(M581-F581)</f>
        <v/>
      </c>
    </row>
    <row r="582" ht="15" customHeight="1">
      <c r="A582" s="18" t="inlineStr">
        <is>
          <t>88264</t>
        </is>
      </c>
      <c r="B582" s="19" t="inlineStr">
        <is>
          <t>ELETRICISTA COM ENCARGOS COMPLEMENTARES</t>
        </is>
      </c>
      <c r="C582" s="18" t="inlineStr">
        <is>
          <t>SINAPI</t>
        </is>
      </c>
      <c r="D582" s="18" t="inlineStr">
        <is>
          <t>H</t>
        </is>
      </c>
      <c r="E582" s="20">
        <f>L582*FATOR</f>
        <v/>
      </c>
      <c r="F582" s="21">
        <f>'COMPOSICOES AUXILIARES'!G1514</f>
        <v/>
      </c>
      <c r="G582" s="21">
        <f>TRUNC(TRUNC(E582,8)*F582,2)</f>
        <v/>
      </c>
      <c r="L582" t="n">
        <v>0.029</v>
      </c>
      <c r="M582" t="n">
        <v>29.25</v>
      </c>
      <c r="N582">
        <f>(M582-F582)</f>
        <v/>
      </c>
    </row>
    <row r="583" ht="18" customHeight="1">
      <c r="A583" s="1" t="n"/>
      <c r="B583" s="1" t="n"/>
      <c r="C583" s="1" t="n"/>
      <c r="D583" s="1" t="n"/>
      <c r="E583" s="77" t="inlineStr">
        <is>
          <t>TOTAL Mão de Obra com Encargos Complementares:</t>
        </is>
      </c>
      <c r="F583" s="89" t="n"/>
      <c r="G583" s="22">
        <f>SUM(G581:G582)</f>
        <v/>
      </c>
    </row>
    <row r="584" ht="15" customHeight="1">
      <c r="A584" s="1" t="n"/>
      <c r="B584" s="1" t="n"/>
      <c r="C584" s="1" t="n"/>
      <c r="D584" s="1" t="n"/>
      <c r="E584" s="78" t="inlineStr">
        <is>
          <t>VALOR:</t>
        </is>
      </c>
      <c r="F584" s="89" t="n"/>
      <c r="G584" s="4">
        <f>SUM(G579,G583)</f>
        <v/>
      </c>
    </row>
    <row r="585" ht="15" customHeight="1">
      <c r="A585" s="1" t="n"/>
      <c r="B585" s="1" t="n"/>
      <c r="C585" s="1" t="n"/>
      <c r="D585" s="1" t="n"/>
      <c r="E585" s="78" t="inlineStr">
        <is>
          <t>VALOR BDI:</t>
        </is>
      </c>
      <c r="F585" s="89" t="n"/>
      <c r="G585" s="4">
        <f>ROUNDDOWN(G584*BDI,2)</f>
        <v/>
      </c>
    </row>
    <row r="586" ht="15" customHeight="1">
      <c r="A586" s="1" t="n"/>
      <c r="B586" s="1" t="n"/>
      <c r="C586" s="1" t="n"/>
      <c r="D586" s="1" t="n"/>
      <c r="E586" s="78" t="inlineStr">
        <is>
          <t>VALOR COM BDI:</t>
        </is>
      </c>
      <c r="F586" s="89" t="n"/>
      <c r="G586" s="4">
        <f>G585 + G584</f>
        <v/>
      </c>
    </row>
    <row r="587" ht="9.949999999999999" customHeight="1">
      <c r="A587" s="1" t="n"/>
      <c r="B587" s="1" t="n"/>
      <c r="C587" s="1" t="n"/>
      <c r="D587" s="1" t="n"/>
      <c r="E587" s="79" t="n"/>
    </row>
    <row r="588" ht="20.1" customHeight="1">
      <c r="A588" s="80" t="inlineStr">
        <is>
          <t>98102 CAIXA DE GORDURA SIMPLES, CIRCULAR, EM CONCRETO PRÉ-MOLDADO, DIÂMETRO INTERNO = 0,4 M, ALTURA INTERNA = 0,4 M. AF_12/2020 (UN)</t>
        </is>
      </c>
      <c r="B588" s="88" t="n"/>
      <c r="C588" s="88" t="n"/>
      <c r="D588" s="88" t="n"/>
      <c r="E588" s="88" t="n"/>
      <c r="F588" s="88" t="n"/>
      <c r="G588" s="89" t="n"/>
    </row>
    <row r="589" ht="15" customHeight="1">
      <c r="A589" s="76" t="inlineStr">
        <is>
          <t>Equipamento Custo Horário</t>
        </is>
      </c>
      <c r="B589" s="89" t="n"/>
      <c r="C589" s="74" t="inlineStr">
        <is>
          <t>FONTE</t>
        </is>
      </c>
      <c r="D589" s="74" t="inlineStr">
        <is>
          <t>UNID</t>
        </is>
      </c>
      <c r="E589" s="74" t="inlineStr">
        <is>
          <t>COEFICIENTE</t>
        </is>
      </c>
      <c r="F589" s="74" t="inlineStr">
        <is>
          <t>PREÇO UNITÁRIO</t>
        </is>
      </c>
      <c r="G589" s="74" t="inlineStr">
        <is>
          <t>TOTAL</t>
        </is>
      </c>
    </row>
    <row r="590" ht="45.95" customHeight="1">
      <c r="A590" s="18" t="inlineStr">
        <is>
          <t>5679</t>
        </is>
      </c>
      <c r="B590" s="19" t="inlineStr">
        <is>
          <t>RETROESCAVADEIRA SOBRE RODAS COM CARREGADEIRA, TRAÇÃO 4X4, POTÊNCIA LÍQ. 88 HP, CAÇAMBA CARREG. CAP. MÍN. 1 M3, CAÇAMBA RETRO CAP. 0,26 M3, PESO OPERACIONAL MÍN. 6.674 KG, PROFUNDIDADE ESCAVAÇÃO MÁX. 4,37 M - CHI DIURNO. AF_06/2014</t>
        </is>
      </c>
      <c r="C590" s="18" t="inlineStr">
        <is>
          <t>SINAPI</t>
        </is>
      </c>
      <c r="D590" s="18" t="inlineStr">
        <is>
          <t>CHI</t>
        </is>
      </c>
      <c r="E590" s="20" t="n">
        <v>0.0315</v>
      </c>
      <c r="F590" s="21">
        <f>'COMPOSICOES AUXILIARES'!G3259</f>
        <v/>
      </c>
      <c r="G590" s="21">
        <f>TRUNC(TRUNC(E590,8)*F590,2)</f>
        <v/>
      </c>
      <c r="L590" t="n">
        <v>0.0315</v>
      </c>
      <c r="M590" t="n">
        <v>62.63</v>
      </c>
      <c r="N590">
        <f>(M590-F590)</f>
        <v/>
      </c>
    </row>
    <row r="591" ht="45.95" customHeight="1">
      <c r="A591" s="18" t="inlineStr">
        <is>
          <t>5678</t>
        </is>
      </c>
      <c r="B591" s="19" t="inlineStr">
        <is>
          <t>RETROESCAVADEIRA SOBRE RODAS COM CARREGADEIRA, TRAÇÃO 4X4, POTÊNCIA LÍQ. 88 HP, CAÇAMBA CARREG. CAP. MÍN. 1 M3, CAÇAMBA RETRO CAP. 0,26 M3, PESO OPERACIONAL MÍN. 6.674 KG, PROFUNDIDADE ESCAVAÇÃO MÁX. 4,37 M - CHP DIURNO. AF_06/2014</t>
        </is>
      </c>
      <c r="C591" s="18" t="inlineStr">
        <is>
          <t>SINAPI</t>
        </is>
      </c>
      <c r="D591" s="18" t="inlineStr">
        <is>
          <t>CHP</t>
        </is>
      </c>
      <c r="E591" s="20" t="n">
        <v>0.0155</v>
      </c>
      <c r="F591" s="21">
        <f>'COMPOSICOES AUXILIARES'!G3273</f>
        <v/>
      </c>
      <c r="G591" s="21">
        <f>TRUNC(TRUNC(E591,8)*F591,2)</f>
        <v/>
      </c>
      <c r="L591" t="n">
        <v>0.0155</v>
      </c>
      <c r="M591" t="n">
        <v>145.5</v>
      </c>
      <c r="N591">
        <f>(M591-F591)</f>
        <v/>
      </c>
    </row>
    <row r="592" ht="18" customHeight="1">
      <c r="A592" s="1" t="n"/>
      <c r="B592" s="1" t="n"/>
      <c r="C592" s="1" t="n"/>
      <c r="D592" s="1" t="n"/>
      <c r="E592" s="77" t="inlineStr">
        <is>
          <t>TOTAL Equipamento Custo Horário:</t>
        </is>
      </c>
      <c r="F592" s="89" t="n"/>
      <c r="G592" s="22">
        <f>SUM(G590:G591)</f>
        <v/>
      </c>
    </row>
    <row r="593" ht="15" customHeight="1">
      <c r="A593" s="76" t="inlineStr">
        <is>
          <t>Material</t>
        </is>
      </c>
      <c r="B593" s="89" t="n"/>
      <c r="C593" s="74" t="inlineStr">
        <is>
          <t>FONTE</t>
        </is>
      </c>
      <c r="D593" s="74" t="inlineStr">
        <is>
          <t>UNID</t>
        </is>
      </c>
      <c r="E593" s="74" t="inlineStr">
        <is>
          <t>COEFICIENTE</t>
        </is>
      </c>
      <c r="F593" s="74" t="inlineStr">
        <is>
          <t>PREÇO UNITÁRIO</t>
        </is>
      </c>
      <c r="G593" s="74" t="inlineStr">
        <is>
          <t>TOTAL</t>
        </is>
      </c>
    </row>
    <row r="594" ht="29.1" customHeight="1">
      <c r="A594" s="18" t="inlineStr">
        <is>
          <t>00011881</t>
        </is>
      </c>
      <c r="B594" s="19" t="inlineStr">
        <is>
          <t>CAIXA DE GORDURA CILINDRICA EM CONCRETO SIMPLES, PRE-MOLDADA, COM DIAMETRO DE 40 CM E ALTURA DE 45 CM, COM TAMPA</t>
        </is>
      </c>
      <c r="C594" s="18" t="inlineStr">
        <is>
          <t>SINAPI</t>
        </is>
      </c>
      <c r="D594" s="18" t="inlineStr">
        <is>
          <t>UN</t>
        </is>
      </c>
      <c r="E594" s="20" t="n">
        <v>1</v>
      </c>
      <c r="F594" s="21">
        <f>ROUND(M594*FATOR, 2)</f>
        <v/>
      </c>
      <c r="G594" s="21">
        <f>TRUNC(TRUNC(E594,8)*F594,2)</f>
        <v/>
      </c>
      <c r="L594" t="n">
        <v>1</v>
      </c>
      <c r="M594" t="n">
        <v>174.28</v>
      </c>
      <c r="N594">
        <f>(M594-F594)</f>
        <v/>
      </c>
    </row>
    <row r="595" ht="15" customHeight="1">
      <c r="A595" s="1" t="n"/>
      <c r="B595" s="1" t="n"/>
      <c r="C595" s="1" t="n"/>
      <c r="D595" s="1" t="n"/>
      <c r="E595" s="77" t="inlineStr">
        <is>
          <t>TOTAL Material:</t>
        </is>
      </c>
      <c r="F595" s="89" t="n"/>
      <c r="G595" s="22">
        <f>SUM(G594:G594)</f>
        <v/>
      </c>
    </row>
    <row r="596" ht="15" customHeight="1">
      <c r="A596" s="76" t="inlineStr">
        <is>
          <t>Mão de Obra com Encargos Complementares</t>
        </is>
      </c>
      <c r="B596" s="89" t="n"/>
      <c r="C596" s="74" t="inlineStr">
        <is>
          <t>FONTE</t>
        </is>
      </c>
      <c r="D596" s="74" t="inlineStr">
        <is>
          <t>UNID</t>
        </is>
      </c>
      <c r="E596" s="74" t="inlineStr">
        <is>
          <t>COEFICIENTE</t>
        </is>
      </c>
      <c r="F596" s="74" t="inlineStr">
        <is>
          <t>PREÇO UNITÁRIO</t>
        </is>
      </c>
      <c r="G596" s="74" t="inlineStr">
        <is>
          <t>TOTAL</t>
        </is>
      </c>
    </row>
    <row r="597" ht="15" customHeight="1">
      <c r="A597" s="18" t="inlineStr">
        <is>
          <t>88309</t>
        </is>
      </c>
      <c r="B597" s="19" t="inlineStr">
        <is>
          <t>PEDREIRO COM ENCARGOS COMPLEMENTARES</t>
        </is>
      </c>
      <c r="C597" s="18" t="inlineStr">
        <is>
          <t>SINAPI</t>
        </is>
      </c>
      <c r="D597" s="18" t="inlineStr">
        <is>
          <t>H</t>
        </is>
      </c>
      <c r="E597" s="20">
        <f>L597*FATOR</f>
        <v/>
      </c>
      <c r="F597" s="21">
        <f>'COMPOSICOES AUXILIARES'!G2963</f>
        <v/>
      </c>
      <c r="G597" s="21">
        <f>TRUNC(TRUNC(E597,8)*F597,2)</f>
        <v/>
      </c>
      <c r="L597" t="n">
        <v>0.0415</v>
      </c>
      <c r="M597" t="n">
        <v>28.88</v>
      </c>
      <c r="N597">
        <f>(M597-F597)</f>
        <v/>
      </c>
    </row>
    <row r="598" ht="15" customHeight="1">
      <c r="A598" s="18" t="inlineStr">
        <is>
          <t>88316</t>
        </is>
      </c>
      <c r="B598" s="19" t="inlineStr">
        <is>
          <t>SERVENTE COM ENCARGOS COMPLEMENTARES</t>
        </is>
      </c>
      <c r="C598" s="18" t="inlineStr">
        <is>
          <t>SINAPI</t>
        </is>
      </c>
      <c r="D598" s="18" t="inlineStr">
        <is>
          <t>H</t>
        </is>
      </c>
      <c r="E598" s="20">
        <f>L598*FATOR</f>
        <v/>
      </c>
      <c r="F598" s="21">
        <f>'COMPOSICOES AUXILIARES'!G3382</f>
        <v/>
      </c>
      <c r="G598" s="21">
        <f>TRUNC(TRUNC(E598,8)*F598,2)</f>
        <v/>
      </c>
      <c r="L598" t="n">
        <v>0.0326</v>
      </c>
      <c r="M598" t="n">
        <v>22.1</v>
      </c>
      <c r="N598">
        <f>(M598-F598)</f>
        <v/>
      </c>
    </row>
    <row r="599" ht="18" customHeight="1">
      <c r="A599" s="1" t="n"/>
      <c r="B599" s="1" t="n"/>
      <c r="C599" s="1" t="n"/>
      <c r="D599" s="1" t="n"/>
      <c r="E599" s="77" t="inlineStr">
        <is>
          <t>TOTAL Mão de Obra com Encargos Complementares:</t>
        </is>
      </c>
      <c r="F599" s="89" t="n"/>
      <c r="G599" s="22">
        <f>SUM(G597:G598)</f>
        <v/>
      </c>
    </row>
    <row r="600" ht="15" customHeight="1">
      <c r="A600" s="76" t="inlineStr">
        <is>
          <t>Serviço</t>
        </is>
      </c>
      <c r="B600" s="89" t="n"/>
      <c r="C600" s="74" t="inlineStr">
        <is>
          <t>FONTE</t>
        </is>
      </c>
      <c r="D600" s="74" t="inlineStr">
        <is>
          <t>UNID</t>
        </is>
      </c>
      <c r="E600" s="74" t="inlineStr">
        <is>
          <t>COEFICIENTE</t>
        </is>
      </c>
      <c r="F600" s="74" t="inlineStr">
        <is>
          <t>PREÇO UNITÁRIO</t>
        </is>
      </c>
      <c r="G600" s="74" t="inlineStr">
        <is>
          <t>TOTAL</t>
        </is>
      </c>
    </row>
    <row r="601" ht="29.1" customHeight="1">
      <c r="A601" s="18" t="inlineStr">
        <is>
          <t>101618</t>
        </is>
      </c>
      <c r="B601" s="19" t="inlineStr">
        <is>
          <t>PREPARO DE FUNDO DE VALA COM LARGURA MENOR QUE 1,5 M, COM CAMADA DE AREIA, LANÇAMENTO MANUAL. AF_08/2020</t>
        </is>
      </c>
      <c r="C601" s="18" t="inlineStr">
        <is>
          <t>SINAPI</t>
        </is>
      </c>
      <c r="D601" s="18" t="inlineStr">
        <is>
          <t>M3</t>
        </is>
      </c>
      <c r="E601" s="20" t="n">
        <v>0.0192</v>
      </c>
      <c r="F601" s="21">
        <f>'COMPOSICOES AUXILIARES'!G3103</f>
        <v/>
      </c>
      <c r="G601" s="21">
        <f>TRUNC(TRUNC(E601,8)*F601,2)</f>
        <v/>
      </c>
      <c r="L601" t="n">
        <v>0.0192</v>
      </c>
      <c r="M601" t="n">
        <v>273.56</v>
      </c>
      <c r="N601">
        <f>(M601-F601)</f>
        <v/>
      </c>
    </row>
    <row r="602" ht="15" customHeight="1">
      <c r="A602" s="1" t="n"/>
      <c r="B602" s="1" t="n"/>
      <c r="C602" s="1" t="n"/>
      <c r="D602" s="1" t="n"/>
      <c r="E602" s="77" t="inlineStr">
        <is>
          <t>TOTAL Serviço:</t>
        </is>
      </c>
      <c r="F602" s="89" t="n"/>
      <c r="G602" s="22">
        <f>SUM(G601:G601)</f>
        <v/>
      </c>
    </row>
    <row r="603" ht="15" customHeight="1">
      <c r="A603" s="1" t="n"/>
      <c r="B603" s="1" t="n"/>
      <c r="C603" s="1" t="n"/>
      <c r="D603" s="1" t="n"/>
      <c r="E603" s="78" t="inlineStr">
        <is>
          <t>VALOR:</t>
        </is>
      </c>
      <c r="F603" s="89" t="n"/>
      <c r="G603" s="4">
        <f>SUM(G595,G599,G592,G602)</f>
        <v/>
      </c>
    </row>
    <row r="604" ht="15" customHeight="1">
      <c r="A604" s="1" t="n"/>
      <c r="B604" s="1" t="n"/>
      <c r="C604" s="1" t="n"/>
      <c r="D604" s="1" t="n"/>
      <c r="E604" s="78" t="inlineStr">
        <is>
          <t>VALOR BDI:</t>
        </is>
      </c>
      <c r="F604" s="89" t="n"/>
      <c r="G604" s="4">
        <f>ROUNDDOWN(G603*BDI,2)</f>
        <v/>
      </c>
    </row>
    <row r="605" ht="15" customHeight="1">
      <c r="A605" s="1" t="n"/>
      <c r="B605" s="1" t="n"/>
      <c r="C605" s="1" t="n"/>
      <c r="D605" s="1" t="n"/>
      <c r="E605" s="78" t="inlineStr">
        <is>
          <t>VALOR COM BDI:</t>
        </is>
      </c>
      <c r="F605" s="89" t="n"/>
      <c r="G605" s="4">
        <f>G604 + G603</f>
        <v/>
      </c>
    </row>
    <row r="606" ht="9.949999999999999" customHeight="1">
      <c r="A606" s="1" t="n"/>
      <c r="B606" s="1" t="n"/>
      <c r="C606" s="1" t="n"/>
      <c r="D606" s="1" t="n"/>
      <c r="E606" s="79" t="n"/>
    </row>
    <row r="607" ht="20.1" customHeight="1">
      <c r="A607" s="80" t="inlineStr">
        <is>
          <t>97906 CAIXA ENTERRADA HIDRÁULICA RETANGULAR, EM ALVENARIA COM BLOCOS DE CONCRETO, DIMENSÕES INTERNAS: 0,6X0,6X0,6 M PARA REDE DE ESGOTO. AF_12/2020 (UN)</t>
        </is>
      </c>
      <c r="B607" s="88" t="n"/>
      <c r="C607" s="88" t="n"/>
      <c r="D607" s="88" t="n"/>
      <c r="E607" s="88" t="n"/>
      <c r="F607" s="88" t="n"/>
      <c r="G607" s="89" t="n"/>
    </row>
    <row r="608" ht="15" customHeight="1">
      <c r="A608" s="76" t="inlineStr">
        <is>
          <t>Equipamento Custo Horário</t>
        </is>
      </c>
      <c r="B608" s="89" t="n"/>
      <c r="C608" s="74" t="inlineStr">
        <is>
          <t>FONTE</t>
        </is>
      </c>
      <c r="D608" s="74" t="inlineStr">
        <is>
          <t>UNID</t>
        </is>
      </c>
      <c r="E608" s="74" t="inlineStr">
        <is>
          <t>COEFICIENTE</t>
        </is>
      </c>
      <c r="F608" s="74" t="inlineStr">
        <is>
          <t>PREÇO UNITÁRIO</t>
        </is>
      </c>
      <c r="G608" s="74" t="inlineStr">
        <is>
          <t>TOTAL</t>
        </is>
      </c>
    </row>
    <row r="609" ht="45.95" customHeight="1">
      <c r="A609" s="18" t="inlineStr">
        <is>
          <t>5679</t>
        </is>
      </c>
      <c r="B609" s="19" t="inlineStr">
        <is>
          <t>RETROESCAVADEIRA SOBRE RODAS COM CARREGADEIRA, TRAÇÃO 4X4, POTÊNCIA LÍQ. 88 HP, CAÇAMBA CARREG. CAP. MÍN. 1 M3, CAÇAMBA RETRO CAP. 0,26 M3, PESO OPERACIONAL MÍN. 6.674 KG, PROFUNDIDADE ESCAVAÇÃO MÁX. 4,37 M - CHI DIURNO. AF_06/2014</t>
        </is>
      </c>
      <c r="C609" s="18" t="inlineStr">
        <is>
          <t>SINAPI</t>
        </is>
      </c>
      <c r="D609" s="18" t="inlineStr">
        <is>
          <t>CHI</t>
        </is>
      </c>
      <c r="E609" s="20" t="n">
        <v>0.0178</v>
      </c>
      <c r="F609" s="21">
        <f>'COMPOSICOES AUXILIARES'!G3259</f>
        <v/>
      </c>
      <c r="G609" s="21">
        <f>TRUNC(TRUNC(E609,8)*F609,2)</f>
        <v/>
      </c>
      <c r="L609" t="n">
        <v>0.0178</v>
      </c>
      <c r="M609" t="n">
        <v>62.63</v>
      </c>
      <c r="N609">
        <f>(M609-F609)</f>
        <v/>
      </c>
    </row>
    <row r="610" ht="45.95" customHeight="1">
      <c r="A610" s="18" t="inlineStr">
        <is>
          <t>5678</t>
        </is>
      </c>
      <c r="B610" s="19" t="inlineStr">
        <is>
          <t>RETROESCAVADEIRA SOBRE RODAS COM CARREGADEIRA, TRAÇÃO 4X4, POTÊNCIA LÍQ. 88 HP, CAÇAMBA CARREG. CAP. MÍN. 1 M3, CAÇAMBA RETRO CAP. 0,26 M3, PESO OPERACIONAL MÍN. 6.674 KG, PROFUNDIDADE ESCAVAÇÃO MÁX. 4,37 M - CHP DIURNO. AF_06/2014</t>
        </is>
      </c>
      <c r="C610" s="18" t="inlineStr">
        <is>
          <t>SINAPI</t>
        </is>
      </c>
      <c r="D610" s="18" t="inlineStr">
        <is>
          <t>CHP</t>
        </is>
      </c>
      <c r="E610" s="20" t="n">
        <v>0.008699999999999999</v>
      </c>
      <c r="F610" s="21">
        <f>'COMPOSICOES AUXILIARES'!G3273</f>
        <v/>
      </c>
      <c r="G610" s="21">
        <f>TRUNC(TRUNC(E610,8)*F610,2)</f>
        <v/>
      </c>
      <c r="L610" t="n">
        <v>0.008699999999999999</v>
      </c>
      <c r="M610" t="n">
        <v>145.5</v>
      </c>
      <c r="N610">
        <f>(M610-F610)</f>
        <v/>
      </c>
    </row>
    <row r="611" ht="18" customHeight="1">
      <c r="A611" s="1" t="n"/>
      <c r="B611" s="1" t="n"/>
      <c r="C611" s="1" t="n"/>
      <c r="D611" s="1" t="n"/>
      <c r="E611" s="77" t="inlineStr">
        <is>
          <t>TOTAL Equipamento Custo Horário:</t>
        </is>
      </c>
      <c r="F611" s="89" t="n"/>
      <c r="G611" s="22">
        <f>SUM(G609:G610)</f>
        <v/>
      </c>
    </row>
    <row r="612" ht="15" customHeight="1">
      <c r="A612" s="76" t="inlineStr">
        <is>
          <t>Material</t>
        </is>
      </c>
      <c r="B612" s="89" t="n"/>
      <c r="C612" s="74" t="inlineStr">
        <is>
          <t>FONTE</t>
        </is>
      </c>
      <c r="D612" s="74" t="inlineStr">
        <is>
          <t>UNID</t>
        </is>
      </c>
      <c r="E612" s="74" t="inlineStr">
        <is>
          <t>COEFICIENTE</t>
        </is>
      </c>
      <c r="F612" s="74" t="inlineStr">
        <is>
          <t>PREÇO UNITÁRIO</t>
        </is>
      </c>
      <c r="G612" s="74" t="inlineStr">
        <is>
          <t>TOTAL</t>
        </is>
      </c>
    </row>
    <row r="613" ht="21" customHeight="1">
      <c r="A613" s="18" t="inlineStr">
        <is>
          <t>00000650</t>
        </is>
      </c>
      <c r="B613" s="19" t="inlineStr">
        <is>
          <t>BLOCO DE VEDACAO DE CONCRETO, 9 X 19 X 39 CM (CLASSE C - NBR 6136)</t>
        </is>
      </c>
      <c r="C613" s="18" t="inlineStr">
        <is>
          <t>SINAPI</t>
        </is>
      </c>
      <c r="D613" s="18" t="inlineStr">
        <is>
          <t>UN</t>
        </is>
      </c>
      <c r="E613" s="20" t="n">
        <v>20.7615</v>
      </c>
      <c r="F613" s="21">
        <f>ROUND(M613*FATOR, 2)</f>
        <v/>
      </c>
      <c r="G613" s="21">
        <f>TRUNC(TRUNC(E613,8)*F613,2)</f>
        <v/>
      </c>
      <c r="L613" t="n">
        <v>20.7615</v>
      </c>
      <c r="M613" t="n">
        <v>3.4</v>
      </c>
      <c r="N613">
        <f>(M613-F613)</f>
        <v/>
      </c>
    </row>
    <row r="614" ht="21" customHeight="1">
      <c r="A614" s="18" t="inlineStr">
        <is>
          <t>00002692</t>
        </is>
      </c>
      <c r="B614" s="19" t="inlineStr">
        <is>
          <t>DESMOLDANTE PROTETOR PARA FORMAS DE MADEIRA, DE BASE OLEOSA EMULSIONADA EM AGUA</t>
        </is>
      </c>
      <c r="C614" s="18" t="inlineStr">
        <is>
          <t>SINAPI</t>
        </is>
      </c>
      <c r="D614" s="18" t="inlineStr">
        <is>
          <t>L</t>
        </is>
      </c>
      <c r="E614" s="20" t="n">
        <v>0.0054</v>
      </c>
      <c r="F614" s="21">
        <f>ROUND(M614*FATOR, 2)</f>
        <v/>
      </c>
      <c r="G614" s="21">
        <f>TRUNC(TRUNC(E614,8)*F614,2)</f>
        <v/>
      </c>
      <c r="L614" t="n">
        <v>0.0054</v>
      </c>
      <c r="M614" t="n">
        <v>7.74</v>
      </c>
      <c r="N614">
        <f>(M614-F614)</f>
        <v/>
      </c>
    </row>
    <row r="615" ht="21" customHeight="1">
      <c r="A615" s="18" t="inlineStr">
        <is>
          <t>00004491</t>
        </is>
      </c>
      <c r="B615" s="19" t="inlineStr">
        <is>
          <t>PONTALETE *7,5 X 7,5* CM EM PINUS, MISTA OU EQUIVALENTE DA REGIAO - BRUTA</t>
        </is>
      </c>
      <c r="C615" s="18" t="inlineStr">
        <is>
          <t>SINAPI</t>
        </is>
      </c>
      <c r="D615" s="18" t="inlineStr">
        <is>
          <t>M</t>
        </is>
      </c>
      <c r="E615" s="20" t="n">
        <v>0.1184</v>
      </c>
      <c r="F615" s="21">
        <f>ROUND(M615*FATOR, 2)</f>
        <v/>
      </c>
      <c r="G615" s="21">
        <f>TRUNC(TRUNC(E615,8)*F615,2)</f>
        <v/>
      </c>
      <c r="L615" t="n">
        <v>0.1184</v>
      </c>
      <c r="M615" t="n">
        <v>11.26</v>
      </c>
      <c r="N615">
        <f>(M615-F615)</f>
        <v/>
      </c>
    </row>
    <row r="616" ht="15" customHeight="1">
      <c r="A616" s="18" t="inlineStr">
        <is>
          <t>00005069</t>
        </is>
      </c>
      <c r="B616" s="19" t="inlineStr">
        <is>
          <t>PREGO DE ACO POLIDO COM CABECA 17 X 27 (2 1/2 X 11)</t>
        </is>
      </c>
      <c r="C616" s="18" t="inlineStr">
        <is>
          <t>SINAPI</t>
        </is>
      </c>
      <c r="D616" s="18" t="inlineStr">
        <is>
          <t>KG</t>
        </is>
      </c>
      <c r="E616" s="20" t="n">
        <v>0.0125</v>
      </c>
      <c r="F616" s="21">
        <f>ROUND(M616*FATOR, 2)</f>
        <v/>
      </c>
      <c r="G616" s="21">
        <f>TRUNC(TRUNC(E616,8)*F616,2)</f>
        <v/>
      </c>
      <c r="L616" t="n">
        <v>0.0125</v>
      </c>
      <c r="M616" t="n">
        <v>13.87</v>
      </c>
      <c r="N616">
        <f>(M616-F616)</f>
        <v/>
      </c>
    </row>
    <row r="617" ht="21" customHeight="1">
      <c r="A617" s="18" t="inlineStr">
        <is>
          <t>00004517</t>
        </is>
      </c>
      <c r="B617" s="19" t="inlineStr">
        <is>
          <t>SARRAFO *2,5 X 7,5* CM EM PINUS, MISTA OU EQUIVALENTE DA REGIAO - BRUTA</t>
        </is>
      </c>
      <c r="C617" s="18" t="inlineStr">
        <is>
          <t>SINAPI</t>
        </is>
      </c>
      <c r="D617" s="18" t="inlineStr">
        <is>
          <t>M</t>
        </is>
      </c>
      <c r="E617" s="20" t="n">
        <v>0.1408</v>
      </c>
      <c r="F617" s="21">
        <f>ROUND(M617*FATOR, 2)</f>
        <v/>
      </c>
      <c r="G617" s="21">
        <f>TRUNC(TRUNC(E617,8)*F617,2)</f>
        <v/>
      </c>
      <c r="L617" t="n">
        <v>0.1408</v>
      </c>
      <c r="M617" t="n">
        <v>3.94</v>
      </c>
      <c r="N617">
        <f>(M617-F617)</f>
        <v/>
      </c>
    </row>
    <row r="618" ht="29.1" customHeight="1">
      <c r="A618" s="18" t="inlineStr">
        <is>
          <t>00006193</t>
        </is>
      </c>
      <c r="B618" s="19" t="inlineStr">
        <is>
          <t>TABUA NAO APARELHADA *2,5 X 20* CM, EM MACARANDUBA/MASSARANDUBA, ANGELIM OU EQUIVALENTE DA REGIAO - BRUTA</t>
        </is>
      </c>
      <c r="C618" s="18" t="inlineStr">
        <is>
          <t>SINAPI</t>
        </is>
      </c>
      <c r="D618" s="18" t="inlineStr">
        <is>
          <t>M</t>
        </is>
      </c>
      <c r="E618" s="20" t="n">
        <v>0.4416</v>
      </c>
      <c r="F618" s="21">
        <f>ROUND(M618*FATOR, 2)</f>
        <v/>
      </c>
      <c r="G618" s="21">
        <f>TRUNC(TRUNC(E618,8)*F618,2)</f>
        <v/>
      </c>
      <c r="L618" t="n">
        <v>0.4416</v>
      </c>
      <c r="M618" t="n">
        <v>17.66</v>
      </c>
      <c r="N618">
        <f>(M618-F618)</f>
        <v/>
      </c>
    </row>
    <row r="619" ht="15" customHeight="1">
      <c r="A619" s="1" t="n"/>
      <c r="B619" s="1" t="n"/>
      <c r="C619" s="1" t="n"/>
      <c r="D619" s="1" t="n"/>
      <c r="E619" s="77" t="inlineStr">
        <is>
          <t>TOTAL Material:</t>
        </is>
      </c>
      <c r="F619" s="89" t="n"/>
      <c r="G619" s="22">
        <f>SUM(G613:G618)</f>
        <v/>
      </c>
    </row>
    <row r="620" ht="15" customHeight="1">
      <c r="A620" s="76" t="inlineStr">
        <is>
          <t>Mão de Obra com Encargos Complementares</t>
        </is>
      </c>
      <c r="B620" s="89" t="n"/>
      <c r="C620" s="74" t="inlineStr">
        <is>
          <t>FONTE</t>
        </is>
      </c>
      <c r="D620" s="74" t="inlineStr">
        <is>
          <t>UNID</t>
        </is>
      </c>
      <c r="E620" s="74" t="inlineStr">
        <is>
          <t>COEFICIENTE</t>
        </is>
      </c>
      <c r="F620" s="74" t="inlineStr">
        <is>
          <t>PREÇO UNITÁRIO</t>
        </is>
      </c>
      <c r="G620" s="74" t="inlineStr">
        <is>
          <t>TOTAL</t>
        </is>
      </c>
    </row>
    <row r="621" ht="15" customHeight="1">
      <c r="A621" s="18" t="inlineStr">
        <is>
          <t>88309</t>
        </is>
      </c>
      <c r="B621" s="19" t="inlineStr">
        <is>
          <t>PEDREIRO COM ENCARGOS COMPLEMENTARES</t>
        </is>
      </c>
      <c r="C621" s="18" t="inlineStr">
        <is>
          <t>SINAPI</t>
        </is>
      </c>
      <c r="D621" s="18" t="inlineStr">
        <is>
          <t>H</t>
        </is>
      </c>
      <c r="E621" s="20">
        <f>L621*FATOR</f>
        <v/>
      </c>
      <c r="F621" s="21">
        <f>'COMPOSICOES AUXILIARES'!G2963</f>
        <v/>
      </c>
      <c r="G621" s="21">
        <f>TRUNC(TRUNC(E621,8)*F621,2)</f>
        <v/>
      </c>
      <c r="L621" t="n">
        <v>3.5684</v>
      </c>
      <c r="M621" t="n">
        <v>28.88</v>
      </c>
      <c r="N621">
        <f>(M621-F621)</f>
        <v/>
      </c>
    </row>
    <row r="622" ht="15" customHeight="1">
      <c r="A622" s="18" t="inlineStr">
        <is>
          <t>88316</t>
        </is>
      </c>
      <c r="B622" s="19" t="inlineStr">
        <is>
          <t>SERVENTE COM ENCARGOS COMPLEMENTARES</t>
        </is>
      </c>
      <c r="C622" s="18" t="inlineStr">
        <is>
          <t>SINAPI</t>
        </is>
      </c>
      <c r="D622" s="18" t="inlineStr">
        <is>
          <t>H</t>
        </is>
      </c>
      <c r="E622" s="20">
        <f>L622*FATOR</f>
        <v/>
      </c>
      <c r="F622" s="21">
        <f>'COMPOSICOES AUXILIARES'!G3382</f>
        <v/>
      </c>
      <c r="G622" s="21">
        <f>TRUNC(TRUNC(E622,8)*F622,2)</f>
        <v/>
      </c>
      <c r="L622" t="n">
        <v>2.8038</v>
      </c>
      <c r="M622" t="n">
        <v>22.1</v>
      </c>
      <c r="N622">
        <f>(M622-F622)</f>
        <v/>
      </c>
    </row>
    <row r="623" ht="18" customHeight="1">
      <c r="A623" s="1" t="n"/>
      <c r="B623" s="1" t="n"/>
      <c r="C623" s="1" t="n"/>
      <c r="D623" s="1" t="n"/>
      <c r="E623" s="77" t="inlineStr">
        <is>
          <t>TOTAL Mão de Obra com Encargos Complementares:</t>
        </is>
      </c>
      <c r="F623" s="89" t="n"/>
      <c r="G623" s="22">
        <f>SUM(G621:G622)</f>
        <v/>
      </c>
    </row>
    <row r="624" ht="15" customHeight="1">
      <c r="A624" s="76" t="inlineStr">
        <is>
          <t>Serviço</t>
        </is>
      </c>
      <c r="B624" s="89" t="n"/>
      <c r="C624" s="74" t="inlineStr">
        <is>
          <t>FONTE</t>
        </is>
      </c>
      <c r="D624" s="74" t="inlineStr">
        <is>
          <t>UNID</t>
        </is>
      </c>
      <c r="E624" s="74" t="inlineStr">
        <is>
          <t>COEFICIENTE</t>
        </is>
      </c>
      <c r="F624" s="74" t="inlineStr">
        <is>
          <t>PREÇO UNITÁRIO</t>
        </is>
      </c>
      <c r="G624" s="74" t="inlineStr">
        <is>
          <t>TOTAL</t>
        </is>
      </c>
    </row>
    <row r="625" ht="29.1" customHeight="1">
      <c r="A625" s="18" t="inlineStr">
        <is>
          <t>100475</t>
        </is>
      </c>
      <c r="B625" s="19" t="inlineStr">
        <is>
          <t>ARGAMASSA TRAÇO 1:3 (EM VOLUME DE CIMENTO E AREIA MÉDIA ÚMIDA) COM ADIÇÃO DE IMPERMEABILIZANTE, PREPARO MECÂNICO COM BETONEIRA 400 L. AF_08/2019</t>
        </is>
      </c>
      <c r="C625" s="18" t="inlineStr">
        <is>
          <t>SINAPI</t>
        </is>
      </c>
      <c r="D625" s="18" t="inlineStr">
        <is>
          <t>M3</t>
        </is>
      </c>
      <c r="E625" s="20" t="n">
        <v>0.0728</v>
      </c>
      <c r="F625" s="21">
        <f>'COMPOSICOES AUXILIARES'!G239</f>
        <v/>
      </c>
      <c r="G625" s="21">
        <f>TRUNC(TRUNC(E625,8)*F625,2)</f>
        <v/>
      </c>
      <c r="L625" t="n">
        <v>0.0728</v>
      </c>
      <c r="M625" t="n">
        <v>749.76</v>
      </c>
      <c r="N625">
        <f>(M625-F625)</f>
        <v/>
      </c>
    </row>
    <row r="626" ht="29.1" customHeight="1">
      <c r="A626" s="18" t="inlineStr">
        <is>
          <t>87316</t>
        </is>
      </c>
      <c r="B626" s="19" t="inlineStr">
        <is>
          <t>ARGAMASSA TRAÇO 1:4 (EM VOLUME DE CIMENTO E AREIA GROSSA ÚMIDA) PARA CHAPISCO CONVENCIONAL, PREPARO MECÂNICO COM BETONEIRA 400 L. AF_08/2019</t>
        </is>
      </c>
      <c r="C626" s="18" t="inlineStr">
        <is>
          <t>SINAPI</t>
        </is>
      </c>
      <c r="D626" s="18" t="inlineStr">
        <is>
          <t>M3</t>
        </is>
      </c>
      <c r="E626" s="20" t="n">
        <v>0.0148</v>
      </c>
      <c r="F626" s="21">
        <f>'COMPOSICOES AUXILIARES'!G279</f>
        <v/>
      </c>
      <c r="G626" s="21">
        <f>TRUNC(TRUNC(E626,8)*F626,2)</f>
        <v/>
      </c>
      <c r="L626" t="n">
        <v>0.0148</v>
      </c>
      <c r="M626" t="n">
        <v>508.81</v>
      </c>
      <c r="N626">
        <f>(M626-F626)</f>
        <v/>
      </c>
    </row>
    <row r="627" ht="29.1" customHeight="1">
      <c r="A627" s="18" t="inlineStr">
        <is>
          <t>94970</t>
        </is>
      </c>
      <c r="B627" s="19" t="inlineStr">
        <is>
          <t>CONCRETO FCK = 20MPA, TRAÇO 1:2,7:3 (EM MASSA SECA DE CIMENTO/ AREIA MÉDIA/ BRITA 1) - PREPARO MECÂNICO COM BETONEIRA 600 L. AF_05/2021</t>
        </is>
      </c>
      <c r="C627" s="18" t="inlineStr">
        <is>
          <t>SINAPI</t>
        </is>
      </c>
      <c r="D627" s="18" t="inlineStr">
        <is>
          <t>M3</t>
        </is>
      </c>
      <c r="E627" s="20" t="n">
        <v>0.07439999999999999</v>
      </c>
      <c r="F627" s="21">
        <f>'COMPOSICOES AUXILIARES'!G913</f>
        <v/>
      </c>
      <c r="G627" s="21">
        <f>TRUNC(TRUNC(E627,8)*F627,2)</f>
        <v/>
      </c>
      <c r="L627" t="n">
        <v>0.07439999999999999</v>
      </c>
      <c r="M627" t="n">
        <v>484.58</v>
      </c>
      <c r="N627">
        <f>(M627-F627)</f>
        <v/>
      </c>
    </row>
    <row r="628" ht="29.1" customHeight="1">
      <c r="A628" s="18" t="inlineStr">
        <is>
          <t>97735</t>
        </is>
      </c>
      <c r="B628" s="19" t="inlineStr">
        <is>
          <t>PEÇA RETANGULAR PRÉ-MOLDADA, VOLUME DE CONCRETO DE 30 A 100 LITROS, TAXA DE AÇO APROXIMADA DE 30KG/M³. AF_03/2024</t>
        </is>
      </c>
      <c r="C628" s="18" t="inlineStr">
        <is>
          <t>SINAPI</t>
        </is>
      </c>
      <c r="D628" s="18" t="inlineStr">
        <is>
          <t>M3</t>
        </is>
      </c>
      <c r="E628" s="20" t="n">
        <v>0.0448</v>
      </c>
      <c r="F628" s="21">
        <f>'COMPOSICOES AUXILIARES'!G2990</f>
        <v/>
      </c>
      <c r="G628" s="21">
        <f>TRUNC(TRUNC(E628,8)*F628,2)</f>
        <v/>
      </c>
      <c r="L628" t="n">
        <v>0.0448</v>
      </c>
      <c r="M628" t="n">
        <v>2478.22</v>
      </c>
      <c r="N628">
        <f>(M628-F628)</f>
        <v/>
      </c>
    </row>
    <row r="629" ht="21" customHeight="1">
      <c r="A629" s="18" t="inlineStr">
        <is>
          <t>101616</t>
        </is>
      </c>
      <c r="B629" s="19" t="inlineStr">
        <is>
          <t>PREPARO DE FUNDO DE VALA COM LARGURA MENOR QUE 1,5 M (ACERTO DO SOLO NATURAL). AF_08/2020</t>
        </is>
      </c>
      <c r="C629" s="18" t="inlineStr">
        <is>
          <t>SINAPI</t>
        </is>
      </c>
      <c r="D629" s="18" t="inlineStr">
        <is>
          <t>M2</t>
        </is>
      </c>
      <c r="E629" s="20" t="n">
        <v>0.8100000000000001</v>
      </c>
      <c r="F629" s="21">
        <f>'COMPOSICOES AUXILIARES'!G3087</f>
        <v/>
      </c>
      <c r="G629" s="21">
        <f>TRUNC(TRUNC(E629,8)*F629,2)</f>
        <v/>
      </c>
      <c r="L629" t="n">
        <v>0.8100000000000001</v>
      </c>
      <c r="M629" t="n">
        <v>6.57</v>
      </c>
      <c r="N629">
        <f>(M629-F629)</f>
        <v/>
      </c>
    </row>
    <row r="630" ht="15" customHeight="1">
      <c r="A630" s="1" t="n"/>
      <c r="B630" s="1" t="n"/>
      <c r="C630" s="1" t="n"/>
      <c r="D630" s="1" t="n"/>
      <c r="E630" s="77" t="inlineStr">
        <is>
          <t>TOTAL Serviço:</t>
        </is>
      </c>
      <c r="F630" s="89" t="n"/>
      <c r="G630" s="22">
        <f>SUM(G625:G629)</f>
        <v/>
      </c>
    </row>
    <row r="631" ht="15" customHeight="1">
      <c r="A631" s="1" t="n"/>
      <c r="B631" s="1" t="n"/>
      <c r="C631" s="1" t="n"/>
      <c r="D631" s="1" t="n"/>
      <c r="E631" s="78" t="inlineStr">
        <is>
          <t>VALOR:</t>
        </is>
      </c>
      <c r="F631" s="89" t="n"/>
      <c r="G631" s="4">
        <f>SUM(G619,G623,G611,G630)</f>
        <v/>
      </c>
    </row>
    <row r="632" ht="15" customHeight="1">
      <c r="A632" s="1" t="n"/>
      <c r="B632" s="1" t="n"/>
      <c r="C632" s="1" t="n"/>
      <c r="D632" s="1" t="n"/>
      <c r="E632" s="78" t="inlineStr">
        <is>
          <t>VALOR BDI:</t>
        </is>
      </c>
      <c r="F632" s="89" t="n"/>
      <c r="G632" s="4">
        <f>ROUNDDOWN(G631*BDI,2)</f>
        <v/>
      </c>
    </row>
    <row r="633" ht="15" customHeight="1">
      <c r="A633" s="1" t="n"/>
      <c r="B633" s="1" t="n"/>
      <c r="C633" s="1" t="n"/>
      <c r="D633" s="1" t="n"/>
      <c r="E633" s="78" t="inlineStr">
        <is>
          <t>VALOR COM BDI:</t>
        </is>
      </c>
      <c r="F633" s="89" t="n"/>
      <c r="G633" s="4">
        <f>G632 + G631</f>
        <v/>
      </c>
    </row>
    <row r="634" ht="9.949999999999999" customHeight="1">
      <c r="A634" s="1" t="n"/>
      <c r="B634" s="1" t="n"/>
      <c r="C634" s="1" t="n"/>
      <c r="D634" s="1" t="n"/>
      <c r="E634" s="79" t="n"/>
    </row>
    <row r="635" ht="20.1" customHeight="1">
      <c r="A635" s="80" t="inlineStr">
        <is>
          <t>91937 CAIXA OCTOGONAL 3" X 3", PVC, INSTALADA EM LAJE - FORNECIMENTO E INSTALAÇÃO. AF_03/2023 (UN)</t>
        </is>
      </c>
      <c r="B635" s="88" t="n"/>
      <c r="C635" s="88" t="n"/>
      <c r="D635" s="88" t="n"/>
      <c r="E635" s="88" t="n"/>
      <c r="F635" s="88" t="n"/>
      <c r="G635" s="89" t="n"/>
    </row>
    <row r="636" ht="15" customHeight="1">
      <c r="A636" s="76" t="inlineStr">
        <is>
          <t>Material</t>
        </is>
      </c>
      <c r="B636" s="89" t="n"/>
      <c r="C636" s="74" t="inlineStr">
        <is>
          <t>FONTE</t>
        </is>
      </c>
      <c r="D636" s="74" t="inlineStr">
        <is>
          <t>UNID</t>
        </is>
      </c>
      <c r="E636" s="74" t="inlineStr">
        <is>
          <t>COEFICIENTE</t>
        </is>
      </c>
      <c r="F636" s="74" t="inlineStr">
        <is>
          <t>PREÇO UNITÁRIO</t>
        </is>
      </c>
      <c r="G636" s="74" t="inlineStr">
        <is>
          <t>TOTAL</t>
        </is>
      </c>
    </row>
    <row r="637" ht="21" customHeight="1">
      <c r="A637" s="18" t="inlineStr">
        <is>
          <t>00001871</t>
        </is>
      </c>
      <c r="B637" s="19" t="inlineStr">
        <is>
          <t>CAIXA OCTOGONAL DE FUNDO MOVEL, EM PVC, DE 3" X 3", PARA ELETRODUTO FLEXIVEL CORRUGADO</t>
        </is>
      </c>
      <c r="C637" s="18" t="inlineStr">
        <is>
          <t>SINAPI</t>
        </is>
      </c>
      <c r="D637" s="18" t="inlineStr">
        <is>
          <t>UN</t>
        </is>
      </c>
      <c r="E637" s="20" t="n">
        <v>1</v>
      </c>
      <c r="F637" s="21">
        <f>ROUND(M637*FATOR, 2)</f>
        <v/>
      </c>
      <c r="G637" s="21">
        <f>TRUNC(TRUNC(E637,8)*F637,2)</f>
        <v/>
      </c>
      <c r="L637" t="n">
        <v>1</v>
      </c>
      <c r="M637" t="n">
        <v>3.5</v>
      </c>
      <c r="N637">
        <f>(M637-F637)</f>
        <v/>
      </c>
    </row>
    <row r="638" ht="15" customHeight="1">
      <c r="A638" s="1" t="n"/>
      <c r="B638" s="1" t="n"/>
      <c r="C638" s="1" t="n"/>
      <c r="D638" s="1" t="n"/>
      <c r="E638" s="77" t="inlineStr">
        <is>
          <t>TOTAL Material:</t>
        </is>
      </c>
      <c r="F638" s="89" t="n"/>
      <c r="G638" s="22">
        <f>SUM(G637:G637)</f>
        <v/>
      </c>
    </row>
    <row r="639" ht="15" customHeight="1">
      <c r="A639" s="76" t="inlineStr">
        <is>
          <t>Mão de Obra com Encargos Complementares</t>
        </is>
      </c>
      <c r="B639" s="89" t="n"/>
      <c r="C639" s="74" t="inlineStr">
        <is>
          <t>FONTE</t>
        </is>
      </c>
      <c r="D639" s="74" t="inlineStr">
        <is>
          <t>UNID</t>
        </is>
      </c>
      <c r="E639" s="74" t="inlineStr">
        <is>
          <t>COEFICIENTE</t>
        </is>
      </c>
      <c r="F639" s="74" t="inlineStr">
        <is>
          <t>PREÇO UNITÁRIO</t>
        </is>
      </c>
      <c r="G639" s="74" t="inlineStr">
        <is>
          <t>TOTAL</t>
        </is>
      </c>
    </row>
    <row r="640" ht="21" customHeight="1">
      <c r="A640" s="18" t="inlineStr">
        <is>
          <t>88247</t>
        </is>
      </c>
      <c r="B640" s="19" t="inlineStr">
        <is>
          <t>AUXILIAR DE ELETRICISTA COM ENCARGOS COMPLEMENTARES</t>
        </is>
      </c>
      <c r="C640" s="18" t="inlineStr">
        <is>
          <t>SINAPI</t>
        </is>
      </c>
      <c r="D640" s="18" t="inlineStr">
        <is>
          <t>H</t>
        </is>
      </c>
      <c r="E640" s="20">
        <f>L640*FATOR</f>
        <v/>
      </c>
      <c r="F640" s="21">
        <f>'COMPOSICOES AUXILIARES'!G376</f>
        <v/>
      </c>
      <c r="G640" s="21">
        <f>TRUNC(TRUNC(E640,8)*F640,2)</f>
        <v/>
      </c>
      <c r="L640" t="n">
        <v>0.222</v>
      </c>
      <c r="M640" t="n">
        <v>23.65</v>
      </c>
      <c r="N640">
        <f>(M640-F640)</f>
        <v/>
      </c>
    </row>
    <row r="641" ht="15" customHeight="1">
      <c r="A641" s="18" t="inlineStr">
        <is>
          <t>88264</t>
        </is>
      </c>
      <c r="B641" s="19" t="inlineStr">
        <is>
          <t>ELETRICISTA COM ENCARGOS COMPLEMENTARES</t>
        </is>
      </c>
      <c r="C641" s="18" t="inlineStr">
        <is>
          <t>SINAPI</t>
        </is>
      </c>
      <c r="D641" s="18" t="inlineStr">
        <is>
          <t>H</t>
        </is>
      </c>
      <c r="E641" s="20">
        <f>L641*FATOR</f>
        <v/>
      </c>
      <c r="F641" s="21">
        <f>'COMPOSICOES AUXILIARES'!G1514</f>
        <v/>
      </c>
      <c r="G641" s="21">
        <f>TRUNC(TRUNC(E641,8)*F641,2)</f>
        <v/>
      </c>
      <c r="L641" t="n">
        <v>0.222</v>
      </c>
      <c r="M641" t="n">
        <v>29.25</v>
      </c>
      <c r="N641">
        <f>(M641-F641)</f>
        <v/>
      </c>
    </row>
    <row r="642" ht="18" customHeight="1">
      <c r="A642" s="1" t="n"/>
      <c r="B642" s="1" t="n"/>
      <c r="C642" s="1" t="n"/>
      <c r="D642" s="1" t="n"/>
      <c r="E642" s="77" t="inlineStr">
        <is>
          <t>TOTAL Mão de Obra com Encargos Complementares:</t>
        </is>
      </c>
      <c r="F642" s="89" t="n"/>
      <c r="G642" s="22">
        <f>SUM(G640:G641)</f>
        <v/>
      </c>
    </row>
    <row r="643" ht="15" customHeight="1">
      <c r="A643" s="1" t="n"/>
      <c r="B643" s="1" t="n"/>
      <c r="C643" s="1" t="n"/>
      <c r="D643" s="1" t="n"/>
      <c r="E643" s="78" t="inlineStr">
        <is>
          <t>VALOR:</t>
        </is>
      </c>
      <c r="F643" s="89" t="n"/>
      <c r="G643" s="4">
        <f>SUM(G638,G642)</f>
        <v/>
      </c>
    </row>
    <row r="644" ht="15" customHeight="1">
      <c r="A644" s="1" t="n"/>
      <c r="B644" s="1" t="n"/>
      <c r="C644" s="1" t="n"/>
      <c r="D644" s="1" t="n"/>
      <c r="E644" s="78" t="inlineStr">
        <is>
          <t>VALOR BDI:</t>
        </is>
      </c>
      <c r="F644" s="89" t="n"/>
      <c r="G644" s="4">
        <f>ROUNDDOWN(G643*BDI,2)</f>
        <v/>
      </c>
    </row>
    <row r="645" ht="15" customHeight="1">
      <c r="A645" s="1" t="n"/>
      <c r="B645" s="1" t="n"/>
      <c r="C645" s="1" t="n"/>
      <c r="D645" s="1" t="n"/>
      <c r="E645" s="78" t="inlineStr">
        <is>
          <t>VALOR COM BDI:</t>
        </is>
      </c>
      <c r="F645" s="89" t="n"/>
      <c r="G645" s="4">
        <f>G644 + G643</f>
        <v/>
      </c>
    </row>
    <row r="646" ht="9.949999999999999" customHeight="1">
      <c r="A646" s="1" t="n"/>
      <c r="B646" s="1" t="n"/>
      <c r="C646" s="1" t="n"/>
      <c r="D646" s="1" t="n"/>
      <c r="E646" s="79" t="n"/>
    </row>
    <row r="647" ht="20.1" customHeight="1">
      <c r="A647" s="80" t="inlineStr">
        <is>
          <t>91387 CAMINHÃO BASCULANTE 10 M3, TRUCADO CABINE SIMPLES, PESO BRUTO TOTAL 23.000 KG, CARGA ÚTIL MÁXIMA 15.935 KG, DISTÂNCIA ENTRE EIXOS 4,80 M, POTÊNCIA 230 CV INCLUSIVE CAÇAMBA METÁLICA - CHI DIURNO. AF_06/2014 (CHI)</t>
        </is>
      </c>
      <c r="B647" s="88" t="n"/>
      <c r="C647" s="88" t="n"/>
      <c r="D647" s="88" t="n"/>
      <c r="E647" s="88" t="n"/>
      <c r="F647" s="88" t="n"/>
      <c r="G647" s="89" t="n"/>
    </row>
    <row r="648" ht="15" customHeight="1">
      <c r="A648" s="76" t="inlineStr">
        <is>
          <t>Mão de Obra com Encargos Complementares</t>
        </is>
      </c>
      <c r="B648" s="89" t="n"/>
      <c r="C648" s="74" t="inlineStr">
        <is>
          <t>FONTE</t>
        </is>
      </c>
      <c r="D648" s="74" t="inlineStr">
        <is>
          <t>UNID</t>
        </is>
      </c>
      <c r="E648" s="74" t="inlineStr">
        <is>
          <t>COEFICIENTE</t>
        </is>
      </c>
      <c r="F648" s="74" t="inlineStr">
        <is>
          <t>PREÇO UNITÁRIO</t>
        </is>
      </c>
      <c r="G648" s="74" t="inlineStr">
        <is>
          <t>TOTAL</t>
        </is>
      </c>
    </row>
    <row r="649" ht="21" customHeight="1">
      <c r="A649" s="18" t="inlineStr">
        <is>
          <t>88281</t>
        </is>
      </c>
      <c r="B649" s="19" t="inlineStr">
        <is>
          <t>MOTORISTA DE BASCULANTE COM ENCARGOS COMPLEMENTARES</t>
        </is>
      </c>
      <c r="C649" s="18" t="inlineStr">
        <is>
          <t>SINAPI</t>
        </is>
      </c>
      <c r="D649" s="18" t="inlineStr">
        <is>
          <t>H</t>
        </is>
      </c>
      <c r="E649" s="20">
        <f>L649*FATOR</f>
        <v/>
      </c>
      <c r="F649" s="21">
        <f>'COMPOSICOES AUXILIARES'!G2609</f>
        <v/>
      </c>
      <c r="G649" s="21">
        <f>TRUNC(TRUNC(E649,8)*F649,2)</f>
        <v/>
      </c>
      <c r="L649" t="n">
        <v>1</v>
      </c>
      <c r="M649" t="n">
        <v>35.47</v>
      </c>
      <c r="N649">
        <f>(M649-F649)</f>
        <v/>
      </c>
    </row>
    <row r="650" ht="18" customHeight="1">
      <c r="A650" s="1" t="n"/>
      <c r="B650" s="1" t="n"/>
      <c r="C650" s="1" t="n"/>
      <c r="D650" s="1" t="n"/>
      <c r="E650" s="77" t="inlineStr">
        <is>
          <t>TOTAL Mão de Obra com Encargos Complementares:</t>
        </is>
      </c>
      <c r="F650" s="89" t="n"/>
      <c r="G650" s="22">
        <f>SUM(G649:G649)</f>
        <v/>
      </c>
    </row>
    <row r="651" ht="15" customHeight="1">
      <c r="A651" s="76" t="inlineStr">
        <is>
          <t>Serviço</t>
        </is>
      </c>
      <c r="B651" s="89" t="n"/>
      <c r="C651" s="74" t="inlineStr">
        <is>
          <t>FONTE</t>
        </is>
      </c>
      <c r="D651" s="74" t="inlineStr">
        <is>
          <t>UNID</t>
        </is>
      </c>
      <c r="E651" s="74" t="inlineStr">
        <is>
          <t>COEFICIENTE</t>
        </is>
      </c>
      <c r="F651" s="74" t="inlineStr">
        <is>
          <t>PREÇO UNITÁRIO</t>
        </is>
      </c>
      <c r="G651" s="74" t="inlineStr">
        <is>
          <t>TOTAL</t>
        </is>
      </c>
    </row>
    <row r="652" ht="45.95" customHeight="1">
      <c r="A652" s="18" t="inlineStr">
        <is>
          <t>91380</t>
        </is>
      </c>
      <c r="B652" s="19" t="inlineStr">
        <is>
          <t>CAMINHÃO BASCULANTE 10 M3, TRUCADO CABINE SIMPLES, PESO BRUTO TOTAL 23.000 KG, CARGA ÚTIL MÁXIMA 15.935 KG, DISTÂNCIA ENTRE EIXOS 4,80 M, POTÊNCIA 230 CV INCLUSIVE CAÇAMBA METÁLICA - DEPRECIAÇÃO. AF_06/2014</t>
        </is>
      </c>
      <c r="C652" s="18" t="inlineStr">
        <is>
          <t>SINAPI</t>
        </is>
      </c>
      <c r="D652" s="18" t="inlineStr">
        <is>
          <t>H</t>
        </is>
      </c>
      <c r="E652" s="20" t="n">
        <v>1</v>
      </c>
      <c r="F652" s="21">
        <f>'COMPOSICOES AUXILIARES'!G680</f>
        <v/>
      </c>
      <c r="G652" s="21">
        <f>TRUNC(TRUNC(E652,8)*F652,2)</f>
        <v/>
      </c>
      <c r="L652" t="n">
        <v>1</v>
      </c>
      <c r="M652" t="n">
        <v>29.13</v>
      </c>
      <c r="N652">
        <f>(M652-F652)</f>
        <v/>
      </c>
    </row>
    <row r="653" ht="45.95" customHeight="1">
      <c r="A653" s="18" t="inlineStr">
        <is>
          <t>91382</t>
        </is>
      </c>
      <c r="B653" s="19" t="inlineStr">
        <is>
          <t>CAMINHÃO BASCULANTE 10 M3, TRUCADO CABINE SIMPLES, PESO BRUTO TOTAL 23.000 KG, CARGA ÚTIL MÁXIMA 15.935 KG, DISTÂNCIA ENTRE EIXOS 4,80 M, POTÊNCIA 230 CV INCLUSIVE CAÇAMBA METÁLICA - IMPOSTOS E SEGUROS. AF_06/2014</t>
        </is>
      </c>
      <c r="C653" s="18" t="inlineStr">
        <is>
          <t>SINAPI</t>
        </is>
      </c>
      <c r="D653" s="18" t="inlineStr">
        <is>
          <t>H</t>
        </is>
      </c>
      <c r="E653" s="20" t="n">
        <v>1</v>
      </c>
      <c r="F653" s="21">
        <f>'COMPOSICOES AUXILIARES'!G689</f>
        <v/>
      </c>
      <c r="G653" s="21">
        <f>TRUNC(TRUNC(E653,8)*F653,2)</f>
        <v/>
      </c>
      <c r="L653" t="n">
        <v>1</v>
      </c>
      <c r="M653" t="n">
        <v>4.52</v>
      </c>
      <c r="N653">
        <f>(M653-F653)</f>
        <v/>
      </c>
    </row>
    <row r="654" ht="45.95" customHeight="1">
      <c r="A654" s="18" t="inlineStr">
        <is>
          <t>91381</t>
        </is>
      </c>
      <c r="B654" s="19" t="inlineStr">
        <is>
          <t>CAMINHÃO BASCULANTE 10 M3, TRUCADO CABINE SIMPLES, PESO BRUTO TOTAL 23.000 KG, CARGA ÚTIL MÁXIMA 15.935 KG, DISTÂNCIA ENTRE EIXOS 4,80 M, POTÊNCIA 230 CV INCLUSIVE CAÇAMBA METÁLICA - JUROS. AF_06/2014</t>
        </is>
      </c>
      <c r="C654" s="18" t="inlineStr">
        <is>
          <t>SINAPI</t>
        </is>
      </c>
      <c r="D654" s="18" t="inlineStr">
        <is>
          <t>H</t>
        </is>
      </c>
      <c r="E654" s="20" t="n">
        <v>1</v>
      </c>
      <c r="F654" s="21">
        <f>'COMPOSICOES AUXILIARES'!G698</f>
        <v/>
      </c>
      <c r="G654" s="21">
        <f>TRUNC(TRUNC(E654,8)*F654,2)</f>
        <v/>
      </c>
      <c r="L654" t="n">
        <v>1</v>
      </c>
      <c r="M654" t="n">
        <v>11.19</v>
      </c>
      <c r="N654">
        <f>(M654-F654)</f>
        <v/>
      </c>
    </row>
    <row r="655" ht="15" customHeight="1">
      <c r="A655" s="1" t="n"/>
      <c r="B655" s="1" t="n"/>
      <c r="C655" s="1" t="n"/>
      <c r="D655" s="1" t="n"/>
      <c r="E655" s="77" t="inlineStr">
        <is>
          <t>TOTAL Serviço:</t>
        </is>
      </c>
      <c r="F655" s="89" t="n"/>
      <c r="G655" s="22">
        <f>SUM(G652:G654)</f>
        <v/>
      </c>
    </row>
    <row r="656" ht="15" customHeight="1">
      <c r="A656" s="1" t="n"/>
      <c r="B656" s="1" t="n"/>
      <c r="C656" s="1" t="n"/>
      <c r="D656" s="1" t="n"/>
      <c r="E656" s="78" t="inlineStr">
        <is>
          <t>VALOR:</t>
        </is>
      </c>
      <c r="F656" s="89" t="n"/>
      <c r="G656" s="4">
        <f>SUM(G650,G655)</f>
        <v/>
      </c>
    </row>
    <row r="657" ht="15" customHeight="1">
      <c r="A657" s="1" t="n"/>
      <c r="B657" s="1" t="n"/>
      <c r="C657" s="1" t="n"/>
      <c r="D657" s="1" t="n"/>
      <c r="E657" s="78" t="inlineStr">
        <is>
          <t>VALOR BDI:</t>
        </is>
      </c>
      <c r="F657" s="89" t="n"/>
      <c r="G657" s="4">
        <f>ROUNDDOWN(G656*BDI,2)</f>
        <v/>
      </c>
    </row>
    <row r="658" ht="15" customHeight="1">
      <c r="A658" s="1" t="n"/>
      <c r="B658" s="1" t="n"/>
      <c r="C658" s="1" t="n"/>
      <c r="D658" s="1" t="n"/>
      <c r="E658" s="78" t="inlineStr">
        <is>
          <t>VALOR COM BDI:</t>
        </is>
      </c>
      <c r="F658" s="89" t="n"/>
      <c r="G658" s="4">
        <f>G657 + G656</f>
        <v/>
      </c>
    </row>
    <row r="659" ht="9.949999999999999" customHeight="1">
      <c r="A659" s="1" t="n"/>
      <c r="B659" s="1" t="n"/>
      <c r="C659" s="1" t="n"/>
      <c r="D659" s="1" t="n"/>
      <c r="E659" s="79" t="n"/>
    </row>
    <row r="660" ht="20.1" customHeight="1">
      <c r="A660" s="80" t="inlineStr">
        <is>
          <t>91386 CAMINHÃO BASCULANTE 10 M3, TRUCADO CABINE SIMPLES, PESO BRUTO TOTAL 23.000 KG, CARGA ÚTIL MÁXIMA 15.935 KG, DISTÂNCIA ENTRE EIXOS 4,80 M, POTÊNCIA 230 CV INCLUSIVE CAÇAMBA METÁLICA - CHP DIURNO. AF_06/2014 (CHP)</t>
        </is>
      </c>
      <c r="B660" s="88" t="n"/>
      <c r="C660" s="88" t="n"/>
      <c r="D660" s="88" t="n"/>
      <c r="E660" s="88" t="n"/>
      <c r="F660" s="88" t="n"/>
      <c r="G660" s="89" t="n"/>
    </row>
    <row r="661" ht="15" customHeight="1">
      <c r="A661" s="76" t="inlineStr">
        <is>
          <t>Mão de Obra com Encargos Complementares</t>
        </is>
      </c>
      <c r="B661" s="89" t="n"/>
      <c r="C661" s="74" t="inlineStr">
        <is>
          <t>FONTE</t>
        </is>
      </c>
      <c r="D661" s="74" t="inlineStr">
        <is>
          <t>UNID</t>
        </is>
      </c>
      <c r="E661" s="74" t="inlineStr">
        <is>
          <t>COEFICIENTE</t>
        </is>
      </c>
      <c r="F661" s="74" t="inlineStr">
        <is>
          <t>PREÇO UNITÁRIO</t>
        </is>
      </c>
      <c r="G661" s="74" t="inlineStr">
        <is>
          <t>TOTAL</t>
        </is>
      </c>
    </row>
    <row r="662" ht="21" customHeight="1">
      <c r="A662" s="18" t="inlineStr">
        <is>
          <t>88281</t>
        </is>
      </c>
      <c r="B662" s="19" t="inlineStr">
        <is>
          <t>MOTORISTA DE BASCULANTE COM ENCARGOS COMPLEMENTARES</t>
        </is>
      </c>
      <c r="C662" s="18" t="inlineStr">
        <is>
          <t>SINAPI</t>
        </is>
      </c>
      <c r="D662" s="18" t="inlineStr">
        <is>
          <t>H</t>
        </is>
      </c>
      <c r="E662" s="20">
        <f>L662*FATOR</f>
        <v/>
      </c>
      <c r="F662" s="21">
        <f>'COMPOSICOES AUXILIARES'!G2609</f>
        <v/>
      </c>
      <c r="G662" s="21">
        <f>TRUNC(TRUNC(E662,8)*F662,2)</f>
        <v/>
      </c>
      <c r="L662" t="n">
        <v>1</v>
      </c>
      <c r="M662" t="n">
        <v>35.47</v>
      </c>
      <c r="N662">
        <f>(M662-F662)</f>
        <v/>
      </c>
    </row>
    <row r="663" ht="18" customHeight="1">
      <c r="A663" s="1" t="n"/>
      <c r="B663" s="1" t="n"/>
      <c r="C663" s="1" t="n"/>
      <c r="D663" s="1" t="n"/>
      <c r="E663" s="77" t="inlineStr">
        <is>
          <t>TOTAL Mão de Obra com Encargos Complementares:</t>
        </is>
      </c>
      <c r="F663" s="89" t="n"/>
      <c r="G663" s="22">
        <f>SUM(G662:G662)</f>
        <v/>
      </c>
    </row>
    <row r="664" ht="15" customHeight="1">
      <c r="A664" s="76" t="inlineStr">
        <is>
          <t>Serviço</t>
        </is>
      </c>
      <c r="B664" s="89" t="n"/>
      <c r="C664" s="74" t="inlineStr">
        <is>
          <t>FONTE</t>
        </is>
      </c>
      <c r="D664" s="74" t="inlineStr">
        <is>
          <t>UNID</t>
        </is>
      </c>
      <c r="E664" s="74" t="inlineStr">
        <is>
          <t>COEFICIENTE</t>
        </is>
      </c>
      <c r="F664" s="74" t="inlineStr">
        <is>
          <t>PREÇO UNITÁRIO</t>
        </is>
      </c>
      <c r="G664" s="74" t="inlineStr">
        <is>
          <t>TOTAL</t>
        </is>
      </c>
    </row>
    <row r="665" ht="45.95" customHeight="1">
      <c r="A665" s="18" t="inlineStr">
        <is>
          <t>91380</t>
        </is>
      </c>
      <c r="B665" s="19" t="inlineStr">
        <is>
          <t>CAMINHÃO BASCULANTE 10 M3, TRUCADO CABINE SIMPLES, PESO BRUTO TOTAL 23.000 KG, CARGA ÚTIL MÁXIMA 15.935 KG, DISTÂNCIA ENTRE EIXOS 4,80 M, POTÊNCIA 230 CV INCLUSIVE CAÇAMBA METÁLICA - DEPRECIAÇÃO. AF_06/2014</t>
        </is>
      </c>
      <c r="C665" s="18" t="inlineStr">
        <is>
          <t>SINAPI</t>
        </is>
      </c>
      <c r="D665" s="18" t="inlineStr">
        <is>
          <t>H</t>
        </is>
      </c>
      <c r="E665" s="20" t="n">
        <v>1</v>
      </c>
      <c r="F665" s="21">
        <f>'COMPOSICOES AUXILIARES'!G680</f>
        <v/>
      </c>
      <c r="G665" s="21">
        <f>TRUNC(TRUNC(E665,8)*F665,2)</f>
        <v/>
      </c>
      <c r="L665" t="n">
        <v>1</v>
      </c>
      <c r="M665" t="n">
        <v>29.13</v>
      </c>
      <c r="N665">
        <f>(M665-F665)</f>
        <v/>
      </c>
    </row>
    <row r="666" ht="45.95" customHeight="1">
      <c r="A666" s="18" t="inlineStr">
        <is>
          <t>91382</t>
        </is>
      </c>
      <c r="B666" s="19" t="inlineStr">
        <is>
          <t>CAMINHÃO BASCULANTE 10 M3, TRUCADO CABINE SIMPLES, PESO BRUTO TOTAL 23.000 KG, CARGA ÚTIL MÁXIMA 15.935 KG, DISTÂNCIA ENTRE EIXOS 4,80 M, POTÊNCIA 230 CV INCLUSIVE CAÇAMBA METÁLICA - IMPOSTOS E SEGUROS. AF_06/2014</t>
        </is>
      </c>
      <c r="C666" s="18" t="inlineStr">
        <is>
          <t>SINAPI</t>
        </is>
      </c>
      <c r="D666" s="18" t="inlineStr">
        <is>
          <t>H</t>
        </is>
      </c>
      <c r="E666" s="20" t="n">
        <v>1</v>
      </c>
      <c r="F666" s="21">
        <f>'COMPOSICOES AUXILIARES'!G689</f>
        <v/>
      </c>
      <c r="G666" s="21">
        <f>TRUNC(TRUNC(E666,8)*F666,2)</f>
        <v/>
      </c>
      <c r="L666" t="n">
        <v>1</v>
      </c>
      <c r="M666" t="n">
        <v>4.52</v>
      </c>
      <c r="N666">
        <f>(M666-F666)</f>
        <v/>
      </c>
    </row>
    <row r="667" ht="45.95" customHeight="1">
      <c r="A667" s="18" t="inlineStr">
        <is>
          <t>91381</t>
        </is>
      </c>
      <c r="B667" s="19" t="inlineStr">
        <is>
          <t>CAMINHÃO BASCULANTE 10 M3, TRUCADO CABINE SIMPLES, PESO BRUTO TOTAL 23.000 KG, CARGA ÚTIL MÁXIMA 15.935 KG, DISTÂNCIA ENTRE EIXOS 4,80 M, POTÊNCIA 230 CV INCLUSIVE CAÇAMBA METÁLICA - JUROS. AF_06/2014</t>
        </is>
      </c>
      <c r="C667" s="18" t="inlineStr">
        <is>
          <t>SINAPI</t>
        </is>
      </c>
      <c r="D667" s="18" t="inlineStr">
        <is>
          <t>H</t>
        </is>
      </c>
      <c r="E667" s="20" t="n">
        <v>1</v>
      </c>
      <c r="F667" s="21">
        <f>'COMPOSICOES AUXILIARES'!G698</f>
        <v/>
      </c>
      <c r="G667" s="21">
        <f>TRUNC(TRUNC(E667,8)*F667,2)</f>
        <v/>
      </c>
      <c r="L667" t="n">
        <v>1</v>
      </c>
      <c r="M667" t="n">
        <v>11.19</v>
      </c>
      <c r="N667">
        <f>(M667-F667)</f>
        <v/>
      </c>
    </row>
    <row r="668" ht="45.95" customHeight="1">
      <c r="A668" s="18" t="inlineStr">
        <is>
          <t>91383</t>
        </is>
      </c>
      <c r="B668" s="19" t="inlineStr">
        <is>
          <t>CAMINHÃO BASCULANTE 10 M3, TRUCADO CABINE SIMPLES, PESO BRUTO TOTAL 23.000 KG, CARGA ÚTIL MÁXIMA 15.935 KG, DISTÂNCIA ENTRE EIXOS 4,80 M, POTÊNCIA 230 CV INCLUSIVE CAÇAMBA METÁLICA - MANUTENÇÃO. AF_06/2014</t>
        </is>
      </c>
      <c r="C668" s="18" t="inlineStr">
        <is>
          <t>SINAPI</t>
        </is>
      </c>
      <c r="D668" s="18" t="inlineStr">
        <is>
          <t>H</t>
        </is>
      </c>
      <c r="E668" s="20" t="n">
        <v>1</v>
      </c>
      <c r="F668" s="21">
        <f>'COMPOSICOES AUXILIARES'!G707</f>
        <v/>
      </c>
      <c r="G668" s="21">
        <f>TRUNC(TRUNC(E668,8)*F668,2)</f>
        <v/>
      </c>
      <c r="L668" t="n">
        <v>1</v>
      </c>
      <c r="M668" t="n">
        <v>52.43</v>
      </c>
      <c r="N668">
        <f>(M668-F668)</f>
        <v/>
      </c>
    </row>
    <row r="669" ht="45.95" customHeight="1">
      <c r="A669" s="18" t="inlineStr">
        <is>
          <t>91384</t>
        </is>
      </c>
      <c r="B669" s="19" t="inlineStr">
        <is>
          <t>CAMINHÃO BASCULANTE 10 M3, TRUCADO CABINE SIMPLES, PESO BRUTO TOTAL 23.000 KG, CARGA ÚTIL MÁXIMA 15.935 KG, DISTÂNCIA ENTRE EIXOS 4,80 M, POTÊNCIA 230 CV INCLUSIVE CAÇAMBA METÁLICA - MATERIAIS NA OPERAÇÃO. AF_06/2014</t>
        </is>
      </c>
      <c r="C669" s="18" t="inlineStr">
        <is>
          <t>SINAPI</t>
        </is>
      </c>
      <c r="D669" s="18" t="inlineStr">
        <is>
          <t>H</t>
        </is>
      </c>
      <c r="E669" s="20" t="n">
        <v>1</v>
      </c>
      <c r="F669" s="21">
        <f>'COMPOSICOES AUXILIARES'!G715</f>
        <v/>
      </c>
      <c r="G669" s="21">
        <f>TRUNC(TRUNC(E669,8)*F669,2)</f>
        <v/>
      </c>
      <c r="L669" t="n">
        <v>1</v>
      </c>
      <c r="M669" t="n">
        <v>148.12</v>
      </c>
      <c r="N669">
        <f>(M669-F669)</f>
        <v/>
      </c>
    </row>
    <row r="670" ht="15" customHeight="1">
      <c r="A670" s="1" t="n"/>
      <c r="B670" s="1" t="n"/>
      <c r="C670" s="1" t="n"/>
      <c r="D670" s="1" t="n"/>
      <c r="E670" s="77" t="inlineStr">
        <is>
          <t>TOTAL Serviço:</t>
        </is>
      </c>
      <c r="F670" s="89" t="n"/>
      <c r="G670" s="22">
        <f>SUM(G665:G669)</f>
        <v/>
      </c>
    </row>
    <row r="671" ht="15" customHeight="1">
      <c r="A671" s="1" t="n"/>
      <c r="B671" s="1" t="n"/>
      <c r="C671" s="1" t="n"/>
      <c r="D671" s="1" t="n"/>
      <c r="E671" s="78" t="inlineStr">
        <is>
          <t>VALOR:</t>
        </is>
      </c>
      <c r="F671" s="89" t="n"/>
      <c r="G671" s="4">
        <f>SUM(G663,G670)</f>
        <v/>
      </c>
    </row>
    <row r="672" ht="15" customHeight="1">
      <c r="A672" s="1" t="n"/>
      <c r="B672" s="1" t="n"/>
      <c r="C672" s="1" t="n"/>
      <c r="D672" s="1" t="n"/>
      <c r="E672" s="78" t="inlineStr">
        <is>
          <t>VALOR BDI:</t>
        </is>
      </c>
      <c r="F672" s="89" t="n"/>
      <c r="G672" s="4">
        <f>ROUNDDOWN(G671*BDI,2)</f>
        <v/>
      </c>
    </row>
    <row r="673" ht="15" customHeight="1">
      <c r="A673" s="1" t="n"/>
      <c r="B673" s="1" t="n"/>
      <c r="C673" s="1" t="n"/>
      <c r="D673" s="1" t="n"/>
      <c r="E673" s="78" t="inlineStr">
        <is>
          <t>VALOR COM BDI:</t>
        </is>
      </c>
      <c r="F673" s="89" t="n"/>
      <c r="G673" s="4">
        <f>G672 + G671</f>
        <v/>
      </c>
    </row>
    <row r="674" ht="9.949999999999999" customHeight="1">
      <c r="A674" s="1" t="n"/>
      <c r="B674" s="1" t="n"/>
      <c r="C674" s="1" t="n"/>
      <c r="D674" s="1" t="n"/>
      <c r="E674" s="79" t="n"/>
    </row>
    <row r="675" ht="20.1" customHeight="1">
      <c r="A675" s="80" t="inlineStr">
        <is>
          <t>91380 CAMINHÃO BASCULANTE 10 M3, TRUCADO CABINE SIMPLES, PESO BRUTO TOTAL 23.000 KG, CARGA ÚTIL MÁXIMA 15.935 KG, DISTÂNCIA ENTRE EIXOS 4,80 M, POTÊNCIA 230 CV INCLUSIVE CAÇAMBA METÁLICA - DEPRECIAÇÃO. AF_06/2014 (H)</t>
        </is>
      </c>
      <c r="B675" s="88" t="n"/>
      <c r="C675" s="88" t="n"/>
      <c r="D675" s="88" t="n"/>
      <c r="E675" s="88" t="n"/>
      <c r="F675" s="88" t="n"/>
      <c r="G675" s="89" t="n"/>
    </row>
    <row r="676" ht="15" customHeight="1">
      <c r="A676" s="76" t="inlineStr">
        <is>
          <t>Equipamento</t>
        </is>
      </c>
      <c r="B676" s="89" t="n"/>
      <c r="C676" s="74" t="inlineStr">
        <is>
          <t>FONTE</t>
        </is>
      </c>
      <c r="D676" s="74" t="inlineStr">
        <is>
          <t>UNID</t>
        </is>
      </c>
      <c r="E676" s="74" t="inlineStr">
        <is>
          <t>COEFICIENTE</t>
        </is>
      </c>
      <c r="F676" s="74" t="inlineStr">
        <is>
          <t>PREÇO UNITÁRIO</t>
        </is>
      </c>
      <c r="G676" s="74" t="inlineStr">
        <is>
          <t>TOTAL</t>
        </is>
      </c>
    </row>
    <row r="677" ht="21" customHeight="1">
      <c r="A677" s="18" t="inlineStr">
        <is>
          <t>00037734</t>
        </is>
      </c>
      <c r="B677" s="19" t="inlineStr">
        <is>
          <t>CACAMBA METALICA BASCULANTE COM CAPACIDADE DE 10 M3 (INCLUI MONTAGEM, NAO INCLUI CAMINHAO)</t>
        </is>
      </c>
      <c r="C677" s="18" t="inlineStr">
        <is>
          <t>SINAPI</t>
        </is>
      </c>
      <c r="D677" s="18" t="inlineStr">
        <is>
          <t>UN</t>
        </is>
      </c>
      <c r="E677" s="20" t="n">
        <v>6.03e-05</v>
      </c>
      <c r="F677" s="21">
        <f>ROUND(M677*FATOR, 2)</f>
        <v/>
      </c>
      <c r="G677" s="21">
        <f>TRUNC(TRUNC(E677,8)*F677,2)</f>
        <v/>
      </c>
      <c r="M677" t="n">
        <v>80139.05</v>
      </c>
      <c r="N677">
        <f>(M677-F677)</f>
        <v/>
      </c>
    </row>
    <row r="678" ht="38.1" customHeight="1">
      <c r="A678" s="18" t="inlineStr">
        <is>
          <t>00037758</t>
        </is>
      </c>
      <c r="B678" s="19" t="inlineStr">
        <is>
          <t>CAMINHAO TRUCADO, PESO BRUTO TOTAL 23000 KG, CARGA UTIL MAXIMA 15285 KG, DISTANCIA ENTRE EIXOS 4,80 M, POTENCIA 326 CV (INCLUI CABINE E CHASSI, NAO INCLUI CARROCERIA)</t>
        </is>
      </c>
      <c r="C678" s="18" t="inlineStr">
        <is>
          <t>SINAPI</t>
        </is>
      </c>
      <c r="D678" s="18" t="inlineStr">
        <is>
          <t>UN</t>
        </is>
      </c>
      <c r="E678" s="20" t="n">
        <v>3.42e-05</v>
      </c>
      <c r="F678" s="21">
        <f>ROUND(M678*FATOR, 2)</f>
        <v/>
      </c>
      <c r="G678" s="21">
        <f>TRUNC(TRUNC(E678,8)*F678,2)</f>
        <v/>
      </c>
      <c r="M678" t="n">
        <v>710806.66</v>
      </c>
      <c r="N678">
        <f>(M678-F678)</f>
        <v/>
      </c>
    </row>
    <row r="679" ht="15" customHeight="1">
      <c r="A679" s="1" t="n"/>
      <c r="B679" s="1" t="n"/>
      <c r="C679" s="1" t="n"/>
      <c r="D679" s="1" t="n"/>
      <c r="E679" s="77" t="inlineStr">
        <is>
          <t>TOTAL Equipamento:</t>
        </is>
      </c>
      <c r="F679" s="89" t="n"/>
      <c r="G679" s="22">
        <f>SUM(G677:G678)</f>
        <v/>
      </c>
    </row>
    <row r="680" ht="15" customHeight="1">
      <c r="A680" s="1" t="n"/>
      <c r="B680" s="1" t="n"/>
      <c r="C680" s="1" t="n"/>
      <c r="D680" s="1" t="n"/>
      <c r="E680" s="78" t="inlineStr">
        <is>
          <t>VALOR:</t>
        </is>
      </c>
      <c r="F680" s="89" t="n"/>
      <c r="G680" s="4">
        <f>SUM(G679)</f>
        <v/>
      </c>
    </row>
    <row r="681" ht="15" customHeight="1">
      <c r="A681" s="1" t="n"/>
      <c r="B681" s="1" t="n"/>
      <c r="C681" s="1" t="n"/>
      <c r="D681" s="1" t="n"/>
      <c r="E681" s="78" t="inlineStr">
        <is>
          <t>VALOR BDI:</t>
        </is>
      </c>
      <c r="F681" s="89" t="n"/>
      <c r="G681" s="4">
        <f>ROUNDDOWN(G680*BDI,2)</f>
        <v/>
      </c>
    </row>
    <row r="682" ht="15" customHeight="1">
      <c r="A682" s="1" t="n"/>
      <c r="B682" s="1" t="n"/>
      <c r="C682" s="1" t="n"/>
      <c r="D682" s="1" t="n"/>
      <c r="E682" s="78" t="inlineStr">
        <is>
          <t>VALOR COM BDI:</t>
        </is>
      </c>
      <c r="F682" s="89" t="n"/>
      <c r="G682" s="4">
        <f>G681 + G680</f>
        <v/>
      </c>
    </row>
    <row r="683" ht="9.949999999999999" customHeight="1">
      <c r="A683" s="1" t="n"/>
      <c r="B683" s="1" t="n"/>
      <c r="C683" s="1" t="n"/>
      <c r="D683" s="1" t="n"/>
      <c r="E683" s="79" t="n"/>
    </row>
    <row r="684" ht="20.1" customHeight="1">
      <c r="A684" s="80" t="inlineStr">
        <is>
          <t>91382 CAMINHÃO BASCULANTE 10 M3, TRUCADO CABINE SIMPLES, PESO BRUTO TOTAL 23.000 KG, CARGA ÚTIL MÁXIMA 15.935 KG, DISTÂNCIA ENTRE EIXOS 4,80 M, POTÊNCIA 230 CV INCLUSIVE CAÇAMBA METÁLICA - IMPOSTOS E SEGUROS. AF_06/2014 (H)</t>
        </is>
      </c>
      <c r="B684" s="88" t="n"/>
      <c r="C684" s="88" t="n"/>
      <c r="D684" s="88" t="n"/>
      <c r="E684" s="88" t="n"/>
      <c r="F684" s="88" t="n"/>
      <c r="G684" s="89" t="n"/>
    </row>
    <row r="685" ht="15" customHeight="1">
      <c r="A685" s="76" t="inlineStr">
        <is>
          <t>Equipamento</t>
        </is>
      </c>
      <c r="B685" s="89" t="n"/>
      <c r="C685" s="74" t="inlineStr">
        <is>
          <t>FONTE</t>
        </is>
      </c>
      <c r="D685" s="74" t="inlineStr">
        <is>
          <t>UNID</t>
        </is>
      </c>
      <c r="E685" s="74" t="inlineStr">
        <is>
          <t>COEFICIENTE</t>
        </is>
      </c>
      <c r="F685" s="74" t="inlineStr">
        <is>
          <t>PREÇO UNITÁRIO</t>
        </is>
      </c>
      <c r="G685" s="74" t="inlineStr">
        <is>
          <t>TOTAL</t>
        </is>
      </c>
    </row>
    <row r="686" ht="21" customHeight="1">
      <c r="A686" s="18" t="inlineStr">
        <is>
          <t>00037734</t>
        </is>
      </c>
      <c r="B686" s="19" t="inlineStr">
        <is>
          <t>CACAMBA METALICA BASCULANTE COM CAPACIDADE DE 10 M3 (INCLUI MONTAGEM, NAO INCLUI CAMINHAO)</t>
        </is>
      </c>
      <c r="C686" s="18" t="inlineStr">
        <is>
          <t>SINAPI</t>
        </is>
      </c>
      <c r="D686" s="18" t="inlineStr">
        <is>
          <t>UN</t>
        </is>
      </c>
      <c r="E686" s="20" t="n">
        <v>5.9e-06</v>
      </c>
      <c r="F686" s="21">
        <f>ROUND(M686*FATOR, 2)</f>
        <v/>
      </c>
      <c r="G686" s="21">
        <f>TRUNC(TRUNC(E686,8)*F686,2)</f>
        <v/>
      </c>
      <c r="M686" t="n">
        <v>80139.05</v>
      </c>
      <c r="N686">
        <f>(M686-F686)</f>
        <v/>
      </c>
    </row>
    <row r="687" ht="38.1" customHeight="1">
      <c r="A687" s="18" t="inlineStr">
        <is>
          <t>00037758</t>
        </is>
      </c>
      <c r="B687" s="19" t="inlineStr">
        <is>
          <t>CAMINHAO TRUCADO, PESO BRUTO TOTAL 23000 KG, CARGA UTIL MAXIMA 15285 KG, DISTANCIA ENTRE EIXOS 4,80 M, POTENCIA 326 CV (INCLUI CABINE E CHASSI, NAO INCLUI CARROCERIA)</t>
        </is>
      </c>
      <c r="C687" s="18" t="inlineStr">
        <is>
          <t>SINAPI</t>
        </is>
      </c>
      <c r="D687" s="18" t="inlineStr">
        <is>
          <t>UN</t>
        </is>
      </c>
      <c r="E687" s="20" t="n">
        <v>5.7e-06</v>
      </c>
      <c r="F687" s="21">
        <f>ROUND(M687*FATOR, 2)</f>
        <v/>
      </c>
      <c r="G687" s="21">
        <f>TRUNC(TRUNC(E687,8)*F687,2)</f>
        <v/>
      </c>
      <c r="M687" t="n">
        <v>710806.66</v>
      </c>
      <c r="N687">
        <f>(M687-F687)</f>
        <v/>
      </c>
    </row>
    <row r="688" ht="15" customHeight="1">
      <c r="A688" s="1" t="n"/>
      <c r="B688" s="1" t="n"/>
      <c r="C688" s="1" t="n"/>
      <c r="D688" s="1" t="n"/>
      <c r="E688" s="77" t="inlineStr">
        <is>
          <t>TOTAL Equipamento:</t>
        </is>
      </c>
      <c r="F688" s="89" t="n"/>
      <c r="G688" s="22">
        <f>SUM(G686:G687)</f>
        <v/>
      </c>
    </row>
    <row r="689" ht="15" customHeight="1">
      <c r="A689" s="1" t="n"/>
      <c r="B689" s="1" t="n"/>
      <c r="C689" s="1" t="n"/>
      <c r="D689" s="1" t="n"/>
      <c r="E689" s="78" t="inlineStr">
        <is>
          <t>VALOR:</t>
        </is>
      </c>
      <c r="F689" s="89" t="n"/>
      <c r="G689" s="4">
        <f>SUM(G688)</f>
        <v/>
      </c>
    </row>
    <row r="690" ht="15" customHeight="1">
      <c r="A690" s="1" t="n"/>
      <c r="B690" s="1" t="n"/>
      <c r="C690" s="1" t="n"/>
      <c r="D690" s="1" t="n"/>
      <c r="E690" s="78" t="inlineStr">
        <is>
          <t>VALOR BDI:</t>
        </is>
      </c>
      <c r="F690" s="89" t="n"/>
      <c r="G690" s="4">
        <f>ROUNDDOWN(G689*BDI,2)</f>
        <v/>
      </c>
    </row>
    <row r="691" ht="15" customHeight="1">
      <c r="A691" s="1" t="n"/>
      <c r="B691" s="1" t="n"/>
      <c r="C691" s="1" t="n"/>
      <c r="D691" s="1" t="n"/>
      <c r="E691" s="78" t="inlineStr">
        <is>
          <t>VALOR COM BDI:</t>
        </is>
      </c>
      <c r="F691" s="89" t="n"/>
      <c r="G691" s="4">
        <f>G690 + G689</f>
        <v/>
      </c>
    </row>
    <row r="692" ht="9.949999999999999" customHeight="1">
      <c r="A692" s="1" t="n"/>
      <c r="B692" s="1" t="n"/>
      <c r="C692" s="1" t="n"/>
      <c r="D692" s="1" t="n"/>
      <c r="E692" s="79" t="n"/>
    </row>
    <row r="693" ht="20.1" customHeight="1">
      <c r="A693" s="80" t="inlineStr">
        <is>
          <t>91381 CAMINHÃO BASCULANTE 10 M3, TRUCADO CABINE SIMPLES, PESO BRUTO TOTAL 23.000 KG, CARGA ÚTIL MÁXIMA 15.935 KG, DISTÂNCIA ENTRE EIXOS 4,80 M, POTÊNCIA 230 CV INCLUSIVE CAÇAMBA METÁLICA - JUROS. AF_06/2014 (H)</t>
        </is>
      </c>
      <c r="B693" s="88" t="n"/>
      <c r="C693" s="88" t="n"/>
      <c r="D693" s="88" t="n"/>
      <c r="E693" s="88" t="n"/>
      <c r="F693" s="88" t="n"/>
      <c r="G693" s="89" t="n"/>
    </row>
    <row r="694" ht="15" customHeight="1">
      <c r="A694" s="76" t="inlineStr">
        <is>
          <t>Equipamento</t>
        </is>
      </c>
      <c r="B694" s="89" t="n"/>
      <c r="C694" s="74" t="inlineStr">
        <is>
          <t>FONTE</t>
        </is>
      </c>
      <c r="D694" s="74" t="inlineStr">
        <is>
          <t>UNID</t>
        </is>
      </c>
      <c r="E694" s="74" t="inlineStr">
        <is>
          <t>COEFICIENTE</t>
        </is>
      </c>
      <c r="F694" s="74" t="inlineStr">
        <is>
          <t>PREÇO UNITÁRIO</t>
        </is>
      </c>
      <c r="G694" s="74" t="inlineStr">
        <is>
          <t>TOTAL</t>
        </is>
      </c>
    </row>
    <row r="695" ht="21" customHeight="1">
      <c r="A695" s="18" t="inlineStr">
        <is>
          <t>00037734</t>
        </is>
      </c>
      <c r="B695" s="19" t="inlineStr">
        <is>
          <t>CACAMBA METALICA BASCULANTE COM CAPACIDADE DE 10 M3 (INCLUI MONTAGEM, NAO INCLUI CAMINHAO)</t>
        </is>
      </c>
      <c r="C695" s="18" t="inlineStr">
        <is>
          <t>SINAPI</t>
        </is>
      </c>
      <c r="D695" s="18" t="inlineStr">
        <is>
          <t>UN</t>
        </is>
      </c>
      <c r="E695" s="20" t="n">
        <v>1.46e-05</v>
      </c>
      <c r="F695" s="21">
        <f>ROUND(M695*FATOR, 2)</f>
        <v/>
      </c>
      <c r="G695" s="21">
        <f>TRUNC(TRUNC(E695,8)*F695,2)</f>
        <v/>
      </c>
      <c r="M695" t="n">
        <v>80139.05</v>
      </c>
      <c r="N695">
        <f>(M695-F695)</f>
        <v/>
      </c>
    </row>
    <row r="696" ht="38.1" customHeight="1">
      <c r="A696" s="18" t="inlineStr">
        <is>
          <t>00037758</t>
        </is>
      </c>
      <c r="B696" s="19" t="inlineStr">
        <is>
          <t>CAMINHAO TRUCADO, PESO BRUTO TOTAL 23000 KG, CARGA UTIL MAXIMA 15285 KG, DISTANCIA ENTRE EIXOS 4,80 M, POTENCIA 326 CV (INCLUI CABINE E CHASSI, NAO INCLUI CARROCERIA)</t>
        </is>
      </c>
      <c r="C696" s="18" t="inlineStr">
        <is>
          <t>SINAPI</t>
        </is>
      </c>
      <c r="D696" s="18" t="inlineStr">
        <is>
          <t>UN</t>
        </is>
      </c>
      <c r="E696" s="20" t="n">
        <v>1.41e-05</v>
      </c>
      <c r="F696" s="21">
        <f>ROUND(M696*FATOR, 2)</f>
        <v/>
      </c>
      <c r="G696" s="21">
        <f>TRUNC(TRUNC(E696,8)*F696,2)</f>
        <v/>
      </c>
      <c r="M696" t="n">
        <v>710806.66</v>
      </c>
      <c r="N696">
        <f>(M696-F696)</f>
        <v/>
      </c>
    </row>
    <row r="697" ht="15" customHeight="1">
      <c r="A697" s="1" t="n"/>
      <c r="B697" s="1" t="n"/>
      <c r="C697" s="1" t="n"/>
      <c r="D697" s="1" t="n"/>
      <c r="E697" s="77" t="inlineStr">
        <is>
          <t>TOTAL Equipamento:</t>
        </is>
      </c>
      <c r="F697" s="89" t="n"/>
      <c r="G697" s="22">
        <f>SUM(G695:G696)</f>
        <v/>
      </c>
    </row>
    <row r="698" ht="15" customHeight="1">
      <c r="A698" s="1" t="n"/>
      <c r="B698" s="1" t="n"/>
      <c r="C698" s="1" t="n"/>
      <c r="D698" s="1" t="n"/>
      <c r="E698" s="78" t="inlineStr">
        <is>
          <t>VALOR:</t>
        </is>
      </c>
      <c r="F698" s="89" t="n"/>
      <c r="G698" s="4">
        <f>SUM(G697)</f>
        <v/>
      </c>
    </row>
    <row r="699" ht="15" customHeight="1">
      <c r="A699" s="1" t="n"/>
      <c r="B699" s="1" t="n"/>
      <c r="C699" s="1" t="n"/>
      <c r="D699" s="1" t="n"/>
      <c r="E699" s="78" t="inlineStr">
        <is>
          <t>VALOR BDI:</t>
        </is>
      </c>
      <c r="F699" s="89" t="n"/>
      <c r="G699" s="4">
        <f>ROUNDDOWN(G698*BDI,2)</f>
        <v/>
      </c>
    </row>
    <row r="700" ht="15" customHeight="1">
      <c r="A700" s="1" t="n"/>
      <c r="B700" s="1" t="n"/>
      <c r="C700" s="1" t="n"/>
      <c r="D700" s="1" t="n"/>
      <c r="E700" s="78" t="inlineStr">
        <is>
          <t>VALOR COM BDI:</t>
        </is>
      </c>
      <c r="F700" s="89" t="n"/>
      <c r="G700" s="4">
        <f>G699 + G698</f>
        <v/>
      </c>
    </row>
    <row r="701" ht="9.949999999999999" customHeight="1">
      <c r="A701" s="1" t="n"/>
      <c r="B701" s="1" t="n"/>
      <c r="C701" s="1" t="n"/>
      <c r="D701" s="1" t="n"/>
      <c r="E701" s="79" t="n"/>
    </row>
    <row r="702" ht="20.1" customHeight="1">
      <c r="A702" s="80" t="inlineStr">
        <is>
          <t>91383 CAMINHÃO BASCULANTE 10 M3, TRUCADO CABINE SIMPLES, PESO BRUTO TOTAL 23.000 KG, CARGA ÚTIL MÁXIMA 15.935 KG, DISTÂNCIA ENTRE EIXOS 4,80 M, POTÊNCIA 230 CV INCLUSIVE CAÇAMBA METÁLICA - MANUTENÇÃO. AF_06/2014 (H)</t>
        </is>
      </c>
      <c r="B702" s="88" t="n"/>
      <c r="C702" s="88" t="n"/>
      <c r="D702" s="88" t="n"/>
      <c r="E702" s="88" t="n"/>
      <c r="F702" s="88" t="n"/>
      <c r="G702" s="89" t="n"/>
    </row>
    <row r="703" ht="15" customHeight="1">
      <c r="A703" s="76" t="inlineStr">
        <is>
          <t>Equipamento</t>
        </is>
      </c>
      <c r="B703" s="89" t="n"/>
      <c r="C703" s="74" t="inlineStr">
        <is>
          <t>FONTE</t>
        </is>
      </c>
      <c r="D703" s="74" t="inlineStr">
        <is>
          <t>UNID</t>
        </is>
      </c>
      <c r="E703" s="74" t="inlineStr">
        <is>
          <t>COEFICIENTE</t>
        </is>
      </c>
      <c r="F703" s="74" t="inlineStr">
        <is>
          <t>PREÇO UNITÁRIO</t>
        </is>
      </c>
      <c r="G703" s="74" t="inlineStr">
        <is>
          <t>TOTAL</t>
        </is>
      </c>
    </row>
    <row r="704" ht="21" customHeight="1">
      <c r="A704" s="18" t="inlineStr">
        <is>
          <t>00037734</t>
        </is>
      </c>
      <c r="B704" s="19" t="inlineStr">
        <is>
          <t>CACAMBA METALICA BASCULANTE COM CAPACIDADE DE 10 M3 (INCLUI MONTAGEM, NAO INCLUI CAMINHAO)</t>
        </is>
      </c>
      <c r="C704" s="18" t="inlineStr">
        <is>
          <t>SINAPI</t>
        </is>
      </c>
      <c r="D704" s="18" t="inlineStr">
        <is>
          <t>UN</t>
        </is>
      </c>
      <c r="E704" s="20" t="n">
        <v>8.49e-05</v>
      </c>
      <c r="F704" s="21">
        <f>ROUND(M704*FATOR, 2)</f>
        <v/>
      </c>
      <c r="G704" s="21">
        <f>TRUNC(TRUNC(E704,8)*F704,2)</f>
        <v/>
      </c>
      <c r="M704" t="n">
        <v>80139.05</v>
      </c>
      <c r="N704">
        <f>(M704-F704)</f>
        <v/>
      </c>
    </row>
    <row r="705" ht="38.1" customHeight="1">
      <c r="A705" s="18" t="inlineStr">
        <is>
          <t>00037758</t>
        </is>
      </c>
      <c r="B705" s="19" t="inlineStr">
        <is>
          <t>CAMINHAO TRUCADO, PESO BRUTO TOTAL 23000 KG, CARGA UTIL MAXIMA 15285 KG, DISTANCIA ENTRE EIXOS 4,80 M, POTENCIA 326 CV (INCLUI CABINE E CHASSI, NAO INCLUI CARROCERIA)</t>
        </is>
      </c>
      <c r="C705" s="18" t="inlineStr">
        <is>
          <t>SINAPI</t>
        </is>
      </c>
      <c r="D705" s="18" t="inlineStr">
        <is>
          <t>UN</t>
        </is>
      </c>
      <c r="E705" s="20" t="n">
        <v>6.42e-05</v>
      </c>
      <c r="F705" s="21">
        <f>ROUND(M705*FATOR, 2)</f>
        <v/>
      </c>
      <c r="G705" s="21">
        <f>TRUNC(TRUNC(E705,8)*F705,2)</f>
        <v/>
      </c>
      <c r="M705" t="n">
        <v>710806.66</v>
      </c>
      <c r="N705">
        <f>(M705-F705)</f>
        <v/>
      </c>
    </row>
    <row r="706" ht="15" customHeight="1">
      <c r="A706" s="1" t="n"/>
      <c r="B706" s="1" t="n"/>
      <c r="C706" s="1" t="n"/>
      <c r="D706" s="1" t="n"/>
      <c r="E706" s="77" t="inlineStr">
        <is>
          <t>TOTAL Equipamento:</t>
        </is>
      </c>
      <c r="F706" s="89" t="n"/>
      <c r="G706" s="22">
        <f>SUM(G704:G705)</f>
        <v/>
      </c>
    </row>
    <row r="707" ht="15" customHeight="1">
      <c r="A707" s="1" t="n"/>
      <c r="B707" s="1" t="n"/>
      <c r="C707" s="1" t="n"/>
      <c r="D707" s="1" t="n"/>
      <c r="E707" s="78" t="inlineStr">
        <is>
          <t>VALOR:</t>
        </is>
      </c>
      <c r="F707" s="89" t="n"/>
      <c r="G707" s="4">
        <f>SUM(G706)</f>
        <v/>
      </c>
    </row>
    <row r="708" ht="15" customHeight="1">
      <c r="A708" s="1" t="n"/>
      <c r="B708" s="1" t="n"/>
      <c r="C708" s="1" t="n"/>
      <c r="D708" s="1" t="n"/>
      <c r="E708" s="78" t="inlineStr">
        <is>
          <t>VALOR BDI:</t>
        </is>
      </c>
      <c r="F708" s="89" t="n"/>
      <c r="G708" s="4">
        <f>ROUNDDOWN(G707*BDI,2)</f>
        <v/>
      </c>
    </row>
    <row r="709" ht="15" customHeight="1">
      <c r="A709" s="1" t="n"/>
      <c r="B709" s="1" t="n"/>
      <c r="C709" s="1" t="n"/>
      <c r="D709" s="1" t="n"/>
      <c r="E709" s="78" t="inlineStr">
        <is>
          <t>VALOR COM BDI:</t>
        </is>
      </c>
      <c r="F709" s="89" t="n"/>
      <c r="G709" s="4">
        <f>G708 + G707</f>
        <v/>
      </c>
    </row>
    <row r="710" ht="9.949999999999999" customHeight="1">
      <c r="A710" s="1" t="n"/>
      <c r="B710" s="1" t="n"/>
      <c r="C710" s="1" t="n"/>
      <c r="D710" s="1" t="n"/>
      <c r="E710" s="79" t="n"/>
    </row>
    <row r="711" ht="20.1" customHeight="1">
      <c r="A711" s="80" t="inlineStr">
        <is>
          <t>91384 CAMINHÃO BASCULANTE 10 M3, TRUCADO CABINE SIMPLES, PESO BRUTO TOTAL 23.000 KG, CARGA ÚTIL MÁXIMA 15.935 KG, DISTÂNCIA ENTRE EIXOS 4,80 M, POTÊNCIA 230 CV INCLUSIVE CAÇAMBA METÁLICA - MATERIAIS NA OPERAÇÃO. AF_06/2014 (H)</t>
        </is>
      </c>
      <c r="B711" s="88" t="n"/>
      <c r="C711" s="88" t="n"/>
      <c r="D711" s="88" t="n"/>
      <c r="E711" s="88" t="n"/>
      <c r="F711" s="88" t="n"/>
      <c r="G711" s="89" t="n"/>
    </row>
    <row r="712" ht="15" customHeight="1">
      <c r="A712" s="76" t="inlineStr">
        <is>
          <t>Material</t>
        </is>
      </c>
      <c r="B712" s="89" t="n"/>
      <c r="C712" s="74" t="inlineStr">
        <is>
          <t>FONTE</t>
        </is>
      </c>
      <c r="D712" s="74" t="inlineStr">
        <is>
          <t>UNID</t>
        </is>
      </c>
      <c r="E712" s="74" t="inlineStr">
        <is>
          <t>COEFICIENTE</t>
        </is>
      </c>
      <c r="F712" s="74" t="inlineStr">
        <is>
          <t>PREÇO UNITÁRIO</t>
        </is>
      </c>
      <c r="G712" s="74" t="inlineStr">
        <is>
          <t>TOTAL</t>
        </is>
      </c>
    </row>
    <row r="713" ht="21" customHeight="1">
      <c r="A713" s="18" t="inlineStr">
        <is>
          <t>00004221</t>
        </is>
      </c>
      <c r="B713" s="19" t="inlineStr">
        <is>
          <t>OLEO DIESEL COMBUSTIVEL COMUM METROPOLITANO S-10 OU S-500</t>
        </is>
      </c>
      <c r="C713" s="18" t="inlineStr">
        <is>
          <t>SINAPI</t>
        </is>
      </c>
      <c r="D713" s="18" t="inlineStr">
        <is>
          <t>L</t>
        </is>
      </c>
      <c r="E713" s="20" t="n">
        <v>23.7</v>
      </c>
      <c r="F713" s="21">
        <f>ROUND(M713*FATOR, 2)</f>
        <v/>
      </c>
      <c r="G713" s="21">
        <f>TRUNC(TRUNC(E713,8)*F713,2)</f>
        <v/>
      </c>
      <c r="L713" t="n">
        <v>23.7</v>
      </c>
      <c r="M713" t="n">
        <v>6.25</v>
      </c>
      <c r="N713">
        <f>(M713-F713)</f>
        <v/>
      </c>
    </row>
    <row r="714" ht="15" customHeight="1">
      <c r="A714" s="1" t="n"/>
      <c r="B714" s="1" t="n"/>
      <c r="C714" s="1" t="n"/>
      <c r="D714" s="1" t="n"/>
      <c r="E714" s="77" t="inlineStr">
        <is>
          <t>TOTAL Material:</t>
        </is>
      </c>
      <c r="F714" s="89" t="n"/>
      <c r="G714" s="22">
        <f>SUM(G713:G713)</f>
        <v/>
      </c>
    </row>
    <row r="715" ht="15" customHeight="1">
      <c r="A715" s="1" t="n"/>
      <c r="B715" s="1" t="n"/>
      <c r="C715" s="1" t="n"/>
      <c r="D715" s="1" t="n"/>
      <c r="E715" s="78" t="inlineStr">
        <is>
          <t>VALOR:</t>
        </is>
      </c>
      <c r="F715" s="89" t="n"/>
      <c r="G715" s="4">
        <f>SUM(G714)</f>
        <v/>
      </c>
    </row>
    <row r="716" ht="15" customHeight="1">
      <c r="A716" s="1" t="n"/>
      <c r="B716" s="1" t="n"/>
      <c r="C716" s="1" t="n"/>
      <c r="D716" s="1" t="n"/>
      <c r="E716" s="78" t="inlineStr">
        <is>
          <t>VALOR BDI:</t>
        </is>
      </c>
      <c r="F716" s="89" t="n"/>
      <c r="G716" s="4">
        <f>ROUNDDOWN(G715*BDI,2)</f>
        <v/>
      </c>
    </row>
    <row r="717" ht="15" customHeight="1">
      <c r="A717" s="1" t="n"/>
      <c r="B717" s="1" t="n"/>
      <c r="C717" s="1" t="n"/>
      <c r="D717" s="1" t="n"/>
      <c r="E717" s="78" t="inlineStr">
        <is>
          <t>VALOR COM BDI:</t>
        </is>
      </c>
      <c r="F717" s="89" t="n"/>
      <c r="G717" s="4">
        <f>G716 + G715</f>
        <v/>
      </c>
    </row>
    <row r="718" ht="9.949999999999999" customHeight="1">
      <c r="A718" s="1" t="n"/>
      <c r="B718" s="1" t="n"/>
      <c r="C718" s="1" t="n"/>
      <c r="D718" s="1" t="n"/>
      <c r="E718" s="79" t="n"/>
    </row>
    <row r="719" ht="20.1" customHeight="1">
      <c r="A719" s="80" t="inlineStr">
        <is>
          <t>5903 CAMINHÃO PIPA 10.000 L TRUCADO, PESO BRUTO TOTAL 23.000 KG, CARGA ÚTIL MÁXIMA 15.935 KG, DISTÂNCIA ENTRE EIXOS 4,8 M, POTÊNCIA 230 CV, INCLUSIVE TANQUE DE AÇO PARA TRANSPORTE DE ÁGUA - CHI DIURNO. AF_06/2014 (CHI)</t>
        </is>
      </c>
      <c r="B719" s="88" t="n"/>
      <c r="C719" s="88" t="n"/>
      <c r="D719" s="88" t="n"/>
      <c r="E719" s="88" t="n"/>
      <c r="F719" s="88" t="n"/>
      <c r="G719" s="89" t="n"/>
    </row>
    <row r="720" ht="15" customHeight="1">
      <c r="A720" s="76" t="inlineStr">
        <is>
          <t>Mão de Obra com Encargos Complementares</t>
        </is>
      </c>
      <c r="B720" s="89" t="n"/>
      <c r="C720" s="74" t="inlineStr">
        <is>
          <t>FONTE</t>
        </is>
      </c>
      <c r="D720" s="74" t="inlineStr">
        <is>
          <t>UNID</t>
        </is>
      </c>
      <c r="E720" s="74" t="inlineStr">
        <is>
          <t>COEFICIENTE</t>
        </is>
      </c>
      <c r="F720" s="74" t="inlineStr">
        <is>
          <t>PREÇO UNITÁRIO</t>
        </is>
      </c>
      <c r="G720" s="74" t="inlineStr">
        <is>
          <t>TOTAL</t>
        </is>
      </c>
    </row>
    <row r="721" ht="21" customHeight="1">
      <c r="A721" s="18" t="inlineStr">
        <is>
          <t>88282</t>
        </is>
      </c>
      <c r="B721" s="19" t="inlineStr">
        <is>
          <t>MOTORISTA DE CAMINHÃO COM ENCARGOS COMPLEMENTARES</t>
        </is>
      </c>
      <c r="C721" s="18" t="inlineStr">
        <is>
          <t>SINAPI</t>
        </is>
      </c>
      <c r="D721" s="18" t="inlineStr">
        <is>
          <t>H</t>
        </is>
      </c>
      <c r="E721" s="20">
        <f>L721*FATOR</f>
        <v/>
      </c>
      <c r="F721" s="21">
        <f>'COMPOSICOES AUXILIARES'!G2628</f>
        <v/>
      </c>
      <c r="G721" s="21">
        <f>TRUNC(TRUNC(E721,8)*F721,2)</f>
        <v/>
      </c>
      <c r="L721" t="n">
        <v>1</v>
      </c>
      <c r="M721" t="n">
        <v>34.4</v>
      </c>
      <c r="N721">
        <f>(M721-F721)</f>
        <v/>
      </c>
    </row>
    <row r="722" ht="18" customHeight="1">
      <c r="A722" s="1" t="n"/>
      <c r="B722" s="1" t="n"/>
      <c r="C722" s="1" t="n"/>
      <c r="D722" s="1" t="n"/>
      <c r="E722" s="77" t="inlineStr">
        <is>
          <t>TOTAL Mão de Obra com Encargos Complementares:</t>
        </is>
      </c>
      <c r="F722" s="89" t="n"/>
      <c r="G722" s="22">
        <f>SUM(G721:G721)</f>
        <v/>
      </c>
    </row>
    <row r="723" ht="15" customHeight="1">
      <c r="A723" s="76" t="inlineStr">
        <is>
          <t>Serviço</t>
        </is>
      </c>
      <c r="B723" s="89" t="n"/>
      <c r="C723" s="74" t="inlineStr">
        <is>
          <t>FONTE</t>
        </is>
      </c>
      <c r="D723" s="74" t="inlineStr">
        <is>
          <t>UNID</t>
        </is>
      </c>
      <c r="E723" s="74" t="inlineStr">
        <is>
          <t>COEFICIENTE</t>
        </is>
      </c>
      <c r="F723" s="74" t="inlineStr">
        <is>
          <t>PREÇO UNITÁRIO</t>
        </is>
      </c>
      <c r="G723" s="74" t="inlineStr">
        <is>
          <t>TOTAL</t>
        </is>
      </c>
    </row>
    <row r="724" ht="45.95" customHeight="1">
      <c r="A724" s="18" t="inlineStr">
        <is>
          <t>91396</t>
        </is>
      </c>
      <c r="B724" s="19" t="inlineStr">
        <is>
          <t>CAMINHÃO PIPA 10.000 L TRUCADO, PESO BRUTO TOTAL 23.000 KG, CARGA ÚTIL MÁXIMA 15.935 KG, DISTÂNCIA ENTRE EIXOS 4,8 M, POTÊNCIA 230 CV, INCLUSIVE TANQUE DE AÇO PARA TRANSPORTE DE ÁGUA - DEPRECIAÇÃO. AF_06/2014</t>
        </is>
      </c>
      <c r="C724" s="18" t="inlineStr">
        <is>
          <t>SINAPI</t>
        </is>
      </c>
      <c r="D724" s="18" t="inlineStr">
        <is>
          <t>H</t>
        </is>
      </c>
      <c r="E724" s="20" t="n">
        <v>1</v>
      </c>
      <c r="F724" s="21">
        <f>'COMPOSICOES AUXILIARES'!G752</f>
        <v/>
      </c>
      <c r="G724" s="21">
        <f>TRUNC(TRUNC(E724,8)*F724,2)</f>
        <v/>
      </c>
      <c r="L724" t="n">
        <v>1</v>
      </c>
      <c r="M724" t="n">
        <v>29.11</v>
      </c>
      <c r="N724">
        <f>(M724-F724)</f>
        <v/>
      </c>
    </row>
    <row r="725" ht="45.95" customHeight="1">
      <c r="A725" s="18" t="inlineStr">
        <is>
          <t>91398</t>
        </is>
      </c>
      <c r="B725" s="19" t="inlineStr">
        <is>
          <t>CAMINHÃO PIPA 10.000 L TRUCADO, PESO BRUTO TOTAL 23.000 KG, CARGA ÚTIL MÁXIMA 15.935 KG, DISTÂNCIA ENTRE EIXOS 4,8 M, POTÊNCIA 230 CV, INCLUSIVE TANQUE DE AÇO PARA TRANSPORTE DE ÁGUA - IMPOSTOS E SEGUROS. AF_06/2014</t>
        </is>
      </c>
      <c r="C725" s="18" t="inlineStr">
        <is>
          <t>SINAPI</t>
        </is>
      </c>
      <c r="D725" s="18" t="inlineStr">
        <is>
          <t>H</t>
        </is>
      </c>
      <c r="E725" s="20" t="n">
        <v>1</v>
      </c>
      <c r="F725" s="21">
        <f>'COMPOSICOES AUXILIARES'!G761</f>
        <v/>
      </c>
      <c r="G725" s="21">
        <f>TRUNC(TRUNC(E725,8)*F725,2)</f>
        <v/>
      </c>
      <c r="L725" t="n">
        <v>1</v>
      </c>
      <c r="M725" t="n">
        <v>4.54</v>
      </c>
      <c r="N725">
        <f>(M725-F725)</f>
        <v/>
      </c>
    </row>
    <row r="726" ht="38.1" customHeight="1">
      <c r="A726" s="18" t="inlineStr">
        <is>
          <t>91397</t>
        </is>
      </c>
      <c r="B726" s="19" t="inlineStr">
        <is>
          <t>CAMINHÃO PIPA 10.000 L TRUCADO, PESO BRUTO TOTAL 23.000 KG, CARGA ÚTIL MÁXIMA 15.935 KG, DISTÂNCIA ENTRE EIXOS 4,8 M, POTÊNCIA 230 CV, INCLUSIVE TANQUE DE AÇO PARA TRANSPORTE DE ÁGUA - JUROS. AF_06/2014</t>
        </is>
      </c>
      <c r="C726" s="18" t="inlineStr">
        <is>
          <t>SINAPI</t>
        </is>
      </c>
      <c r="D726" s="18" t="inlineStr">
        <is>
          <t>H</t>
        </is>
      </c>
      <c r="E726" s="20" t="n">
        <v>1</v>
      </c>
      <c r="F726" s="21">
        <f>'COMPOSICOES AUXILIARES'!G770</f>
        <v/>
      </c>
      <c r="G726" s="21">
        <f>TRUNC(TRUNC(E726,8)*F726,2)</f>
        <v/>
      </c>
      <c r="L726" t="n">
        <v>1</v>
      </c>
      <c r="M726" t="n">
        <v>11.25</v>
      </c>
      <c r="N726">
        <f>(M726-F726)</f>
        <v/>
      </c>
    </row>
    <row r="727" ht="15" customHeight="1">
      <c r="A727" s="1" t="n"/>
      <c r="B727" s="1" t="n"/>
      <c r="C727" s="1" t="n"/>
      <c r="D727" s="1" t="n"/>
      <c r="E727" s="77" t="inlineStr">
        <is>
          <t>TOTAL Serviço:</t>
        </is>
      </c>
      <c r="F727" s="89" t="n"/>
      <c r="G727" s="22">
        <f>SUM(G724:G726)</f>
        <v/>
      </c>
    </row>
    <row r="728" ht="15" customHeight="1">
      <c r="A728" s="1" t="n"/>
      <c r="B728" s="1" t="n"/>
      <c r="C728" s="1" t="n"/>
      <c r="D728" s="1" t="n"/>
      <c r="E728" s="78" t="inlineStr">
        <is>
          <t>VALOR:</t>
        </is>
      </c>
      <c r="F728" s="89" t="n"/>
      <c r="G728" s="4">
        <f>SUM(G722,G727)</f>
        <v/>
      </c>
    </row>
    <row r="729" ht="15" customHeight="1">
      <c r="A729" s="1" t="n"/>
      <c r="B729" s="1" t="n"/>
      <c r="C729" s="1" t="n"/>
      <c r="D729" s="1" t="n"/>
      <c r="E729" s="78" t="inlineStr">
        <is>
          <t>VALOR BDI:</t>
        </is>
      </c>
      <c r="F729" s="89" t="n"/>
      <c r="G729" s="4">
        <f>ROUNDDOWN(G728*BDI,2)</f>
        <v/>
      </c>
    </row>
    <row r="730" ht="15" customHeight="1">
      <c r="A730" s="1" t="n"/>
      <c r="B730" s="1" t="n"/>
      <c r="C730" s="1" t="n"/>
      <c r="D730" s="1" t="n"/>
      <c r="E730" s="78" t="inlineStr">
        <is>
          <t>VALOR COM BDI:</t>
        </is>
      </c>
      <c r="F730" s="89" t="n"/>
      <c r="G730" s="4">
        <f>G729 + G728</f>
        <v/>
      </c>
    </row>
    <row r="731" ht="9.949999999999999" customHeight="1">
      <c r="A731" s="1" t="n"/>
      <c r="B731" s="1" t="n"/>
      <c r="C731" s="1" t="n"/>
      <c r="D731" s="1" t="n"/>
      <c r="E731" s="79" t="n"/>
    </row>
    <row r="732" ht="20.1" customHeight="1">
      <c r="A732" s="80" t="inlineStr">
        <is>
          <t>5901 CAMINHÃO PIPA 10.000 L TRUCADO, PESO BRUTO TOTAL 23.000 KG, CARGA ÚTIL MÁXIMA 15.935 KG, DISTÂNCIA ENTRE EIXOS 4,8 M, POTÊNCIA 230 CV, INCLUSIVE TANQUE DE AÇO PARA TRANSPORTE DE ÁGUA - CHP DIURNO. AF_06/2014 (CHP)</t>
        </is>
      </c>
      <c r="B732" s="88" t="n"/>
      <c r="C732" s="88" t="n"/>
      <c r="D732" s="88" t="n"/>
      <c r="E732" s="88" t="n"/>
      <c r="F732" s="88" t="n"/>
      <c r="G732" s="89" t="n"/>
    </row>
    <row r="733" ht="15" customHeight="1">
      <c r="A733" s="76" t="inlineStr">
        <is>
          <t>Mão de Obra com Encargos Complementares</t>
        </is>
      </c>
      <c r="B733" s="89" t="n"/>
      <c r="C733" s="74" t="inlineStr">
        <is>
          <t>FONTE</t>
        </is>
      </c>
      <c r="D733" s="74" t="inlineStr">
        <is>
          <t>UNID</t>
        </is>
      </c>
      <c r="E733" s="74" t="inlineStr">
        <is>
          <t>COEFICIENTE</t>
        </is>
      </c>
      <c r="F733" s="74" t="inlineStr">
        <is>
          <t>PREÇO UNITÁRIO</t>
        </is>
      </c>
      <c r="G733" s="74" t="inlineStr">
        <is>
          <t>TOTAL</t>
        </is>
      </c>
    </row>
    <row r="734" ht="21" customHeight="1">
      <c r="A734" s="18" t="inlineStr">
        <is>
          <t>88282</t>
        </is>
      </c>
      <c r="B734" s="19" t="inlineStr">
        <is>
          <t>MOTORISTA DE CAMINHÃO COM ENCARGOS COMPLEMENTARES</t>
        </is>
      </c>
      <c r="C734" s="18" t="inlineStr">
        <is>
          <t>SINAPI</t>
        </is>
      </c>
      <c r="D734" s="18" t="inlineStr">
        <is>
          <t>H</t>
        </is>
      </c>
      <c r="E734" s="20">
        <f>L734*FATOR</f>
        <v/>
      </c>
      <c r="F734" s="21">
        <f>'COMPOSICOES AUXILIARES'!G2628</f>
        <v/>
      </c>
      <c r="G734" s="21">
        <f>TRUNC(TRUNC(E734,8)*F734,2)</f>
        <v/>
      </c>
      <c r="L734" t="n">
        <v>1</v>
      </c>
      <c r="M734" t="n">
        <v>34.4</v>
      </c>
      <c r="N734">
        <f>(M734-F734)</f>
        <v/>
      </c>
    </row>
    <row r="735" ht="18" customHeight="1">
      <c r="A735" s="1" t="n"/>
      <c r="B735" s="1" t="n"/>
      <c r="C735" s="1" t="n"/>
      <c r="D735" s="1" t="n"/>
      <c r="E735" s="77" t="inlineStr">
        <is>
          <t>TOTAL Mão de Obra com Encargos Complementares:</t>
        </is>
      </c>
      <c r="F735" s="89" t="n"/>
      <c r="G735" s="22">
        <f>SUM(G734:G734)</f>
        <v/>
      </c>
    </row>
    <row r="736" ht="15" customHeight="1">
      <c r="A736" s="76" t="inlineStr">
        <is>
          <t>Serviço</t>
        </is>
      </c>
      <c r="B736" s="89" t="n"/>
      <c r="C736" s="74" t="inlineStr">
        <is>
          <t>FONTE</t>
        </is>
      </c>
      <c r="D736" s="74" t="inlineStr">
        <is>
          <t>UNID</t>
        </is>
      </c>
      <c r="E736" s="74" t="inlineStr">
        <is>
          <t>COEFICIENTE</t>
        </is>
      </c>
      <c r="F736" s="74" t="inlineStr">
        <is>
          <t>PREÇO UNITÁRIO</t>
        </is>
      </c>
      <c r="G736" s="74" t="inlineStr">
        <is>
          <t>TOTAL</t>
        </is>
      </c>
    </row>
    <row r="737" ht="45.95" customHeight="1">
      <c r="A737" s="18" t="inlineStr">
        <is>
          <t>91396</t>
        </is>
      </c>
      <c r="B737" s="19" t="inlineStr">
        <is>
          <t>CAMINHÃO PIPA 10.000 L TRUCADO, PESO BRUTO TOTAL 23.000 KG, CARGA ÚTIL MÁXIMA 15.935 KG, DISTÂNCIA ENTRE EIXOS 4,8 M, POTÊNCIA 230 CV, INCLUSIVE TANQUE DE AÇO PARA TRANSPORTE DE ÁGUA - DEPRECIAÇÃO. AF_06/2014</t>
        </is>
      </c>
      <c r="C737" s="18" t="inlineStr">
        <is>
          <t>SINAPI</t>
        </is>
      </c>
      <c r="D737" s="18" t="inlineStr">
        <is>
          <t>H</t>
        </is>
      </c>
      <c r="E737" s="20" t="n">
        <v>1</v>
      </c>
      <c r="F737" s="21">
        <f>'COMPOSICOES AUXILIARES'!G752</f>
        <v/>
      </c>
      <c r="G737" s="21">
        <f>TRUNC(TRUNC(E737,8)*F737,2)</f>
        <v/>
      </c>
      <c r="L737" t="n">
        <v>1</v>
      </c>
      <c r="M737" t="n">
        <v>29.11</v>
      </c>
      <c r="N737">
        <f>(M737-F737)</f>
        <v/>
      </c>
    </row>
    <row r="738" ht="45.95" customHeight="1">
      <c r="A738" s="18" t="inlineStr">
        <is>
          <t>91398</t>
        </is>
      </c>
      <c r="B738" s="19" t="inlineStr">
        <is>
          <t>CAMINHÃO PIPA 10.000 L TRUCADO, PESO BRUTO TOTAL 23.000 KG, CARGA ÚTIL MÁXIMA 15.935 KG, DISTÂNCIA ENTRE EIXOS 4,8 M, POTÊNCIA 230 CV, INCLUSIVE TANQUE DE AÇO PARA TRANSPORTE DE ÁGUA - IMPOSTOS E SEGUROS. AF_06/2014</t>
        </is>
      </c>
      <c r="C738" s="18" t="inlineStr">
        <is>
          <t>SINAPI</t>
        </is>
      </c>
      <c r="D738" s="18" t="inlineStr">
        <is>
          <t>H</t>
        </is>
      </c>
      <c r="E738" s="20" t="n">
        <v>1</v>
      </c>
      <c r="F738" s="21">
        <f>'COMPOSICOES AUXILIARES'!G761</f>
        <v/>
      </c>
      <c r="G738" s="21">
        <f>TRUNC(TRUNC(E738,8)*F738,2)</f>
        <v/>
      </c>
      <c r="L738" t="n">
        <v>1</v>
      </c>
      <c r="M738" t="n">
        <v>4.54</v>
      </c>
      <c r="N738">
        <f>(M738-F738)</f>
        <v/>
      </c>
    </row>
    <row r="739" ht="38.1" customHeight="1">
      <c r="A739" s="18" t="inlineStr">
        <is>
          <t>91397</t>
        </is>
      </c>
      <c r="B739" s="19" t="inlineStr">
        <is>
          <t>CAMINHÃO PIPA 10.000 L TRUCADO, PESO BRUTO TOTAL 23.000 KG, CARGA ÚTIL MÁXIMA 15.935 KG, DISTÂNCIA ENTRE EIXOS 4,8 M, POTÊNCIA 230 CV, INCLUSIVE TANQUE DE AÇO PARA TRANSPORTE DE ÁGUA - JUROS. AF_06/2014</t>
        </is>
      </c>
      <c r="C739" s="18" t="inlineStr">
        <is>
          <t>SINAPI</t>
        </is>
      </c>
      <c r="D739" s="18" t="inlineStr">
        <is>
          <t>H</t>
        </is>
      </c>
      <c r="E739" s="20" t="n">
        <v>1</v>
      </c>
      <c r="F739" s="21">
        <f>'COMPOSICOES AUXILIARES'!G770</f>
        <v/>
      </c>
      <c r="G739" s="21">
        <f>TRUNC(TRUNC(E739,8)*F739,2)</f>
        <v/>
      </c>
      <c r="L739" t="n">
        <v>1</v>
      </c>
      <c r="M739" t="n">
        <v>11.25</v>
      </c>
      <c r="N739">
        <f>(M739-F739)</f>
        <v/>
      </c>
    </row>
    <row r="740" ht="45.95" customHeight="1">
      <c r="A740" s="18" t="inlineStr">
        <is>
          <t>5763</t>
        </is>
      </c>
      <c r="B740" s="19" t="inlineStr">
        <is>
          <t>CAMINHÃO PIPA 10.000 L TRUCADO, PESO BRUTO TOTAL 23.000 KG, CARGA ÚTIL MÁXIMA 15.935 KG, DISTÂNCIA ENTRE EIXOS 4,8 M, POTÊNCIA 230 CV, INCLUSIVE TANQUE DE AÇO PARA TRANSPORTE DE ÁGUA - MANUTENÇÃO. AF_06/2014</t>
        </is>
      </c>
      <c r="C740" s="18" t="inlineStr">
        <is>
          <t>SINAPI</t>
        </is>
      </c>
      <c r="D740" s="18" t="inlineStr">
        <is>
          <t>H</t>
        </is>
      </c>
      <c r="E740" s="20" t="n">
        <v>1</v>
      </c>
      <c r="F740" s="21">
        <f>'COMPOSICOES AUXILIARES'!G779</f>
        <v/>
      </c>
      <c r="G740" s="21">
        <f>TRUNC(TRUNC(E740,8)*F740,2)</f>
        <v/>
      </c>
      <c r="L740" t="n">
        <v>1</v>
      </c>
      <c r="M740" t="n">
        <v>51.62</v>
      </c>
      <c r="N740">
        <f>(M740-F740)</f>
        <v/>
      </c>
    </row>
    <row r="741" ht="45.95" customHeight="1">
      <c r="A741" s="18" t="inlineStr">
        <is>
          <t>53831</t>
        </is>
      </c>
      <c r="B741" s="19" t="inlineStr">
        <is>
          <t>CAMINHÃO PIPA 10.000 L TRUCADO, PESO BRUTO TOTAL 23.000 KG, CARGA ÚTIL MÁXIMA 15.935 KG, DISTÂNCIA ENTRE EIXOS 4,8 M, POTÊNCIA 230 CV, INCLUSIVE TANQUE DE AÇO PARA TRANSPORTE DE ÁGUA - MATERIAIS NA OPERAÇÃO. AF_06/2014</t>
        </is>
      </c>
      <c r="C741" s="18" t="inlineStr">
        <is>
          <t>SINAPI</t>
        </is>
      </c>
      <c r="D741" s="18" t="inlineStr">
        <is>
          <t>H</t>
        </is>
      </c>
      <c r="E741" s="20" t="n">
        <v>1</v>
      </c>
      <c r="F741" s="21">
        <f>'COMPOSICOES AUXILIARES'!G787</f>
        <v/>
      </c>
      <c r="G741" s="21">
        <f>TRUNC(TRUNC(E741,8)*F741,2)</f>
        <v/>
      </c>
      <c r="L741" t="n">
        <v>1</v>
      </c>
      <c r="M741" t="n">
        <v>201</v>
      </c>
      <c r="N741">
        <f>(M741-F741)</f>
        <v/>
      </c>
    </row>
    <row r="742" ht="15" customHeight="1">
      <c r="A742" s="1" t="n"/>
      <c r="B742" s="1" t="n"/>
      <c r="C742" s="1" t="n"/>
      <c r="D742" s="1" t="n"/>
      <c r="E742" s="77" t="inlineStr">
        <is>
          <t>TOTAL Serviço:</t>
        </is>
      </c>
      <c r="F742" s="89" t="n"/>
      <c r="G742" s="22">
        <f>SUM(G737:G741)</f>
        <v/>
      </c>
    </row>
    <row r="743" ht="15" customHeight="1">
      <c r="A743" s="1" t="n"/>
      <c r="B743" s="1" t="n"/>
      <c r="C743" s="1" t="n"/>
      <c r="D743" s="1" t="n"/>
      <c r="E743" s="78" t="inlineStr">
        <is>
          <t>VALOR:</t>
        </is>
      </c>
      <c r="F743" s="89" t="n"/>
      <c r="G743" s="4">
        <f>SUM(G735,G742)</f>
        <v/>
      </c>
    </row>
    <row r="744" ht="15" customHeight="1">
      <c r="A744" s="1" t="n"/>
      <c r="B744" s="1" t="n"/>
      <c r="C744" s="1" t="n"/>
      <c r="D744" s="1" t="n"/>
      <c r="E744" s="78" t="inlineStr">
        <is>
          <t>VALOR BDI:</t>
        </is>
      </c>
      <c r="F744" s="89" t="n"/>
      <c r="G744" s="4">
        <f>ROUNDDOWN(G743*BDI,2)</f>
        <v/>
      </c>
    </row>
    <row r="745" ht="15" customHeight="1">
      <c r="A745" s="1" t="n"/>
      <c r="B745" s="1" t="n"/>
      <c r="C745" s="1" t="n"/>
      <c r="D745" s="1" t="n"/>
      <c r="E745" s="78" t="inlineStr">
        <is>
          <t>VALOR COM BDI:</t>
        </is>
      </c>
      <c r="F745" s="89" t="n"/>
      <c r="G745" s="4">
        <f>G744 + G743</f>
        <v/>
      </c>
    </row>
    <row r="746" ht="9.949999999999999" customHeight="1">
      <c r="A746" s="1" t="n"/>
      <c r="B746" s="1" t="n"/>
      <c r="C746" s="1" t="n"/>
      <c r="D746" s="1" t="n"/>
      <c r="E746" s="79" t="n"/>
    </row>
    <row r="747" ht="20.1" customHeight="1">
      <c r="A747" s="80" t="inlineStr">
        <is>
          <t>91396 CAMINHÃO PIPA 10.000 L TRUCADO, PESO BRUTO TOTAL 23.000 KG, CARGA ÚTIL MÁXIMA 15.935 KG, DISTÂNCIA ENTRE EIXOS 4,8 M, POTÊNCIA 230 CV, INCLUSIVE TANQUE DE AÇO PARA TRANSPORTE DE ÁGUA - DEPRECIAÇÃO. AF_06/2014 (H)</t>
        </is>
      </c>
      <c r="B747" s="88" t="n"/>
      <c r="C747" s="88" t="n"/>
      <c r="D747" s="88" t="n"/>
      <c r="E747" s="88" t="n"/>
      <c r="F747" s="88" t="n"/>
      <c r="G747" s="89" t="n"/>
    </row>
    <row r="748" ht="15" customHeight="1">
      <c r="A748" s="76" t="inlineStr">
        <is>
          <t>Equipamento</t>
        </is>
      </c>
      <c r="B748" s="89" t="n"/>
      <c r="C748" s="74" t="inlineStr">
        <is>
          <t>FONTE</t>
        </is>
      </c>
      <c r="D748" s="74" t="inlineStr">
        <is>
          <t>UNID</t>
        </is>
      </c>
      <c r="E748" s="74" t="inlineStr">
        <is>
          <t>COEFICIENTE</t>
        </is>
      </c>
      <c r="F748" s="74" t="inlineStr">
        <is>
          <t>PREÇO UNITÁRIO</t>
        </is>
      </c>
      <c r="G748" s="74" t="inlineStr">
        <is>
          <t>TOTAL</t>
        </is>
      </c>
    </row>
    <row r="749" ht="38.1" customHeight="1">
      <c r="A749" s="18" t="inlineStr">
        <is>
          <t>00037758</t>
        </is>
      </c>
      <c r="B749" s="19" t="inlineStr">
        <is>
          <t>CAMINHAO TRUCADO, PESO BRUTO TOTAL 23000 KG, CARGA UTIL MAXIMA 15285 KG, DISTANCIA ENTRE EIXOS 4,80 M, POTENCIA 326 CV (INCLUI CABINE E CHASSI, NAO INCLUI CARROCERIA)</t>
        </is>
      </c>
      <c r="C749" s="18" t="inlineStr">
        <is>
          <t>SINAPI</t>
        </is>
      </c>
      <c r="D749" s="18" t="inlineStr">
        <is>
          <t>UN</t>
        </is>
      </c>
      <c r="E749" s="20" t="n">
        <v>3.43e-05</v>
      </c>
      <c r="F749" s="21">
        <f>ROUND(M749*FATOR, 2)</f>
        <v/>
      </c>
      <c r="G749" s="21">
        <f>TRUNC(TRUNC(E749,8)*F749,2)</f>
        <v/>
      </c>
      <c r="M749" t="n">
        <v>710806.66</v>
      </c>
      <c r="N749">
        <f>(M749-F749)</f>
        <v/>
      </c>
    </row>
    <row r="750" ht="45.95" customHeight="1">
      <c r="A750" s="18" t="inlineStr">
        <is>
          <t>00037736</t>
        </is>
      </c>
      <c r="B750" s="19" t="inlineStr">
        <is>
          <t>TANQUE DE ACO CARBONO NAO REVESTIDO, PARA TRANSPORTE DE AGUA COM CAPACIDADE DE 10 M3, COM BOMBA CENTRIFUGA POR TOMADA DE FORCA, VAZAO MAXIMA *75* M3/H (INCLUI MONTAGEM, NAO INCLUI CAMINHAO)</t>
        </is>
      </c>
      <c r="C750" s="18" t="inlineStr">
        <is>
          <t>SINAPI</t>
        </is>
      </c>
      <c r="D750" s="18" t="inlineStr">
        <is>
          <t>UN</t>
        </is>
      </c>
      <c r="E750" s="20" t="n">
        <v>5.51e-05</v>
      </c>
      <c r="F750" s="21">
        <f>ROUND(M750*FATOR, 2)</f>
        <v/>
      </c>
      <c r="G750" s="21">
        <f>TRUNC(TRUNC(E750,8)*F750,2)</f>
        <v/>
      </c>
      <c r="M750" t="n">
        <v>85950</v>
      </c>
      <c r="N750">
        <f>(M750-F750)</f>
        <v/>
      </c>
    </row>
    <row r="751" ht="15" customHeight="1">
      <c r="A751" s="1" t="n"/>
      <c r="B751" s="1" t="n"/>
      <c r="C751" s="1" t="n"/>
      <c r="D751" s="1" t="n"/>
      <c r="E751" s="77" t="inlineStr">
        <is>
          <t>TOTAL Equipamento:</t>
        </is>
      </c>
      <c r="F751" s="89" t="n"/>
      <c r="G751" s="22">
        <f>SUM(G749:G750)</f>
        <v/>
      </c>
    </row>
    <row r="752" ht="15" customHeight="1">
      <c r="A752" s="1" t="n"/>
      <c r="B752" s="1" t="n"/>
      <c r="C752" s="1" t="n"/>
      <c r="D752" s="1" t="n"/>
      <c r="E752" s="78" t="inlineStr">
        <is>
          <t>VALOR:</t>
        </is>
      </c>
      <c r="F752" s="89" t="n"/>
      <c r="G752" s="4">
        <f>SUM(G751)</f>
        <v/>
      </c>
    </row>
    <row r="753" ht="15" customHeight="1">
      <c r="A753" s="1" t="n"/>
      <c r="B753" s="1" t="n"/>
      <c r="C753" s="1" t="n"/>
      <c r="D753" s="1" t="n"/>
      <c r="E753" s="78" t="inlineStr">
        <is>
          <t>VALOR BDI:</t>
        </is>
      </c>
      <c r="F753" s="89" t="n"/>
      <c r="G753" s="4">
        <f>ROUNDDOWN(G752*BDI,2)</f>
        <v/>
      </c>
    </row>
    <row r="754" ht="15" customHeight="1">
      <c r="A754" s="1" t="n"/>
      <c r="B754" s="1" t="n"/>
      <c r="C754" s="1" t="n"/>
      <c r="D754" s="1" t="n"/>
      <c r="E754" s="78" t="inlineStr">
        <is>
          <t>VALOR COM BDI:</t>
        </is>
      </c>
      <c r="F754" s="89" t="n"/>
      <c r="G754" s="4">
        <f>G753 + G752</f>
        <v/>
      </c>
    </row>
    <row r="755" ht="9.949999999999999" customHeight="1">
      <c r="A755" s="1" t="n"/>
      <c r="B755" s="1" t="n"/>
      <c r="C755" s="1" t="n"/>
      <c r="D755" s="1" t="n"/>
      <c r="E755" s="79" t="n"/>
    </row>
    <row r="756" ht="20.1" customHeight="1">
      <c r="A756" s="80" t="inlineStr">
        <is>
          <t>91398 CAMINHÃO PIPA 10.000 L TRUCADO, PESO BRUTO TOTAL 23.000 KG, CARGA ÚTIL MÁXIMA 15.935 KG, DISTÂNCIA ENTRE EIXOS 4,8 M, POTÊNCIA 230 CV, INCLUSIVE TANQUE DE AÇO PARA TRANSPORTE DE ÁGUA - IMPOSTOS E SEGUROS. AF_06/2014 (H)</t>
        </is>
      </c>
      <c r="B756" s="88" t="n"/>
      <c r="C756" s="88" t="n"/>
      <c r="D756" s="88" t="n"/>
      <c r="E756" s="88" t="n"/>
      <c r="F756" s="88" t="n"/>
      <c r="G756" s="89" t="n"/>
    </row>
    <row r="757" ht="15" customHeight="1">
      <c r="A757" s="76" t="inlineStr">
        <is>
          <t>Equipamento</t>
        </is>
      </c>
      <c r="B757" s="89" t="n"/>
      <c r="C757" s="74" t="inlineStr">
        <is>
          <t>FONTE</t>
        </is>
      </c>
      <c r="D757" s="74" t="inlineStr">
        <is>
          <t>UNID</t>
        </is>
      </c>
      <c r="E757" s="74" t="inlineStr">
        <is>
          <t>COEFICIENTE</t>
        </is>
      </c>
      <c r="F757" s="74" t="inlineStr">
        <is>
          <t>PREÇO UNITÁRIO</t>
        </is>
      </c>
      <c r="G757" s="74" t="inlineStr">
        <is>
          <t>TOTAL</t>
        </is>
      </c>
    </row>
    <row r="758" ht="38.1" customHeight="1">
      <c r="A758" s="18" t="inlineStr">
        <is>
          <t>00037758</t>
        </is>
      </c>
      <c r="B758" s="19" t="inlineStr">
        <is>
          <t>CAMINHAO TRUCADO, PESO BRUTO TOTAL 23000 KG, CARGA UTIL MAXIMA 15285 KG, DISTANCIA ENTRE EIXOS 4,80 M, POTENCIA 326 CV (INCLUI CABINE E CHASSI, NAO INCLUI CARROCERIA)</t>
        </is>
      </c>
      <c r="C758" s="18" t="inlineStr">
        <is>
          <t>SINAPI</t>
        </is>
      </c>
      <c r="D758" s="18" t="inlineStr">
        <is>
          <t>UN</t>
        </is>
      </c>
      <c r="E758" s="20" t="n">
        <v>5.7e-06</v>
      </c>
      <c r="F758" s="21">
        <f>ROUND(M758*FATOR, 2)</f>
        <v/>
      </c>
      <c r="G758" s="21">
        <f>TRUNC(TRUNC(E758,8)*F758,2)</f>
        <v/>
      </c>
      <c r="M758" t="n">
        <v>710806.66</v>
      </c>
      <c r="N758">
        <f>(M758-F758)</f>
        <v/>
      </c>
    </row>
    <row r="759" ht="45.95" customHeight="1">
      <c r="A759" s="18" t="inlineStr">
        <is>
          <t>00037736</t>
        </is>
      </c>
      <c r="B759" s="19" t="inlineStr">
        <is>
          <t>TANQUE DE ACO CARBONO NAO REVESTIDO, PARA TRANSPORTE DE AGUA COM CAPACIDADE DE 10 M3, COM BOMBA CENTRIFUGA POR TOMADA DE FORCA, VAZAO MAXIMA *75* M3/H (INCLUI MONTAGEM, NAO INCLUI CAMINHAO)</t>
        </is>
      </c>
      <c r="C759" s="18" t="inlineStr">
        <is>
          <t>SINAPI</t>
        </is>
      </c>
      <c r="D759" s="18" t="inlineStr">
        <is>
          <t>UN</t>
        </is>
      </c>
      <c r="E759" s="20" t="n">
        <v>5.8e-06</v>
      </c>
      <c r="F759" s="21">
        <f>ROUND(M759*FATOR, 2)</f>
        <v/>
      </c>
      <c r="G759" s="21">
        <f>TRUNC(TRUNC(E759,8)*F759,2)</f>
        <v/>
      </c>
      <c r="M759" t="n">
        <v>85950</v>
      </c>
      <c r="N759">
        <f>(M759-F759)</f>
        <v/>
      </c>
    </row>
    <row r="760" ht="15" customHeight="1">
      <c r="A760" s="1" t="n"/>
      <c r="B760" s="1" t="n"/>
      <c r="C760" s="1" t="n"/>
      <c r="D760" s="1" t="n"/>
      <c r="E760" s="77" t="inlineStr">
        <is>
          <t>TOTAL Equipamento:</t>
        </is>
      </c>
      <c r="F760" s="89" t="n"/>
      <c r="G760" s="22">
        <f>SUM(G758:G759)</f>
        <v/>
      </c>
    </row>
    <row r="761" ht="15" customHeight="1">
      <c r="A761" s="1" t="n"/>
      <c r="B761" s="1" t="n"/>
      <c r="C761" s="1" t="n"/>
      <c r="D761" s="1" t="n"/>
      <c r="E761" s="78" t="inlineStr">
        <is>
          <t>VALOR:</t>
        </is>
      </c>
      <c r="F761" s="89" t="n"/>
      <c r="G761" s="4">
        <f>SUM(G760)</f>
        <v/>
      </c>
    </row>
    <row r="762" ht="15" customHeight="1">
      <c r="A762" s="1" t="n"/>
      <c r="B762" s="1" t="n"/>
      <c r="C762" s="1" t="n"/>
      <c r="D762" s="1" t="n"/>
      <c r="E762" s="78" t="inlineStr">
        <is>
          <t>VALOR BDI:</t>
        </is>
      </c>
      <c r="F762" s="89" t="n"/>
      <c r="G762" s="4">
        <f>ROUNDDOWN(G761*BDI,2)</f>
        <v/>
      </c>
    </row>
    <row r="763" ht="15" customHeight="1">
      <c r="A763" s="1" t="n"/>
      <c r="B763" s="1" t="n"/>
      <c r="C763" s="1" t="n"/>
      <c r="D763" s="1" t="n"/>
      <c r="E763" s="78" t="inlineStr">
        <is>
          <t>VALOR COM BDI:</t>
        </is>
      </c>
      <c r="F763" s="89" t="n"/>
      <c r="G763" s="4">
        <f>G762 + G761</f>
        <v/>
      </c>
    </row>
    <row r="764" ht="9.949999999999999" customHeight="1">
      <c r="A764" s="1" t="n"/>
      <c r="B764" s="1" t="n"/>
      <c r="C764" s="1" t="n"/>
      <c r="D764" s="1" t="n"/>
      <c r="E764" s="79" t="n"/>
    </row>
    <row r="765" ht="20.1" customHeight="1">
      <c r="A765" s="80" t="inlineStr">
        <is>
          <t>91397 CAMINHÃO PIPA 10.000 L TRUCADO, PESO BRUTO TOTAL 23.000 KG, CARGA ÚTIL MÁXIMA 15.935 KG, DISTÂNCIA ENTRE EIXOS 4,8 M, POTÊNCIA 230 CV, INCLUSIVE TANQUE DE AÇO PARA TRANSPORTE DE ÁGUA - JUROS. AF_06/2014 (H)</t>
        </is>
      </c>
      <c r="B765" s="88" t="n"/>
      <c r="C765" s="88" t="n"/>
      <c r="D765" s="88" t="n"/>
      <c r="E765" s="88" t="n"/>
      <c r="F765" s="88" t="n"/>
      <c r="G765" s="89" t="n"/>
    </row>
    <row r="766" ht="15" customHeight="1">
      <c r="A766" s="76" t="inlineStr">
        <is>
          <t>Equipamento</t>
        </is>
      </c>
      <c r="B766" s="89" t="n"/>
      <c r="C766" s="74" t="inlineStr">
        <is>
          <t>FONTE</t>
        </is>
      </c>
      <c r="D766" s="74" t="inlineStr">
        <is>
          <t>UNID</t>
        </is>
      </c>
      <c r="E766" s="74" t="inlineStr">
        <is>
          <t>COEFICIENTE</t>
        </is>
      </c>
      <c r="F766" s="74" t="inlineStr">
        <is>
          <t>PREÇO UNITÁRIO</t>
        </is>
      </c>
      <c r="G766" s="74" t="inlineStr">
        <is>
          <t>TOTAL</t>
        </is>
      </c>
    </row>
    <row r="767" ht="38.1" customHeight="1">
      <c r="A767" s="18" t="inlineStr">
        <is>
          <t>00037758</t>
        </is>
      </c>
      <c r="B767" s="19" t="inlineStr">
        <is>
          <t>CAMINHAO TRUCADO, PESO BRUTO TOTAL 23000 KG, CARGA UTIL MAXIMA 15285 KG, DISTANCIA ENTRE EIXOS 4,80 M, POTENCIA 326 CV (INCLUI CABINE E CHASSI, NAO INCLUI CARROCERIA)</t>
        </is>
      </c>
      <c r="C767" s="18" t="inlineStr">
        <is>
          <t>SINAPI</t>
        </is>
      </c>
      <c r="D767" s="18" t="inlineStr">
        <is>
          <t>UN</t>
        </is>
      </c>
      <c r="E767" s="20" t="n">
        <v>1.41e-05</v>
      </c>
      <c r="F767" s="21">
        <f>ROUND(M767*FATOR, 2)</f>
        <v/>
      </c>
      <c r="G767" s="21">
        <f>TRUNC(TRUNC(E767,8)*F767,2)</f>
        <v/>
      </c>
      <c r="M767" t="n">
        <v>710806.66</v>
      </c>
      <c r="N767">
        <f>(M767-F767)</f>
        <v/>
      </c>
    </row>
    <row r="768" ht="45.95" customHeight="1">
      <c r="A768" s="18" t="inlineStr">
        <is>
          <t>00037736</t>
        </is>
      </c>
      <c r="B768" s="19" t="inlineStr">
        <is>
          <t>TANQUE DE ACO CARBONO NAO REVESTIDO, PARA TRANSPORTE DE AGUA COM CAPACIDADE DE 10 M3, COM BOMBA CENTRIFUGA POR TOMADA DE FORCA, VAZAO MAXIMA *75* M3/H (INCLUI MONTAGEM, NAO INCLUI CAMINHAO)</t>
        </is>
      </c>
      <c r="C768" s="18" t="inlineStr">
        <is>
          <t>SINAPI</t>
        </is>
      </c>
      <c r="D768" s="18" t="inlineStr">
        <is>
          <t>UN</t>
        </is>
      </c>
      <c r="E768" s="20" t="n">
        <v>1.44e-05</v>
      </c>
      <c r="F768" s="21">
        <f>ROUND(M768*FATOR, 2)</f>
        <v/>
      </c>
      <c r="G768" s="21">
        <f>TRUNC(TRUNC(E768,8)*F768,2)</f>
        <v/>
      </c>
      <c r="M768" t="n">
        <v>85950</v>
      </c>
      <c r="N768">
        <f>(M768-F768)</f>
        <v/>
      </c>
    </row>
    <row r="769" ht="15" customHeight="1">
      <c r="A769" s="1" t="n"/>
      <c r="B769" s="1" t="n"/>
      <c r="C769" s="1" t="n"/>
      <c r="D769" s="1" t="n"/>
      <c r="E769" s="77" t="inlineStr">
        <is>
          <t>TOTAL Equipamento:</t>
        </is>
      </c>
      <c r="F769" s="89" t="n"/>
      <c r="G769" s="22">
        <f>SUM(G767:G768)</f>
        <v/>
      </c>
    </row>
    <row r="770" ht="15" customHeight="1">
      <c r="A770" s="1" t="n"/>
      <c r="B770" s="1" t="n"/>
      <c r="C770" s="1" t="n"/>
      <c r="D770" s="1" t="n"/>
      <c r="E770" s="78" t="inlineStr">
        <is>
          <t>VALOR:</t>
        </is>
      </c>
      <c r="F770" s="89" t="n"/>
      <c r="G770" s="4">
        <f>SUM(G769)</f>
        <v/>
      </c>
    </row>
    <row r="771" ht="15" customHeight="1">
      <c r="A771" s="1" t="n"/>
      <c r="B771" s="1" t="n"/>
      <c r="C771" s="1" t="n"/>
      <c r="D771" s="1" t="n"/>
      <c r="E771" s="78" t="inlineStr">
        <is>
          <t>VALOR BDI:</t>
        </is>
      </c>
      <c r="F771" s="89" t="n"/>
      <c r="G771" s="4">
        <f>ROUNDDOWN(G770*BDI,2)</f>
        <v/>
      </c>
    </row>
    <row r="772" ht="15" customHeight="1">
      <c r="A772" s="1" t="n"/>
      <c r="B772" s="1" t="n"/>
      <c r="C772" s="1" t="n"/>
      <c r="D772" s="1" t="n"/>
      <c r="E772" s="78" t="inlineStr">
        <is>
          <t>VALOR COM BDI:</t>
        </is>
      </c>
      <c r="F772" s="89" t="n"/>
      <c r="G772" s="4">
        <f>G771 + G770</f>
        <v/>
      </c>
    </row>
    <row r="773" ht="9.949999999999999" customHeight="1">
      <c r="A773" s="1" t="n"/>
      <c r="B773" s="1" t="n"/>
      <c r="C773" s="1" t="n"/>
      <c r="D773" s="1" t="n"/>
      <c r="E773" s="79" t="n"/>
    </row>
    <row r="774" ht="20.1" customHeight="1">
      <c r="A774" s="80" t="inlineStr">
        <is>
          <t>5763 CAMINHÃO PIPA 10.000 L TRUCADO, PESO BRUTO TOTAL 23.000 KG, CARGA ÚTIL MÁXIMA 15.935 KG, DISTÂNCIA ENTRE EIXOS 4,8 M, POTÊNCIA 230 CV, INCLUSIVE TANQUE DE AÇO PARA TRANSPORTE DE ÁGUA - MANUTENÇÃO. AF_06/2014 (H)</t>
        </is>
      </c>
      <c r="B774" s="88" t="n"/>
      <c r="C774" s="88" t="n"/>
      <c r="D774" s="88" t="n"/>
      <c r="E774" s="88" t="n"/>
      <c r="F774" s="88" t="n"/>
      <c r="G774" s="89" t="n"/>
    </row>
    <row r="775" ht="15" customHeight="1">
      <c r="A775" s="76" t="inlineStr">
        <is>
          <t>Equipamento</t>
        </is>
      </c>
      <c r="B775" s="89" t="n"/>
      <c r="C775" s="74" t="inlineStr">
        <is>
          <t>FONTE</t>
        </is>
      </c>
      <c r="D775" s="74" t="inlineStr">
        <is>
          <t>UNID</t>
        </is>
      </c>
      <c r="E775" s="74" t="inlineStr">
        <is>
          <t>COEFICIENTE</t>
        </is>
      </c>
      <c r="F775" s="74" t="inlineStr">
        <is>
          <t>PREÇO UNITÁRIO</t>
        </is>
      </c>
      <c r="G775" s="74" t="inlineStr">
        <is>
          <t>TOTAL</t>
        </is>
      </c>
    </row>
    <row r="776" ht="38.1" customHeight="1">
      <c r="A776" s="18" t="inlineStr">
        <is>
          <t>00037758</t>
        </is>
      </c>
      <c r="B776" s="19" t="inlineStr">
        <is>
          <t>CAMINHAO TRUCADO, PESO BRUTO TOTAL 23000 KG, CARGA UTIL MAXIMA 15285 KG, DISTANCIA ENTRE EIXOS 4,80 M, POTENCIA 326 CV (INCLUI CABINE E CHASSI, NAO INCLUI CARROCERIA)</t>
        </is>
      </c>
      <c r="C776" s="18" t="inlineStr">
        <is>
          <t>SINAPI</t>
        </is>
      </c>
      <c r="D776" s="18" t="inlineStr">
        <is>
          <t>UN</t>
        </is>
      </c>
      <c r="E776" s="20" t="n">
        <v>6.43e-05</v>
      </c>
      <c r="F776" s="21">
        <f>ROUND(M776*FATOR, 2)</f>
        <v/>
      </c>
      <c r="G776" s="21">
        <f>TRUNC(TRUNC(E776,8)*F776,2)</f>
        <v/>
      </c>
      <c r="M776" t="n">
        <v>710806.66</v>
      </c>
      <c r="N776">
        <f>(M776-F776)</f>
        <v/>
      </c>
    </row>
    <row r="777" ht="45.95" customHeight="1">
      <c r="A777" s="18" t="inlineStr">
        <is>
          <t>00037736</t>
        </is>
      </c>
      <c r="B777" s="19" t="inlineStr">
        <is>
          <t>TANQUE DE ACO CARBONO NAO REVESTIDO, PARA TRANSPORTE DE AGUA COM CAPACIDADE DE 10 M3, COM BOMBA CENTRIFUGA POR TOMADA DE FORCA, VAZAO MAXIMA *75* M3/H (INCLUI MONTAGEM, NAO INCLUI CAMINHAO)</t>
        </is>
      </c>
      <c r="C777" s="18" t="inlineStr">
        <is>
          <t>SINAPI</t>
        </is>
      </c>
      <c r="D777" s="18" t="inlineStr">
        <is>
          <t>UN</t>
        </is>
      </c>
      <c r="E777" s="20" t="n">
        <v>6.889999999999999e-05</v>
      </c>
      <c r="F777" s="21">
        <f>ROUND(M777*FATOR, 2)</f>
        <v/>
      </c>
      <c r="G777" s="21">
        <f>TRUNC(TRUNC(E777,8)*F777,2)</f>
        <v/>
      </c>
      <c r="M777" t="n">
        <v>85950</v>
      </c>
      <c r="N777">
        <f>(M777-F777)</f>
        <v/>
      </c>
    </row>
    <row r="778" ht="15" customHeight="1">
      <c r="A778" s="1" t="n"/>
      <c r="B778" s="1" t="n"/>
      <c r="C778" s="1" t="n"/>
      <c r="D778" s="1" t="n"/>
      <c r="E778" s="77" t="inlineStr">
        <is>
          <t>TOTAL Equipamento:</t>
        </is>
      </c>
      <c r="F778" s="89" t="n"/>
      <c r="G778" s="22">
        <f>SUM(G776:G777)</f>
        <v/>
      </c>
    </row>
    <row r="779" ht="15" customHeight="1">
      <c r="A779" s="1" t="n"/>
      <c r="B779" s="1" t="n"/>
      <c r="C779" s="1" t="n"/>
      <c r="D779" s="1" t="n"/>
      <c r="E779" s="78" t="inlineStr">
        <is>
          <t>VALOR:</t>
        </is>
      </c>
      <c r="F779" s="89" t="n"/>
      <c r="G779" s="4">
        <f>SUM(G778)</f>
        <v/>
      </c>
    </row>
    <row r="780" ht="15" customHeight="1">
      <c r="A780" s="1" t="n"/>
      <c r="B780" s="1" t="n"/>
      <c r="C780" s="1" t="n"/>
      <c r="D780" s="1" t="n"/>
      <c r="E780" s="78" t="inlineStr">
        <is>
          <t>VALOR BDI:</t>
        </is>
      </c>
      <c r="F780" s="89" t="n"/>
      <c r="G780" s="4">
        <f>ROUNDDOWN(G779*BDI,2)</f>
        <v/>
      </c>
    </row>
    <row r="781" ht="15" customHeight="1">
      <c r="A781" s="1" t="n"/>
      <c r="B781" s="1" t="n"/>
      <c r="C781" s="1" t="n"/>
      <c r="D781" s="1" t="n"/>
      <c r="E781" s="78" t="inlineStr">
        <is>
          <t>VALOR COM BDI:</t>
        </is>
      </c>
      <c r="F781" s="89" t="n"/>
      <c r="G781" s="4">
        <f>G780 + G779</f>
        <v/>
      </c>
    </row>
    <row r="782" ht="9.949999999999999" customHeight="1">
      <c r="A782" s="1" t="n"/>
      <c r="B782" s="1" t="n"/>
      <c r="C782" s="1" t="n"/>
      <c r="D782" s="1" t="n"/>
      <c r="E782" s="79" t="n"/>
    </row>
    <row r="783" ht="20.1" customHeight="1">
      <c r="A783" s="80" t="inlineStr">
        <is>
          <t>53831 CAMINHÃO PIPA 10.000 L TRUCADO, PESO BRUTO TOTAL 23.000 KG, CARGA ÚTIL MÁXIMA 15.935 KG, DISTÂNCIA ENTRE EIXOS 4,8 M, POTÊNCIA 230 CV, INCLUSIVE TANQUE DE AÇO PARA TRANSPORTE DE ÁGUA - MATERIAIS NA OPERAÇÃO. AF_06/2014 (H)</t>
        </is>
      </c>
      <c r="B783" s="88" t="n"/>
      <c r="C783" s="88" t="n"/>
      <c r="D783" s="88" t="n"/>
      <c r="E783" s="88" t="n"/>
      <c r="F783" s="88" t="n"/>
      <c r="G783" s="89" t="n"/>
    </row>
    <row r="784" ht="15" customHeight="1">
      <c r="A784" s="76" t="inlineStr">
        <is>
          <t>Material</t>
        </is>
      </c>
      <c r="B784" s="89" t="n"/>
      <c r="C784" s="74" t="inlineStr">
        <is>
          <t>FONTE</t>
        </is>
      </c>
      <c r="D784" s="74" t="inlineStr">
        <is>
          <t>UNID</t>
        </is>
      </c>
      <c r="E784" s="74" t="inlineStr">
        <is>
          <t>COEFICIENTE</t>
        </is>
      </c>
      <c r="F784" s="74" t="inlineStr">
        <is>
          <t>PREÇO UNITÁRIO</t>
        </is>
      </c>
      <c r="G784" s="74" t="inlineStr">
        <is>
          <t>TOTAL</t>
        </is>
      </c>
    </row>
    <row r="785" ht="21" customHeight="1">
      <c r="A785" s="18" t="inlineStr">
        <is>
          <t>00004221</t>
        </is>
      </c>
      <c r="B785" s="19" t="inlineStr">
        <is>
          <t>OLEO DIESEL COMBUSTIVEL COMUM METROPOLITANO S-10 OU S-500</t>
        </is>
      </c>
      <c r="C785" s="18" t="inlineStr">
        <is>
          <t>SINAPI</t>
        </is>
      </c>
      <c r="D785" s="18" t="inlineStr">
        <is>
          <t>L</t>
        </is>
      </c>
      <c r="E785" s="20" t="n">
        <v>32.16</v>
      </c>
      <c r="F785" s="21">
        <f>ROUND(M785*FATOR, 2)</f>
        <v/>
      </c>
      <c r="G785" s="21">
        <f>TRUNC(TRUNC(E785,8)*F785,2)</f>
        <v/>
      </c>
      <c r="L785" t="n">
        <v>32.16</v>
      </c>
      <c r="M785" t="n">
        <v>6.25</v>
      </c>
      <c r="N785">
        <f>(M785-F785)</f>
        <v/>
      </c>
    </row>
    <row r="786" ht="15" customHeight="1">
      <c r="A786" s="1" t="n"/>
      <c r="B786" s="1" t="n"/>
      <c r="C786" s="1" t="n"/>
      <c r="D786" s="1" t="n"/>
      <c r="E786" s="77" t="inlineStr">
        <is>
          <t>TOTAL Material:</t>
        </is>
      </c>
      <c r="F786" s="89" t="n"/>
      <c r="G786" s="22">
        <f>SUM(G785:G785)</f>
        <v/>
      </c>
    </row>
    <row r="787" ht="15" customHeight="1">
      <c r="A787" s="1" t="n"/>
      <c r="B787" s="1" t="n"/>
      <c r="C787" s="1" t="n"/>
      <c r="D787" s="1" t="n"/>
      <c r="E787" s="78" t="inlineStr">
        <is>
          <t>VALOR:</t>
        </is>
      </c>
      <c r="F787" s="89" t="n"/>
      <c r="G787" s="4">
        <f>SUM(G786)</f>
        <v/>
      </c>
    </row>
    <row r="788" ht="15" customHeight="1">
      <c r="A788" s="1" t="n"/>
      <c r="B788" s="1" t="n"/>
      <c r="C788" s="1" t="n"/>
      <c r="D788" s="1" t="n"/>
      <c r="E788" s="78" t="inlineStr">
        <is>
          <t>VALOR BDI:</t>
        </is>
      </c>
      <c r="F788" s="89" t="n"/>
      <c r="G788" s="4">
        <f>ROUNDDOWN(G787*BDI,2)</f>
        <v/>
      </c>
    </row>
    <row r="789" ht="15" customHeight="1">
      <c r="A789" s="1" t="n"/>
      <c r="B789" s="1" t="n"/>
      <c r="C789" s="1" t="n"/>
      <c r="D789" s="1" t="n"/>
      <c r="E789" s="78" t="inlineStr">
        <is>
          <t>VALOR COM BDI:</t>
        </is>
      </c>
      <c r="F789" s="89" t="n"/>
      <c r="G789" s="4">
        <f>G788 + G787</f>
        <v/>
      </c>
    </row>
    <row r="790" ht="9.949999999999999" customHeight="1">
      <c r="A790" s="1" t="n"/>
      <c r="B790" s="1" t="n"/>
      <c r="C790" s="1" t="n"/>
      <c r="D790" s="1" t="n"/>
      <c r="E790" s="79" t="n"/>
    </row>
    <row r="791" ht="20.1" customHeight="1">
      <c r="A791" s="80" t="inlineStr">
        <is>
          <t>88261 CARPINTEIRO DE ESQUADRIA COM ENCARGOS COMPLEMENTARES (H)</t>
        </is>
      </c>
      <c r="B791" s="88" t="n"/>
      <c r="C791" s="88" t="n"/>
      <c r="D791" s="88" t="n"/>
      <c r="E791" s="88" t="n"/>
      <c r="F791" s="88" t="n"/>
      <c r="G791" s="89" t="n"/>
    </row>
    <row r="792" ht="15" customHeight="1">
      <c r="A792" s="76" t="inlineStr">
        <is>
          <t>Encargos Complementares</t>
        </is>
      </c>
      <c r="B792" s="89" t="n"/>
      <c r="C792" s="74" t="inlineStr">
        <is>
          <t>FONTE</t>
        </is>
      </c>
      <c r="D792" s="74" t="inlineStr">
        <is>
          <t>UNID</t>
        </is>
      </c>
      <c r="E792" s="74" t="inlineStr">
        <is>
          <t>COEFICIENTE</t>
        </is>
      </c>
      <c r="F792" s="74" t="inlineStr">
        <is>
          <t>PREÇO UNITÁRIO</t>
        </is>
      </c>
      <c r="G792" s="74" t="inlineStr">
        <is>
          <t>TOTAL</t>
        </is>
      </c>
    </row>
    <row r="793" ht="21" customHeight="1">
      <c r="A793" s="18" t="inlineStr">
        <is>
          <t>00037370</t>
        </is>
      </c>
      <c r="B793" s="19" t="inlineStr">
        <is>
          <t>ALIMENTACAO - HORISTA (COLETADO CAIXA - ENCARGOS COMPLEMENTARES)</t>
        </is>
      </c>
      <c r="C793" s="18" t="inlineStr">
        <is>
          <t>SINAPI</t>
        </is>
      </c>
      <c r="D793" s="18" t="inlineStr">
        <is>
          <t>H</t>
        </is>
      </c>
      <c r="E793" s="20" t="n">
        <v>1</v>
      </c>
      <c r="F793" s="21" t="n">
        <v>3.39</v>
      </c>
      <c r="G793" s="21">
        <f>TRUNC(TRUNC(E793,8)*F793,2)</f>
        <v/>
      </c>
      <c r="L793" t="n">
        <v>1</v>
      </c>
      <c r="M793" t="n">
        <v>3.39</v>
      </c>
      <c r="N793">
        <f>(M793-F793)</f>
        <v/>
      </c>
    </row>
    <row r="794" ht="21" customHeight="1">
      <c r="A794" s="18" t="inlineStr">
        <is>
          <t>00043483</t>
        </is>
      </c>
      <c r="B794" s="19" t="inlineStr">
        <is>
          <t>EPI - FAMILIA CARPINTEIRO DE FORMAS - HORISTA (ENCARGOS COMPLEMENTARES - COLETADO CAIXA)</t>
        </is>
      </c>
      <c r="C794" s="18" t="inlineStr">
        <is>
          <t>SINAPI</t>
        </is>
      </c>
      <c r="D794" s="18" t="inlineStr">
        <is>
          <t>H</t>
        </is>
      </c>
      <c r="E794" s="20" t="n">
        <v>1</v>
      </c>
      <c r="F794" s="21" t="n">
        <v>1.43</v>
      </c>
      <c r="G794" s="21">
        <f>TRUNC(TRUNC(E794,8)*F794,2)</f>
        <v/>
      </c>
      <c r="L794" t="n">
        <v>1</v>
      </c>
      <c r="M794" t="n">
        <v>1.43</v>
      </c>
      <c r="N794">
        <f>(M794-F794)</f>
        <v/>
      </c>
    </row>
    <row r="795" ht="21" customHeight="1">
      <c r="A795" s="18" t="inlineStr">
        <is>
          <t>00037372</t>
        </is>
      </c>
      <c r="B795" s="19" t="inlineStr">
        <is>
          <t>EXAMES - HORISTA (COLETADO CAIXA - ENCARGOS COMPLEMENTARES)</t>
        </is>
      </c>
      <c r="C795" s="18" t="inlineStr">
        <is>
          <t>SINAPI</t>
        </is>
      </c>
      <c r="D795" s="18" t="inlineStr">
        <is>
          <t>H</t>
        </is>
      </c>
      <c r="E795" s="20" t="n">
        <v>1</v>
      </c>
      <c r="F795" s="21" t="n">
        <v>1.34</v>
      </c>
      <c r="G795" s="21">
        <f>TRUNC(TRUNC(E795,8)*F795,2)</f>
        <v/>
      </c>
      <c r="L795" t="n">
        <v>1</v>
      </c>
      <c r="M795" t="n">
        <v>1.34</v>
      </c>
      <c r="N795">
        <f>(M795-F795)</f>
        <v/>
      </c>
    </row>
    <row r="796" ht="29.1" customHeight="1">
      <c r="A796" s="18" t="inlineStr">
        <is>
          <t>00043459</t>
        </is>
      </c>
      <c r="B796" s="19" t="inlineStr">
        <is>
          <t>FERRAMENTAS - FAMILIA CARPINTEIRO DE FORMAS - HORISTA (ENCARGOS COMPLEMENTARES - COLETADO CAIXA)</t>
        </is>
      </c>
      <c r="C796" s="18" t="inlineStr">
        <is>
          <t>SINAPI</t>
        </is>
      </c>
      <c r="D796" s="18" t="inlineStr">
        <is>
          <t>H</t>
        </is>
      </c>
      <c r="E796" s="20" t="n">
        <v>1</v>
      </c>
      <c r="F796" s="21" t="n">
        <v>0.49</v>
      </c>
      <c r="G796" s="21">
        <f>TRUNC(TRUNC(E796,8)*F796,2)</f>
        <v/>
      </c>
      <c r="L796" t="n">
        <v>1</v>
      </c>
      <c r="M796" t="n">
        <v>0.49</v>
      </c>
      <c r="N796">
        <f>(M796-F796)</f>
        <v/>
      </c>
    </row>
    <row r="797" ht="21" customHeight="1">
      <c r="A797" s="18" t="inlineStr">
        <is>
          <t>00037373</t>
        </is>
      </c>
      <c r="B797" s="19" t="inlineStr">
        <is>
          <t>SEGURO - HORISTA (COLETADO CAIXA - ENCARGOS COMPLEMENTARES)</t>
        </is>
      </c>
      <c r="C797" s="18" t="inlineStr">
        <is>
          <t>SINAPI</t>
        </is>
      </c>
      <c r="D797" s="18" t="inlineStr">
        <is>
          <t>H</t>
        </is>
      </c>
      <c r="E797" s="20" t="n">
        <v>1</v>
      </c>
      <c r="F797" s="21" t="n">
        <v>0.04</v>
      </c>
      <c r="G797" s="21">
        <f>TRUNC(TRUNC(E797,8)*F797,2)</f>
        <v/>
      </c>
      <c r="L797" t="n">
        <v>1</v>
      </c>
      <c r="M797" t="n">
        <v>0.04</v>
      </c>
      <c r="N797">
        <f>(M797-F797)</f>
        <v/>
      </c>
    </row>
    <row r="798" ht="21" customHeight="1">
      <c r="A798" s="18" t="inlineStr">
        <is>
          <t>00037371</t>
        </is>
      </c>
      <c r="B798" s="19" t="inlineStr">
        <is>
          <t>TRANSPORTE - HORISTA (COLETADO CAIXA - ENCARGOS COMPLEMENTARES)</t>
        </is>
      </c>
      <c r="C798" s="18" t="inlineStr">
        <is>
          <t>SINAPI</t>
        </is>
      </c>
      <c r="D798" s="18" t="inlineStr">
        <is>
          <t>H</t>
        </is>
      </c>
      <c r="E798" s="20" t="n">
        <v>1</v>
      </c>
      <c r="F798" s="21" t="n">
        <v>1.1</v>
      </c>
      <c r="G798" s="21">
        <f>TRUNC(TRUNC(E798,8)*F798,2)</f>
        <v/>
      </c>
      <c r="L798" t="n">
        <v>1</v>
      </c>
      <c r="M798" t="n">
        <v>1.1</v>
      </c>
      <c r="N798">
        <f>(M798-F798)</f>
        <v/>
      </c>
    </row>
    <row r="799" ht="15" customHeight="1">
      <c r="A799" s="1" t="n"/>
      <c r="B799" s="1" t="n"/>
      <c r="C799" s="1" t="n"/>
      <c r="D799" s="1" t="n"/>
      <c r="E799" s="77" t="inlineStr">
        <is>
          <t>TOTAL Encargos Complementares:</t>
        </is>
      </c>
      <c r="F799" s="89" t="n"/>
      <c r="G799" s="22">
        <f>SUM(G793:G798)</f>
        <v/>
      </c>
    </row>
    <row r="800" ht="15" customHeight="1">
      <c r="A800" s="76" t="inlineStr">
        <is>
          <t>Mão de Obra</t>
        </is>
      </c>
      <c r="B800" s="89" t="n"/>
      <c r="C800" s="74" t="inlineStr">
        <is>
          <t>FONTE</t>
        </is>
      </c>
      <c r="D800" s="74" t="inlineStr">
        <is>
          <t>UNID</t>
        </is>
      </c>
      <c r="E800" s="74" t="inlineStr">
        <is>
          <t>COEFICIENTE</t>
        </is>
      </c>
      <c r="F800" s="74" t="inlineStr">
        <is>
          <t>PREÇO UNITÁRIO</t>
        </is>
      </c>
      <c r="G800" s="74" t="inlineStr">
        <is>
          <t>TOTAL</t>
        </is>
      </c>
    </row>
    <row r="801" ht="15" customHeight="1">
      <c r="A801" s="18" t="inlineStr">
        <is>
          <t>00001214</t>
        </is>
      </c>
      <c r="B801" s="19" t="inlineStr">
        <is>
          <t>CARPINTEIRO DE ESQUADRIAS (HORISTA)</t>
        </is>
      </c>
      <c r="C801" s="18" t="inlineStr">
        <is>
          <t>SINAPI</t>
        </is>
      </c>
      <c r="D801" s="18" t="inlineStr">
        <is>
          <t>H</t>
        </is>
      </c>
      <c r="E801" s="20">
        <f>L801*FATOR</f>
        <v/>
      </c>
      <c r="F801" s="21" t="n">
        <v>19.5</v>
      </c>
      <c r="G801" s="21">
        <f>TRUNC(TRUNC(E801,8)*F801,2)</f>
        <v/>
      </c>
      <c r="L801" t="n">
        <v>1</v>
      </c>
      <c r="M801" t="n">
        <v>19.5</v>
      </c>
      <c r="N801">
        <f>(M801-F801)</f>
        <v/>
      </c>
    </row>
    <row r="802" ht="15" customHeight="1">
      <c r="A802" s="1" t="n"/>
      <c r="B802" s="1" t="n"/>
      <c r="C802" s="1" t="n"/>
      <c r="D802" s="1" t="n"/>
      <c r="E802" s="77" t="inlineStr">
        <is>
          <t>TOTAL Mão de Obra:</t>
        </is>
      </c>
      <c r="F802" s="89" t="n"/>
      <c r="G802" s="22">
        <f>SUM(G801:G801)</f>
        <v/>
      </c>
    </row>
    <row r="803" ht="15" customHeight="1">
      <c r="A803" s="76" t="inlineStr">
        <is>
          <t>Serviço</t>
        </is>
      </c>
      <c r="B803" s="89" t="n"/>
      <c r="C803" s="74" t="inlineStr">
        <is>
          <t>FONTE</t>
        </is>
      </c>
      <c r="D803" s="74" t="inlineStr">
        <is>
          <t>UNID</t>
        </is>
      </c>
      <c r="E803" s="74" t="inlineStr">
        <is>
          <t>COEFICIENTE</t>
        </is>
      </c>
      <c r="F803" s="74" t="inlineStr">
        <is>
          <t>PREÇO UNITÁRIO</t>
        </is>
      </c>
      <c r="G803" s="74" t="inlineStr">
        <is>
          <t>TOTAL</t>
        </is>
      </c>
    </row>
    <row r="804" ht="21" customHeight="1">
      <c r="A804" s="18" t="inlineStr">
        <is>
          <t>95329</t>
        </is>
      </c>
      <c r="B804" s="19" t="inlineStr">
        <is>
          <t>CURSO DE CAPACITAÇÃO PARA CARPINTEIRO DE ESQUADRIA (ENCARGOS COMPLEMENTARES) - HORISTA</t>
        </is>
      </c>
      <c r="C804" s="18" t="inlineStr">
        <is>
          <t>SINAPI</t>
        </is>
      </c>
      <c r="D804" s="18" t="inlineStr">
        <is>
          <t>H</t>
        </is>
      </c>
      <c r="E804" s="20" t="n">
        <v>1</v>
      </c>
      <c r="F804" s="21">
        <f>'COMPOSICOES AUXILIARES'!G1173</f>
        <v/>
      </c>
      <c r="G804" s="21">
        <f>TRUNC(TRUNC(E804,8)*F804,2)</f>
        <v/>
      </c>
      <c r="L804" t="n">
        <v>1</v>
      </c>
      <c r="M804" t="n">
        <v>0.33</v>
      </c>
      <c r="N804">
        <f>(M804-F804)</f>
        <v/>
      </c>
    </row>
    <row r="805" ht="15" customHeight="1">
      <c r="A805" s="1" t="n"/>
      <c r="B805" s="1" t="n"/>
      <c r="C805" s="1" t="n"/>
      <c r="D805" s="1" t="n"/>
      <c r="E805" s="77" t="inlineStr">
        <is>
          <t>TOTAL Serviço:</t>
        </is>
      </c>
      <c r="F805" s="89" t="n"/>
      <c r="G805" s="22">
        <f>SUM(G804:G804)</f>
        <v/>
      </c>
    </row>
    <row r="806" ht="15" customHeight="1">
      <c r="A806" s="1" t="n"/>
      <c r="B806" s="1" t="n"/>
      <c r="C806" s="1" t="n"/>
      <c r="D806" s="1" t="n"/>
      <c r="E806" s="78" t="inlineStr">
        <is>
          <t>VALOR:</t>
        </is>
      </c>
      <c r="F806" s="89" t="n"/>
      <c r="G806" s="4">
        <f>SUM(G805,G802,G799)</f>
        <v/>
      </c>
    </row>
    <row r="807" ht="15" customHeight="1">
      <c r="A807" s="1" t="n"/>
      <c r="B807" s="1" t="n"/>
      <c r="C807" s="1" t="n"/>
      <c r="D807" s="1" t="n"/>
      <c r="E807" s="78" t="inlineStr">
        <is>
          <t>VALOR BDI:</t>
        </is>
      </c>
      <c r="F807" s="89" t="n"/>
      <c r="G807" s="4">
        <f>ROUNDDOWN(G806*BDI,2)</f>
        <v/>
      </c>
    </row>
    <row r="808" ht="15" customHeight="1">
      <c r="A808" s="1" t="n"/>
      <c r="B808" s="1" t="n"/>
      <c r="C808" s="1" t="n"/>
      <c r="D808" s="1" t="n"/>
      <c r="E808" s="78" t="inlineStr">
        <is>
          <t>VALOR COM BDI:</t>
        </is>
      </c>
      <c r="F808" s="89" t="n"/>
      <c r="G808" s="4">
        <f>G807 + G806</f>
        <v/>
      </c>
    </row>
    <row r="809" ht="9.949999999999999" customHeight="1">
      <c r="A809" s="1" t="n"/>
      <c r="B809" s="1" t="n"/>
      <c r="C809" s="1" t="n"/>
      <c r="D809" s="1" t="n"/>
      <c r="E809" s="79" t="n"/>
    </row>
    <row r="810" ht="20.1" customHeight="1">
      <c r="A810" s="80" t="inlineStr">
        <is>
          <t>88262 CARPINTEIRO DE FORMAS COM ENCARGOS COMPLEMENTARES (H)</t>
        </is>
      </c>
      <c r="B810" s="88" t="n"/>
      <c r="C810" s="88" t="n"/>
      <c r="D810" s="88" t="n"/>
      <c r="E810" s="88" t="n"/>
      <c r="F810" s="88" t="n"/>
      <c r="G810" s="89" t="n"/>
    </row>
    <row r="811" ht="15" customHeight="1">
      <c r="A811" s="76" t="inlineStr">
        <is>
          <t>Encargos Complementares</t>
        </is>
      </c>
      <c r="B811" s="89" t="n"/>
      <c r="C811" s="74" t="inlineStr">
        <is>
          <t>FONTE</t>
        </is>
      </c>
      <c r="D811" s="74" t="inlineStr">
        <is>
          <t>UNID</t>
        </is>
      </c>
      <c r="E811" s="74" t="inlineStr">
        <is>
          <t>COEFICIENTE</t>
        </is>
      </c>
      <c r="F811" s="74" t="inlineStr">
        <is>
          <t>PREÇO UNITÁRIO</t>
        </is>
      </c>
      <c r="G811" s="74" t="inlineStr">
        <is>
          <t>TOTAL</t>
        </is>
      </c>
    </row>
    <row r="812" ht="21" customHeight="1">
      <c r="A812" s="18" t="inlineStr">
        <is>
          <t>00037370</t>
        </is>
      </c>
      <c r="B812" s="19" t="inlineStr">
        <is>
          <t>ALIMENTACAO - HORISTA (COLETADO CAIXA - ENCARGOS COMPLEMENTARES)</t>
        </is>
      </c>
      <c r="C812" s="18" t="inlineStr">
        <is>
          <t>SINAPI</t>
        </is>
      </c>
      <c r="D812" s="18" t="inlineStr">
        <is>
          <t>H</t>
        </is>
      </c>
      <c r="E812" s="20" t="n">
        <v>1</v>
      </c>
      <c r="F812" s="21" t="n">
        <v>3.39</v>
      </c>
      <c r="G812" s="21">
        <f>TRUNC(TRUNC(E812,8)*F812,2)</f>
        <v/>
      </c>
      <c r="L812" t="n">
        <v>1</v>
      </c>
      <c r="M812" t="n">
        <v>3.39</v>
      </c>
      <c r="N812">
        <f>(M812-F812)</f>
        <v/>
      </c>
    </row>
    <row r="813" ht="21" customHeight="1">
      <c r="A813" s="18" t="inlineStr">
        <is>
          <t>00043483</t>
        </is>
      </c>
      <c r="B813" s="19" t="inlineStr">
        <is>
          <t>EPI - FAMILIA CARPINTEIRO DE FORMAS - HORISTA (ENCARGOS COMPLEMENTARES - COLETADO CAIXA)</t>
        </is>
      </c>
      <c r="C813" s="18" t="inlineStr">
        <is>
          <t>SINAPI</t>
        </is>
      </c>
      <c r="D813" s="18" t="inlineStr">
        <is>
          <t>H</t>
        </is>
      </c>
      <c r="E813" s="20" t="n">
        <v>1</v>
      </c>
      <c r="F813" s="21" t="n">
        <v>1.43</v>
      </c>
      <c r="G813" s="21">
        <f>TRUNC(TRUNC(E813,8)*F813,2)</f>
        <v/>
      </c>
      <c r="L813" t="n">
        <v>1</v>
      </c>
      <c r="M813" t="n">
        <v>1.43</v>
      </c>
      <c r="N813">
        <f>(M813-F813)</f>
        <v/>
      </c>
    </row>
    <row r="814" ht="21" customHeight="1">
      <c r="A814" s="18" t="inlineStr">
        <is>
          <t>00037372</t>
        </is>
      </c>
      <c r="B814" s="19" t="inlineStr">
        <is>
          <t>EXAMES - HORISTA (COLETADO CAIXA - ENCARGOS COMPLEMENTARES)</t>
        </is>
      </c>
      <c r="C814" s="18" t="inlineStr">
        <is>
          <t>SINAPI</t>
        </is>
      </c>
      <c r="D814" s="18" t="inlineStr">
        <is>
          <t>H</t>
        </is>
      </c>
      <c r="E814" s="20" t="n">
        <v>1</v>
      </c>
      <c r="F814" s="21" t="n">
        <v>1.34</v>
      </c>
      <c r="G814" s="21">
        <f>TRUNC(TRUNC(E814,8)*F814,2)</f>
        <v/>
      </c>
      <c r="L814" t="n">
        <v>1</v>
      </c>
      <c r="M814" t="n">
        <v>1.34</v>
      </c>
      <c r="N814">
        <f>(M814-F814)</f>
        <v/>
      </c>
    </row>
    <row r="815" ht="29.1" customHeight="1">
      <c r="A815" s="18" t="inlineStr">
        <is>
          <t>00043459</t>
        </is>
      </c>
      <c r="B815" s="19" t="inlineStr">
        <is>
          <t>FERRAMENTAS - FAMILIA CARPINTEIRO DE FORMAS - HORISTA (ENCARGOS COMPLEMENTARES - COLETADO CAIXA)</t>
        </is>
      </c>
      <c r="C815" s="18" t="inlineStr">
        <is>
          <t>SINAPI</t>
        </is>
      </c>
      <c r="D815" s="18" t="inlineStr">
        <is>
          <t>H</t>
        </is>
      </c>
      <c r="E815" s="20" t="n">
        <v>1</v>
      </c>
      <c r="F815" s="21" t="n">
        <v>0.49</v>
      </c>
      <c r="G815" s="21">
        <f>TRUNC(TRUNC(E815,8)*F815,2)</f>
        <v/>
      </c>
      <c r="L815" t="n">
        <v>1</v>
      </c>
      <c r="M815" t="n">
        <v>0.49</v>
      </c>
      <c r="N815">
        <f>(M815-F815)</f>
        <v/>
      </c>
    </row>
    <row r="816" ht="21" customHeight="1">
      <c r="A816" s="18" t="inlineStr">
        <is>
          <t>00037373</t>
        </is>
      </c>
      <c r="B816" s="19" t="inlineStr">
        <is>
          <t>SEGURO - HORISTA (COLETADO CAIXA - ENCARGOS COMPLEMENTARES)</t>
        </is>
      </c>
      <c r="C816" s="18" t="inlineStr">
        <is>
          <t>SINAPI</t>
        </is>
      </c>
      <c r="D816" s="18" t="inlineStr">
        <is>
          <t>H</t>
        </is>
      </c>
      <c r="E816" s="20" t="n">
        <v>1</v>
      </c>
      <c r="F816" s="21" t="n">
        <v>0.04</v>
      </c>
      <c r="G816" s="21">
        <f>TRUNC(TRUNC(E816,8)*F816,2)</f>
        <v/>
      </c>
      <c r="L816" t="n">
        <v>1</v>
      </c>
      <c r="M816" t="n">
        <v>0.04</v>
      </c>
      <c r="N816">
        <f>(M816-F816)</f>
        <v/>
      </c>
    </row>
    <row r="817" ht="21" customHeight="1">
      <c r="A817" s="18" t="inlineStr">
        <is>
          <t>00037371</t>
        </is>
      </c>
      <c r="B817" s="19" t="inlineStr">
        <is>
          <t>TRANSPORTE - HORISTA (COLETADO CAIXA - ENCARGOS COMPLEMENTARES)</t>
        </is>
      </c>
      <c r="C817" s="18" t="inlineStr">
        <is>
          <t>SINAPI</t>
        </is>
      </c>
      <c r="D817" s="18" t="inlineStr">
        <is>
          <t>H</t>
        </is>
      </c>
      <c r="E817" s="20" t="n">
        <v>1</v>
      </c>
      <c r="F817" s="21" t="n">
        <v>1.1</v>
      </c>
      <c r="G817" s="21">
        <f>TRUNC(TRUNC(E817,8)*F817,2)</f>
        <v/>
      </c>
      <c r="L817" t="n">
        <v>1</v>
      </c>
      <c r="M817" t="n">
        <v>1.1</v>
      </c>
      <c r="N817">
        <f>(M817-F817)</f>
        <v/>
      </c>
    </row>
    <row r="818" ht="15" customHeight="1">
      <c r="A818" s="1" t="n"/>
      <c r="B818" s="1" t="n"/>
      <c r="C818" s="1" t="n"/>
      <c r="D818" s="1" t="n"/>
      <c r="E818" s="77" t="inlineStr">
        <is>
          <t>TOTAL Encargos Complementares:</t>
        </is>
      </c>
      <c r="F818" s="89" t="n"/>
      <c r="G818" s="22">
        <f>SUM(G812:G817)</f>
        <v/>
      </c>
    </row>
    <row r="819" ht="15" customHeight="1">
      <c r="A819" s="76" t="inlineStr">
        <is>
          <t>Mão de Obra</t>
        </is>
      </c>
      <c r="B819" s="89" t="n"/>
      <c r="C819" s="74" t="inlineStr">
        <is>
          <t>FONTE</t>
        </is>
      </c>
      <c r="D819" s="74" t="inlineStr">
        <is>
          <t>UNID</t>
        </is>
      </c>
      <c r="E819" s="74" t="inlineStr">
        <is>
          <t>COEFICIENTE</t>
        </is>
      </c>
      <c r="F819" s="74" t="inlineStr">
        <is>
          <t>PREÇO UNITÁRIO</t>
        </is>
      </c>
      <c r="G819" s="74" t="inlineStr">
        <is>
          <t>TOTAL</t>
        </is>
      </c>
    </row>
    <row r="820" ht="15" customHeight="1">
      <c r="A820" s="18" t="inlineStr">
        <is>
          <t>00001213</t>
        </is>
      </c>
      <c r="B820" s="19" t="inlineStr">
        <is>
          <t>CARPINTEIRO DE FORMAS OU OFICIAL (HORISTA)</t>
        </is>
      </c>
      <c r="C820" s="18" t="inlineStr">
        <is>
          <t>SINAPI</t>
        </is>
      </c>
      <c r="D820" s="18" t="inlineStr">
        <is>
          <t>H</t>
        </is>
      </c>
      <c r="E820" s="20">
        <f>L820*FATOR</f>
        <v/>
      </c>
      <c r="F820" s="21" t="n">
        <v>20.46</v>
      </c>
      <c r="G820" s="21">
        <f>TRUNC(TRUNC(E820,8)*F820,2)</f>
        <v/>
      </c>
      <c r="L820" t="n">
        <v>1</v>
      </c>
      <c r="M820" t="n">
        <v>20.46</v>
      </c>
      <c r="N820">
        <f>(M820-F820)</f>
        <v/>
      </c>
    </row>
    <row r="821" ht="15" customHeight="1">
      <c r="A821" s="1" t="n"/>
      <c r="B821" s="1" t="n"/>
      <c r="C821" s="1" t="n"/>
      <c r="D821" s="1" t="n"/>
      <c r="E821" s="77" t="inlineStr">
        <is>
          <t>TOTAL Mão de Obra:</t>
        </is>
      </c>
      <c r="F821" s="89" t="n"/>
      <c r="G821" s="22">
        <f>SUM(G820:G820)</f>
        <v/>
      </c>
    </row>
    <row r="822" ht="15" customHeight="1">
      <c r="A822" s="76" t="inlineStr">
        <is>
          <t>Serviço</t>
        </is>
      </c>
      <c r="B822" s="89" t="n"/>
      <c r="C822" s="74" t="inlineStr">
        <is>
          <t>FONTE</t>
        </is>
      </c>
      <c r="D822" s="74" t="inlineStr">
        <is>
          <t>UNID</t>
        </is>
      </c>
      <c r="E822" s="74" t="inlineStr">
        <is>
          <t>COEFICIENTE</t>
        </is>
      </c>
      <c r="F822" s="74" t="inlineStr">
        <is>
          <t>PREÇO UNITÁRIO</t>
        </is>
      </c>
      <c r="G822" s="74" t="inlineStr">
        <is>
          <t>TOTAL</t>
        </is>
      </c>
    </row>
    <row r="823" ht="21" customHeight="1">
      <c r="A823" s="18" t="inlineStr">
        <is>
          <t>95330</t>
        </is>
      </c>
      <c r="B823" s="19" t="inlineStr">
        <is>
          <t>CURSO DE CAPACITAÇÃO PARA CARPINTEIRO DE FÔRMAS (ENCARGOS COMPLEMENTARES) - HORISTA</t>
        </is>
      </c>
      <c r="C823" s="18" t="inlineStr">
        <is>
          <t>SINAPI</t>
        </is>
      </c>
      <c r="D823" s="18" t="inlineStr">
        <is>
          <t>H</t>
        </is>
      </c>
      <c r="E823" s="20" t="n">
        <v>1</v>
      </c>
      <c r="F823" s="21">
        <f>'COMPOSICOES AUXILIARES'!G1181</f>
        <v/>
      </c>
      <c r="G823" s="21">
        <f>TRUNC(TRUNC(E823,8)*F823,2)</f>
        <v/>
      </c>
      <c r="L823" t="n">
        <v>1</v>
      </c>
      <c r="M823" t="n">
        <v>0.27</v>
      </c>
      <c r="N823">
        <f>(M823-F823)</f>
        <v/>
      </c>
    </row>
    <row r="824" ht="15" customHeight="1">
      <c r="A824" s="1" t="n"/>
      <c r="B824" s="1" t="n"/>
      <c r="C824" s="1" t="n"/>
      <c r="D824" s="1" t="n"/>
      <c r="E824" s="77" t="inlineStr">
        <is>
          <t>TOTAL Serviço:</t>
        </is>
      </c>
      <c r="F824" s="89" t="n"/>
      <c r="G824" s="22">
        <f>SUM(G823:G823)</f>
        <v/>
      </c>
    </row>
    <row r="825" ht="15" customHeight="1">
      <c r="A825" s="1" t="n"/>
      <c r="B825" s="1" t="n"/>
      <c r="C825" s="1" t="n"/>
      <c r="D825" s="1" t="n"/>
      <c r="E825" s="78" t="inlineStr">
        <is>
          <t>VALOR:</t>
        </is>
      </c>
      <c r="F825" s="89" t="n"/>
      <c r="G825" s="4">
        <f>SUM(G824,G821,G818)</f>
        <v/>
      </c>
    </row>
    <row r="826" ht="15" customHeight="1">
      <c r="A826" s="1" t="n"/>
      <c r="B826" s="1" t="n"/>
      <c r="C826" s="1" t="n"/>
      <c r="D826" s="1" t="n"/>
      <c r="E826" s="78" t="inlineStr">
        <is>
          <t>VALOR BDI:</t>
        </is>
      </c>
      <c r="F826" s="89" t="n"/>
      <c r="G826" s="4">
        <f>ROUNDDOWN(G825*BDI,2)</f>
        <v/>
      </c>
    </row>
    <row r="827" ht="15" customHeight="1">
      <c r="A827" s="1" t="n"/>
      <c r="B827" s="1" t="n"/>
      <c r="C827" s="1" t="n"/>
      <c r="D827" s="1" t="n"/>
      <c r="E827" s="78" t="inlineStr">
        <is>
          <t>VALOR COM BDI:</t>
        </is>
      </c>
      <c r="F827" s="89" t="n"/>
      <c r="G827" s="4">
        <f>G826 + G825</f>
        <v/>
      </c>
    </row>
    <row r="828" ht="9.949999999999999" customHeight="1">
      <c r="A828" s="1" t="n"/>
      <c r="B828" s="1" t="n"/>
      <c r="C828" s="1" t="n"/>
      <c r="D828" s="1" t="n"/>
      <c r="E828" s="79" t="n"/>
    </row>
    <row r="829" ht="20.1" customHeight="1">
      <c r="A829" s="80" t="inlineStr">
        <is>
          <t>90466 CHUMBAMENTO LINEAR EM ALVENARIA PARA RAMAIS/DISTRIBUIÇÃO DE INSTALAÇÕES HIDRÁULICAS COM DIÂMETROS MENORES OU IGUAIS A 40 MM. AF_09/2023 (M)</t>
        </is>
      </c>
      <c r="B829" s="88" t="n"/>
      <c r="C829" s="88" t="n"/>
      <c r="D829" s="88" t="n"/>
      <c r="E829" s="88" t="n"/>
      <c r="F829" s="88" t="n"/>
      <c r="G829" s="89" t="n"/>
    </row>
    <row r="830" ht="15" customHeight="1">
      <c r="A830" s="76" t="inlineStr">
        <is>
          <t>Mão de Obra com Encargos Complementares</t>
        </is>
      </c>
      <c r="B830" s="89" t="n"/>
      <c r="C830" s="74" t="inlineStr">
        <is>
          <t>FONTE</t>
        </is>
      </c>
      <c r="D830" s="74" t="inlineStr">
        <is>
          <t>UNID</t>
        </is>
      </c>
      <c r="E830" s="74" t="inlineStr">
        <is>
          <t>COEFICIENTE</t>
        </is>
      </c>
      <c r="F830" s="74" t="inlineStr">
        <is>
          <t>PREÇO UNITÁRIO</t>
        </is>
      </c>
      <c r="G830" s="74" t="inlineStr">
        <is>
          <t>TOTAL</t>
        </is>
      </c>
    </row>
    <row r="831" ht="21" customHeight="1">
      <c r="A831" s="18" t="inlineStr">
        <is>
          <t>88248</t>
        </is>
      </c>
      <c r="B831" s="19" t="inlineStr">
        <is>
          <t>AUXILIAR DE ENCANADOR OU BOMBEIRO HIDRÁULICO COM ENCARGOS COMPLEMENTARES</t>
        </is>
      </c>
      <c r="C831" s="18" t="inlineStr">
        <is>
          <t>SINAPI</t>
        </is>
      </c>
      <c r="D831" s="18" t="inlineStr">
        <is>
          <t>H</t>
        </is>
      </c>
      <c r="E831" s="20">
        <f>L831*FATOR</f>
        <v/>
      </c>
      <c r="F831" s="21">
        <f>'COMPOSICOES AUXILIARES'!G395</f>
        <v/>
      </c>
      <c r="G831" s="21">
        <f>TRUNC(TRUNC(E831,8)*F831,2)</f>
        <v/>
      </c>
      <c r="L831" t="n">
        <v>0.083</v>
      </c>
      <c r="M831" t="n">
        <v>22.64</v>
      </c>
      <c r="N831">
        <f>(M831-F831)</f>
        <v/>
      </c>
    </row>
    <row r="832" ht="21" customHeight="1">
      <c r="A832" s="18" t="inlineStr">
        <is>
          <t>88267</t>
        </is>
      </c>
      <c r="B832" s="19" t="inlineStr">
        <is>
          <t>ENCANADOR OU BOMBEIRO HIDRÁULICO COM ENCARGOS COMPLEMENTARES</t>
        </is>
      </c>
      <c r="C832" s="18" t="inlineStr">
        <is>
          <t>SINAPI</t>
        </is>
      </c>
      <c r="D832" s="18" t="inlineStr">
        <is>
          <t>H</t>
        </is>
      </c>
      <c r="E832" s="20">
        <f>L832*FATOR</f>
        <v/>
      </c>
      <c r="F832" s="21">
        <f>'COMPOSICOES AUXILIARES'!G1569</f>
        <v/>
      </c>
      <c r="G832" s="21">
        <f>TRUNC(TRUNC(E832,8)*F832,2)</f>
        <v/>
      </c>
      <c r="L832" t="n">
        <v>0.365</v>
      </c>
      <c r="M832" t="n">
        <v>28.12</v>
      </c>
      <c r="N832">
        <f>(M832-F832)</f>
        <v/>
      </c>
    </row>
    <row r="833" ht="18" customHeight="1">
      <c r="A833" s="1" t="n"/>
      <c r="B833" s="1" t="n"/>
      <c r="C833" s="1" t="n"/>
      <c r="D833" s="1" t="n"/>
      <c r="E833" s="77" t="inlineStr">
        <is>
          <t>TOTAL Mão de Obra com Encargos Complementares:</t>
        </is>
      </c>
      <c r="F833" s="89" t="n"/>
      <c r="G833" s="22">
        <f>SUM(G831:G832)</f>
        <v/>
      </c>
    </row>
    <row r="834" ht="15" customHeight="1">
      <c r="A834" s="76" t="inlineStr">
        <is>
          <t>Serviço</t>
        </is>
      </c>
      <c r="B834" s="89" t="n"/>
      <c r="C834" s="74" t="inlineStr">
        <is>
          <t>FONTE</t>
        </is>
      </c>
      <c r="D834" s="74" t="inlineStr">
        <is>
          <t>UNID</t>
        </is>
      </c>
      <c r="E834" s="74" t="inlineStr">
        <is>
          <t>COEFICIENTE</t>
        </is>
      </c>
      <c r="F834" s="74" t="inlineStr">
        <is>
          <t>PREÇO UNITÁRIO</t>
        </is>
      </c>
      <c r="G834" s="74" t="inlineStr">
        <is>
          <t>TOTAL</t>
        </is>
      </c>
    </row>
    <row r="835" ht="21" customHeight="1">
      <c r="A835" s="18" t="inlineStr">
        <is>
          <t>88629</t>
        </is>
      </c>
      <c r="B835" s="19" t="inlineStr">
        <is>
          <t>ARGAMASSA TRAÇO 1:3 (EM VOLUME DE CIMENTO E AREIA MÉDIA ÚMIDA), PREPARO MANUAL. AF_08/2019</t>
        </is>
      </c>
      <c r="C835" s="18" t="inlineStr">
        <is>
          <t>SINAPI</t>
        </is>
      </c>
      <c r="D835" s="18" t="inlineStr">
        <is>
          <t>M3</t>
        </is>
      </c>
      <c r="E835" s="20" t="n">
        <v>0.0051</v>
      </c>
      <c r="F835" s="21">
        <f>'COMPOSICOES AUXILIARES'!G263</f>
        <v/>
      </c>
      <c r="G835" s="21">
        <f>TRUNC(TRUNC(E835,8)*F835,2)</f>
        <v/>
      </c>
      <c r="L835" t="n">
        <v>0.0051</v>
      </c>
      <c r="M835" t="n">
        <v>676.22</v>
      </c>
      <c r="N835">
        <f>(M835-F835)</f>
        <v/>
      </c>
    </row>
    <row r="836" ht="15" customHeight="1">
      <c r="A836" s="1" t="n"/>
      <c r="B836" s="1" t="n"/>
      <c r="C836" s="1" t="n"/>
      <c r="D836" s="1" t="n"/>
      <c r="E836" s="77" t="inlineStr">
        <is>
          <t>TOTAL Serviço:</t>
        </is>
      </c>
      <c r="F836" s="89" t="n"/>
      <c r="G836" s="22">
        <f>SUM(G835:G835)</f>
        <v/>
      </c>
    </row>
    <row r="837" ht="15" customHeight="1">
      <c r="A837" s="1" t="n"/>
      <c r="B837" s="1" t="n"/>
      <c r="C837" s="1" t="n"/>
      <c r="D837" s="1" t="n"/>
      <c r="E837" s="78" t="inlineStr">
        <is>
          <t>VALOR:</t>
        </is>
      </c>
      <c r="F837" s="89" t="n"/>
      <c r="G837" s="4">
        <f>SUM(G833,G836)</f>
        <v/>
      </c>
    </row>
    <row r="838" ht="15" customHeight="1">
      <c r="A838" s="1" t="n"/>
      <c r="B838" s="1" t="n"/>
      <c r="C838" s="1" t="n"/>
      <c r="D838" s="1" t="n"/>
      <c r="E838" s="78" t="inlineStr">
        <is>
          <t>VALOR BDI:</t>
        </is>
      </c>
      <c r="F838" s="89" t="n"/>
      <c r="G838" s="4">
        <f>ROUNDDOWN(G837*BDI,2)</f>
        <v/>
      </c>
    </row>
    <row r="839" ht="15" customHeight="1">
      <c r="A839" s="1" t="n"/>
      <c r="B839" s="1" t="n"/>
      <c r="C839" s="1" t="n"/>
      <c r="D839" s="1" t="n"/>
      <c r="E839" s="78" t="inlineStr">
        <is>
          <t>VALOR COM BDI:</t>
        </is>
      </c>
      <c r="F839" s="89" t="n"/>
      <c r="G839" s="4">
        <f>G838 + G837</f>
        <v/>
      </c>
    </row>
    <row r="840" ht="9.949999999999999" customHeight="1">
      <c r="A840" s="1" t="n"/>
      <c r="B840" s="1" t="n"/>
      <c r="C840" s="1" t="n"/>
      <c r="D840" s="1" t="n"/>
      <c r="E840" s="79" t="n"/>
    </row>
    <row r="841" ht="20.1" customHeight="1">
      <c r="A841" s="80" t="inlineStr">
        <is>
          <t>91534 COMPACTADOR DE SOLOS DE PERCUSSÃO (SOQUETE) COM MOTOR A GASOLINA 4 TEMPOS, POTÊNCIA 4 CV - CHI DIURNO. AF_08/2015 (CHI)</t>
        </is>
      </c>
      <c r="B841" s="88" t="n"/>
      <c r="C841" s="88" t="n"/>
      <c r="D841" s="88" t="n"/>
      <c r="E841" s="88" t="n"/>
      <c r="F841" s="88" t="n"/>
      <c r="G841" s="89" t="n"/>
    </row>
    <row r="842" ht="15" customHeight="1">
      <c r="A842" s="76" t="inlineStr">
        <is>
          <t>Mão de Obra com Encargos Complementares</t>
        </is>
      </c>
      <c r="B842" s="89" t="n"/>
      <c r="C842" s="74" t="inlineStr">
        <is>
          <t>FONTE</t>
        </is>
      </c>
      <c r="D842" s="74" t="inlineStr">
        <is>
          <t>UNID</t>
        </is>
      </c>
      <c r="E842" s="74" t="inlineStr">
        <is>
          <t>COEFICIENTE</t>
        </is>
      </c>
      <c r="F842" s="74" t="inlineStr">
        <is>
          <t>PREÇO UNITÁRIO</t>
        </is>
      </c>
      <c r="G842" s="74" t="inlineStr">
        <is>
          <t>TOTAL</t>
        </is>
      </c>
    </row>
    <row r="843" ht="21" customHeight="1">
      <c r="A843" s="18" t="inlineStr">
        <is>
          <t>88297</t>
        </is>
      </c>
      <c r="B843" s="19" t="inlineStr">
        <is>
          <t>OPERADOR DE MÁQUINAS E EQUIPAMENTOS COM ENCARGOS COMPLEMENTARES</t>
        </is>
      </c>
      <c r="C843" s="18" t="inlineStr">
        <is>
          <t>SINAPI</t>
        </is>
      </c>
      <c r="D843" s="18" t="inlineStr">
        <is>
          <t>H</t>
        </is>
      </c>
      <c r="E843" s="20">
        <f>L843*FATOR</f>
        <v/>
      </c>
      <c r="F843" s="21">
        <f>'COMPOSICOES AUXILIARES'!G2761</f>
        <v/>
      </c>
      <c r="G843" s="21">
        <f>TRUNC(TRUNC(E843,8)*F843,2)</f>
        <v/>
      </c>
      <c r="L843" t="n">
        <v>1</v>
      </c>
      <c r="M843" t="n">
        <v>32.22</v>
      </c>
      <c r="N843">
        <f>(M843-F843)</f>
        <v/>
      </c>
    </row>
    <row r="844" ht="18" customHeight="1">
      <c r="A844" s="1" t="n"/>
      <c r="B844" s="1" t="n"/>
      <c r="C844" s="1" t="n"/>
      <c r="D844" s="1" t="n"/>
      <c r="E844" s="77" t="inlineStr">
        <is>
          <t>TOTAL Mão de Obra com Encargos Complementares:</t>
        </is>
      </c>
      <c r="F844" s="89" t="n"/>
      <c r="G844" s="22">
        <f>SUM(G843:G843)</f>
        <v/>
      </c>
    </row>
    <row r="845" ht="15" customHeight="1">
      <c r="A845" s="76" t="inlineStr">
        <is>
          <t>Serviço</t>
        </is>
      </c>
      <c r="B845" s="89" t="n"/>
      <c r="C845" s="74" t="inlineStr">
        <is>
          <t>FONTE</t>
        </is>
      </c>
      <c r="D845" s="74" t="inlineStr">
        <is>
          <t>UNID</t>
        </is>
      </c>
      <c r="E845" s="74" t="inlineStr">
        <is>
          <t>COEFICIENTE</t>
        </is>
      </c>
      <c r="F845" s="74" t="inlineStr">
        <is>
          <t>PREÇO UNITÁRIO</t>
        </is>
      </c>
      <c r="G845" s="74" t="inlineStr">
        <is>
          <t>TOTAL</t>
        </is>
      </c>
    </row>
    <row r="846" ht="29.1" customHeight="1">
      <c r="A846" s="18" t="inlineStr">
        <is>
          <t>91529</t>
        </is>
      </c>
      <c r="B846" s="19" t="inlineStr">
        <is>
          <t>COMPACTADOR DE SOLOS DE PERCUSSÃO (SOQUETE) COM MOTOR A GASOLINA 4 TEMPOS, POTÊNCIA 4 CV - DEPRECIAÇÃO. AF_08/2015</t>
        </is>
      </c>
      <c r="C846" s="18" t="inlineStr">
        <is>
          <t>SINAPI</t>
        </is>
      </c>
      <c r="D846" s="18" t="inlineStr">
        <is>
          <t>H</t>
        </is>
      </c>
      <c r="E846" s="20" t="n">
        <v>1</v>
      </c>
      <c r="F846" s="21">
        <f>'COMPOSICOES AUXILIARES'!G871</f>
        <v/>
      </c>
      <c r="G846" s="21">
        <f>TRUNC(TRUNC(E846,8)*F846,2)</f>
        <v/>
      </c>
      <c r="L846" t="n">
        <v>1</v>
      </c>
      <c r="M846" t="n">
        <v>0.82</v>
      </c>
      <c r="N846">
        <f>(M846-F846)</f>
        <v/>
      </c>
    </row>
    <row r="847" ht="29.1" customHeight="1">
      <c r="A847" s="18" t="inlineStr">
        <is>
          <t>91530</t>
        </is>
      </c>
      <c r="B847" s="19" t="inlineStr">
        <is>
          <t>COMPACTADOR DE SOLOS DE PERCUSSÃO (SOQUETE) COM MOTOR A GASOLINA 4 TEMPOS, POTÊNCIA 4 CV - JUROS. AF_08/2015</t>
        </is>
      </c>
      <c r="C847" s="18" t="inlineStr">
        <is>
          <t>SINAPI</t>
        </is>
      </c>
      <c r="D847" s="18" t="inlineStr">
        <is>
          <t>H</t>
        </is>
      </c>
      <c r="E847" s="20" t="n">
        <v>1</v>
      </c>
      <c r="F847" s="21">
        <f>'COMPOSICOES AUXILIARES'!G879</f>
        <v/>
      </c>
      <c r="G847" s="21">
        <f>TRUNC(TRUNC(E847,8)*F847,2)</f>
        <v/>
      </c>
      <c r="L847" t="n">
        <v>1</v>
      </c>
      <c r="M847" t="n">
        <v>0.22</v>
      </c>
      <c r="N847">
        <f>(M847-F847)</f>
        <v/>
      </c>
    </row>
    <row r="848" ht="15" customHeight="1">
      <c r="A848" s="1" t="n"/>
      <c r="B848" s="1" t="n"/>
      <c r="C848" s="1" t="n"/>
      <c r="D848" s="1" t="n"/>
      <c r="E848" s="77" t="inlineStr">
        <is>
          <t>TOTAL Serviço:</t>
        </is>
      </c>
      <c r="F848" s="89" t="n"/>
      <c r="G848" s="22">
        <f>SUM(G846:G847)</f>
        <v/>
      </c>
    </row>
    <row r="849" ht="15" customHeight="1">
      <c r="A849" s="1" t="n"/>
      <c r="B849" s="1" t="n"/>
      <c r="C849" s="1" t="n"/>
      <c r="D849" s="1" t="n"/>
      <c r="E849" s="78" t="inlineStr">
        <is>
          <t>VALOR:</t>
        </is>
      </c>
      <c r="F849" s="89" t="n"/>
      <c r="G849" s="4">
        <f>SUM(G844,G848)</f>
        <v/>
      </c>
    </row>
    <row r="850" ht="15" customHeight="1">
      <c r="A850" s="1" t="n"/>
      <c r="B850" s="1" t="n"/>
      <c r="C850" s="1" t="n"/>
      <c r="D850" s="1" t="n"/>
      <c r="E850" s="78" t="inlineStr">
        <is>
          <t>VALOR BDI:</t>
        </is>
      </c>
      <c r="F850" s="89" t="n"/>
      <c r="G850" s="4">
        <f>ROUNDDOWN(G849*BDI,2)</f>
        <v/>
      </c>
    </row>
    <row r="851" ht="15" customHeight="1">
      <c r="A851" s="1" t="n"/>
      <c r="B851" s="1" t="n"/>
      <c r="C851" s="1" t="n"/>
      <c r="D851" s="1" t="n"/>
      <c r="E851" s="78" t="inlineStr">
        <is>
          <t>VALOR COM BDI:</t>
        </is>
      </c>
      <c r="F851" s="89" t="n"/>
      <c r="G851" s="4">
        <f>G850 + G849</f>
        <v/>
      </c>
    </row>
    <row r="852" ht="9.949999999999999" customHeight="1">
      <c r="A852" s="1" t="n"/>
      <c r="B852" s="1" t="n"/>
      <c r="C852" s="1" t="n"/>
      <c r="D852" s="1" t="n"/>
      <c r="E852" s="79" t="n"/>
    </row>
    <row r="853" ht="20.1" customHeight="1">
      <c r="A853" s="80" t="inlineStr">
        <is>
          <t>91533 COMPACTADOR DE SOLOS DE PERCUSSÃO (SOQUETE) COM MOTOR A GASOLINA 4 TEMPOS, POTÊNCIA 4 CV - CHP DIURNO. AF_08/2015 (CHP)</t>
        </is>
      </c>
      <c r="B853" s="88" t="n"/>
      <c r="C853" s="88" t="n"/>
      <c r="D853" s="88" t="n"/>
      <c r="E853" s="88" t="n"/>
      <c r="F853" s="88" t="n"/>
      <c r="G853" s="89" t="n"/>
    </row>
    <row r="854" ht="15" customHeight="1">
      <c r="A854" s="76" t="inlineStr">
        <is>
          <t>Mão de Obra com Encargos Complementares</t>
        </is>
      </c>
      <c r="B854" s="89" t="n"/>
      <c r="C854" s="74" t="inlineStr">
        <is>
          <t>FONTE</t>
        </is>
      </c>
      <c r="D854" s="74" t="inlineStr">
        <is>
          <t>UNID</t>
        </is>
      </c>
      <c r="E854" s="74" t="inlineStr">
        <is>
          <t>COEFICIENTE</t>
        </is>
      </c>
      <c r="F854" s="74" t="inlineStr">
        <is>
          <t>PREÇO UNITÁRIO</t>
        </is>
      </c>
      <c r="G854" s="74" t="inlineStr">
        <is>
          <t>TOTAL</t>
        </is>
      </c>
    </row>
    <row r="855" ht="21" customHeight="1">
      <c r="A855" s="18" t="inlineStr">
        <is>
          <t>88297</t>
        </is>
      </c>
      <c r="B855" s="19" t="inlineStr">
        <is>
          <t>OPERADOR DE MÁQUINAS E EQUIPAMENTOS COM ENCARGOS COMPLEMENTARES</t>
        </is>
      </c>
      <c r="C855" s="18" t="inlineStr">
        <is>
          <t>SINAPI</t>
        </is>
      </c>
      <c r="D855" s="18" t="inlineStr">
        <is>
          <t>H</t>
        </is>
      </c>
      <c r="E855" s="20">
        <f>L855*FATOR</f>
        <v/>
      </c>
      <c r="F855" s="21">
        <f>'COMPOSICOES AUXILIARES'!G2761</f>
        <v/>
      </c>
      <c r="G855" s="21">
        <f>TRUNC(TRUNC(E855,8)*F855,2)</f>
        <v/>
      </c>
      <c r="L855" t="n">
        <v>1</v>
      </c>
      <c r="M855" t="n">
        <v>32.22</v>
      </c>
      <c r="N855">
        <f>(M855-F855)</f>
        <v/>
      </c>
    </row>
    <row r="856" ht="18" customHeight="1">
      <c r="A856" s="1" t="n"/>
      <c r="B856" s="1" t="n"/>
      <c r="C856" s="1" t="n"/>
      <c r="D856" s="1" t="n"/>
      <c r="E856" s="77" t="inlineStr">
        <is>
          <t>TOTAL Mão de Obra com Encargos Complementares:</t>
        </is>
      </c>
      <c r="F856" s="89" t="n"/>
      <c r="G856" s="22">
        <f>SUM(G855:G855)</f>
        <v/>
      </c>
    </row>
    <row r="857" ht="15" customHeight="1">
      <c r="A857" s="76" t="inlineStr">
        <is>
          <t>Serviço</t>
        </is>
      </c>
      <c r="B857" s="89" t="n"/>
      <c r="C857" s="74" t="inlineStr">
        <is>
          <t>FONTE</t>
        </is>
      </c>
      <c r="D857" s="74" t="inlineStr">
        <is>
          <t>UNID</t>
        </is>
      </c>
      <c r="E857" s="74" t="inlineStr">
        <is>
          <t>COEFICIENTE</t>
        </is>
      </c>
      <c r="F857" s="74" t="inlineStr">
        <is>
          <t>PREÇO UNITÁRIO</t>
        </is>
      </c>
      <c r="G857" s="74" t="inlineStr">
        <is>
          <t>TOTAL</t>
        </is>
      </c>
    </row>
    <row r="858" ht="29.1" customHeight="1">
      <c r="A858" s="18" t="inlineStr">
        <is>
          <t>91529</t>
        </is>
      </c>
      <c r="B858" s="19" t="inlineStr">
        <is>
          <t>COMPACTADOR DE SOLOS DE PERCUSSÃO (SOQUETE) COM MOTOR A GASOLINA 4 TEMPOS, POTÊNCIA 4 CV - DEPRECIAÇÃO. AF_08/2015</t>
        </is>
      </c>
      <c r="C858" s="18" t="inlineStr">
        <is>
          <t>SINAPI</t>
        </is>
      </c>
      <c r="D858" s="18" t="inlineStr">
        <is>
          <t>H</t>
        </is>
      </c>
      <c r="E858" s="20" t="n">
        <v>1</v>
      </c>
      <c r="F858" s="21">
        <f>'COMPOSICOES AUXILIARES'!G871</f>
        <v/>
      </c>
      <c r="G858" s="21">
        <f>TRUNC(TRUNC(E858,8)*F858,2)</f>
        <v/>
      </c>
      <c r="L858" t="n">
        <v>1</v>
      </c>
      <c r="M858" t="n">
        <v>0.82</v>
      </c>
      <c r="N858">
        <f>(M858-F858)</f>
        <v/>
      </c>
    </row>
    <row r="859" ht="29.1" customHeight="1">
      <c r="A859" s="18" t="inlineStr">
        <is>
          <t>91530</t>
        </is>
      </c>
      <c r="B859" s="19" t="inlineStr">
        <is>
          <t>COMPACTADOR DE SOLOS DE PERCUSSÃO (SOQUETE) COM MOTOR A GASOLINA 4 TEMPOS, POTÊNCIA 4 CV - JUROS. AF_08/2015</t>
        </is>
      </c>
      <c r="C859" s="18" t="inlineStr">
        <is>
          <t>SINAPI</t>
        </is>
      </c>
      <c r="D859" s="18" t="inlineStr">
        <is>
          <t>H</t>
        </is>
      </c>
      <c r="E859" s="20" t="n">
        <v>1</v>
      </c>
      <c r="F859" s="21">
        <f>'COMPOSICOES AUXILIARES'!G879</f>
        <v/>
      </c>
      <c r="G859" s="21">
        <f>TRUNC(TRUNC(E859,8)*F859,2)</f>
        <v/>
      </c>
      <c r="L859" t="n">
        <v>1</v>
      </c>
      <c r="M859" t="n">
        <v>0.22</v>
      </c>
      <c r="N859">
        <f>(M859-F859)</f>
        <v/>
      </c>
    </row>
    <row r="860" ht="29.1" customHeight="1">
      <c r="A860" s="18" t="inlineStr">
        <is>
          <t>91531</t>
        </is>
      </c>
      <c r="B860" s="19" t="inlineStr">
        <is>
          <t>COMPACTADOR DE SOLOS DE PERCUSSÃO (SOQUETE) COM MOTOR A GASOLINA 4 TEMPOS, POTÊNCIA 4 CV - MANUTENÇÃO. AF_08/2015</t>
        </is>
      </c>
      <c r="C860" s="18" t="inlineStr">
        <is>
          <t>SINAPI</t>
        </is>
      </c>
      <c r="D860" s="18" t="inlineStr">
        <is>
          <t>H</t>
        </is>
      </c>
      <c r="E860" s="20" t="n">
        <v>1</v>
      </c>
      <c r="F860" s="21">
        <f>'COMPOSICOES AUXILIARES'!G887</f>
        <v/>
      </c>
      <c r="G860" s="21">
        <f>TRUNC(TRUNC(E860,8)*F860,2)</f>
        <v/>
      </c>
      <c r="L860" t="n">
        <v>1</v>
      </c>
      <c r="M860" t="n">
        <v>1.03</v>
      </c>
      <c r="N860">
        <f>(M860-F860)</f>
        <v/>
      </c>
    </row>
    <row r="861" ht="29.1" customHeight="1">
      <c r="A861" s="18" t="inlineStr">
        <is>
          <t>91532</t>
        </is>
      </c>
      <c r="B861" s="19" t="inlineStr">
        <is>
          <t>COMPACTADOR DE SOLOS DE PERCUSSÃO (SOQUETE) COM MOTOR A GASOLINA 4 TEMPOS, POTÊNCIA 4 CV - MATERIAIS NA OPERAÇÃO. AF_08/2015</t>
        </is>
      </c>
      <c r="C861" s="18" t="inlineStr">
        <is>
          <t>SINAPI</t>
        </is>
      </c>
      <c r="D861" s="18" t="inlineStr">
        <is>
          <t>H</t>
        </is>
      </c>
      <c r="E861" s="20" t="n">
        <v>1</v>
      </c>
      <c r="F861" s="21">
        <f>'COMPOSICOES AUXILIARES'!G895</f>
        <v/>
      </c>
      <c r="G861" s="21">
        <f>TRUNC(TRUNC(E861,8)*F861,2)</f>
        <v/>
      </c>
      <c r="L861" t="n">
        <v>1</v>
      </c>
      <c r="M861" t="n">
        <v>6.75</v>
      </c>
      <c r="N861">
        <f>(M861-F861)</f>
        <v/>
      </c>
    </row>
    <row r="862" ht="15" customHeight="1">
      <c r="A862" s="1" t="n"/>
      <c r="B862" s="1" t="n"/>
      <c r="C862" s="1" t="n"/>
      <c r="D862" s="1" t="n"/>
      <c r="E862" s="77" t="inlineStr">
        <is>
          <t>TOTAL Serviço:</t>
        </is>
      </c>
      <c r="F862" s="89" t="n"/>
      <c r="G862" s="22">
        <f>SUM(G858:G861)</f>
        <v/>
      </c>
    </row>
    <row r="863" ht="15" customHeight="1">
      <c r="A863" s="1" t="n"/>
      <c r="B863" s="1" t="n"/>
      <c r="C863" s="1" t="n"/>
      <c r="D863" s="1" t="n"/>
      <c r="E863" s="78" t="inlineStr">
        <is>
          <t>VALOR:</t>
        </is>
      </c>
      <c r="F863" s="89" t="n"/>
      <c r="G863" s="4">
        <f>SUM(G856,G862)</f>
        <v/>
      </c>
    </row>
    <row r="864" ht="15" customHeight="1">
      <c r="A864" s="1" t="n"/>
      <c r="B864" s="1" t="n"/>
      <c r="C864" s="1" t="n"/>
      <c r="D864" s="1" t="n"/>
      <c r="E864" s="78" t="inlineStr">
        <is>
          <t>VALOR BDI:</t>
        </is>
      </c>
      <c r="F864" s="89" t="n"/>
      <c r="G864" s="4">
        <f>ROUNDDOWN(G863*BDI,2)</f>
        <v/>
      </c>
    </row>
    <row r="865" ht="15" customHeight="1">
      <c r="A865" s="1" t="n"/>
      <c r="B865" s="1" t="n"/>
      <c r="C865" s="1" t="n"/>
      <c r="D865" s="1" t="n"/>
      <c r="E865" s="78" t="inlineStr">
        <is>
          <t>VALOR COM BDI:</t>
        </is>
      </c>
      <c r="F865" s="89" t="n"/>
      <c r="G865" s="4">
        <f>G864 + G863</f>
        <v/>
      </c>
    </row>
    <row r="866" ht="9.949999999999999" customHeight="1">
      <c r="A866" s="1" t="n"/>
      <c r="B866" s="1" t="n"/>
      <c r="C866" s="1" t="n"/>
      <c r="D866" s="1" t="n"/>
      <c r="E866" s="79" t="n"/>
    </row>
    <row r="867" ht="20.1" customHeight="1">
      <c r="A867" s="80" t="inlineStr">
        <is>
          <t>91529 COMPACTADOR DE SOLOS DE PERCUSSÃO (SOQUETE) COM MOTOR A GASOLINA 4 TEMPOS, POTÊNCIA 4 CV - DEPRECIAÇÃO. AF_08/2015 (H)</t>
        </is>
      </c>
      <c r="B867" s="88" t="n"/>
      <c r="C867" s="88" t="n"/>
      <c r="D867" s="88" t="n"/>
      <c r="E867" s="88" t="n"/>
      <c r="F867" s="88" t="n"/>
      <c r="G867" s="89" t="n"/>
    </row>
    <row r="868" ht="15" customHeight="1">
      <c r="A868" s="76" t="inlineStr">
        <is>
          <t>Equipamento</t>
        </is>
      </c>
      <c r="B868" s="89" t="n"/>
      <c r="C868" s="74" t="inlineStr">
        <is>
          <t>FONTE</t>
        </is>
      </c>
      <c r="D868" s="74" t="inlineStr">
        <is>
          <t>UNID</t>
        </is>
      </c>
      <c r="E868" s="74" t="inlineStr">
        <is>
          <t>COEFICIENTE</t>
        </is>
      </c>
      <c r="F868" s="74" t="inlineStr">
        <is>
          <t>PREÇO UNITÁRIO</t>
        </is>
      </c>
      <c r="G868" s="74" t="inlineStr">
        <is>
          <t>TOTAL</t>
        </is>
      </c>
    </row>
    <row r="869" ht="21" customHeight="1">
      <c r="A869" s="18" t="inlineStr">
        <is>
          <t>00013458</t>
        </is>
      </c>
      <c r="B869" s="19" t="inlineStr">
        <is>
          <t>COMPACTADOR DE SOLOS DE PERCURSAO (SOQUETE) COM MOTOR A GASOLINA 4 TEMPOS DE 4 HP (4 CV)</t>
        </is>
      </c>
      <c r="C869" s="18" t="inlineStr">
        <is>
          <t>SINAPI</t>
        </is>
      </c>
      <c r="D869" s="18" t="inlineStr">
        <is>
          <t>UN</t>
        </is>
      </c>
      <c r="E869" s="20" t="n">
        <v>5.33e-05</v>
      </c>
      <c r="F869" s="21">
        <f>ROUND(M869*FATOR, 2)</f>
        <v/>
      </c>
      <c r="G869" s="21">
        <f>TRUNC(TRUNC(E869,8)*F869,2)</f>
        <v/>
      </c>
      <c r="M869" t="n">
        <v>15517.56</v>
      </c>
      <c r="N869">
        <f>(M869-F869)</f>
        <v/>
      </c>
    </row>
    <row r="870" ht="15" customHeight="1">
      <c r="A870" s="1" t="n"/>
      <c r="B870" s="1" t="n"/>
      <c r="C870" s="1" t="n"/>
      <c r="D870" s="1" t="n"/>
      <c r="E870" s="77" t="inlineStr">
        <is>
          <t>TOTAL Equipamento:</t>
        </is>
      </c>
      <c r="F870" s="89" t="n"/>
      <c r="G870" s="22">
        <f>SUM(G869:G869)</f>
        <v/>
      </c>
    </row>
    <row r="871" ht="15" customHeight="1">
      <c r="A871" s="1" t="n"/>
      <c r="B871" s="1" t="n"/>
      <c r="C871" s="1" t="n"/>
      <c r="D871" s="1" t="n"/>
      <c r="E871" s="78" t="inlineStr">
        <is>
          <t>VALOR:</t>
        </is>
      </c>
      <c r="F871" s="89" t="n"/>
      <c r="G871" s="4">
        <f>SUM(G870)</f>
        <v/>
      </c>
    </row>
    <row r="872" ht="15" customHeight="1">
      <c r="A872" s="1" t="n"/>
      <c r="B872" s="1" t="n"/>
      <c r="C872" s="1" t="n"/>
      <c r="D872" s="1" t="n"/>
      <c r="E872" s="78" t="inlineStr">
        <is>
          <t>VALOR BDI:</t>
        </is>
      </c>
      <c r="F872" s="89" t="n"/>
      <c r="G872" s="4">
        <f>ROUNDDOWN(G871*BDI,2)</f>
        <v/>
      </c>
    </row>
    <row r="873" ht="15" customHeight="1">
      <c r="A873" s="1" t="n"/>
      <c r="B873" s="1" t="n"/>
      <c r="C873" s="1" t="n"/>
      <c r="D873" s="1" t="n"/>
      <c r="E873" s="78" t="inlineStr">
        <is>
          <t>VALOR COM BDI:</t>
        </is>
      </c>
      <c r="F873" s="89" t="n"/>
      <c r="G873" s="4">
        <f>G872 + G871</f>
        <v/>
      </c>
    </row>
    <row r="874" ht="9.949999999999999" customHeight="1">
      <c r="A874" s="1" t="n"/>
      <c r="B874" s="1" t="n"/>
      <c r="C874" s="1" t="n"/>
      <c r="D874" s="1" t="n"/>
      <c r="E874" s="79" t="n"/>
    </row>
    <row r="875" ht="20.1" customHeight="1">
      <c r="A875" s="80" t="inlineStr">
        <is>
          <t>91530 COMPACTADOR DE SOLOS DE PERCUSSÃO (SOQUETE) COM MOTOR A GASOLINA 4 TEMPOS, POTÊNCIA 4 CV - JUROS. AF_08/2015 (H)</t>
        </is>
      </c>
      <c r="B875" s="88" t="n"/>
      <c r="C875" s="88" t="n"/>
      <c r="D875" s="88" t="n"/>
      <c r="E875" s="88" t="n"/>
      <c r="F875" s="88" t="n"/>
      <c r="G875" s="89" t="n"/>
    </row>
    <row r="876" ht="15" customHeight="1">
      <c r="A876" s="76" t="inlineStr">
        <is>
          <t>Equipamento</t>
        </is>
      </c>
      <c r="B876" s="89" t="n"/>
      <c r="C876" s="74" t="inlineStr">
        <is>
          <t>FONTE</t>
        </is>
      </c>
      <c r="D876" s="74" t="inlineStr">
        <is>
          <t>UNID</t>
        </is>
      </c>
      <c r="E876" s="74" t="inlineStr">
        <is>
          <t>COEFICIENTE</t>
        </is>
      </c>
      <c r="F876" s="74" t="inlineStr">
        <is>
          <t>PREÇO UNITÁRIO</t>
        </is>
      </c>
      <c r="G876" s="74" t="inlineStr">
        <is>
          <t>TOTAL</t>
        </is>
      </c>
    </row>
    <row r="877" ht="21" customHeight="1">
      <c r="A877" s="18" t="inlineStr">
        <is>
          <t>00013458</t>
        </is>
      </c>
      <c r="B877" s="19" t="inlineStr">
        <is>
          <t>COMPACTADOR DE SOLOS DE PERCURSAO (SOQUETE) COM MOTOR A GASOLINA 4 TEMPOS DE 4 HP (4 CV)</t>
        </is>
      </c>
      <c r="C877" s="18" t="inlineStr">
        <is>
          <t>SINAPI</t>
        </is>
      </c>
      <c r="D877" s="18" t="inlineStr">
        <is>
          <t>UN</t>
        </is>
      </c>
      <c r="E877" s="20" t="n">
        <v>1.43e-05</v>
      </c>
      <c r="F877" s="21">
        <f>ROUND(M877*FATOR, 2)</f>
        <v/>
      </c>
      <c r="G877" s="21">
        <f>TRUNC(TRUNC(E877,8)*F877,2)</f>
        <v/>
      </c>
      <c r="M877" t="n">
        <v>15517.56</v>
      </c>
      <c r="N877">
        <f>(M877-F877)</f>
        <v/>
      </c>
    </row>
    <row r="878" ht="15" customHeight="1">
      <c r="A878" s="1" t="n"/>
      <c r="B878" s="1" t="n"/>
      <c r="C878" s="1" t="n"/>
      <c r="D878" s="1" t="n"/>
      <c r="E878" s="77" t="inlineStr">
        <is>
          <t>TOTAL Equipamento:</t>
        </is>
      </c>
      <c r="F878" s="89" t="n"/>
      <c r="G878" s="22">
        <f>SUM(G877:G877)</f>
        <v/>
      </c>
    </row>
    <row r="879" ht="15" customHeight="1">
      <c r="A879" s="1" t="n"/>
      <c r="B879" s="1" t="n"/>
      <c r="C879" s="1" t="n"/>
      <c r="D879" s="1" t="n"/>
      <c r="E879" s="78" t="inlineStr">
        <is>
          <t>VALOR:</t>
        </is>
      </c>
      <c r="F879" s="89" t="n"/>
      <c r="G879" s="4">
        <f>SUM(G878)</f>
        <v/>
      </c>
    </row>
    <row r="880" ht="15" customHeight="1">
      <c r="A880" s="1" t="n"/>
      <c r="B880" s="1" t="n"/>
      <c r="C880" s="1" t="n"/>
      <c r="D880" s="1" t="n"/>
      <c r="E880" s="78" t="inlineStr">
        <is>
          <t>VALOR BDI:</t>
        </is>
      </c>
      <c r="F880" s="89" t="n"/>
      <c r="G880" s="4">
        <f>ROUNDDOWN(G879*BDI,2)</f>
        <v/>
      </c>
    </row>
    <row r="881" ht="15" customHeight="1">
      <c r="A881" s="1" t="n"/>
      <c r="B881" s="1" t="n"/>
      <c r="C881" s="1" t="n"/>
      <c r="D881" s="1" t="n"/>
      <c r="E881" s="78" t="inlineStr">
        <is>
          <t>VALOR COM BDI:</t>
        </is>
      </c>
      <c r="F881" s="89" t="n"/>
      <c r="G881" s="4">
        <f>G880 + G879</f>
        <v/>
      </c>
    </row>
    <row r="882" ht="9.949999999999999" customHeight="1">
      <c r="A882" s="1" t="n"/>
      <c r="B882" s="1" t="n"/>
      <c r="C882" s="1" t="n"/>
      <c r="D882" s="1" t="n"/>
      <c r="E882" s="79" t="n"/>
    </row>
    <row r="883" ht="20.1" customHeight="1">
      <c r="A883" s="80" t="inlineStr">
        <is>
          <t>91531 COMPACTADOR DE SOLOS DE PERCUSSÃO (SOQUETE) COM MOTOR A GASOLINA 4 TEMPOS, POTÊNCIA 4 CV - MANUTENÇÃO. AF_08/2015 (H)</t>
        </is>
      </c>
      <c r="B883" s="88" t="n"/>
      <c r="C883" s="88" t="n"/>
      <c r="D883" s="88" t="n"/>
      <c r="E883" s="88" t="n"/>
      <c r="F883" s="88" t="n"/>
      <c r="G883" s="89" t="n"/>
    </row>
    <row r="884" ht="15" customHeight="1">
      <c r="A884" s="76" t="inlineStr">
        <is>
          <t>Equipamento</t>
        </is>
      </c>
      <c r="B884" s="89" t="n"/>
      <c r="C884" s="74" t="inlineStr">
        <is>
          <t>FONTE</t>
        </is>
      </c>
      <c r="D884" s="74" t="inlineStr">
        <is>
          <t>UNID</t>
        </is>
      </c>
      <c r="E884" s="74" t="inlineStr">
        <is>
          <t>COEFICIENTE</t>
        </is>
      </c>
      <c r="F884" s="74" t="inlineStr">
        <is>
          <t>PREÇO UNITÁRIO</t>
        </is>
      </c>
      <c r="G884" s="74" t="inlineStr">
        <is>
          <t>TOTAL</t>
        </is>
      </c>
    </row>
    <row r="885" ht="21" customHeight="1">
      <c r="A885" s="18" t="inlineStr">
        <is>
          <t>00013458</t>
        </is>
      </c>
      <c r="B885" s="19" t="inlineStr">
        <is>
          <t>COMPACTADOR DE SOLOS DE PERCURSAO (SOQUETE) COM MOTOR A GASOLINA 4 TEMPOS DE 4 HP (4 CV)</t>
        </is>
      </c>
      <c r="C885" s="18" t="inlineStr">
        <is>
          <t>SINAPI</t>
        </is>
      </c>
      <c r="D885" s="18" t="inlineStr">
        <is>
          <t>UN</t>
        </is>
      </c>
      <c r="E885" s="20" t="n">
        <v>6.669999999999999e-05</v>
      </c>
      <c r="F885" s="21">
        <f>ROUND(M885*FATOR, 2)</f>
        <v/>
      </c>
      <c r="G885" s="21">
        <f>TRUNC(TRUNC(E885,8)*F885,2)</f>
        <v/>
      </c>
      <c r="M885" t="n">
        <v>15517.56</v>
      </c>
      <c r="N885">
        <f>(M885-F885)</f>
        <v/>
      </c>
    </row>
    <row r="886" ht="15" customHeight="1">
      <c r="A886" s="1" t="n"/>
      <c r="B886" s="1" t="n"/>
      <c r="C886" s="1" t="n"/>
      <c r="D886" s="1" t="n"/>
      <c r="E886" s="77" t="inlineStr">
        <is>
          <t>TOTAL Equipamento:</t>
        </is>
      </c>
      <c r="F886" s="89" t="n"/>
      <c r="G886" s="22">
        <f>SUM(G885:G885)</f>
        <v/>
      </c>
    </row>
    <row r="887" ht="15" customHeight="1">
      <c r="A887" s="1" t="n"/>
      <c r="B887" s="1" t="n"/>
      <c r="C887" s="1" t="n"/>
      <c r="D887" s="1" t="n"/>
      <c r="E887" s="78" t="inlineStr">
        <is>
          <t>VALOR:</t>
        </is>
      </c>
      <c r="F887" s="89" t="n"/>
      <c r="G887" s="4">
        <f>SUM(G886)</f>
        <v/>
      </c>
    </row>
    <row r="888" ht="15" customHeight="1">
      <c r="A888" s="1" t="n"/>
      <c r="B888" s="1" t="n"/>
      <c r="C888" s="1" t="n"/>
      <c r="D888" s="1" t="n"/>
      <c r="E888" s="78" t="inlineStr">
        <is>
          <t>VALOR BDI:</t>
        </is>
      </c>
      <c r="F888" s="89" t="n"/>
      <c r="G888" s="4">
        <f>ROUNDDOWN(G887*BDI,2)</f>
        <v/>
      </c>
    </row>
    <row r="889" ht="15" customHeight="1">
      <c r="A889" s="1" t="n"/>
      <c r="B889" s="1" t="n"/>
      <c r="C889" s="1" t="n"/>
      <c r="D889" s="1" t="n"/>
      <c r="E889" s="78" t="inlineStr">
        <is>
          <t>VALOR COM BDI:</t>
        </is>
      </c>
      <c r="F889" s="89" t="n"/>
      <c r="G889" s="4">
        <f>G888 + G887</f>
        <v/>
      </c>
    </row>
    <row r="890" ht="9.949999999999999" customHeight="1">
      <c r="A890" s="1" t="n"/>
      <c r="B890" s="1" t="n"/>
      <c r="C890" s="1" t="n"/>
      <c r="D890" s="1" t="n"/>
      <c r="E890" s="79" t="n"/>
    </row>
    <row r="891" ht="20.1" customHeight="1">
      <c r="A891" s="80" t="inlineStr">
        <is>
          <t>91532 COMPACTADOR DE SOLOS DE PERCUSSÃO (SOQUETE) COM MOTOR A GASOLINA 4 TEMPOS, POTÊNCIA 4 CV - MATERIAIS NA OPERAÇÃO. AF_08/2015 (H)</t>
        </is>
      </c>
      <c r="B891" s="88" t="n"/>
      <c r="C891" s="88" t="n"/>
      <c r="D891" s="88" t="n"/>
      <c r="E891" s="88" t="n"/>
      <c r="F891" s="88" t="n"/>
      <c r="G891" s="89" t="n"/>
    </row>
    <row r="892" ht="15" customHeight="1">
      <c r="A892" s="76" t="inlineStr">
        <is>
          <t>Material</t>
        </is>
      </c>
      <c r="B892" s="89" t="n"/>
      <c r="C892" s="74" t="inlineStr">
        <is>
          <t>FONTE</t>
        </is>
      </c>
      <c r="D892" s="74" t="inlineStr">
        <is>
          <t>UNID</t>
        </is>
      </c>
      <c r="E892" s="74" t="inlineStr">
        <is>
          <t>COEFICIENTE</t>
        </is>
      </c>
      <c r="F892" s="74" t="inlineStr">
        <is>
          <t>PREÇO UNITÁRIO</t>
        </is>
      </c>
      <c r="G892" s="74" t="inlineStr">
        <is>
          <t>TOTAL</t>
        </is>
      </c>
    </row>
    <row r="893" ht="15" customHeight="1">
      <c r="A893" s="18" t="inlineStr">
        <is>
          <t>00004222</t>
        </is>
      </c>
      <c r="B893" s="19" t="inlineStr">
        <is>
          <t>GASOLINA COMUM</t>
        </is>
      </c>
      <c r="C893" s="18" t="inlineStr">
        <is>
          <t>SINAPI</t>
        </is>
      </c>
      <c r="D893" s="18" t="inlineStr">
        <is>
          <t>L</t>
        </is>
      </c>
      <c r="E893" s="20" t="n">
        <v>1.03</v>
      </c>
      <c r="F893" s="21">
        <f>ROUND(M893*FATOR, 2)</f>
        <v/>
      </c>
      <c r="G893" s="21">
        <f>TRUNC(TRUNC(E893,8)*F893,2)</f>
        <v/>
      </c>
      <c r="L893" t="n">
        <v>1.03</v>
      </c>
      <c r="M893" t="n">
        <v>6.56</v>
      </c>
      <c r="N893">
        <f>(M893-F893)</f>
        <v/>
      </c>
    </row>
    <row r="894" ht="15" customHeight="1">
      <c r="A894" s="1" t="n"/>
      <c r="B894" s="1" t="n"/>
      <c r="C894" s="1" t="n"/>
      <c r="D894" s="1" t="n"/>
      <c r="E894" s="77" t="inlineStr">
        <is>
          <t>TOTAL Material:</t>
        </is>
      </c>
      <c r="F894" s="89" t="n"/>
      <c r="G894" s="22">
        <f>SUM(G893:G893)</f>
        <v/>
      </c>
    </row>
    <row r="895" ht="15" customHeight="1">
      <c r="A895" s="1" t="n"/>
      <c r="B895" s="1" t="n"/>
      <c r="C895" s="1" t="n"/>
      <c r="D895" s="1" t="n"/>
      <c r="E895" s="78" t="inlineStr">
        <is>
          <t>VALOR:</t>
        </is>
      </c>
      <c r="F895" s="89" t="n"/>
      <c r="G895" s="4">
        <f>SUM(G894)</f>
        <v/>
      </c>
    </row>
    <row r="896" ht="15" customHeight="1">
      <c r="A896" s="1" t="n"/>
      <c r="B896" s="1" t="n"/>
      <c r="C896" s="1" t="n"/>
      <c r="D896" s="1" t="n"/>
      <c r="E896" s="78" t="inlineStr">
        <is>
          <t>VALOR BDI:</t>
        </is>
      </c>
      <c r="F896" s="89" t="n"/>
      <c r="G896" s="4">
        <f>ROUNDDOWN(G895*BDI,2)</f>
        <v/>
      </c>
    </row>
    <row r="897" ht="15" customHeight="1">
      <c r="A897" s="1" t="n"/>
      <c r="B897" s="1" t="n"/>
      <c r="C897" s="1" t="n"/>
      <c r="D897" s="1" t="n"/>
      <c r="E897" s="78" t="inlineStr">
        <is>
          <t>VALOR COM BDI:</t>
        </is>
      </c>
      <c r="F897" s="89" t="n"/>
      <c r="G897" s="4">
        <f>G896 + G895</f>
        <v/>
      </c>
    </row>
    <row r="898" ht="9.949999999999999" customHeight="1">
      <c r="A898" s="1" t="n"/>
      <c r="B898" s="1" t="n"/>
      <c r="C898" s="1" t="n"/>
      <c r="D898" s="1" t="n"/>
      <c r="E898" s="79" t="n"/>
    </row>
    <row r="899" ht="20.1" customHeight="1">
      <c r="A899" s="80" t="inlineStr">
        <is>
          <t>94970 CONCRETO FCK = 20MPA, TRAÇO 1:2,7:3 (EM MASSA SECA DE CIMENTO/ AREIA MÉDIA/ BRITA 1) - PREPARO MECÂNICO COM BETONEIRA 600 L. AF_05/2021 (M3)</t>
        </is>
      </c>
      <c r="B899" s="88" t="n"/>
      <c r="C899" s="88" t="n"/>
      <c r="D899" s="88" t="n"/>
      <c r="E899" s="88" t="n"/>
      <c r="F899" s="88" t="n"/>
      <c r="G899" s="89" t="n"/>
    </row>
    <row r="900" ht="15" customHeight="1">
      <c r="A900" s="76" t="inlineStr">
        <is>
          <t>Equipamento Custo Horário</t>
        </is>
      </c>
      <c r="B900" s="89" t="n"/>
      <c r="C900" s="74" t="inlineStr">
        <is>
          <t>FONTE</t>
        </is>
      </c>
      <c r="D900" s="74" t="inlineStr">
        <is>
          <t>UNID</t>
        </is>
      </c>
      <c r="E900" s="74" t="inlineStr">
        <is>
          <t>COEFICIENTE</t>
        </is>
      </c>
      <c r="F900" s="74" t="inlineStr">
        <is>
          <t>PREÇO UNITÁRIO</t>
        </is>
      </c>
      <c r="G900" s="74" t="inlineStr">
        <is>
          <t>TOTAL</t>
        </is>
      </c>
    </row>
    <row r="901" ht="38.1" customHeight="1">
      <c r="A901" s="18" t="inlineStr">
        <is>
          <t>89226</t>
        </is>
      </c>
      <c r="B901" s="19" t="inlineStr">
        <is>
          <t>BETONEIRA CAPACIDADE NOMINAL DE 600 L, CAPACIDADE DE MISTURA 360 L, MOTOR ELÉTRICO TRIFÁSICO POTÊNCIA DE 4 CV, SEM CARREGADOR - CHI DIURNO. AF_05/2023</t>
        </is>
      </c>
      <c r="C901" s="18" t="inlineStr">
        <is>
          <t>SINAPI</t>
        </is>
      </c>
      <c r="D901" s="18" t="inlineStr">
        <is>
          <t>CHI</t>
        </is>
      </c>
      <c r="E901" s="20" t="n">
        <v>0.6197</v>
      </c>
      <c r="F901" s="21">
        <f>'COMPOSICOES AUXILIARES'!G502</f>
        <v/>
      </c>
      <c r="G901" s="21">
        <f>TRUNC(TRUNC(E901,8)*F901,2)</f>
        <v/>
      </c>
      <c r="L901" t="n">
        <v>0.6197</v>
      </c>
      <c r="M901" t="n">
        <v>1.45</v>
      </c>
      <c r="N901">
        <f>(M901-F901)</f>
        <v/>
      </c>
    </row>
    <row r="902" ht="38.1" customHeight="1">
      <c r="A902" s="18" t="inlineStr">
        <is>
          <t>89225</t>
        </is>
      </c>
      <c r="B902" s="19" t="inlineStr">
        <is>
          <t>BETONEIRA CAPACIDADE NOMINAL DE 600 L, CAPACIDADE DE MISTURA 360 L, MOTOR ELÉTRICO TRIFÁSICO POTÊNCIA DE 4 CV, SEM CARREGADOR - CHP DIURNO. AF_05/2023</t>
        </is>
      </c>
      <c r="C902" s="18" t="inlineStr">
        <is>
          <t>SINAPI</t>
        </is>
      </c>
      <c r="D902" s="18" t="inlineStr">
        <is>
          <t>CHP</t>
        </is>
      </c>
      <c r="E902" s="20" t="n">
        <v>0.6572</v>
      </c>
      <c r="F902" s="21">
        <f>'COMPOSICOES AUXILIARES'!G513</f>
        <v/>
      </c>
      <c r="G902" s="21">
        <f>TRUNC(TRUNC(E902,8)*F902,2)</f>
        <v/>
      </c>
      <c r="L902" t="n">
        <v>0.6572</v>
      </c>
      <c r="M902" t="n">
        <v>5.23</v>
      </c>
      <c r="N902">
        <f>(M902-F902)</f>
        <v/>
      </c>
    </row>
    <row r="903" ht="18" customHeight="1">
      <c r="A903" s="1" t="n"/>
      <c r="B903" s="1" t="n"/>
      <c r="C903" s="1" t="n"/>
      <c r="D903" s="1" t="n"/>
      <c r="E903" s="77" t="inlineStr">
        <is>
          <t>TOTAL Equipamento Custo Horário:</t>
        </is>
      </c>
      <c r="F903" s="89" t="n"/>
      <c r="G903" s="22">
        <f>SUM(G901:G902)</f>
        <v/>
      </c>
    </row>
    <row r="904" ht="15" customHeight="1">
      <c r="A904" s="76" t="inlineStr">
        <is>
          <t>Material</t>
        </is>
      </c>
      <c r="B904" s="89" t="n"/>
      <c r="C904" s="74" t="inlineStr">
        <is>
          <t>FONTE</t>
        </is>
      </c>
      <c r="D904" s="74" t="inlineStr">
        <is>
          <t>UNID</t>
        </is>
      </c>
      <c r="E904" s="74" t="inlineStr">
        <is>
          <t>COEFICIENTE</t>
        </is>
      </c>
      <c r="F904" s="74" t="inlineStr">
        <is>
          <t>PREÇO UNITÁRIO</t>
        </is>
      </c>
      <c r="G904" s="74" t="inlineStr">
        <is>
          <t>TOTAL</t>
        </is>
      </c>
    </row>
    <row r="905" ht="21" customHeight="1">
      <c r="A905" s="18" t="inlineStr">
        <is>
          <t>00000370</t>
        </is>
      </c>
      <c r="B905" s="19" t="inlineStr">
        <is>
          <t>AREIA MEDIA - POSTO JAZIDA/FORNECEDOR (RETIRADO NA JAZIDA, SEM TRANSPORTE)</t>
        </is>
      </c>
      <c r="C905" s="18" t="inlineStr">
        <is>
          <t>SINAPI</t>
        </is>
      </c>
      <c r="D905" s="18" t="inlineStr">
        <is>
          <t>M3</t>
        </is>
      </c>
      <c r="E905" s="20" t="n">
        <v>0.7609</v>
      </c>
      <c r="F905" s="21">
        <f>ROUND(M905*FATOR, 2)</f>
        <v/>
      </c>
      <c r="G905" s="21">
        <f>TRUNC(TRUNC(E905,8)*F905,2)</f>
        <v/>
      </c>
      <c r="L905" t="n">
        <v>0.7609</v>
      </c>
      <c r="M905" t="n">
        <v>130</v>
      </c>
      <c r="N905">
        <f>(M905-F905)</f>
        <v/>
      </c>
    </row>
    <row r="906" ht="15" customHeight="1">
      <c r="A906" s="18" t="inlineStr">
        <is>
          <t>00001379</t>
        </is>
      </c>
      <c r="B906" s="19" t="inlineStr">
        <is>
          <t>CIMENTO PORTLAND COMPOSTO CP II-32</t>
        </is>
      </c>
      <c r="C906" s="18" t="inlineStr">
        <is>
          <t>SINAPI</t>
        </is>
      </c>
      <c r="D906" s="18" t="inlineStr">
        <is>
          <t>KG</t>
        </is>
      </c>
      <c r="E906" s="20" t="n">
        <v>325.1589</v>
      </c>
      <c r="F906" s="21">
        <f>ROUND(M906*FATOR, 2)</f>
        <v/>
      </c>
      <c r="G906" s="21">
        <f>TRUNC(TRUNC(E906,8)*F906,2)</f>
        <v/>
      </c>
      <c r="L906" t="n">
        <v>325.1589</v>
      </c>
      <c r="M906" t="n">
        <v>0.72</v>
      </c>
      <c r="N906">
        <f>(M906-F906)</f>
        <v/>
      </c>
    </row>
    <row r="907" ht="21" customHeight="1">
      <c r="A907" s="18" t="inlineStr">
        <is>
          <t>00004721</t>
        </is>
      </c>
      <c r="B907" s="19" t="inlineStr">
        <is>
          <t>PEDRA BRITADA N. 1 (9,5 A 19 MM) POSTO PEDREIRA/FORNECEDOR, SEM FRETE</t>
        </is>
      </c>
      <c r="C907" s="18" t="inlineStr">
        <is>
          <t>SINAPI</t>
        </is>
      </c>
      <c r="D907" s="18" t="inlineStr">
        <is>
          <t>M3</t>
        </is>
      </c>
      <c r="E907" s="20" t="n">
        <v>0.5911999999999999</v>
      </c>
      <c r="F907" s="21">
        <f>ROUND(M907*FATOR, 2)</f>
        <v/>
      </c>
      <c r="G907" s="21">
        <f>TRUNC(TRUNC(E907,8)*F907,2)</f>
        <v/>
      </c>
      <c r="L907" t="n">
        <v>0.5911999999999999</v>
      </c>
      <c r="M907" t="n">
        <v>115.64</v>
      </c>
      <c r="N907">
        <f>(M907-F907)</f>
        <v/>
      </c>
    </row>
    <row r="908" ht="15" customHeight="1">
      <c r="A908" s="1" t="n"/>
      <c r="B908" s="1" t="n"/>
      <c r="C908" s="1" t="n"/>
      <c r="D908" s="1" t="n"/>
      <c r="E908" s="77" t="inlineStr">
        <is>
          <t>TOTAL Material:</t>
        </is>
      </c>
      <c r="F908" s="89" t="n"/>
      <c r="G908" s="22">
        <f>SUM(G905:G907)</f>
        <v/>
      </c>
    </row>
    <row r="909" ht="15" customHeight="1">
      <c r="A909" s="76" t="inlineStr">
        <is>
          <t>Mão de Obra com Encargos Complementares</t>
        </is>
      </c>
      <c r="B909" s="89" t="n"/>
      <c r="C909" s="74" t="inlineStr">
        <is>
          <t>FONTE</t>
        </is>
      </c>
      <c r="D909" s="74" t="inlineStr">
        <is>
          <t>UNID</t>
        </is>
      </c>
      <c r="E909" s="74" t="inlineStr">
        <is>
          <t>COEFICIENTE</t>
        </is>
      </c>
      <c r="F909" s="74" t="inlineStr">
        <is>
          <t>PREÇO UNITÁRIO</t>
        </is>
      </c>
      <c r="G909" s="74" t="inlineStr">
        <is>
          <t>TOTAL</t>
        </is>
      </c>
    </row>
    <row r="910" ht="21" customHeight="1">
      <c r="A910" s="18" t="inlineStr">
        <is>
          <t>88377</t>
        </is>
      </c>
      <c r="B910" s="19" t="inlineStr">
        <is>
          <t>OPERADOR DE BETONEIRA ESTACIONÁRIA/MISTURADOR COM ENCARGOS COMPLEMENTARES</t>
        </is>
      </c>
      <c r="C910" s="18" t="inlineStr">
        <is>
          <t>SINAPI</t>
        </is>
      </c>
      <c r="D910" s="18" t="inlineStr">
        <is>
          <t>H</t>
        </is>
      </c>
      <c r="E910" s="20">
        <f>L910*FATOR</f>
        <v/>
      </c>
      <c r="F910" s="21">
        <f>'COMPOSICOES AUXILIARES'!G2666</f>
        <v/>
      </c>
      <c r="G910" s="21">
        <f>TRUNC(TRUNC(E910,8)*F910,2)</f>
        <v/>
      </c>
      <c r="L910" t="n">
        <v>1.2768</v>
      </c>
      <c r="M910" t="n">
        <v>26.7</v>
      </c>
      <c r="N910">
        <f>(M910-F910)</f>
        <v/>
      </c>
    </row>
    <row r="911" ht="15" customHeight="1">
      <c r="A911" s="18" t="inlineStr">
        <is>
          <t>88316</t>
        </is>
      </c>
      <c r="B911" s="19" t="inlineStr">
        <is>
          <t>SERVENTE COM ENCARGOS COMPLEMENTARES</t>
        </is>
      </c>
      <c r="C911" s="18" t="inlineStr">
        <is>
          <t>SINAPI</t>
        </is>
      </c>
      <c r="D911" s="18" t="inlineStr">
        <is>
          <t>H</t>
        </is>
      </c>
      <c r="E911" s="20">
        <f>L911*FATOR</f>
        <v/>
      </c>
      <c r="F911" s="21">
        <f>'COMPOSICOES AUXILIARES'!G3382</f>
        <v/>
      </c>
      <c r="G911" s="21">
        <f>TRUNC(TRUNC(E911,8)*F911,2)</f>
        <v/>
      </c>
      <c r="L911" t="n">
        <v>2.0267</v>
      </c>
      <c r="M911" t="n">
        <v>22.1</v>
      </c>
      <c r="N911">
        <f>(M911-F911)</f>
        <v/>
      </c>
    </row>
    <row r="912" ht="18" customHeight="1">
      <c r="A912" s="1" t="n"/>
      <c r="B912" s="1" t="n"/>
      <c r="C912" s="1" t="n"/>
      <c r="D912" s="1" t="n"/>
      <c r="E912" s="77" t="inlineStr">
        <is>
          <t>TOTAL Mão de Obra com Encargos Complementares:</t>
        </is>
      </c>
      <c r="F912" s="89" t="n"/>
      <c r="G912" s="22">
        <f>SUM(G910:G911)</f>
        <v/>
      </c>
    </row>
    <row r="913" ht="15" customHeight="1">
      <c r="A913" s="1" t="n"/>
      <c r="B913" s="1" t="n"/>
      <c r="C913" s="1" t="n"/>
      <c r="D913" s="1" t="n"/>
      <c r="E913" s="78" t="inlineStr">
        <is>
          <t>VALOR:</t>
        </is>
      </c>
      <c r="F913" s="89" t="n"/>
      <c r="G913" s="4">
        <f>SUM(G908,G912,G903)</f>
        <v/>
      </c>
    </row>
    <row r="914" ht="15" customHeight="1">
      <c r="A914" s="1" t="n"/>
      <c r="B914" s="1" t="n"/>
      <c r="C914" s="1" t="n"/>
      <c r="D914" s="1" t="n"/>
      <c r="E914" s="78" t="inlineStr">
        <is>
          <t>VALOR BDI:</t>
        </is>
      </c>
      <c r="F914" s="89" t="n"/>
      <c r="G914" s="4">
        <f>ROUNDDOWN(G913*BDI,2)</f>
        <v/>
      </c>
    </row>
    <row r="915" ht="15" customHeight="1">
      <c r="A915" s="1" t="n"/>
      <c r="B915" s="1" t="n"/>
      <c r="C915" s="1" t="n"/>
      <c r="D915" s="1" t="n"/>
      <c r="E915" s="78" t="inlineStr">
        <is>
          <t>VALOR COM BDI:</t>
        </is>
      </c>
      <c r="F915" s="89" t="n"/>
      <c r="G915" s="4">
        <f>G914 + G913</f>
        <v/>
      </c>
    </row>
    <row r="916" ht="9.949999999999999" customHeight="1">
      <c r="A916" s="1" t="n"/>
      <c r="B916" s="1" t="n"/>
      <c r="C916" s="1" t="n"/>
      <c r="D916" s="1" t="n"/>
      <c r="E916" s="79" t="n"/>
    </row>
    <row r="917" ht="20.1" customHeight="1">
      <c r="A917" s="80" t="inlineStr">
        <is>
          <t>94972 CONCRETO FCK = 30MPA, TRAÇO 1:2,1:2,5 (EM MASSA SECA DE CIMENTO/ AREIA MÉDIA/ BRITA 1) - PREPARO MECÂNICO COM BETONEIRA 600 L. AF_05/2021 (M3)</t>
        </is>
      </c>
      <c r="B917" s="88" t="n"/>
      <c r="C917" s="88" t="n"/>
      <c r="D917" s="88" t="n"/>
      <c r="E917" s="88" t="n"/>
      <c r="F917" s="88" t="n"/>
      <c r="G917" s="89" t="n"/>
    </row>
    <row r="918" ht="15" customHeight="1">
      <c r="A918" s="76" t="inlineStr">
        <is>
          <t>Equipamento Custo Horário</t>
        </is>
      </c>
      <c r="B918" s="89" t="n"/>
      <c r="C918" s="74" t="inlineStr">
        <is>
          <t>FONTE</t>
        </is>
      </c>
      <c r="D918" s="74" t="inlineStr">
        <is>
          <t>UNID</t>
        </is>
      </c>
      <c r="E918" s="74" t="inlineStr">
        <is>
          <t>COEFICIENTE</t>
        </is>
      </c>
      <c r="F918" s="74" t="inlineStr">
        <is>
          <t>PREÇO UNITÁRIO</t>
        </is>
      </c>
      <c r="G918" s="74" t="inlineStr">
        <is>
          <t>TOTAL</t>
        </is>
      </c>
    </row>
    <row r="919" ht="38.1" customHeight="1">
      <c r="A919" s="18" t="inlineStr">
        <is>
          <t>89226</t>
        </is>
      </c>
      <c r="B919" s="19" t="inlineStr">
        <is>
          <t>BETONEIRA CAPACIDADE NOMINAL DE 600 L, CAPACIDADE DE MISTURA 360 L, MOTOR ELÉTRICO TRIFÁSICO POTÊNCIA DE 4 CV, SEM CARREGADOR - CHI DIURNO. AF_05/2023</t>
        </is>
      </c>
      <c r="C919" s="18" t="inlineStr">
        <is>
          <t>SINAPI</t>
        </is>
      </c>
      <c r="D919" s="18" t="inlineStr">
        <is>
          <t>CHI</t>
        </is>
      </c>
      <c r="E919" s="20" t="n">
        <v>0.6018</v>
      </c>
      <c r="F919" s="21">
        <f>'COMPOSICOES AUXILIARES'!G502</f>
        <v/>
      </c>
      <c r="G919" s="21">
        <f>TRUNC(TRUNC(E919,8)*F919,2)</f>
        <v/>
      </c>
      <c r="L919" t="n">
        <v>0.6018</v>
      </c>
      <c r="M919" t="n">
        <v>1.45</v>
      </c>
      <c r="N919">
        <f>(M919-F919)</f>
        <v/>
      </c>
    </row>
    <row r="920" ht="38.1" customHeight="1">
      <c r="A920" s="18" t="inlineStr">
        <is>
          <t>89225</t>
        </is>
      </c>
      <c r="B920" s="19" t="inlineStr">
        <is>
          <t>BETONEIRA CAPACIDADE NOMINAL DE 600 L, CAPACIDADE DE MISTURA 360 L, MOTOR ELÉTRICO TRIFÁSICO POTÊNCIA DE 4 CV, SEM CARREGADOR - CHP DIURNO. AF_05/2023</t>
        </is>
      </c>
      <c r="C920" s="18" t="inlineStr">
        <is>
          <t>SINAPI</t>
        </is>
      </c>
      <c r="D920" s="18" t="inlineStr">
        <is>
          <t>CHP</t>
        </is>
      </c>
      <c r="E920" s="20" t="n">
        <v>0.6382</v>
      </c>
      <c r="F920" s="21">
        <f>'COMPOSICOES AUXILIARES'!G513</f>
        <v/>
      </c>
      <c r="G920" s="21">
        <f>TRUNC(TRUNC(E920,8)*F920,2)</f>
        <v/>
      </c>
      <c r="L920" t="n">
        <v>0.6382</v>
      </c>
      <c r="M920" t="n">
        <v>5.23</v>
      </c>
      <c r="N920">
        <f>(M920-F920)</f>
        <v/>
      </c>
    </row>
    <row r="921" ht="18" customHeight="1">
      <c r="A921" s="1" t="n"/>
      <c r="B921" s="1" t="n"/>
      <c r="C921" s="1" t="n"/>
      <c r="D921" s="1" t="n"/>
      <c r="E921" s="77" t="inlineStr">
        <is>
          <t>TOTAL Equipamento Custo Horário:</t>
        </is>
      </c>
      <c r="F921" s="89" t="n"/>
      <c r="G921" s="22">
        <f>SUM(G919:G920)</f>
        <v/>
      </c>
    </row>
    <row r="922" ht="15" customHeight="1">
      <c r="A922" s="76" t="inlineStr">
        <is>
          <t>Material</t>
        </is>
      </c>
      <c r="B922" s="89" t="n"/>
      <c r="C922" s="74" t="inlineStr">
        <is>
          <t>FONTE</t>
        </is>
      </c>
      <c r="D922" s="74" t="inlineStr">
        <is>
          <t>UNID</t>
        </is>
      </c>
      <c r="E922" s="74" t="inlineStr">
        <is>
          <t>COEFICIENTE</t>
        </is>
      </c>
      <c r="F922" s="74" t="inlineStr">
        <is>
          <t>PREÇO UNITÁRIO</t>
        </is>
      </c>
      <c r="G922" s="74" t="inlineStr">
        <is>
          <t>TOTAL</t>
        </is>
      </c>
    </row>
    <row r="923" ht="21" customHeight="1">
      <c r="A923" s="18" t="inlineStr">
        <is>
          <t>00000370</t>
        </is>
      </c>
      <c r="B923" s="19" t="inlineStr">
        <is>
          <t>AREIA MEDIA - POSTO JAZIDA/FORNECEDOR (RETIRADO NA JAZIDA, SEM TRANSPORTE)</t>
        </is>
      </c>
      <c r="C923" s="18" t="inlineStr">
        <is>
          <t>SINAPI</t>
        </is>
      </c>
      <c r="D923" s="18" t="inlineStr">
        <is>
          <t>M3</t>
        </is>
      </c>
      <c r="E923" s="20" t="n">
        <v>0.7119</v>
      </c>
      <c r="F923" s="21">
        <f>ROUND(M923*FATOR, 2)</f>
        <v/>
      </c>
      <c r="G923" s="21">
        <f>TRUNC(TRUNC(E923,8)*F923,2)</f>
        <v/>
      </c>
      <c r="L923" t="n">
        <v>0.7119</v>
      </c>
      <c r="M923" t="n">
        <v>130</v>
      </c>
      <c r="N923">
        <f>(M923-F923)</f>
        <v/>
      </c>
    </row>
    <row r="924" ht="15" customHeight="1">
      <c r="A924" s="18" t="inlineStr">
        <is>
          <t>00001379</t>
        </is>
      </c>
      <c r="B924" s="19" t="inlineStr">
        <is>
          <t>CIMENTO PORTLAND COMPOSTO CP II-32</t>
        </is>
      </c>
      <c r="C924" s="18" t="inlineStr">
        <is>
          <t>SINAPI</t>
        </is>
      </c>
      <c r="D924" s="18" t="inlineStr">
        <is>
          <t>KG</t>
        </is>
      </c>
      <c r="E924" s="20" t="n">
        <v>391.1663</v>
      </c>
      <c r="F924" s="21">
        <f>ROUND(M924*FATOR, 2)</f>
        <v/>
      </c>
      <c r="G924" s="21">
        <f>TRUNC(TRUNC(E924,8)*F924,2)</f>
        <v/>
      </c>
      <c r="L924" t="n">
        <v>391.1663</v>
      </c>
      <c r="M924" t="n">
        <v>0.72</v>
      </c>
      <c r="N924">
        <f>(M924-F924)</f>
        <v/>
      </c>
    </row>
    <row r="925" ht="21" customHeight="1">
      <c r="A925" s="18" t="inlineStr">
        <is>
          <t>00004721</t>
        </is>
      </c>
      <c r="B925" s="19" t="inlineStr">
        <is>
          <t>PEDRA BRITADA N. 1 (9,5 A 19 MM) POSTO PEDREIRA/FORNECEDOR, SEM FRETE</t>
        </is>
      </c>
      <c r="C925" s="18" t="inlineStr">
        <is>
          <t>SINAPI</t>
        </is>
      </c>
      <c r="D925" s="18" t="inlineStr">
        <is>
          <t>M3</t>
        </is>
      </c>
      <c r="E925" s="20" t="n">
        <v>0.5927</v>
      </c>
      <c r="F925" s="21">
        <f>ROUND(M925*FATOR, 2)</f>
        <v/>
      </c>
      <c r="G925" s="21">
        <f>TRUNC(TRUNC(E925,8)*F925,2)</f>
        <v/>
      </c>
      <c r="L925" t="n">
        <v>0.5927</v>
      </c>
      <c r="M925" t="n">
        <v>115.64</v>
      </c>
      <c r="N925">
        <f>(M925-F925)</f>
        <v/>
      </c>
    </row>
    <row r="926" ht="15" customHeight="1">
      <c r="A926" s="1" t="n"/>
      <c r="B926" s="1" t="n"/>
      <c r="C926" s="1" t="n"/>
      <c r="D926" s="1" t="n"/>
      <c r="E926" s="77" t="inlineStr">
        <is>
          <t>TOTAL Material:</t>
        </is>
      </c>
      <c r="F926" s="89" t="n"/>
      <c r="G926" s="22">
        <f>SUM(G923:G925)</f>
        <v/>
      </c>
    </row>
    <row r="927" ht="15" customHeight="1">
      <c r="A927" s="76" t="inlineStr">
        <is>
          <t>Mão de Obra com Encargos Complementares</t>
        </is>
      </c>
      <c r="B927" s="89" t="n"/>
      <c r="C927" s="74" t="inlineStr">
        <is>
          <t>FONTE</t>
        </is>
      </c>
      <c r="D927" s="74" t="inlineStr">
        <is>
          <t>UNID</t>
        </is>
      </c>
      <c r="E927" s="74" t="inlineStr">
        <is>
          <t>COEFICIENTE</t>
        </is>
      </c>
      <c r="F927" s="74" t="inlineStr">
        <is>
          <t>PREÇO UNITÁRIO</t>
        </is>
      </c>
      <c r="G927" s="74" t="inlineStr">
        <is>
          <t>TOTAL</t>
        </is>
      </c>
    </row>
    <row r="928" ht="21" customHeight="1">
      <c r="A928" s="18" t="inlineStr">
        <is>
          <t>88377</t>
        </is>
      </c>
      <c r="B928" s="19" t="inlineStr">
        <is>
          <t>OPERADOR DE BETONEIRA ESTACIONÁRIA/MISTURADOR COM ENCARGOS COMPLEMENTARES</t>
        </is>
      </c>
      <c r="C928" s="18" t="inlineStr">
        <is>
          <t>SINAPI</t>
        </is>
      </c>
      <c r="D928" s="18" t="inlineStr">
        <is>
          <t>H</t>
        </is>
      </c>
      <c r="E928" s="20">
        <f>L928*FATOR</f>
        <v/>
      </c>
      <c r="F928" s="21">
        <f>'COMPOSICOES AUXILIARES'!G2666</f>
        <v/>
      </c>
      <c r="G928" s="21">
        <f>TRUNC(TRUNC(E928,8)*F928,2)</f>
        <v/>
      </c>
      <c r="L928" t="n">
        <v>1.24</v>
      </c>
      <c r="M928" t="n">
        <v>26.7</v>
      </c>
      <c r="N928">
        <f>(M928-F928)</f>
        <v/>
      </c>
    </row>
    <row r="929" ht="15" customHeight="1">
      <c r="A929" s="18" t="inlineStr">
        <is>
          <t>88316</t>
        </is>
      </c>
      <c r="B929" s="19" t="inlineStr">
        <is>
          <t>SERVENTE COM ENCARGOS COMPLEMENTARES</t>
        </is>
      </c>
      <c r="C929" s="18" t="inlineStr">
        <is>
          <t>SINAPI</t>
        </is>
      </c>
      <c r="D929" s="18" t="inlineStr">
        <is>
          <t>H</t>
        </is>
      </c>
      <c r="E929" s="20">
        <f>L929*FATOR</f>
        <v/>
      </c>
      <c r="F929" s="21">
        <f>'COMPOSICOES AUXILIARES'!G3382</f>
        <v/>
      </c>
      <c r="G929" s="21">
        <f>TRUNC(TRUNC(E929,8)*F929,2)</f>
        <v/>
      </c>
      <c r="L929" t="n">
        <v>1.9633</v>
      </c>
      <c r="M929" t="n">
        <v>22.1</v>
      </c>
      <c r="N929">
        <f>(M929-F929)</f>
        <v/>
      </c>
    </row>
    <row r="930" ht="18" customHeight="1">
      <c r="A930" s="1" t="n"/>
      <c r="B930" s="1" t="n"/>
      <c r="C930" s="1" t="n"/>
      <c r="D930" s="1" t="n"/>
      <c r="E930" s="77" t="inlineStr">
        <is>
          <t>TOTAL Mão de Obra com Encargos Complementares:</t>
        </is>
      </c>
      <c r="F930" s="89" t="n"/>
      <c r="G930" s="22">
        <f>SUM(G928:G929)</f>
        <v/>
      </c>
    </row>
    <row r="931" ht="15" customHeight="1">
      <c r="A931" s="1" t="n"/>
      <c r="B931" s="1" t="n"/>
      <c r="C931" s="1" t="n"/>
      <c r="D931" s="1" t="n"/>
      <c r="E931" s="78" t="inlineStr">
        <is>
          <t>VALOR:</t>
        </is>
      </c>
      <c r="F931" s="89" t="n"/>
      <c r="G931" s="4">
        <f>SUM(G926,G930,G921)</f>
        <v/>
      </c>
    </row>
    <row r="932" ht="15" customHeight="1">
      <c r="A932" s="1" t="n"/>
      <c r="B932" s="1" t="n"/>
      <c r="C932" s="1" t="n"/>
      <c r="D932" s="1" t="n"/>
      <c r="E932" s="78" t="inlineStr">
        <is>
          <t>VALOR BDI:</t>
        </is>
      </c>
      <c r="F932" s="89" t="n"/>
      <c r="G932" s="4">
        <f>ROUNDDOWN(G931*BDI,2)</f>
        <v/>
      </c>
    </row>
    <row r="933" ht="15" customHeight="1">
      <c r="A933" s="1" t="n"/>
      <c r="B933" s="1" t="n"/>
      <c r="C933" s="1" t="n"/>
      <c r="D933" s="1" t="n"/>
      <c r="E933" s="78" t="inlineStr">
        <is>
          <t>VALOR COM BDI:</t>
        </is>
      </c>
      <c r="F933" s="89" t="n"/>
      <c r="G933" s="4">
        <f>G932 + G931</f>
        <v/>
      </c>
    </row>
    <row r="934" ht="9.949999999999999" customHeight="1">
      <c r="A934" s="1" t="n"/>
      <c r="B934" s="1" t="n"/>
      <c r="C934" s="1" t="n"/>
      <c r="D934" s="1" t="n"/>
      <c r="E934" s="79" t="n"/>
    </row>
    <row r="935" ht="20.1" customHeight="1">
      <c r="A935" s="80" t="inlineStr">
        <is>
          <t>94974 CONCRETO MAGRO PARA LASTRO, TRAÇO 1:4,5:4,5 (EM MASSA SECA DE CIMENTO/ AREIA MÉDIA/ BRITA 1) - PREPARO MANUAL. AF_05/2021 (M3)</t>
        </is>
      </c>
      <c r="B935" s="88" t="n"/>
      <c r="C935" s="88" t="n"/>
      <c r="D935" s="88" t="n"/>
      <c r="E935" s="88" t="n"/>
      <c r="F935" s="88" t="n"/>
      <c r="G935" s="89" t="n"/>
    </row>
    <row r="936" ht="15" customHeight="1">
      <c r="A936" s="76" t="inlineStr">
        <is>
          <t>Material</t>
        </is>
      </c>
      <c r="B936" s="89" t="n"/>
      <c r="C936" s="74" t="inlineStr">
        <is>
          <t>FONTE</t>
        </is>
      </c>
      <c r="D936" s="74" t="inlineStr">
        <is>
          <t>UNID</t>
        </is>
      </c>
      <c r="E936" s="74" t="inlineStr">
        <is>
          <t>COEFICIENTE</t>
        </is>
      </c>
      <c r="F936" s="74" t="inlineStr">
        <is>
          <t>PREÇO UNITÁRIO</t>
        </is>
      </c>
      <c r="G936" s="74" t="inlineStr">
        <is>
          <t>TOTAL</t>
        </is>
      </c>
    </row>
    <row r="937" ht="21" customHeight="1">
      <c r="A937" s="18" t="inlineStr">
        <is>
          <t>00000370</t>
        </is>
      </c>
      <c r="B937" s="19" t="inlineStr">
        <is>
          <t>AREIA MEDIA - POSTO JAZIDA/FORNECEDOR (RETIRADO NA JAZIDA, SEM TRANSPORTE)</t>
        </is>
      </c>
      <c r="C937" s="18" t="inlineStr">
        <is>
          <t>SINAPI</t>
        </is>
      </c>
      <c r="D937" s="18" t="inlineStr">
        <is>
          <t>M3</t>
        </is>
      </c>
      <c r="E937" s="20" t="n">
        <v>0.8538</v>
      </c>
      <c r="F937" s="21">
        <f>ROUND(M937*FATOR, 2)</f>
        <v/>
      </c>
      <c r="G937" s="21">
        <f>TRUNC(TRUNC(E937,8)*F937,2)</f>
        <v/>
      </c>
      <c r="L937" t="n">
        <v>0.8538</v>
      </c>
      <c r="M937" t="n">
        <v>130</v>
      </c>
      <c r="N937">
        <f>(M937-F937)</f>
        <v/>
      </c>
    </row>
    <row r="938" ht="15" customHeight="1">
      <c r="A938" s="18" t="inlineStr">
        <is>
          <t>00001379</t>
        </is>
      </c>
      <c r="B938" s="19" t="inlineStr">
        <is>
          <t>CIMENTO PORTLAND COMPOSTO CP II-32</t>
        </is>
      </c>
      <c r="C938" s="18" t="inlineStr">
        <is>
          <t>SINAPI</t>
        </is>
      </c>
      <c r="D938" s="18" t="inlineStr">
        <is>
          <t>KG</t>
        </is>
      </c>
      <c r="E938" s="20" t="n">
        <v>218.93</v>
      </c>
      <c r="F938" s="21">
        <f>ROUND(M938*FATOR, 2)</f>
        <v/>
      </c>
      <c r="G938" s="21">
        <f>TRUNC(TRUNC(E938,8)*F938,2)</f>
        <v/>
      </c>
      <c r="L938" t="n">
        <v>218.93</v>
      </c>
      <c r="M938" t="n">
        <v>0.72</v>
      </c>
      <c r="N938">
        <f>(M938-F938)</f>
        <v/>
      </c>
    </row>
    <row r="939" ht="21" customHeight="1">
      <c r="A939" s="18" t="inlineStr">
        <is>
          <t>00004721</t>
        </is>
      </c>
      <c r="B939" s="19" t="inlineStr">
        <is>
          <t>PEDRA BRITADA N. 1 (9,5 A 19 MM) POSTO PEDREIRA/FORNECEDOR, SEM FRETE</t>
        </is>
      </c>
      <c r="C939" s="18" t="inlineStr">
        <is>
          <t>SINAPI</t>
        </is>
      </c>
      <c r="D939" s="18" t="inlineStr">
        <is>
          <t>M3</t>
        </is>
      </c>
      <c r="E939" s="20" t="n">
        <v>0.5971</v>
      </c>
      <c r="F939" s="21">
        <f>ROUND(M939*FATOR, 2)</f>
        <v/>
      </c>
      <c r="G939" s="21">
        <f>TRUNC(TRUNC(E939,8)*F939,2)</f>
        <v/>
      </c>
      <c r="L939" t="n">
        <v>0.5971</v>
      </c>
      <c r="M939" t="n">
        <v>115.64</v>
      </c>
      <c r="N939">
        <f>(M939-F939)</f>
        <v/>
      </c>
    </row>
    <row r="940" ht="15" customHeight="1">
      <c r="A940" s="1" t="n"/>
      <c r="B940" s="1" t="n"/>
      <c r="C940" s="1" t="n"/>
      <c r="D940" s="1" t="n"/>
      <c r="E940" s="77" t="inlineStr">
        <is>
          <t>TOTAL Material:</t>
        </is>
      </c>
      <c r="F940" s="89" t="n"/>
      <c r="G940" s="22">
        <f>SUM(G937:G939)</f>
        <v/>
      </c>
    </row>
    <row r="941" ht="15" customHeight="1">
      <c r="A941" s="76" t="inlineStr">
        <is>
          <t>Mão de Obra com Encargos Complementares</t>
        </is>
      </c>
      <c r="B941" s="89" t="n"/>
      <c r="C941" s="74" t="inlineStr">
        <is>
          <t>FONTE</t>
        </is>
      </c>
      <c r="D941" s="74" t="inlineStr">
        <is>
          <t>UNID</t>
        </is>
      </c>
      <c r="E941" s="74" t="inlineStr">
        <is>
          <t>COEFICIENTE</t>
        </is>
      </c>
      <c r="F941" s="74" t="inlineStr">
        <is>
          <t>PREÇO UNITÁRIO</t>
        </is>
      </c>
      <c r="G941" s="74" t="inlineStr">
        <is>
          <t>TOTAL</t>
        </is>
      </c>
    </row>
    <row r="942" ht="15" customHeight="1">
      <c r="A942" s="18" t="inlineStr">
        <is>
          <t>88316</t>
        </is>
      </c>
      <c r="B942" s="19" t="inlineStr">
        <is>
          <t>SERVENTE COM ENCARGOS COMPLEMENTARES</t>
        </is>
      </c>
      <c r="C942" s="18" t="inlineStr">
        <is>
          <t>SINAPI</t>
        </is>
      </c>
      <c r="D942" s="18" t="inlineStr">
        <is>
          <t>H</t>
        </is>
      </c>
      <c r="E942" s="20">
        <f>L942*FATOR</f>
        <v/>
      </c>
      <c r="F942" s="21">
        <f>'COMPOSICOES AUXILIARES'!G3382</f>
        <v/>
      </c>
      <c r="G942" s="21">
        <f>TRUNC(TRUNC(E942,8)*F942,2)</f>
        <v/>
      </c>
      <c r="L942" t="n">
        <v>6.2858</v>
      </c>
      <c r="M942" t="n">
        <v>22.1</v>
      </c>
      <c r="N942">
        <f>(M942-F942)</f>
        <v/>
      </c>
    </row>
    <row r="943" ht="18" customHeight="1">
      <c r="A943" s="1" t="n"/>
      <c r="B943" s="1" t="n"/>
      <c r="C943" s="1" t="n"/>
      <c r="D943" s="1" t="n"/>
      <c r="E943" s="77" t="inlineStr">
        <is>
          <t>TOTAL Mão de Obra com Encargos Complementares:</t>
        </is>
      </c>
      <c r="F943" s="89" t="n"/>
      <c r="G943" s="22">
        <f>SUM(G942:G942)</f>
        <v/>
      </c>
    </row>
    <row r="944" ht="15" customHeight="1">
      <c r="A944" s="1" t="n"/>
      <c r="B944" s="1" t="n"/>
      <c r="C944" s="1" t="n"/>
      <c r="D944" s="1" t="n"/>
      <c r="E944" s="78" t="inlineStr">
        <is>
          <t>VALOR:</t>
        </is>
      </c>
      <c r="F944" s="89" t="n"/>
      <c r="G944" s="4">
        <f>SUM(G940,G943)</f>
        <v/>
      </c>
    </row>
    <row r="945" ht="15" customHeight="1">
      <c r="A945" s="1" t="n"/>
      <c r="B945" s="1" t="n"/>
      <c r="C945" s="1" t="n"/>
      <c r="D945" s="1" t="n"/>
      <c r="E945" s="78" t="inlineStr">
        <is>
          <t>VALOR BDI:</t>
        </is>
      </c>
      <c r="F945" s="89" t="n"/>
      <c r="G945" s="4">
        <f>ROUNDDOWN(G944*BDI,2)</f>
        <v/>
      </c>
    </row>
    <row r="946" ht="15" customHeight="1">
      <c r="A946" s="1" t="n"/>
      <c r="B946" s="1" t="n"/>
      <c r="C946" s="1" t="n"/>
      <c r="D946" s="1" t="n"/>
      <c r="E946" s="78" t="inlineStr">
        <is>
          <t>VALOR COM BDI:</t>
        </is>
      </c>
      <c r="F946" s="89" t="n"/>
      <c r="G946" s="4">
        <f>G945 + G944</f>
        <v/>
      </c>
    </row>
    <row r="947" ht="9.949999999999999" customHeight="1">
      <c r="A947" s="1" t="n"/>
      <c r="B947" s="1" t="n"/>
      <c r="C947" s="1" t="n"/>
      <c r="D947" s="1" t="n"/>
      <c r="E947" s="79" t="n"/>
    </row>
    <row r="948" ht="20.1" customHeight="1">
      <c r="A948" s="80" t="inlineStr">
        <is>
          <t>94968 CONCRETO MAGRO PARA LASTRO, TRAÇO 1:4,5:4,5 (EM MASSA SECA DE CIMENTO/ AREIA MÉDIA/ BRITA 1) - PREPARO MECÂNICO COM BETONEIRA 600 L. AF_05/2021 (M3)</t>
        </is>
      </c>
      <c r="B948" s="88" t="n"/>
      <c r="C948" s="88" t="n"/>
      <c r="D948" s="88" t="n"/>
      <c r="E948" s="88" t="n"/>
      <c r="F948" s="88" t="n"/>
      <c r="G948" s="89" t="n"/>
    </row>
    <row r="949" ht="15" customHeight="1">
      <c r="A949" s="76" t="inlineStr">
        <is>
          <t>Equipamento Custo Horário</t>
        </is>
      </c>
      <c r="B949" s="89" t="n"/>
      <c r="C949" s="74" t="inlineStr">
        <is>
          <t>FONTE</t>
        </is>
      </c>
      <c r="D949" s="74" t="inlineStr">
        <is>
          <t>UNID</t>
        </is>
      </c>
      <c r="E949" s="74" t="inlineStr">
        <is>
          <t>COEFICIENTE</t>
        </is>
      </c>
      <c r="F949" s="74" t="inlineStr">
        <is>
          <t>PREÇO UNITÁRIO</t>
        </is>
      </c>
      <c r="G949" s="74" t="inlineStr">
        <is>
          <t>TOTAL</t>
        </is>
      </c>
    </row>
    <row r="950" ht="38.1" customHeight="1">
      <c r="A950" s="18" t="inlineStr">
        <is>
          <t>89226</t>
        </is>
      </c>
      <c r="B950" s="19" t="inlineStr">
        <is>
          <t>BETONEIRA CAPACIDADE NOMINAL DE 600 L, CAPACIDADE DE MISTURA 360 L, MOTOR ELÉTRICO TRIFÁSICO POTÊNCIA DE 4 CV, SEM CARREGADOR - CHI DIURNO. AF_05/2023</t>
        </is>
      </c>
      <c r="C950" s="18" t="inlineStr">
        <is>
          <t>SINAPI</t>
        </is>
      </c>
      <c r="D950" s="18" t="inlineStr">
        <is>
          <t>CHI</t>
        </is>
      </c>
      <c r="E950" s="20" t="n">
        <v>0.6462</v>
      </c>
      <c r="F950" s="21">
        <f>'COMPOSICOES AUXILIARES'!G502</f>
        <v/>
      </c>
      <c r="G950" s="21">
        <f>TRUNC(TRUNC(E950,8)*F950,2)</f>
        <v/>
      </c>
      <c r="L950" t="n">
        <v>0.6462</v>
      </c>
      <c r="M950" t="n">
        <v>1.45</v>
      </c>
      <c r="N950">
        <f>(M950-F950)</f>
        <v/>
      </c>
    </row>
    <row r="951" ht="38.1" customHeight="1">
      <c r="A951" s="18" t="inlineStr">
        <is>
          <t>89225</t>
        </is>
      </c>
      <c r="B951" s="19" t="inlineStr">
        <is>
          <t>BETONEIRA CAPACIDADE NOMINAL DE 600 L, CAPACIDADE DE MISTURA 360 L, MOTOR ELÉTRICO TRIFÁSICO POTÊNCIA DE 4 CV, SEM CARREGADOR - CHP DIURNO. AF_05/2023</t>
        </is>
      </c>
      <c r="C951" s="18" t="inlineStr">
        <is>
          <t>SINAPI</t>
        </is>
      </c>
      <c r="D951" s="18" t="inlineStr">
        <is>
          <t>CHP</t>
        </is>
      </c>
      <c r="E951" s="20" t="n">
        <v>0.6853</v>
      </c>
      <c r="F951" s="21">
        <f>'COMPOSICOES AUXILIARES'!G513</f>
        <v/>
      </c>
      <c r="G951" s="21">
        <f>TRUNC(TRUNC(E951,8)*F951,2)</f>
        <v/>
      </c>
      <c r="L951" t="n">
        <v>0.6853</v>
      </c>
      <c r="M951" t="n">
        <v>5.23</v>
      </c>
      <c r="N951">
        <f>(M951-F951)</f>
        <v/>
      </c>
    </row>
    <row r="952" ht="18" customHeight="1">
      <c r="A952" s="1" t="n"/>
      <c r="B952" s="1" t="n"/>
      <c r="C952" s="1" t="n"/>
      <c r="D952" s="1" t="n"/>
      <c r="E952" s="77" t="inlineStr">
        <is>
          <t>TOTAL Equipamento Custo Horário:</t>
        </is>
      </c>
      <c r="F952" s="89" t="n"/>
      <c r="G952" s="22">
        <f>SUM(G950:G951)</f>
        <v/>
      </c>
    </row>
    <row r="953" ht="15" customHeight="1">
      <c r="A953" s="76" t="inlineStr">
        <is>
          <t>Material</t>
        </is>
      </c>
      <c r="B953" s="89" t="n"/>
      <c r="C953" s="74" t="inlineStr">
        <is>
          <t>FONTE</t>
        </is>
      </c>
      <c r="D953" s="74" t="inlineStr">
        <is>
          <t>UNID</t>
        </is>
      </c>
      <c r="E953" s="74" t="inlineStr">
        <is>
          <t>COEFICIENTE</t>
        </is>
      </c>
      <c r="F953" s="74" t="inlineStr">
        <is>
          <t>PREÇO UNITÁRIO</t>
        </is>
      </c>
      <c r="G953" s="74" t="inlineStr">
        <is>
          <t>TOTAL</t>
        </is>
      </c>
    </row>
    <row r="954" ht="21" customHeight="1">
      <c r="A954" s="18" t="inlineStr">
        <is>
          <t>00000370</t>
        </is>
      </c>
      <c r="B954" s="19" t="inlineStr">
        <is>
          <t>AREIA MEDIA - POSTO JAZIDA/FORNECEDOR (RETIRADO NA JAZIDA, SEM TRANSPORTE)</t>
        </is>
      </c>
      <c r="C954" s="18" t="inlineStr">
        <is>
          <t>SINAPI</t>
        </is>
      </c>
      <c r="D954" s="18" t="inlineStr">
        <is>
          <t>M3</t>
        </is>
      </c>
      <c r="E954" s="20" t="n">
        <v>0.8325</v>
      </c>
      <c r="F954" s="21">
        <f>ROUND(M954*FATOR, 2)</f>
        <v/>
      </c>
      <c r="G954" s="21">
        <f>TRUNC(TRUNC(E954,8)*F954,2)</f>
        <v/>
      </c>
      <c r="L954" t="n">
        <v>0.8325</v>
      </c>
      <c r="M954" t="n">
        <v>130</v>
      </c>
      <c r="N954">
        <f>(M954-F954)</f>
        <v/>
      </c>
    </row>
    <row r="955" ht="15" customHeight="1">
      <c r="A955" s="18" t="inlineStr">
        <is>
          <t>00001379</t>
        </is>
      </c>
      <c r="B955" s="19" t="inlineStr">
        <is>
          <t>CIMENTO PORTLAND COMPOSTO CP II-32</t>
        </is>
      </c>
      <c r="C955" s="18" t="inlineStr">
        <is>
          <t>SINAPI</t>
        </is>
      </c>
      <c r="D955" s="18" t="inlineStr">
        <is>
          <t>KG</t>
        </is>
      </c>
      <c r="E955" s="20" t="n">
        <v>213.4531</v>
      </c>
      <c r="F955" s="21">
        <f>ROUND(M955*FATOR, 2)</f>
        <v/>
      </c>
      <c r="G955" s="21">
        <f>TRUNC(TRUNC(E955,8)*F955,2)</f>
        <v/>
      </c>
      <c r="L955" t="n">
        <v>213.4531</v>
      </c>
      <c r="M955" t="n">
        <v>0.72</v>
      </c>
      <c r="N955">
        <f>(M955-F955)</f>
        <v/>
      </c>
    </row>
    <row r="956" ht="21" customHeight="1">
      <c r="A956" s="18" t="inlineStr">
        <is>
          <t>00004721</t>
        </is>
      </c>
      <c r="B956" s="19" t="inlineStr">
        <is>
          <t>PEDRA BRITADA N. 1 (9,5 A 19 MM) POSTO PEDREIRA/FORNECEDOR, SEM FRETE</t>
        </is>
      </c>
      <c r="C956" s="18" t="inlineStr">
        <is>
          <t>SINAPI</t>
        </is>
      </c>
      <c r="D956" s="18" t="inlineStr">
        <is>
          <t>M3</t>
        </is>
      </c>
      <c r="E956" s="20" t="n">
        <v>0.5821</v>
      </c>
      <c r="F956" s="21">
        <f>ROUND(M956*FATOR, 2)</f>
        <v/>
      </c>
      <c r="G956" s="21">
        <f>TRUNC(TRUNC(E956,8)*F956,2)</f>
        <v/>
      </c>
      <c r="L956" t="n">
        <v>0.5821</v>
      </c>
      <c r="M956" t="n">
        <v>115.64</v>
      </c>
      <c r="N956">
        <f>(M956-F956)</f>
        <v/>
      </c>
    </row>
    <row r="957" ht="15" customHeight="1">
      <c r="A957" s="1" t="n"/>
      <c r="B957" s="1" t="n"/>
      <c r="C957" s="1" t="n"/>
      <c r="D957" s="1" t="n"/>
      <c r="E957" s="77" t="inlineStr">
        <is>
          <t>TOTAL Material:</t>
        </is>
      </c>
      <c r="F957" s="89" t="n"/>
      <c r="G957" s="22">
        <f>SUM(G954:G956)</f>
        <v/>
      </c>
    </row>
    <row r="958" ht="15" customHeight="1">
      <c r="A958" s="76" t="inlineStr">
        <is>
          <t>Mão de Obra com Encargos Complementares</t>
        </is>
      </c>
      <c r="B958" s="89" t="n"/>
      <c r="C958" s="74" t="inlineStr">
        <is>
          <t>FONTE</t>
        </is>
      </c>
      <c r="D958" s="74" t="inlineStr">
        <is>
          <t>UNID</t>
        </is>
      </c>
      <c r="E958" s="74" t="inlineStr">
        <is>
          <t>COEFICIENTE</t>
        </is>
      </c>
      <c r="F958" s="74" t="inlineStr">
        <is>
          <t>PREÇO UNITÁRIO</t>
        </is>
      </c>
      <c r="G958" s="74" t="inlineStr">
        <is>
          <t>TOTAL</t>
        </is>
      </c>
    </row>
    <row r="959" ht="21" customHeight="1">
      <c r="A959" s="18" t="inlineStr">
        <is>
          <t>88377</t>
        </is>
      </c>
      <c r="B959" s="19" t="inlineStr">
        <is>
          <t>OPERADOR DE BETONEIRA ESTACIONÁRIA/MISTURADOR COM ENCARGOS COMPLEMENTARES</t>
        </is>
      </c>
      <c r="C959" s="18" t="inlineStr">
        <is>
          <t>SINAPI</t>
        </is>
      </c>
      <c r="D959" s="18" t="inlineStr">
        <is>
          <t>H</t>
        </is>
      </c>
      <c r="E959" s="20">
        <f>L959*FATOR</f>
        <v/>
      </c>
      <c r="F959" s="21">
        <f>'COMPOSICOES AUXILIARES'!G2666</f>
        <v/>
      </c>
      <c r="G959" s="21">
        <f>TRUNC(TRUNC(E959,8)*F959,2)</f>
        <v/>
      </c>
      <c r="L959" t="n">
        <v>1.3315</v>
      </c>
      <c r="M959" t="n">
        <v>26.7</v>
      </c>
      <c r="N959">
        <f>(M959-F959)</f>
        <v/>
      </c>
    </row>
    <row r="960" ht="15" customHeight="1">
      <c r="A960" s="18" t="inlineStr">
        <is>
          <t>88316</t>
        </is>
      </c>
      <c r="B960" s="19" t="inlineStr">
        <is>
          <t>SERVENTE COM ENCARGOS COMPLEMENTARES</t>
        </is>
      </c>
      <c r="C960" s="18" t="inlineStr">
        <is>
          <t>SINAPI</t>
        </is>
      </c>
      <c r="D960" s="18" t="inlineStr">
        <is>
          <t>H</t>
        </is>
      </c>
      <c r="E960" s="20">
        <f>L960*FATOR</f>
        <v/>
      </c>
      <c r="F960" s="21">
        <f>'COMPOSICOES AUXILIARES'!G3382</f>
        <v/>
      </c>
      <c r="G960" s="21">
        <f>TRUNC(TRUNC(E960,8)*F960,2)</f>
        <v/>
      </c>
      <c r="L960" t="n">
        <v>2.1058</v>
      </c>
      <c r="M960" t="n">
        <v>22.1</v>
      </c>
      <c r="N960">
        <f>(M960-F960)</f>
        <v/>
      </c>
    </row>
    <row r="961" ht="18" customHeight="1">
      <c r="A961" s="1" t="n"/>
      <c r="B961" s="1" t="n"/>
      <c r="C961" s="1" t="n"/>
      <c r="D961" s="1" t="n"/>
      <c r="E961" s="77" t="inlineStr">
        <is>
          <t>TOTAL Mão de Obra com Encargos Complementares:</t>
        </is>
      </c>
      <c r="F961" s="89" t="n"/>
      <c r="G961" s="22">
        <f>SUM(G959:G960)</f>
        <v/>
      </c>
    </row>
    <row r="962" ht="15" customHeight="1">
      <c r="A962" s="1" t="n"/>
      <c r="B962" s="1" t="n"/>
      <c r="C962" s="1" t="n"/>
      <c r="D962" s="1" t="n"/>
      <c r="E962" s="78" t="inlineStr">
        <is>
          <t>VALOR:</t>
        </is>
      </c>
      <c r="F962" s="89" t="n"/>
      <c r="G962" s="4">
        <f>SUM(G957,G961,G952)</f>
        <v/>
      </c>
    </row>
    <row r="963" ht="15" customHeight="1">
      <c r="A963" s="1" t="n"/>
      <c r="B963" s="1" t="n"/>
      <c r="C963" s="1" t="n"/>
      <c r="D963" s="1" t="n"/>
      <c r="E963" s="78" t="inlineStr">
        <is>
          <t>VALOR BDI:</t>
        </is>
      </c>
      <c r="F963" s="89" t="n"/>
      <c r="G963" s="4">
        <f>ROUNDDOWN(G962*BDI,2)</f>
        <v/>
      </c>
    </row>
    <row r="964" ht="15" customHeight="1">
      <c r="A964" s="1" t="n"/>
      <c r="B964" s="1" t="n"/>
      <c r="C964" s="1" t="n"/>
      <c r="D964" s="1" t="n"/>
      <c r="E964" s="78" t="inlineStr">
        <is>
          <t>VALOR COM BDI:</t>
        </is>
      </c>
      <c r="F964" s="89" t="n"/>
      <c r="G964" s="4">
        <f>G963 + G962</f>
        <v/>
      </c>
    </row>
    <row r="965" ht="9.949999999999999" customHeight="1">
      <c r="A965" s="1" t="n"/>
      <c r="B965" s="1" t="n"/>
      <c r="C965" s="1" t="n"/>
      <c r="D965" s="1" t="n"/>
      <c r="E965" s="79" t="n"/>
    </row>
    <row r="966" ht="20.1" customHeight="1">
      <c r="A966" s="80" t="inlineStr">
        <is>
          <t>C0836 CONCRETO NÃO ESTRUTURAL PREPARO MANUAL (M3)</t>
        </is>
      </c>
      <c r="B966" s="88" t="n"/>
      <c r="C966" s="88" t="n"/>
      <c r="D966" s="88" t="n"/>
      <c r="E966" s="88" t="n"/>
      <c r="F966" s="88" t="n"/>
      <c r="G966" s="89" t="n"/>
    </row>
    <row r="967" ht="15" customHeight="1">
      <c r="A967" s="76" t="inlineStr">
        <is>
          <t>Material</t>
        </is>
      </c>
      <c r="B967" s="89" t="n"/>
      <c r="C967" s="74" t="inlineStr">
        <is>
          <t>FONTE</t>
        </is>
      </c>
      <c r="D967" s="74" t="inlineStr">
        <is>
          <t>UNID</t>
        </is>
      </c>
      <c r="E967" s="74" t="inlineStr">
        <is>
          <t>COEFICIENTE</t>
        </is>
      </c>
      <c r="F967" s="74" t="inlineStr">
        <is>
          <t>PREÇO UNITÁRIO</t>
        </is>
      </c>
      <c r="G967" s="74" t="inlineStr">
        <is>
          <t>TOTAL</t>
        </is>
      </c>
    </row>
    <row r="968" ht="15" customHeight="1">
      <c r="A968" s="18" t="inlineStr">
        <is>
          <t>I0109</t>
        </is>
      </c>
      <c r="B968" s="19" t="inlineStr">
        <is>
          <t>AREIA MEDIA</t>
        </is>
      </c>
      <c r="C968" s="18" t="inlineStr">
        <is>
          <t>SEINFRA</t>
        </is>
      </c>
      <c r="D968" s="18" t="inlineStr">
        <is>
          <t>M3</t>
        </is>
      </c>
      <c r="E968" s="20" t="n">
        <v>0.778</v>
      </c>
      <c r="F968" s="23">
        <f>ROUND(M968*FATOR, 2)</f>
        <v/>
      </c>
      <c r="G968" s="23">
        <f>ROUND(ROUND(E968,8)*F968,4)</f>
        <v/>
      </c>
      <c r="L968" t="n">
        <v>0.778</v>
      </c>
      <c r="M968" t="n">
        <v>83.58</v>
      </c>
      <c r="N968">
        <f>(M968-F968)</f>
        <v/>
      </c>
    </row>
    <row r="969" ht="15" customHeight="1">
      <c r="A969" s="18" t="inlineStr">
        <is>
          <t>I0280</t>
        </is>
      </c>
      <c r="B969" s="19" t="inlineStr">
        <is>
          <t>BRITA</t>
        </is>
      </c>
      <c r="C969" s="18" t="inlineStr">
        <is>
          <t>SEINFRA</t>
        </is>
      </c>
      <c r="D969" s="18" t="inlineStr">
        <is>
          <t>M3</t>
        </is>
      </c>
      <c r="E969" s="20" t="n">
        <v>0.9658</v>
      </c>
      <c r="F969" s="23">
        <f>ROUND(M969*FATOR, 2)</f>
        <v/>
      </c>
      <c r="G969" s="23">
        <f>ROUND(ROUND(E969,8)*F969,4)</f>
        <v/>
      </c>
      <c r="L969" t="n">
        <v>0.9658</v>
      </c>
      <c r="M969" t="n">
        <v>100.5</v>
      </c>
      <c r="N969">
        <f>(M969-F969)</f>
        <v/>
      </c>
    </row>
    <row r="970" ht="15" customHeight="1">
      <c r="A970" s="18" t="inlineStr">
        <is>
          <t>I0805</t>
        </is>
      </c>
      <c r="B970" s="19" t="inlineStr">
        <is>
          <t>CIMENTO PORTLAND</t>
        </is>
      </c>
      <c r="C970" s="18" t="inlineStr">
        <is>
          <t>SEINFRA</t>
        </is>
      </c>
      <c r="D970" s="18" t="inlineStr">
        <is>
          <t>KG</t>
        </is>
      </c>
      <c r="E970" s="20" t="n">
        <v>220</v>
      </c>
      <c r="F970" s="23">
        <f>ROUND(M970*FATOR, 2)</f>
        <v/>
      </c>
      <c r="G970" s="23">
        <f>ROUND(ROUND(E970,8)*F970,4)</f>
        <v/>
      </c>
      <c r="L970" t="n">
        <v>220</v>
      </c>
      <c r="M970" t="n">
        <v>0.71</v>
      </c>
      <c r="N970">
        <f>(M970-F970)</f>
        <v/>
      </c>
    </row>
    <row r="971" ht="15" customHeight="1">
      <c r="A971" s="1" t="n"/>
      <c r="B971" s="1" t="n"/>
      <c r="C971" s="1" t="n"/>
      <c r="D971" s="1" t="n"/>
      <c r="E971" s="77" t="inlineStr">
        <is>
          <t>TOTAL Material:</t>
        </is>
      </c>
      <c r="F971" s="89" t="n"/>
      <c r="G971" s="24">
        <f>SUM(G968:G970)</f>
        <v/>
      </c>
    </row>
    <row r="972" ht="15" customHeight="1">
      <c r="A972" s="76" t="inlineStr">
        <is>
          <t>Mão de Obra</t>
        </is>
      </c>
      <c r="B972" s="89" t="n"/>
      <c r="C972" s="74" t="inlineStr">
        <is>
          <t>FONTE</t>
        </is>
      </c>
      <c r="D972" s="74" t="inlineStr">
        <is>
          <t>UNID</t>
        </is>
      </c>
      <c r="E972" s="74" t="inlineStr">
        <is>
          <t>COEFICIENTE</t>
        </is>
      </c>
      <c r="F972" s="74" t="inlineStr">
        <is>
          <t>PREÇO UNITÁRIO</t>
        </is>
      </c>
      <c r="G972" s="74" t="inlineStr">
        <is>
          <t>TOTAL</t>
        </is>
      </c>
    </row>
    <row r="973" ht="15" customHeight="1">
      <c r="A973" s="18" t="inlineStr">
        <is>
          <t>I2543</t>
        </is>
      </c>
      <c r="B973" s="19" t="inlineStr">
        <is>
          <t>SERVENTE</t>
        </is>
      </c>
      <c r="C973" s="18" t="inlineStr">
        <is>
          <t>SEINFRA</t>
        </is>
      </c>
      <c r="D973" s="18" t="inlineStr">
        <is>
          <t>H</t>
        </is>
      </c>
      <c r="E973" s="20">
        <f>L973*FATOR</f>
        <v/>
      </c>
      <c r="F973" s="23" t="n">
        <v>20.26</v>
      </c>
      <c r="G973" s="23">
        <f>ROUND(ROUND(E973,8)*F973,4)</f>
        <v/>
      </c>
      <c r="L973" t="n">
        <v>10</v>
      </c>
      <c r="M973" t="n">
        <v>20.26</v>
      </c>
      <c r="N973">
        <f>(M973-F973)</f>
        <v/>
      </c>
    </row>
    <row r="974" ht="15" customHeight="1">
      <c r="A974" s="1" t="n"/>
      <c r="B974" s="1" t="n"/>
      <c r="C974" s="1" t="n"/>
      <c r="D974" s="1" t="n"/>
      <c r="E974" s="77" t="inlineStr">
        <is>
          <t>TOTAL Mão de Obra:</t>
        </is>
      </c>
      <c r="F974" s="89" t="n"/>
      <c r="G974" s="24">
        <f>SUM(G973:G973)</f>
        <v/>
      </c>
    </row>
    <row r="975" ht="15" customHeight="1">
      <c r="A975" s="1" t="n"/>
      <c r="B975" s="1" t="n"/>
      <c r="C975" s="1" t="n"/>
      <c r="D975" s="1" t="n"/>
      <c r="E975" s="78" t="inlineStr">
        <is>
          <t>VALOR:</t>
        </is>
      </c>
      <c r="F975" s="89" t="n"/>
      <c r="G975" s="4">
        <f>SUM(G971,G974)</f>
        <v/>
      </c>
    </row>
    <row r="976" ht="15" customHeight="1">
      <c r="A976" s="1" t="n"/>
      <c r="B976" s="1" t="n"/>
      <c r="C976" s="1" t="n"/>
      <c r="D976" s="1" t="n"/>
      <c r="E976" s="78" t="inlineStr">
        <is>
          <t>VALOR BDI:</t>
        </is>
      </c>
      <c r="F976" s="89" t="n"/>
      <c r="G976" s="4">
        <f>ROUNDDOWN(G975*BDI,2)</f>
        <v/>
      </c>
    </row>
    <row r="977" ht="15" customHeight="1">
      <c r="A977" s="1" t="n"/>
      <c r="B977" s="1" t="n"/>
      <c r="C977" s="1" t="n"/>
      <c r="D977" s="1" t="n"/>
      <c r="E977" s="78" t="inlineStr">
        <is>
          <t>VALOR COM BDI:</t>
        </is>
      </c>
      <c r="F977" s="89" t="n"/>
      <c r="G977" s="4">
        <f>G976 + G975</f>
        <v/>
      </c>
    </row>
    <row r="978" ht="9.949999999999999" customHeight="1">
      <c r="A978" s="1" t="n"/>
      <c r="B978" s="1" t="n"/>
      <c r="C978" s="1" t="n"/>
      <c r="D978" s="1" t="n"/>
      <c r="E978" s="79" t="n"/>
    </row>
    <row r="979" ht="20.1" customHeight="1">
      <c r="A979" s="80" t="inlineStr">
        <is>
          <t>95805 CONDULETE DE PVC, TIPO B, PARA ELETRODUTO DE PVC SOLDÁVEL DN 25 MM (3/4''), APARENTE - FORNECIMENTO E INSTALAÇÃO. AF_10/2022 (UN)</t>
        </is>
      </c>
      <c r="B979" s="88" t="n"/>
      <c r="C979" s="88" t="n"/>
      <c r="D979" s="88" t="n"/>
      <c r="E979" s="88" t="n"/>
      <c r="F979" s="88" t="n"/>
      <c r="G979" s="89" t="n"/>
    </row>
    <row r="980" ht="15" customHeight="1">
      <c r="A980" s="76" t="inlineStr">
        <is>
          <t>Material</t>
        </is>
      </c>
      <c r="B980" s="89" t="n"/>
      <c r="C980" s="74" t="inlineStr">
        <is>
          <t>FONTE</t>
        </is>
      </c>
      <c r="D980" s="74" t="inlineStr">
        <is>
          <t>UNID</t>
        </is>
      </c>
      <c r="E980" s="74" t="inlineStr">
        <is>
          <t>COEFICIENTE</t>
        </is>
      </c>
      <c r="F980" s="74" t="inlineStr">
        <is>
          <t>PREÇO UNITÁRIO</t>
        </is>
      </c>
      <c r="G980" s="74" t="inlineStr">
        <is>
          <t>TOTAL</t>
        </is>
      </c>
    </row>
    <row r="981" ht="29.1" customHeight="1">
      <c r="A981" s="18" t="inlineStr">
        <is>
          <t>00011950</t>
        </is>
      </c>
      <c r="B981" s="19" t="inlineStr">
        <is>
          <t>BUCHA DE NYLON SEM ABA S6, COM PARAFUSO DE 4,20 X 40 MM EM ACO ZINCADO COM ROSCA SOBERBA, CABECA CHATA E FENDA PHILLIPS</t>
        </is>
      </c>
      <c r="C981" s="18" t="inlineStr">
        <is>
          <t>SINAPI</t>
        </is>
      </c>
      <c r="D981" s="18" t="inlineStr">
        <is>
          <t>UN</t>
        </is>
      </c>
      <c r="E981" s="20" t="n">
        <v>2</v>
      </c>
      <c r="F981" s="21">
        <f>ROUND(M981*FATOR, 2)</f>
        <v/>
      </c>
      <c r="G981" s="21">
        <f>TRUNC(TRUNC(E981,8)*F981,2)</f>
        <v/>
      </c>
      <c r="L981" t="n">
        <v>2</v>
      </c>
      <c r="M981" t="n">
        <v>0.31</v>
      </c>
      <c r="N981">
        <f>(M981-F981)</f>
        <v/>
      </c>
    </row>
    <row r="982" ht="21" customHeight="1">
      <c r="A982" s="18" t="inlineStr">
        <is>
          <t>00012010</t>
        </is>
      </c>
      <c r="B982" s="19" t="inlineStr">
        <is>
          <t>CONDULETE EM PVC, TIPO "B", SEM TAMPA, DE 1/2" OU 3/4"</t>
        </is>
      </c>
      <c r="C982" s="18" t="inlineStr">
        <is>
          <t>SINAPI</t>
        </is>
      </c>
      <c r="D982" s="18" t="inlineStr">
        <is>
          <t>UN</t>
        </is>
      </c>
      <c r="E982" s="20" t="n">
        <v>1</v>
      </c>
      <c r="F982" s="21">
        <f>ROUND(M982*FATOR, 2)</f>
        <v/>
      </c>
      <c r="G982" s="21">
        <f>TRUNC(TRUNC(E982,8)*F982,2)</f>
        <v/>
      </c>
      <c r="L982" t="n">
        <v>1</v>
      </c>
      <c r="M982" t="n">
        <v>8.23</v>
      </c>
      <c r="N982">
        <f>(M982-F982)</f>
        <v/>
      </c>
    </row>
    <row r="983" ht="15" customHeight="1">
      <c r="A983" s="1" t="n"/>
      <c r="B983" s="1" t="n"/>
      <c r="C983" s="1" t="n"/>
      <c r="D983" s="1" t="n"/>
      <c r="E983" s="77" t="inlineStr">
        <is>
          <t>TOTAL Material:</t>
        </is>
      </c>
      <c r="F983" s="89" t="n"/>
      <c r="G983" s="22">
        <f>SUM(G981:G982)</f>
        <v/>
      </c>
    </row>
    <row r="984" ht="15" customHeight="1">
      <c r="A984" s="76" t="inlineStr">
        <is>
          <t>Mão de Obra com Encargos Complementares</t>
        </is>
      </c>
      <c r="B984" s="89" t="n"/>
      <c r="C984" s="74" t="inlineStr">
        <is>
          <t>FONTE</t>
        </is>
      </c>
      <c r="D984" s="74" t="inlineStr">
        <is>
          <t>UNID</t>
        </is>
      </c>
      <c r="E984" s="74" t="inlineStr">
        <is>
          <t>COEFICIENTE</t>
        </is>
      </c>
      <c r="F984" s="74" t="inlineStr">
        <is>
          <t>PREÇO UNITÁRIO</t>
        </is>
      </c>
      <c r="G984" s="74" t="inlineStr">
        <is>
          <t>TOTAL</t>
        </is>
      </c>
    </row>
    <row r="985" ht="21" customHeight="1">
      <c r="A985" s="18" t="inlineStr">
        <is>
          <t>88247</t>
        </is>
      </c>
      <c r="B985" s="19" t="inlineStr">
        <is>
          <t>AUXILIAR DE ELETRICISTA COM ENCARGOS COMPLEMENTARES</t>
        </is>
      </c>
      <c r="C985" s="18" t="inlineStr">
        <is>
          <t>SINAPI</t>
        </is>
      </c>
      <c r="D985" s="18" t="inlineStr">
        <is>
          <t>H</t>
        </is>
      </c>
      <c r="E985" s="20">
        <f>L985*FATOR</f>
        <v/>
      </c>
      <c r="F985" s="21">
        <f>'COMPOSICOES AUXILIARES'!G376</f>
        <v/>
      </c>
      <c r="G985" s="21">
        <f>TRUNC(TRUNC(E985,8)*F985,2)</f>
        <v/>
      </c>
      <c r="L985" t="n">
        <v>0.2397</v>
      </c>
      <c r="M985" t="n">
        <v>23.65</v>
      </c>
      <c r="N985">
        <f>(M985-F985)</f>
        <v/>
      </c>
    </row>
    <row r="986" ht="15" customHeight="1">
      <c r="A986" s="18" t="inlineStr">
        <is>
          <t>88264</t>
        </is>
      </c>
      <c r="B986" s="19" t="inlineStr">
        <is>
          <t>ELETRICISTA COM ENCARGOS COMPLEMENTARES</t>
        </is>
      </c>
      <c r="C986" s="18" t="inlineStr">
        <is>
          <t>SINAPI</t>
        </is>
      </c>
      <c r="D986" s="18" t="inlineStr">
        <is>
          <t>H</t>
        </is>
      </c>
      <c r="E986" s="20">
        <f>L986*FATOR</f>
        <v/>
      </c>
      <c r="F986" s="21">
        <f>'COMPOSICOES AUXILIARES'!G1514</f>
        <v/>
      </c>
      <c r="G986" s="21">
        <f>TRUNC(TRUNC(E986,8)*F986,2)</f>
        <v/>
      </c>
      <c r="L986" t="n">
        <v>0.2397</v>
      </c>
      <c r="M986" t="n">
        <v>29.25</v>
      </c>
      <c r="N986">
        <f>(M986-F986)</f>
        <v/>
      </c>
    </row>
    <row r="987" ht="18" customHeight="1">
      <c r="A987" s="1" t="n"/>
      <c r="B987" s="1" t="n"/>
      <c r="C987" s="1" t="n"/>
      <c r="D987" s="1" t="n"/>
      <c r="E987" s="77" t="inlineStr">
        <is>
          <t>TOTAL Mão de Obra com Encargos Complementares:</t>
        </is>
      </c>
      <c r="F987" s="89" t="n"/>
      <c r="G987" s="22">
        <f>SUM(G985:G986)</f>
        <v/>
      </c>
    </row>
    <row r="988" ht="15" customHeight="1">
      <c r="A988" s="1" t="n"/>
      <c r="B988" s="1" t="n"/>
      <c r="C988" s="1" t="n"/>
      <c r="D988" s="1" t="n"/>
      <c r="E988" s="78" t="inlineStr">
        <is>
          <t>VALOR:</t>
        </is>
      </c>
      <c r="F988" s="89" t="n"/>
      <c r="G988" s="4">
        <f>SUM(G983,G987)</f>
        <v/>
      </c>
    </row>
    <row r="989" ht="15" customHeight="1">
      <c r="A989" s="1" t="n"/>
      <c r="B989" s="1" t="n"/>
      <c r="C989" s="1" t="n"/>
      <c r="D989" s="1" t="n"/>
      <c r="E989" s="78" t="inlineStr">
        <is>
          <t>VALOR BDI:</t>
        </is>
      </c>
      <c r="F989" s="89" t="n"/>
      <c r="G989" s="4">
        <f>ROUNDDOWN(G988*BDI,2)</f>
        <v/>
      </c>
    </row>
    <row r="990" ht="15" customHeight="1">
      <c r="A990" s="1" t="n"/>
      <c r="B990" s="1" t="n"/>
      <c r="C990" s="1" t="n"/>
      <c r="D990" s="1" t="n"/>
      <c r="E990" s="78" t="inlineStr">
        <is>
          <t>VALOR COM BDI:</t>
        </is>
      </c>
      <c r="F990" s="89" t="n"/>
      <c r="G990" s="4">
        <f>G989 + G988</f>
        <v/>
      </c>
    </row>
    <row r="991" ht="9.949999999999999" customHeight="1">
      <c r="A991" s="1" t="n"/>
      <c r="B991" s="1" t="n"/>
      <c r="C991" s="1" t="n"/>
      <c r="D991" s="1" t="n"/>
      <c r="E991" s="79" t="n"/>
    </row>
    <row r="992" ht="20.1" customHeight="1">
      <c r="A992" s="80" t="inlineStr">
        <is>
          <t>95811 CONDULETE DE PVC, TIPO LB, PARA ELETRODUTO DE PVC SOLDÁVEL DN 25 MM (3/4''), APARENTE - FORNECIMENTO E INSTALAÇÃO. AF_10/2022 (UN)</t>
        </is>
      </c>
      <c r="B992" s="88" t="n"/>
      <c r="C992" s="88" t="n"/>
      <c r="D992" s="88" t="n"/>
      <c r="E992" s="88" t="n"/>
      <c r="F992" s="88" t="n"/>
      <c r="G992" s="89" t="n"/>
    </row>
    <row r="993" ht="15" customHeight="1">
      <c r="A993" s="76" t="inlineStr">
        <is>
          <t>Material</t>
        </is>
      </c>
      <c r="B993" s="89" t="n"/>
      <c r="C993" s="74" t="inlineStr">
        <is>
          <t>FONTE</t>
        </is>
      </c>
      <c r="D993" s="74" t="inlineStr">
        <is>
          <t>UNID</t>
        </is>
      </c>
      <c r="E993" s="74" t="inlineStr">
        <is>
          <t>COEFICIENTE</t>
        </is>
      </c>
      <c r="F993" s="74" t="inlineStr">
        <is>
          <t>PREÇO UNITÁRIO</t>
        </is>
      </c>
      <c r="G993" s="74" t="inlineStr">
        <is>
          <t>TOTAL</t>
        </is>
      </c>
    </row>
    <row r="994" ht="21" customHeight="1">
      <c r="A994" s="18" t="inlineStr">
        <is>
          <t>00012016</t>
        </is>
      </c>
      <c r="B994" s="19" t="inlineStr">
        <is>
          <t>CONDULETE EM PVC, TIPO "LB", SEM TAMPA, DE 1/2" OU 3/4"</t>
        </is>
      </c>
      <c r="C994" s="18" t="inlineStr">
        <is>
          <t>SINAPI</t>
        </is>
      </c>
      <c r="D994" s="18" t="inlineStr">
        <is>
          <t>UN</t>
        </is>
      </c>
      <c r="E994" s="20" t="n">
        <v>1</v>
      </c>
      <c r="F994" s="21">
        <f>ROUND(M994*FATOR, 2)</f>
        <v/>
      </c>
      <c r="G994" s="21">
        <f>TRUNC(TRUNC(E994,8)*F994,2)</f>
        <v/>
      </c>
      <c r="L994" t="n">
        <v>1</v>
      </c>
      <c r="M994" t="n">
        <v>9.07</v>
      </c>
      <c r="N994">
        <f>(M994-F994)</f>
        <v/>
      </c>
    </row>
    <row r="995" ht="15" customHeight="1">
      <c r="A995" s="1" t="n"/>
      <c r="B995" s="1" t="n"/>
      <c r="C995" s="1" t="n"/>
      <c r="D995" s="1" t="n"/>
      <c r="E995" s="77" t="inlineStr">
        <is>
          <t>TOTAL Material:</t>
        </is>
      </c>
      <c r="F995" s="89" t="n"/>
      <c r="G995" s="22">
        <f>SUM(G994:G994)</f>
        <v/>
      </c>
    </row>
    <row r="996" ht="15" customHeight="1">
      <c r="A996" s="76" t="inlineStr">
        <is>
          <t>Mão de Obra com Encargos Complementares</t>
        </is>
      </c>
      <c r="B996" s="89" t="n"/>
      <c r="C996" s="74" t="inlineStr">
        <is>
          <t>FONTE</t>
        </is>
      </c>
      <c r="D996" s="74" t="inlineStr">
        <is>
          <t>UNID</t>
        </is>
      </c>
      <c r="E996" s="74" t="inlineStr">
        <is>
          <t>COEFICIENTE</t>
        </is>
      </c>
      <c r="F996" s="74" t="inlineStr">
        <is>
          <t>PREÇO UNITÁRIO</t>
        </is>
      </c>
      <c r="G996" s="74" t="inlineStr">
        <is>
          <t>TOTAL</t>
        </is>
      </c>
    </row>
    <row r="997" ht="21" customHeight="1">
      <c r="A997" s="18" t="inlineStr">
        <is>
          <t>88247</t>
        </is>
      </c>
      <c r="B997" s="19" t="inlineStr">
        <is>
          <t>AUXILIAR DE ELETRICISTA COM ENCARGOS COMPLEMENTARES</t>
        </is>
      </c>
      <c r="C997" s="18" t="inlineStr">
        <is>
          <t>SINAPI</t>
        </is>
      </c>
      <c r="D997" s="18" t="inlineStr">
        <is>
          <t>H</t>
        </is>
      </c>
      <c r="E997" s="20">
        <f>L997*FATOR</f>
        <v/>
      </c>
      <c r="F997" s="21">
        <f>'COMPOSICOES AUXILIARES'!G376</f>
        <v/>
      </c>
      <c r="G997" s="21">
        <f>TRUNC(TRUNC(E997,8)*F997,2)</f>
        <v/>
      </c>
      <c r="L997" t="n">
        <v>0.157</v>
      </c>
      <c r="M997" t="n">
        <v>23.65</v>
      </c>
      <c r="N997">
        <f>(M997-F997)</f>
        <v/>
      </c>
    </row>
    <row r="998" ht="15" customHeight="1">
      <c r="A998" s="18" t="inlineStr">
        <is>
          <t>88264</t>
        </is>
      </c>
      <c r="B998" s="19" t="inlineStr">
        <is>
          <t>ELETRICISTA COM ENCARGOS COMPLEMENTARES</t>
        </is>
      </c>
      <c r="C998" s="18" t="inlineStr">
        <is>
          <t>SINAPI</t>
        </is>
      </c>
      <c r="D998" s="18" t="inlineStr">
        <is>
          <t>H</t>
        </is>
      </c>
      <c r="E998" s="20">
        <f>L998*FATOR</f>
        <v/>
      </c>
      <c r="F998" s="21">
        <f>'COMPOSICOES AUXILIARES'!G1514</f>
        <v/>
      </c>
      <c r="G998" s="21">
        <f>TRUNC(TRUNC(E998,8)*F998,2)</f>
        <v/>
      </c>
      <c r="L998" t="n">
        <v>0.157</v>
      </c>
      <c r="M998" t="n">
        <v>29.25</v>
      </c>
      <c r="N998">
        <f>(M998-F998)</f>
        <v/>
      </c>
    </row>
    <row r="999" ht="18" customHeight="1">
      <c r="A999" s="1" t="n"/>
      <c r="B999" s="1" t="n"/>
      <c r="C999" s="1" t="n"/>
      <c r="D999" s="1" t="n"/>
      <c r="E999" s="77" t="inlineStr">
        <is>
          <t>TOTAL Mão de Obra com Encargos Complementares:</t>
        </is>
      </c>
      <c r="F999" s="89" t="n"/>
      <c r="G999" s="22">
        <f>SUM(G997:G998)</f>
        <v/>
      </c>
    </row>
    <row r="1000" ht="15" customHeight="1">
      <c r="A1000" s="1" t="n"/>
      <c r="B1000" s="1" t="n"/>
      <c r="C1000" s="1" t="n"/>
      <c r="D1000" s="1" t="n"/>
      <c r="E1000" s="78" t="inlineStr">
        <is>
          <t>VALOR:</t>
        </is>
      </c>
      <c r="F1000" s="89" t="n"/>
      <c r="G1000" s="4">
        <f>SUM(G995,G999)</f>
        <v/>
      </c>
    </row>
    <row r="1001" ht="15" customHeight="1">
      <c r="A1001" s="1" t="n"/>
      <c r="B1001" s="1" t="n"/>
      <c r="C1001" s="1" t="n"/>
      <c r="D1001" s="1" t="n"/>
      <c r="E1001" s="78" t="inlineStr">
        <is>
          <t>VALOR BDI:</t>
        </is>
      </c>
      <c r="F1001" s="89" t="n"/>
      <c r="G1001" s="4">
        <f>ROUNDDOWN(G1000*BDI,2)</f>
        <v/>
      </c>
    </row>
    <row r="1002" ht="15" customHeight="1">
      <c r="A1002" s="1" t="n"/>
      <c r="B1002" s="1" t="n"/>
      <c r="C1002" s="1" t="n"/>
      <c r="D1002" s="1" t="n"/>
      <c r="E1002" s="78" t="inlineStr">
        <is>
          <t>VALOR COM BDI:</t>
        </is>
      </c>
      <c r="F1002" s="89" t="n"/>
      <c r="G1002" s="4">
        <f>G1001 + G1000</f>
        <v/>
      </c>
    </row>
    <row r="1003" ht="9.949999999999999" customHeight="1">
      <c r="A1003" s="1" t="n"/>
      <c r="B1003" s="1" t="n"/>
      <c r="C1003" s="1" t="n"/>
      <c r="D1003" s="1" t="n"/>
      <c r="E1003" s="79" t="n"/>
    </row>
    <row r="1004" ht="20.1" customHeight="1">
      <c r="A1004" s="80" t="inlineStr">
        <is>
          <t>104749 CONECTOR GRAMPO METÁLICO TIPO OLHAL, PARA SPDA, PARA HASTE DE ATERRAMENTO DE 3/4'' E CABOS DE 10 A 50 MM2 - FORNECIMENTO E INSTALAÇÃO. AF_08/2023 (UN)</t>
        </is>
      </c>
      <c r="B1004" s="88" t="n"/>
      <c r="C1004" s="88" t="n"/>
      <c r="D1004" s="88" t="n"/>
      <c r="E1004" s="88" t="n"/>
      <c r="F1004" s="88" t="n"/>
      <c r="G1004" s="89" t="n"/>
    </row>
    <row r="1005" ht="15" customHeight="1">
      <c r="A1005" s="76" t="inlineStr">
        <is>
          <t>Material</t>
        </is>
      </c>
      <c r="B1005" s="89" t="n"/>
      <c r="C1005" s="74" t="inlineStr">
        <is>
          <t>FONTE</t>
        </is>
      </c>
      <c r="D1005" s="74" t="inlineStr">
        <is>
          <t>UNID</t>
        </is>
      </c>
      <c r="E1005" s="74" t="inlineStr">
        <is>
          <t>COEFICIENTE</t>
        </is>
      </c>
      <c r="F1005" s="74" t="inlineStr">
        <is>
          <t>PREÇO UNITÁRIO</t>
        </is>
      </c>
      <c r="G1005" s="74" t="inlineStr">
        <is>
          <t>TOTAL</t>
        </is>
      </c>
    </row>
    <row r="1006" ht="21" customHeight="1">
      <c r="A1006" s="18" t="inlineStr">
        <is>
          <t>00000416</t>
        </is>
      </c>
      <c r="B1006" s="19" t="inlineStr">
        <is>
          <t>GRAMPO METALICO TIPO OLHAL PARA HASTE DE ATERRAMENTO DE 3/4", CONDUTOR DE *10* A 50 MM2</t>
        </is>
      </c>
      <c r="C1006" s="18" t="inlineStr">
        <is>
          <t>SINAPI</t>
        </is>
      </c>
      <c r="D1006" s="18" t="inlineStr">
        <is>
          <t>UN</t>
        </is>
      </c>
      <c r="E1006" s="20" t="n">
        <v>1</v>
      </c>
      <c r="F1006" s="21">
        <f>ROUND(M1006*FATOR, 2)</f>
        <v/>
      </c>
      <c r="G1006" s="21">
        <f>TRUNC(TRUNC(E1006,8)*F1006,2)</f>
        <v/>
      </c>
      <c r="L1006" t="n">
        <v>1</v>
      </c>
      <c r="M1006" t="n">
        <v>8.33</v>
      </c>
      <c r="N1006">
        <f>(M1006-F1006)</f>
        <v/>
      </c>
    </row>
    <row r="1007" ht="15" customHeight="1">
      <c r="A1007" s="1" t="n"/>
      <c r="B1007" s="1" t="n"/>
      <c r="C1007" s="1" t="n"/>
      <c r="D1007" s="1" t="n"/>
      <c r="E1007" s="77" t="inlineStr">
        <is>
          <t>TOTAL Material:</t>
        </is>
      </c>
      <c r="F1007" s="89" t="n"/>
      <c r="G1007" s="22">
        <f>SUM(G1006:G1006)</f>
        <v/>
      </c>
    </row>
    <row r="1008" ht="15" customHeight="1">
      <c r="A1008" s="76" t="inlineStr">
        <is>
          <t>Mão de Obra com Encargos Complementares</t>
        </is>
      </c>
      <c r="B1008" s="89" t="n"/>
      <c r="C1008" s="74" t="inlineStr">
        <is>
          <t>FONTE</t>
        </is>
      </c>
      <c r="D1008" s="74" t="inlineStr">
        <is>
          <t>UNID</t>
        </is>
      </c>
      <c r="E1008" s="74" t="inlineStr">
        <is>
          <t>COEFICIENTE</t>
        </is>
      </c>
      <c r="F1008" s="74" t="inlineStr">
        <is>
          <t>PREÇO UNITÁRIO</t>
        </is>
      </c>
      <c r="G1008" s="74" t="inlineStr">
        <is>
          <t>TOTAL</t>
        </is>
      </c>
    </row>
    <row r="1009" ht="21" customHeight="1">
      <c r="A1009" s="18" t="inlineStr">
        <is>
          <t>88247</t>
        </is>
      </c>
      <c r="B1009" s="19" t="inlineStr">
        <is>
          <t>AUXILIAR DE ELETRICISTA COM ENCARGOS COMPLEMENTARES</t>
        </is>
      </c>
      <c r="C1009" s="18" t="inlineStr">
        <is>
          <t>SINAPI</t>
        </is>
      </c>
      <c r="D1009" s="18" t="inlineStr">
        <is>
          <t>H</t>
        </is>
      </c>
      <c r="E1009" s="20">
        <f>L1009*FATOR</f>
        <v/>
      </c>
      <c r="F1009" s="21">
        <f>'COMPOSICOES AUXILIARES'!G376</f>
        <v/>
      </c>
      <c r="G1009" s="21">
        <f>TRUNC(TRUNC(E1009,8)*F1009,2)</f>
        <v/>
      </c>
      <c r="L1009" t="n">
        <v>0.1863</v>
      </c>
      <c r="M1009" t="n">
        <v>23.65</v>
      </c>
      <c r="N1009">
        <f>(M1009-F1009)</f>
        <v/>
      </c>
    </row>
    <row r="1010" ht="15" customHeight="1">
      <c r="A1010" s="18" t="inlineStr">
        <is>
          <t>88264</t>
        </is>
      </c>
      <c r="B1010" s="19" t="inlineStr">
        <is>
          <t>ELETRICISTA COM ENCARGOS COMPLEMENTARES</t>
        </is>
      </c>
      <c r="C1010" s="18" t="inlineStr">
        <is>
          <t>SINAPI</t>
        </is>
      </c>
      <c r="D1010" s="18" t="inlineStr">
        <is>
          <t>H</t>
        </is>
      </c>
      <c r="E1010" s="20">
        <f>L1010*FATOR</f>
        <v/>
      </c>
      <c r="F1010" s="21">
        <f>'COMPOSICOES AUXILIARES'!G1514</f>
        <v/>
      </c>
      <c r="G1010" s="21">
        <f>TRUNC(TRUNC(E1010,8)*F1010,2)</f>
        <v/>
      </c>
      <c r="L1010" t="n">
        <v>0.1863</v>
      </c>
      <c r="M1010" t="n">
        <v>29.25</v>
      </c>
      <c r="N1010">
        <f>(M1010-F1010)</f>
        <v/>
      </c>
    </row>
    <row r="1011" ht="18" customHeight="1">
      <c r="A1011" s="1" t="n"/>
      <c r="B1011" s="1" t="n"/>
      <c r="C1011" s="1" t="n"/>
      <c r="D1011" s="1" t="n"/>
      <c r="E1011" s="77" t="inlineStr">
        <is>
          <t>TOTAL Mão de Obra com Encargos Complementares:</t>
        </is>
      </c>
      <c r="F1011" s="89" t="n"/>
      <c r="G1011" s="22">
        <f>SUM(G1009:G1010)</f>
        <v/>
      </c>
    </row>
    <row r="1012" ht="15" customHeight="1">
      <c r="A1012" s="1" t="n"/>
      <c r="B1012" s="1" t="n"/>
      <c r="C1012" s="1" t="n"/>
      <c r="D1012" s="1" t="n"/>
      <c r="E1012" s="78" t="inlineStr">
        <is>
          <t>VALOR:</t>
        </is>
      </c>
      <c r="F1012" s="89" t="n"/>
      <c r="G1012" s="4">
        <f>SUM(G1007,G1011)</f>
        <v/>
      </c>
    </row>
    <row r="1013" ht="15" customHeight="1">
      <c r="A1013" s="1" t="n"/>
      <c r="B1013" s="1" t="n"/>
      <c r="C1013" s="1" t="n"/>
      <c r="D1013" s="1" t="n"/>
      <c r="E1013" s="78" t="inlineStr">
        <is>
          <t>VALOR BDI:</t>
        </is>
      </c>
      <c r="F1013" s="89" t="n"/>
      <c r="G1013" s="4">
        <f>ROUNDDOWN(G1012*BDI,2)</f>
        <v/>
      </c>
    </row>
    <row r="1014" ht="15" customHeight="1">
      <c r="A1014" s="1" t="n"/>
      <c r="B1014" s="1" t="n"/>
      <c r="C1014" s="1" t="n"/>
      <c r="D1014" s="1" t="n"/>
      <c r="E1014" s="78" t="inlineStr">
        <is>
          <t>VALOR COM BDI:</t>
        </is>
      </c>
      <c r="F1014" s="89" t="n"/>
      <c r="G1014" s="4">
        <f>G1013 + G1012</f>
        <v/>
      </c>
    </row>
    <row r="1015" ht="9.949999999999999" customHeight="1">
      <c r="A1015" s="1" t="n"/>
      <c r="B1015" s="1" t="n"/>
      <c r="C1015" s="1" t="n"/>
      <c r="D1015" s="1" t="n"/>
      <c r="E1015" s="79" t="n"/>
    </row>
    <row r="1016" ht="20.1" customHeight="1">
      <c r="A1016" s="80" t="inlineStr">
        <is>
          <t>SBC014025 COPIAS DE PROJETOS POR PLOTAGEM ELETRONICA (UN)</t>
        </is>
      </c>
      <c r="B1016" s="88" t="n"/>
      <c r="C1016" s="88" t="n"/>
      <c r="D1016" s="88" t="n"/>
      <c r="E1016" s="88" t="n"/>
      <c r="F1016" s="88" t="n"/>
      <c r="G1016" s="89" t="n"/>
    </row>
    <row r="1017" ht="15" customHeight="1">
      <c r="A1017" s="76" t="inlineStr">
        <is>
          <t>Material</t>
        </is>
      </c>
      <c r="B1017" s="89" t="n"/>
      <c r="C1017" s="74" t="inlineStr">
        <is>
          <t>FONTE</t>
        </is>
      </c>
      <c r="D1017" s="74" t="inlineStr">
        <is>
          <t>UNID</t>
        </is>
      </c>
      <c r="E1017" s="74" t="inlineStr">
        <is>
          <t>COEFICIENTE</t>
        </is>
      </c>
      <c r="F1017" s="74" t="inlineStr">
        <is>
          <t>PREÇO UNITÁRIO</t>
        </is>
      </c>
      <c r="G1017" s="74" t="inlineStr">
        <is>
          <t>TOTAL</t>
        </is>
      </c>
    </row>
    <row r="1018" ht="15" customHeight="1">
      <c r="A1018" s="18" t="inlineStr">
        <is>
          <t>SBC008824</t>
        </is>
      </c>
      <c r="B1018" s="19" t="inlineStr">
        <is>
          <t>COPIAS DE PROJETOS POR PLOTAGEM ELETRÔNICA</t>
        </is>
      </c>
      <c r="C1018" s="18" t="inlineStr">
        <is>
          <t xml:space="preserve">Composições </t>
        </is>
      </c>
      <c r="D1018" s="18" t="inlineStr">
        <is>
          <t>UN</t>
        </is>
      </c>
      <c r="E1018" s="20" t="n">
        <v>1</v>
      </c>
      <c r="F1018" s="21">
        <f>ROUND(M1018*FATOR, 2)</f>
        <v/>
      </c>
      <c r="G1018" s="21">
        <f>ROUND(ROUND(E1018,8)*F1018,2)</f>
        <v/>
      </c>
      <c r="L1018" t="n">
        <v>1</v>
      </c>
      <c r="M1018" t="n">
        <v>16</v>
      </c>
      <c r="N1018">
        <f>(M1018-F1018)</f>
        <v/>
      </c>
    </row>
    <row r="1019" ht="15" customHeight="1">
      <c r="A1019" s="1" t="n"/>
      <c r="B1019" s="1" t="n"/>
      <c r="C1019" s="1" t="n"/>
      <c r="D1019" s="1" t="n"/>
      <c r="E1019" s="77" t="inlineStr">
        <is>
          <t>TOTAL Material:</t>
        </is>
      </c>
      <c r="F1019" s="89" t="n"/>
      <c r="G1019" s="22">
        <f>SUM(G1018:G1018)</f>
        <v/>
      </c>
    </row>
    <row r="1020" ht="15" customHeight="1">
      <c r="A1020" s="1" t="n"/>
      <c r="B1020" s="1" t="n"/>
      <c r="C1020" s="1" t="n"/>
      <c r="D1020" s="1" t="n"/>
      <c r="E1020" s="78" t="inlineStr">
        <is>
          <t>VALOR:</t>
        </is>
      </c>
      <c r="F1020" s="89" t="n"/>
      <c r="G1020" s="4">
        <f>SUM(G1019)</f>
        <v/>
      </c>
    </row>
    <row r="1021" ht="15" customHeight="1">
      <c r="A1021" s="1" t="n"/>
      <c r="B1021" s="1" t="n"/>
      <c r="C1021" s="1" t="n"/>
      <c r="D1021" s="1" t="n"/>
      <c r="E1021" s="78" t="inlineStr">
        <is>
          <t>VALOR BDI:</t>
        </is>
      </c>
      <c r="F1021" s="89" t="n"/>
      <c r="G1021" s="4">
        <f>ROUNDDOWN(G1020*BDI,2)</f>
        <v/>
      </c>
    </row>
    <row r="1022" ht="15" customHeight="1">
      <c r="A1022" s="1" t="n"/>
      <c r="B1022" s="1" t="n"/>
      <c r="C1022" s="1" t="n"/>
      <c r="D1022" s="1" t="n"/>
      <c r="E1022" s="78" t="inlineStr">
        <is>
          <t>VALOR COM BDI:</t>
        </is>
      </c>
      <c r="F1022" s="89" t="n"/>
      <c r="G1022" s="4">
        <f>G1021 + G1020</f>
        <v/>
      </c>
    </row>
    <row r="1023" ht="9.949999999999999" customHeight="1">
      <c r="A1023" s="1" t="n"/>
      <c r="B1023" s="1" t="n"/>
      <c r="C1023" s="1" t="n"/>
      <c r="D1023" s="1" t="n"/>
      <c r="E1023" s="79" t="n"/>
    </row>
    <row r="1024" ht="20.1" customHeight="1">
      <c r="A1024" s="80" t="inlineStr">
        <is>
          <t>96977 CORDOALHA DE COBRE NU 50 MM², ENTERRADA - FORNECIMENTO E INSTALAÇÃO. AF_08/2023 (M)</t>
        </is>
      </c>
      <c r="B1024" s="88" t="n"/>
      <c r="C1024" s="88" t="n"/>
      <c r="D1024" s="88" t="n"/>
      <c r="E1024" s="88" t="n"/>
      <c r="F1024" s="88" t="n"/>
      <c r="G1024" s="89" t="n"/>
    </row>
    <row r="1025" ht="15" customHeight="1">
      <c r="A1025" s="76" t="inlineStr">
        <is>
          <t>Material</t>
        </is>
      </c>
      <c r="B1025" s="89" t="n"/>
      <c r="C1025" s="74" t="inlineStr">
        <is>
          <t>FONTE</t>
        </is>
      </c>
      <c r="D1025" s="74" t="inlineStr">
        <is>
          <t>UNID</t>
        </is>
      </c>
      <c r="E1025" s="74" t="inlineStr">
        <is>
          <t>COEFICIENTE</t>
        </is>
      </c>
      <c r="F1025" s="74" t="inlineStr">
        <is>
          <t>PREÇO UNITÁRIO</t>
        </is>
      </c>
      <c r="G1025" s="74" t="inlineStr">
        <is>
          <t>TOTAL</t>
        </is>
      </c>
    </row>
    <row r="1026" ht="15" customHeight="1">
      <c r="A1026" s="18" t="inlineStr">
        <is>
          <t>00000867</t>
        </is>
      </c>
      <c r="B1026" s="19" t="inlineStr">
        <is>
          <t>CABO DE COBRE NU 50 MM2 MEIO-DURO</t>
        </is>
      </c>
      <c r="C1026" s="18" t="inlineStr">
        <is>
          <t>SINAPI</t>
        </is>
      </c>
      <c r="D1026" s="18" t="inlineStr">
        <is>
          <t>M</t>
        </is>
      </c>
      <c r="E1026" s="20" t="n">
        <v>1.05</v>
      </c>
      <c r="F1026" s="21">
        <f>ROUND(M1026*FATOR, 2)</f>
        <v/>
      </c>
      <c r="G1026" s="21">
        <f>TRUNC(TRUNC(E1026,8)*F1026,2)</f>
        <v/>
      </c>
      <c r="L1026" t="n">
        <v>1.05</v>
      </c>
      <c r="M1026" t="n">
        <v>56.84</v>
      </c>
      <c r="N1026">
        <f>(M1026-F1026)</f>
        <v/>
      </c>
    </row>
    <row r="1027" ht="15" customHeight="1">
      <c r="A1027" s="1" t="n"/>
      <c r="B1027" s="1" t="n"/>
      <c r="C1027" s="1" t="n"/>
      <c r="D1027" s="1" t="n"/>
      <c r="E1027" s="77" t="inlineStr">
        <is>
          <t>TOTAL Material:</t>
        </is>
      </c>
      <c r="F1027" s="89" t="n"/>
      <c r="G1027" s="22">
        <f>SUM(G1026:G1026)</f>
        <v/>
      </c>
    </row>
    <row r="1028" ht="15" customHeight="1">
      <c r="A1028" s="76" t="inlineStr">
        <is>
          <t>Mão de Obra com Encargos Complementares</t>
        </is>
      </c>
      <c r="B1028" s="89" t="n"/>
      <c r="C1028" s="74" t="inlineStr">
        <is>
          <t>FONTE</t>
        </is>
      </c>
      <c r="D1028" s="74" t="inlineStr">
        <is>
          <t>UNID</t>
        </is>
      </c>
      <c r="E1028" s="74" t="inlineStr">
        <is>
          <t>COEFICIENTE</t>
        </is>
      </c>
      <c r="F1028" s="74" t="inlineStr">
        <is>
          <t>PREÇO UNITÁRIO</t>
        </is>
      </c>
      <c r="G1028" s="74" t="inlineStr">
        <is>
          <t>TOTAL</t>
        </is>
      </c>
    </row>
    <row r="1029" ht="21" customHeight="1">
      <c r="A1029" s="18" t="inlineStr">
        <is>
          <t>88247</t>
        </is>
      </c>
      <c r="B1029" s="19" t="inlineStr">
        <is>
          <t>AUXILIAR DE ELETRICISTA COM ENCARGOS COMPLEMENTARES</t>
        </is>
      </c>
      <c r="C1029" s="18" t="inlineStr">
        <is>
          <t>SINAPI</t>
        </is>
      </c>
      <c r="D1029" s="18" t="inlineStr">
        <is>
          <t>H</t>
        </is>
      </c>
      <c r="E1029" s="20">
        <f>L1029*FATOR</f>
        <v/>
      </c>
      <c r="F1029" s="21">
        <f>'COMPOSICOES AUXILIARES'!G376</f>
        <v/>
      </c>
      <c r="G1029" s="21">
        <f>TRUNC(TRUNC(E1029,8)*F1029,2)</f>
        <v/>
      </c>
      <c r="L1029" t="n">
        <v>0.0331</v>
      </c>
      <c r="M1029" t="n">
        <v>23.65</v>
      </c>
      <c r="N1029">
        <f>(M1029-F1029)</f>
        <v/>
      </c>
    </row>
    <row r="1030" ht="15" customHeight="1">
      <c r="A1030" s="18" t="inlineStr">
        <is>
          <t>88264</t>
        </is>
      </c>
      <c r="B1030" s="19" t="inlineStr">
        <is>
          <t>ELETRICISTA COM ENCARGOS COMPLEMENTARES</t>
        </is>
      </c>
      <c r="C1030" s="18" t="inlineStr">
        <is>
          <t>SINAPI</t>
        </is>
      </c>
      <c r="D1030" s="18" t="inlineStr">
        <is>
          <t>H</t>
        </is>
      </c>
      <c r="E1030" s="20">
        <f>L1030*FATOR</f>
        <v/>
      </c>
      <c r="F1030" s="21">
        <f>'COMPOSICOES AUXILIARES'!G1514</f>
        <v/>
      </c>
      <c r="G1030" s="21">
        <f>TRUNC(TRUNC(E1030,8)*F1030,2)</f>
        <v/>
      </c>
      <c r="L1030" t="n">
        <v>0.0331</v>
      </c>
      <c r="M1030" t="n">
        <v>29.25</v>
      </c>
      <c r="N1030">
        <f>(M1030-F1030)</f>
        <v/>
      </c>
    </row>
    <row r="1031" ht="18" customHeight="1">
      <c r="A1031" s="1" t="n"/>
      <c r="B1031" s="1" t="n"/>
      <c r="C1031" s="1" t="n"/>
      <c r="D1031" s="1" t="n"/>
      <c r="E1031" s="77" t="inlineStr">
        <is>
          <t>TOTAL Mão de Obra com Encargos Complementares:</t>
        </is>
      </c>
      <c r="F1031" s="89" t="n"/>
      <c r="G1031" s="22">
        <f>SUM(G1029:G1030)</f>
        <v/>
      </c>
    </row>
    <row r="1032" ht="15" customHeight="1">
      <c r="A1032" s="1" t="n"/>
      <c r="B1032" s="1" t="n"/>
      <c r="C1032" s="1" t="n"/>
      <c r="D1032" s="1" t="n"/>
      <c r="E1032" s="78" t="inlineStr">
        <is>
          <t>VALOR:</t>
        </is>
      </c>
      <c r="F1032" s="89" t="n"/>
      <c r="G1032" s="4">
        <f>SUM(G1027,G1031)</f>
        <v/>
      </c>
    </row>
    <row r="1033" ht="15" customHeight="1">
      <c r="A1033" s="1" t="n"/>
      <c r="B1033" s="1" t="n"/>
      <c r="C1033" s="1" t="n"/>
      <c r="D1033" s="1" t="n"/>
      <c r="E1033" s="78" t="inlineStr">
        <is>
          <t>VALOR BDI:</t>
        </is>
      </c>
      <c r="F1033" s="89" t="n"/>
      <c r="G1033" s="4">
        <f>ROUNDDOWN(G1032*BDI,2)</f>
        <v/>
      </c>
    </row>
    <row r="1034" ht="15" customHeight="1">
      <c r="A1034" s="1" t="n"/>
      <c r="B1034" s="1" t="n"/>
      <c r="C1034" s="1" t="n"/>
      <c r="D1034" s="1" t="n"/>
      <c r="E1034" s="78" t="inlineStr">
        <is>
          <t>VALOR COM BDI:</t>
        </is>
      </c>
      <c r="F1034" s="89" t="n"/>
      <c r="G1034" s="4">
        <f>G1033 + G1032</f>
        <v/>
      </c>
    </row>
    <row r="1035" ht="9.949999999999999" customHeight="1">
      <c r="A1035" s="1" t="n"/>
      <c r="B1035" s="1" t="n"/>
      <c r="C1035" s="1" t="n"/>
      <c r="D1035" s="1" t="n"/>
      <c r="E1035" s="79" t="n"/>
    </row>
    <row r="1036" ht="20.1" customHeight="1">
      <c r="A1036" s="80" t="inlineStr">
        <is>
          <t>92803 CORTE E DOBRA DE AÇO CA-50, DIÂMETRO DE 10,0 MM. AF_06/2022 (KG)</t>
        </is>
      </c>
      <c r="B1036" s="88" t="n"/>
      <c r="C1036" s="88" t="n"/>
      <c r="D1036" s="88" t="n"/>
      <c r="E1036" s="88" t="n"/>
      <c r="F1036" s="88" t="n"/>
      <c r="G1036" s="89" t="n"/>
    </row>
    <row r="1037" ht="15" customHeight="1">
      <c r="A1037" s="76" t="inlineStr">
        <is>
          <t>Material</t>
        </is>
      </c>
      <c r="B1037" s="89" t="n"/>
      <c r="C1037" s="74" t="inlineStr">
        <is>
          <t>FONTE</t>
        </is>
      </c>
      <c r="D1037" s="74" t="inlineStr">
        <is>
          <t>UNID</t>
        </is>
      </c>
      <c r="E1037" s="74" t="inlineStr">
        <is>
          <t>COEFICIENTE</t>
        </is>
      </c>
      <c r="F1037" s="74" t="inlineStr">
        <is>
          <t>PREÇO UNITÁRIO</t>
        </is>
      </c>
      <c r="G1037" s="74" t="inlineStr">
        <is>
          <t>TOTAL</t>
        </is>
      </c>
    </row>
    <row r="1038" ht="15" customHeight="1">
      <c r="A1038" s="18" t="inlineStr">
        <is>
          <t>00000034</t>
        </is>
      </c>
      <c r="B1038" s="19" t="inlineStr">
        <is>
          <t>ACO CA-50, 10,0 MM, VERGALHAO</t>
        </is>
      </c>
      <c r="C1038" s="18" t="inlineStr">
        <is>
          <t>SINAPI</t>
        </is>
      </c>
      <c r="D1038" s="18" t="inlineStr">
        <is>
          <t>KG</t>
        </is>
      </c>
      <c r="E1038" s="20" t="n">
        <v>1.11</v>
      </c>
      <c r="F1038" s="21">
        <f>ROUND(M1038*FATOR, 2)</f>
        <v/>
      </c>
      <c r="G1038" s="21">
        <f>TRUNC(TRUNC(E1038,8)*F1038,2)</f>
        <v/>
      </c>
      <c r="L1038" t="n">
        <v>1.11</v>
      </c>
      <c r="M1038" t="n">
        <v>8.029999999999999</v>
      </c>
      <c r="N1038">
        <f>(M1038-F1038)</f>
        <v/>
      </c>
    </row>
    <row r="1039" ht="15" customHeight="1">
      <c r="A1039" s="1" t="n"/>
      <c r="B1039" s="1" t="n"/>
      <c r="C1039" s="1" t="n"/>
      <c r="D1039" s="1" t="n"/>
      <c r="E1039" s="77" t="inlineStr">
        <is>
          <t>TOTAL Material:</t>
        </is>
      </c>
      <c r="F1039" s="89" t="n"/>
      <c r="G1039" s="22">
        <f>SUM(G1038:G1038)</f>
        <v/>
      </c>
    </row>
    <row r="1040" ht="15" customHeight="1">
      <c r="A1040" s="76" t="inlineStr">
        <is>
          <t>Mão de Obra com Encargos Complementares</t>
        </is>
      </c>
      <c r="B1040" s="89" t="n"/>
      <c r="C1040" s="74" t="inlineStr">
        <is>
          <t>FONTE</t>
        </is>
      </c>
      <c r="D1040" s="74" t="inlineStr">
        <is>
          <t>UNID</t>
        </is>
      </c>
      <c r="E1040" s="74" t="inlineStr">
        <is>
          <t>COEFICIENTE</t>
        </is>
      </c>
      <c r="F1040" s="74" t="inlineStr">
        <is>
          <t>PREÇO UNITÁRIO</t>
        </is>
      </c>
      <c r="G1040" s="74" t="inlineStr">
        <is>
          <t>TOTAL</t>
        </is>
      </c>
    </row>
    <row r="1041" ht="21" customHeight="1">
      <c r="A1041" s="18" t="inlineStr">
        <is>
          <t>88238</t>
        </is>
      </c>
      <c r="B1041" s="19" t="inlineStr">
        <is>
          <t>AJUDANTE DE ARMADOR COM ENCARGOS COMPLEMENTARES</t>
        </is>
      </c>
      <c r="C1041" s="18" t="inlineStr">
        <is>
          <t>SINAPI</t>
        </is>
      </c>
      <c r="D1041" s="18" t="inlineStr">
        <is>
          <t>H</t>
        </is>
      </c>
      <c r="E1041" s="20">
        <f>L1041*FATOR</f>
        <v/>
      </c>
      <c r="F1041" s="21">
        <f>'COMPOSICOES AUXILIARES'!G18</f>
        <v/>
      </c>
      <c r="G1041" s="21">
        <f>TRUNC(TRUNC(E1041,8)*F1041,2)</f>
        <v/>
      </c>
      <c r="L1041" t="n">
        <v>0.0014</v>
      </c>
      <c r="M1041" t="n">
        <v>23.22</v>
      </c>
      <c r="N1041">
        <f>(M1041-F1041)</f>
        <v/>
      </c>
    </row>
    <row r="1042" ht="15" customHeight="1">
      <c r="A1042" s="18" t="inlineStr">
        <is>
          <t>88245</t>
        </is>
      </c>
      <c r="B1042" s="19" t="inlineStr">
        <is>
          <t>ARMADOR COM ENCARGOS COMPLEMENTARES</t>
        </is>
      </c>
      <c r="C1042" s="18" t="inlineStr">
        <is>
          <t>SINAPI</t>
        </is>
      </c>
      <c r="D1042" s="18" t="inlineStr">
        <is>
          <t>H</t>
        </is>
      </c>
      <c r="E1042" s="20">
        <f>L1042*FATOR</f>
        <v/>
      </c>
      <c r="F1042" s="21">
        <f>'COMPOSICOES AUXILIARES'!G326</f>
        <v/>
      </c>
      <c r="G1042" s="21">
        <f>TRUNC(TRUNC(E1042,8)*F1042,2)</f>
        <v/>
      </c>
      <c r="L1042" t="n">
        <v>0.008800000000000001</v>
      </c>
      <c r="M1042" t="n">
        <v>28.73</v>
      </c>
      <c r="N1042">
        <f>(M1042-F1042)</f>
        <v/>
      </c>
    </row>
    <row r="1043" ht="18" customHeight="1">
      <c r="A1043" s="1" t="n"/>
      <c r="B1043" s="1" t="n"/>
      <c r="C1043" s="1" t="n"/>
      <c r="D1043" s="1" t="n"/>
      <c r="E1043" s="77" t="inlineStr">
        <is>
          <t>TOTAL Mão de Obra com Encargos Complementares:</t>
        </is>
      </c>
      <c r="F1043" s="89" t="n"/>
      <c r="G1043" s="22">
        <f>SUM(G1041:G1042)</f>
        <v/>
      </c>
    </row>
    <row r="1044" ht="15" customHeight="1">
      <c r="A1044" s="1" t="n"/>
      <c r="B1044" s="1" t="n"/>
      <c r="C1044" s="1" t="n"/>
      <c r="D1044" s="1" t="n"/>
      <c r="E1044" s="78" t="inlineStr">
        <is>
          <t>VALOR:</t>
        </is>
      </c>
      <c r="F1044" s="89" t="n"/>
      <c r="G1044" s="4">
        <f>SUM(G1039,G1043)</f>
        <v/>
      </c>
    </row>
    <row r="1045" ht="15" customHeight="1">
      <c r="A1045" s="1" t="n"/>
      <c r="B1045" s="1" t="n"/>
      <c r="C1045" s="1" t="n"/>
      <c r="D1045" s="1" t="n"/>
      <c r="E1045" s="78" t="inlineStr">
        <is>
          <t>VALOR BDI:</t>
        </is>
      </c>
      <c r="F1045" s="89" t="n"/>
      <c r="G1045" s="4">
        <f>ROUNDDOWN(G1044*BDI,2)</f>
        <v/>
      </c>
    </row>
    <row r="1046" ht="15" customHeight="1">
      <c r="A1046" s="1" t="n"/>
      <c r="B1046" s="1" t="n"/>
      <c r="C1046" s="1" t="n"/>
      <c r="D1046" s="1" t="n"/>
      <c r="E1046" s="78" t="inlineStr">
        <is>
          <t>VALOR COM BDI:</t>
        </is>
      </c>
      <c r="F1046" s="89" t="n"/>
      <c r="G1046" s="4">
        <f>G1045 + G1044</f>
        <v/>
      </c>
    </row>
    <row r="1047" ht="9.949999999999999" customHeight="1">
      <c r="A1047" s="1" t="n"/>
      <c r="B1047" s="1" t="n"/>
      <c r="C1047" s="1" t="n"/>
      <c r="D1047" s="1" t="n"/>
      <c r="E1047" s="79" t="n"/>
    </row>
    <row r="1048" ht="20.1" customHeight="1">
      <c r="A1048" s="80" t="inlineStr">
        <is>
          <t>92804 CORTE E DOBRA DE AÇO CA-50, DIÂMETRO DE 12,5 MM. AF_06/2022 (KG)</t>
        </is>
      </c>
      <c r="B1048" s="88" t="n"/>
      <c r="C1048" s="88" t="n"/>
      <c r="D1048" s="88" t="n"/>
      <c r="E1048" s="88" t="n"/>
      <c r="F1048" s="88" t="n"/>
      <c r="G1048" s="89" t="n"/>
    </row>
    <row r="1049" ht="15" customHeight="1">
      <c r="A1049" s="76" t="inlineStr">
        <is>
          <t>Material</t>
        </is>
      </c>
      <c r="B1049" s="89" t="n"/>
      <c r="C1049" s="74" t="inlineStr">
        <is>
          <t>FONTE</t>
        </is>
      </c>
      <c r="D1049" s="74" t="inlineStr">
        <is>
          <t>UNID</t>
        </is>
      </c>
      <c r="E1049" s="74" t="inlineStr">
        <is>
          <t>COEFICIENTE</t>
        </is>
      </c>
      <c r="F1049" s="74" t="inlineStr">
        <is>
          <t>PREÇO UNITÁRIO</t>
        </is>
      </c>
      <c r="G1049" s="74" t="inlineStr">
        <is>
          <t>TOTAL</t>
        </is>
      </c>
    </row>
    <row r="1050" ht="15" customHeight="1">
      <c r="A1050" s="18" t="inlineStr">
        <is>
          <t>00043055</t>
        </is>
      </c>
      <c r="B1050" s="19" t="inlineStr">
        <is>
          <t>ACO CA-50, 12,5 MM OU 16,0 MM, VERGALHAO</t>
        </is>
      </c>
      <c r="C1050" s="18" t="inlineStr">
        <is>
          <t>SINAPI</t>
        </is>
      </c>
      <c r="D1050" s="18" t="inlineStr">
        <is>
          <t>KG</t>
        </is>
      </c>
      <c r="E1050" s="20" t="n">
        <v>1.11</v>
      </c>
      <c r="F1050" s="21">
        <f>ROUND(M1050*FATOR, 2)</f>
        <v/>
      </c>
      <c r="G1050" s="21">
        <f>TRUNC(TRUNC(E1050,8)*F1050,2)</f>
        <v/>
      </c>
      <c r="L1050" t="n">
        <v>1.11</v>
      </c>
      <c r="M1050" t="n">
        <v>6.96</v>
      </c>
      <c r="N1050">
        <f>(M1050-F1050)</f>
        <v/>
      </c>
    </row>
    <row r="1051" ht="15" customHeight="1">
      <c r="A1051" s="1" t="n"/>
      <c r="B1051" s="1" t="n"/>
      <c r="C1051" s="1" t="n"/>
      <c r="D1051" s="1" t="n"/>
      <c r="E1051" s="77" t="inlineStr">
        <is>
          <t>TOTAL Material:</t>
        </is>
      </c>
      <c r="F1051" s="89" t="n"/>
      <c r="G1051" s="22">
        <f>SUM(G1050:G1050)</f>
        <v/>
      </c>
    </row>
    <row r="1052" ht="15" customHeight="1">
      <c r="A1052" s="76" t="inlineStr">
        <is>
          <t>Mão de Obra com Encargos Complementares</t>
        </is>
      </c>
      <c r="B1052" s="89" t="n"/>
      <c r="C1052" s="74" t="inlineStr">
        <is>
          <t>FONTE</t>
        </is>
      </c>
      <c r="D1052" s="74" t="inlineStr">
        <is>
          <t>UNID</t>
        </is>
      </c>
      <c r="E1052" s="74" t="inlineStr">
        <is>
          <t>COEFICIENTE</t>
        </is>
      </c>
      <c r="F1052" s="74" t="inlineStr">
        <is>
          <t>PREÇO UNITÁRIO</t>
        </is>
      </c>
      <c r="G1052" s="74" t="inlineStr">
        <is>
          <t>TOTAL</t>
        </is>
      </c>
    </row>
    <row r="1053" ht="21" customHeight="1">
      <c r="A1053" s="18" t="inlineStr">
        <is>
          <t>88238</t>
        </is>
      </c>
      <c r="B1053" s="19" t="inlineStr">
        <is>
          <t>AJUDANTE DE ARMADOR COM ENCARGOS COMPLEMENTARES</t>
        </is>
      </c>
      <c r="C1053" s="18" t="inlineStr">
        <is>
          <t>SINAPI</t>
        </is>
      </c>
      <c r="D1053" s="18" t="inlineStr">
        <is>
          <t>H</t>
        </is>
      </c>
      <c r="E1053" s="20">
        <f>L1053*FATOR</f>
        <v/>
      </c>
      <c r="F1053" s="21">
        <f>'COMPOSICOES AUXILIARES'!G18</f>
        <v/>
      </c>
      <c r="G1053" s="21">
        <f>TRUNC(TRUNC(E1053,8)*F1053,2)</f>
        <v/>
      </c>
      <c r="L1053" t="n">
        <v>0.0008</v>
      </c>
      <c r="M1053" t="n">
        <v>23.22</v>
      </c>
      <c r="N1053">
        <f>(M1053-F1053)</f>
        <v/>
      </c>
    </row>
    <row r="1054" ht="15" customHeight="1">
      <c r="A1054" s="18" t="inlineStr">
        <is>
          <t>88245</t>
        </is>
      </c>
      <c r="B1054" s="19" t="inlineStr">
        <is>
          <t>ARMADOR COM ENCARGOS COMPLEMENTARES</t>
        </is>
      </c>
      <c r="C1054" s="18" t="inlineStr">
        <is>
          <t>SINAPI</t>
        </is>
      </c>
      <c r="D1054" s="18" t="inlineStr">
        <is>
          <t>H</t>
        </is>
      </c>
      <c r="E1054" s="20">
        <f>L1054*FATOR</f>
        <v/>
      </c>
      <c r="F1054" s="21">
        <f>'COMPOSICOES AUXILIARES'!G326</f>
        <v/>
      </c>
      <c r="G1054" s="21">
        <f>TRUNC(TRUNC(E1054,8)*F1054,2)</f>
        <v/>
      </c>
      <c r="L1054" t="n">
        <v>0.0048</v>
      </c>
      <c r="M1054" t="n">
        <v>28.73</v>
      </c>
      <c r="N1054">
        <f>(M1054-F1054)</f>
        <v/>
      </c>
    </row>
    <row r="1055" ht="18" customHeight="1">
      <c r="A1055" s="1" t="n"/>
      <c r="B1055" s="1" t="n"/>
      <c r="C1055" s="1" t="n"/>
      <c r="D1055" s="1" t="n"/>
      <c r="E1055" s="77" t="inlineStr">
        <is>
          <t>TOTAL Mão de Obra com Encargos Complementares:</t>
        </is>
      </c>
      <c r="F1055" s="89" t="n"/>
      <c r="G1055" s="22">
        <f>SUM(G1053:G1054)</f>
        <v/>
      </c>
    </row>
    <row r="1056" ht="15" customHeight="1">
      <c r="A1056" s="1" t="n"/>
      <c r="B1056" s="1" t="n"/>
      <c r="C1056" s="1" t="n"/>
      <c r="D1056" s="1" t="n"/>
      <c r="E1056" s="78" t="inlineStr">
        <is>
          <t>VALOR:</t>
        </is>
      </c>
      <c r="F1056" s="89" t="n"/>
      <c r="G1056" s="4">
        <f>SUM(G1051,G1055)</f>
        <v/>
      </c>
    </row>
    <row r="1057" ht="15" customHeight="1">
      <c r="A1057" s="1" t="n"/>
      <c r="B1057" s="1" t="n"/>
      <c r="C1057" s="1" t="n"/>
      <c r="D1057" s="1" t="n"/>
      <c r="E1057" s="78" t="inlineStr">
        <is>
          <t>VALOR BDI:</t>
        </is>
      </c>
      <c r="F1057" s="89" t="n"/>
      <c r="G1057" s="4">
        <f>ROUNDDOWN(G1056*BDI,2)</f>
        <v/>
      </c>
    </row>
    <row r="1058" ht="15" customHeight="1">
      <c r="A1058" s="1" t="n"/>
      <c r="B1058" s="1" t="n"/>
      <c r="C1058" s="1" t="n"/>
      <c r="D1058" s="1" t="n"/>
      <c r="E1058" s="78" t="inlineStr">
        <is>
          <t>VALOR COM BDI:</t>
        </is>
      </c>
      <c r="F1058" s="89" t="n"/>
      <c r="G1058" s="4">
        <f>G1057 + G1056</f>
        <v/>
      </c>
    </row>
    <row r="1059" ht="9.949999999999999" customHeight="1">
      <c r="A1059" s="1" t="n"/>
      <c r="B1059" s="1" t="n"/>
      <c r="C1059" s="1" t="n"/>
      <c r="D1059" s="1" t="n"/>
      <c r="E1059" s="79" t="n"/>
    </row>
    <row r="1060" ht="20.1" customHeight="1">
      <c r="A1060" s="80" t="inlineStr">
        <is>
          <t>92802 CORTE E DOBRA DE AÇO CA-50, DIÂMETRO DE 8,0 MM. AF_06/2022 (KG)</t>
        </is>
      </c>
      <c r="B1060" s="88" t="n"/>
      <c r="C1060" s="88" t="n"/>
      <c r="D1060" s="88" t="n"/>
      <c r="E1060" s="88" t="n"/>
      <c r="F1060" s="88" t="n"/>
      <c r="G1060" s="89" t="n"/>
    </row>
    <row r="1061" ht="15" customHeight="1">
      <c r="A1061" s="76" t="inlineStr">
        <is>
          <t>Material</t>
        </is>
      </c>
      <c r="B1061" s="89" t="n"/>
      <c r="C1061" s="74" t="inlineStr">
        <is>
          <t>FONTE</t>
        </is>
      </c>
      <c r="D1061" s="74" t="inlineStr">
        <is>
          <t>UNID</t>
        </is>
      </c>
      <c r="E1061" s="74" t="inlineStr">
        <is>
          <t>COEFICIENTE</t>
        </is>
      </c>
      <c r="F1061" s="74" t="inlineStr">
        <is>
          <t>PREÇO UNITÁRIO</t>
        </is>
      </c>
      <c r="G1061" s="74" t="inlineStr">
        <is>
          <t>TOTAL</t>
        </is>
      </c>
    </row>
    <row r="1062" ht="15" customHeight="1">
      <c r="A1062" s="18" t="inlineStr">
        <is>
          <t>00000033</t>
        </is>
      </c>
      <c r="B1062" s="19" t="inlineStr">
        <is>
          <t>ACO CA-50, 8,0 MM, VERGALHAO</t>
        </is>
      </c>
      <c r="C1062" s="18" t="inlineStr">
        <is>
          <t>SINAPI</t>
        </is>
      </c>
      <c r="D1062" s="18" t="inlineStr">
        <is>
          <t>KG</t>
        </is>
      </c>
      <c r="E1062" s="20" t="n">
        <v>1.11</v>
      </c>
      <c r="F1062" s="21">
        <f>ROUND(M1062*FATOR, 2)</f>
        <v/>
      </c>
      <c r="G1062" s="21">
        <f>TRUNC(TRUNC(E1062,8)*F1062,2)</f>
        <v/>
      </c>
      <c r="L1062" t="n">
        <v>1.11</v>
      </c>
      <c r="M1062" t="n">
        <v>8.52</v>
      </c>
      <c r="N1062">
        <f>(M1062-F1062)</f>
        <v/>
      </c>
    </row>
    <row r="1063" ht="15" customHeight="1">
      <c r="A1063" s="1" t="n"/>
      <c r="B1063" s="1" t="n"/>
      <c r="C1063" s="1" t="n"/>
      <c r="D1063" s="1" t="n"/>
      <c r="E1063" s="77" t="inlineStr">
        <is>
          <t>TOTAL Material:</t>
        </is>
      </c>
      <c r="F1063" s="89" t="n"/>
      <c r="G1063" s="22">
        <f>SUM(G1062:G1062)</f>
        <v/>
      </c>
    </row>
    <row r="1064" ht="15" customHeight="1">
      <c r="A1064" s="76" t="inlineStr">
        <is>
          <t>Mão de Obra com Encargos Complementares</t>
        </is>
      </c>
      <c r="B1064" s="89" t="n"/>
      <c r="C1064" s="74" t="inlineStr">
        <is>
          <t>FONTE</t>
        </is>
      </c>
      <c r="D1064" s="74" t="inlineStr">
        <is>
          <t>UNID</t>
        </is>
      </c>
      <c r="E1064" s="74" t="inlineStr">
        <is>
          <t>COEFICIENTE</t>
        </is>
      </c>
      <c r="F1064" s="74" t="inlineStr">
        <is>
          <t>PREÇO UNITÁRIO</t>
        </is>
      </c>
      <c r="G1064" s="74" t="inlineStr">
        <is>
          <t>TOTAL</t>
        </is>
      </c>
    </row>
    <row r="1065" ht="21" customHeight="1">
      <c r="A1065" s="18" t="inlineStr">
        <is>
          <t>88238</t>
        </is>
      </c>
      <c r="B1065" s="19" t="inlineStr">
        <is>
          <t>AJUDANTE DE ARMADOR COM ENCARGOS COMPLEMENTARES</t>
        </is>
      </c>
      <c r="C1065" s="18" t="inlineStr">
        <is>
          <t>SINAPI</t>
        </is>
      </c>
      <c r="D1065" s="18" t="inlineStr">
        <is>
          <t>H</t>
        </is>
      </c>
      <c r="E1065" s="20">
        <f>L1065*FATOR</f>
        <v/>
      </c>
      <c r="F1065" s="21">
        <f>'COMPOSICOES AUXILIARES'!G18</f>
        <v/>
      </c>
      <c r="G1065" s="21">
        <f>TRUNC(TRUNC(E1065,8)*F1065,2)</f>
        <v/>
      </c>
      <c r="L1065" t="n">
        <v>0.0026</v>
      </c>
      <c r="M1065" t="n">
        <v>23.22</v>
      </c>
      <c r="N1065">
        <f>(M1065-F1065)</f>
        <v/>
      </c>
    </row>
    <row r="1066" ht="15" customHeight="1">
      <c r="A1066" s="18" t="inlineStr">
        <is>
          <t>88245</t>
        </is>
      </c>
      <c r="B1066" s="19" t="inlineStr">
        <is>
          <t>ARMADOR COM ENCARGOS COMPLEMENTARES</t>
        </is>
      </c>
      <c r="C1066" s="18" t="inlineStr">
        <is>
          <t>SINAPI</t>
        </is>
      </c>
      <c r="D1066" s="18" t="inlineStr">
        <is>
          <t>H</t>
        </is>
      </c>
      <c r="E1066" s="20">
        <f>L1066*FATOR</f>
        <v/>
      </c>
      <c r="F1066" s="21">
        <f>'COMPOSICOES AUXILIARES'!G326</f>
        <v/>
      </c>
      <c r="G1066" s="21">
        <f>TRUNC(TRUNC(E1066,8)*F1066,2)</f>
        <v/>
      </c>
      <c r="L1066" t="n">
        <v>0.0162</v>
      </c>
      <c r="M1066" t="n">
        <v>28.73</v>
      </c>
      <c r="N1066">
        <f>(M1066-F1066)</f>
        <v/>
      </c>
    </row>
    <row r="1067" ht="18" customHeight="1">
      <c r="A1067" s="1" t="n"/>
      <c r="B1067" s="1" t="n"/>
      <c r="C1067" s="1" t="n"/>
      <c r="D1067" s="1" t="n"/>
      <c r="E1067" s="77" t="inlineStr">
        <is>
          <t>TOTAL Mão de Obra com Encargos Complementares:</t>
        </is>
      </c>
      <c r="F1067" s="89" t="n"/>
      <c r="G1067" s="22">
        <f>SUM(G1065:G1066)</f>
        <v/>
      </c>
    </row>
    <row r="1068" ht="15" customHeight="1">
      <c r="A1068" s="1" t="n"/>
      <c r="B1068" s="1" t="n"/>
      <c r="C1068" s="1" t="n"/>
      <c r="D1068" s="1" t="n"/>
      <c r="E1068" s="78" t="inlineStr">
        <is>
          <t>VALOR:</t>
        </is>
      </c>
      <c r="F1068" s="89" t="n"/>
      <c r="G1068" s="4">
        <f>SUM(G1063,G1067)</f>
        <v/>
      </c>
    </row>
    <row r="1069" ht="15" customHeight="1">
      <c r="A1069" s="1" t="n"/>
      <c r="B1069" s="1" t="n"/>
      <c r="C1069" s="1" t="n"/>
      <c r="D1069" s="1" t="n"/>
      <c r="E1069" s="78" t="inlineStr">
        <is>
          <t>VALOR BDI:</t>
        </is>
      </c>
      <c r="F1069" s="89" t="n"/>
      <c r="G1069" s="4">
        <f>ROUNDDOWN(G1068*BDI,2)</f>
        <v/>
      </c>
    </row>
    <row r="1070" ht="15" customHeight="1">
      <c r="A1070" s="1" t="n"/>
      <c r="B1070" s="1" t="n"/>
      <c r="C1070" s="1" t="n"/>
      <c r="D1070" s="1" t="n"/>
      <c r="E1070" s="78" t="inlineStr">
        <is>
          <t>VALOR COM BDI:</t>
        </is>
      </c>
      <c r="F1070" s="89" t="n"/>
      <c r="G1070" s="4">
        <f>G1069 + G1068</f>
        <v/>
      </c>
    </row>
    <row r="1071" ht="9.949999999999999" customHeight="1">
      <c r="A1071" s="1" t="n"/>
      <c r="B1071" s="1" t="n"/>
      <c r="C1071" s="1" t="n"/>
      <c r="D1071" s="1" t="n"/>
      <c r="E1071" s="79" t="n"/>
    </row>
    <row r="1072" ht="20.1" customHeight="1">
      <c r="A1072" s="80" t="inlineStr">
        <is>
          <t>92799 CORTE E DOBRA DE AÇO CA-60, DIÂMETRO DE 4,2 MM. AF_06/2022 (KG)</t>
        </is>
      </c>
      <c r="B1072" s="88" t="n"/>
      <c r="C1072" s="88" t="n"/>
      <c r="D1072" s="88" t="n"/>
      <c r="E1072" s="88" t="n"/>
      <c r="F1072" s="88" t="n"/>
      <c r="G1072" s="89" t="n"/>
    </row>
    <row r="1073" ht="15" customHeight="1">
      <c r="A1073" s="76" t="inlineStr">
        <is>
          <t>Material</t>
        </is>
      </c>
      <c r="B1073" s="89" t="n"/>
      <c r="C1073" s="74" t="inlineStr">
        <is>
          <t>FONTE</t>
        </is>
      </c>
      <c r="D1073" s="74" t="inlineStr">
        <is>
          <t>UNID</t>
        </is>
      </c>
      <c r="E1073" s="74" t="inlineStr">
        <is>
          <t>COEFICIENTE</t>
        </is>
      </c>
      <c r="F1073" s="74" t="inlineStr">
        <is>
          <t>PREÇO UNITÁRIO</t>
        </is>
      </c>
      <c r="G1073" s="74" t="inlineStr">
        <is>
          <t>TOTAL</t>
        </is>
      </c>
    </row>
    <row r="1074" ht="21" customHeight="1">
      <c r="A1074" s="18" t="inlineStr">
        <is>
          <t>00043059</t>
        </is>
      </c>
      <c r="B1074" s="19" t="inlineStr">
        <is>
          <t>ACO CA-60, 4,2 MM, OU 5,0 MM, OU 6,0 MM, OU 7,0 MM, VERGALHAO</t>
        </is>
      </c>
      <c r="C1074" s="18" t="inlineStr">
        <is>
          <t>SINAPI</t>
        </is>
      </c>
      <c r="D1074" s="18" t="inlineStr">
        <is>
          <t>KG</t>
        </is>
      </c>
      <c r="E1074" s="20" t="n">
        <v>1.07</v>
      </c>
      <c r="F1074" s="21">
        <f>ROUND(M1074*FATOR, 2)</f>
        <v/>
      </c>
      <c r="G1074" s="21">
        <f>TRUNC(TRUNC(E1074,8)*F1074,2)</f>
        <v/>
      </c>
      <c r="L1074" t="n">
        <v>1.07</v>
      </c>
      <c r="M1074" t="n">
        <v>7.6</v>
      </c>
      <c r="N1074">
        <f>(M1074-F1074)</f>
        <v/>
      </c>
    </row>
    <row r="1075" ht="15" customHeight="1">
      <c r="A1075" s="1" t="n"/>
      <c r="B1075" s="1" t="n"/>
      <c r="C1075" s="1" t="n"/>
      <c r="D1075" s="1" t="n"/>
      <c r="E1075" s="77" t="inlineStr">
        <is>
          <t>TOTAL Material:</t>
        </is>
      </c>
      <c r="F1075" s="89" t="n"/>
      <c r="G1075" s="22">
        <f>SUM(G1074:G1074)</f>
        <v/>
      </c>
    </row>
    <row r="1076" ht="15" customHeight="1">
      <c r="A1076" s="76" t="inlineStr">
        <is>
          <t>Mão de Obra com Encargos Complementares</t>
        </is>
      </c>
      <c r="B1076" s="89" t="n"/>
      <c r="C1076" s="74" t="inlineStr">
        <is>
          <t>FONTE</t>
        </is>
      </c>
      <c r="D1076" s="74" t="inlineStr">
        <is>
          <t>UNID</t>
        </is>
      </c>
      <c r="E1076" s="74" t="inlineStr">
        <is>
          <t>COEFICIENTE</t>
        </is>
      </c>
      <c r="F1076" s="74" t="inlineStr">
        <is>
          <t>PREÇO UNITÁRIO</t>
        </is>
      </c>
      <c r="G1076" s="74" t="inlineStr">
        <is>
          <t>TOTAL</t>
        </is>
      </c>
    </row>
    <row r="1077" ht="21" customHeight="1">
      <c r="A1077" s="18" t="inlineStr">
        <is>
          <t>88238</t>
        </is>
      </c>
      <c r="B1077" s="19" t="inlineStr">
        <is>
          <t>AJUDANTE DE ARMADOR COM ENCARGOS COMPLEMENTARES</t>
        </is>
      </c>
      <c r="C1077" s="18" t="inlineStr">
        <is>
          <t>SINAPI</t>
        </is>
      </c>
      <c r="D1077" s="18" t="inlineStr">
        <is>
          <t>H</t>
        </is>
      </c>
      <c r="E1077" s="20">
        <f>L1077*FATOR</f>
        <v/>
      </c>
      <c r="F1077" s="21">
        <f>'COMPOSICOES AUXILIARES'!G18</f>
        <v/>
      </c>
      <c r="G1077" s="21">
        <f>TRUNC(TRUNC(E1077,8)*F1077,2)</f>
        <v/>
      </c>
      <c r="L1077" t="n">
        <v>0.0152</v>
      </c>
      <c r="M1077" t="n">
        <v>23.22</v>
      </c>
      <c r="N1077">
        <f>(M1077-F1077)</f>
        <v/>
      </c>
    </row>
    <row r="1078" ht="15" customHeight="1">
      <c r="A1078" s="18" t="inlineStr">
        <is>
          <t>88245</t>
        </is>
      </c>
      <c r="B1078" s="19" t="inlineStr">
        <is>
          <t>ARMADOR COM ENCARGOS COMPLEMENTARES</t>
        </is>
      </c>
      <c r="C1078" s="18" t="inlineStr">
        <is>
          <t>SINAPI</t>
        </is>
      </c>
      <c r="D1078" s="18" t="inlineStr">
        <is>
          <t>H</t>
        </is>
      </c>
      <c r="E1078" s="20">
        <f>L1078*FATOR</f>
        <v/>
      </c>
      <c r="F1078" s="21">
        <f>'COMPOSICOES AUXILIARES'!G326</f>
        <v/>
      </c>
      <c r="G1078" s="21">
        <f>TRUNC(TRUNC(E1078,8)*F1078,2)</f>
        <v/>
      </c>
      <c r="L1078" t="n">
        <v>0.09329999999999999</v>
      </c>
      <c r="M1078" t="n">
        <v>28.73</v>
      </c>
      <c r="N1078">
        <f>(M1078-F1078)</f>
        <v/>
      </c>
    </row>
    <row r="1079" ht="18" customHeight="1">
      <c r="A1079" s="1" t="n"/>
      <c r="B1079" s="1" t="n"/>
      <c r="C1079" s="1" t="n"/>
      <c r="D1079" s="1" t="n"/>
      <c r="E1079" s="77" t="inlineStr">
        <is>
          <t>TOTAL Mão de Obra com Encargos Complementares:</t>
        </is>
      </c>
      <c r="F1079" s="89" t="n"/>
      <c r="G1079" s="22">
        <f>SUM(G1077:G1078)</f>
        <v/>
      </c>
    </row>
    <row r="1080" ht="15" customHeight="1">
      <c r="A1080" s="1" t="n"/>
      <c r="B1080" s="1" t="n"/>
      <c r="C1080" s="1" t="n"/>
      <c r="D1080" s="1" t="n"/>
      <c r="E1080" s="78" t="inlineStr">
        <is>
          <t>VALOR:</t>
        </is>
      </c>
      <c r="F1080" s="89" t="n"/>
      <c r="G1080" s="4">
        <f>SUM(G1075,G1079)</f>
        <v/>
      </c>
    </row>
    <row r="1081" ht="15" customHeight="1">
      <c r="A1081" s="1" t="n"/>
      <c r="B1081" s="1" t="n"/>
      <c r="C1081" s="1" t="n"/>
      <c r="D1081" s="1" t="n"/>
      <c r="E1081" s="78" t="inlineStr">
        <is>
          <t>VALOR BDI:</t>
        </is>
      </c>
      <c r="F1081" s="89" t="n"/>
      <c r="G1081" s="4">
        <f>ROUNDDOWN(G1080*BDI,2)</f>
        <v/>
      </c>
    </row>
    <row r="1082" ht="15" customHeight="1">
      <c r="A1082" s="1" t="n"/>
      <c r="B1082" s="1" t="n"/>
      <c r="C1082" s="1" t="n"/>
      <c r="D1082" s="1" t="n"/>
      <c r="E1082" s="78" t="inlineStr">
        <is>
          <t>VALOR COM BDI:</t>
        </is>
      </c>
      <c r="F1082" s="89" t="n"/>
      <c r="G1082" s="4">
        <f>G1081 + G1080</f>
        <v/>
      </c>
    </row>
    <row r="1083" ht="9.949999999999999" customHeight="1">
      <c r="A1083" s="1" t="n"/>
      <c r="B1083" s="1" t="n"/>
      <c r="C1083" s="1" t="n"/>
      <c r="D1083" s="1" t="n"/>
      <c r="E1083" s="79" t="n"/>
    </row>
    <row r="1084" ht="20.1" customHeight="1">
      <c r="A1084" s="80" t="inlineStr">
        <is>
          <t>86901 CUBA DE EMBUTIR OVAL EM LOUÇA BRANCA, 35 X 50CM OU EQUIVALENTE - FORNECIMENTO E INSTALAÇÃO. AF_01/2020 (UN)</t>
        </is>
      </c>
      <c r="B1084" s="88" t="n"/>
      <c r="C1084" s="88" t="n"/>
      <c r="D1084" s="88" t="n"/>
      <c r="E1084" s="88" t="n"/>
      <c r="F1084" s="88" t="n"/>
      <c r="G1084" s="89" t="n"/>
    </row>
    <row r="1085" ht="15" customHeight="1">
      <c r="A1085" s="76" t="inlineStr">
        <is>
          <t>Material</t>
        </is>
      </c>
      <c r="B1085" s="89" t="n"/>
      <c r="C1085" s="74" t="inlineStr">
        <is>
          <t>FONTE</t>
        </is>
      </c>
      <c r="D1085" s="74" t="inlineStr">
        <is>
          <t>UNID</t>
        </is>
      </c>
      <c r="E1085" s="74" t="inlineStr">
        <is>
          <t>COEFICIENTE</t>
        </is>
      </c>
      <c r="F1085" s="74" t="inlineStr">
        <is>
          <t>PREÇO UNITÁRIO</t>
        </is>
      </c>
      <c r="G1085" s="74" t="inlineStr">
        <is>
          <t>TOTAL</t>
        </is>
      </c>
    </row>
    <row r="1086" ht="21" customHeight="1">
      <c r="A1086" s="18" t="inlineStr">
        <is>
          <t>00020269</t>
        </is>
      </c>
      <c r="B1086" s="19" t="inlineStr">
        <is>
          <t>LAVATORIO / CUBA DE EMBUTIR, OVAL, DE LOUCA BRANCA, SEM LADRAO, DIMENSOES *50 X 35* CM (L X C)</t>
        </is>
      </c>
      <c r="C1086" s="18" t="inlineStr">
        <is>
          <t>SINAPI</t>
        </is>
      </c>
      <c r="D1086" s="18" t="inlineStr">
        <is>
          <t>UN</t>
        </is>
      </c>
      <c r="E1086" s="20" t="n">
        <v>1</v>
      </c>
      <c r="F1086" s="21">
        <f>ROUND(M1086*FATOR, 2)</f>
        <v/>
      </c>
      <c r="G1086" s="21">
        <f>TRUNC(TRUNC(E1086,8)*F1086,2)</f>
        <v/>
      </c>
      <c r="L1086" t="n">
        <v>1</v>
      </c>
      <c r="M1086" t="n">
        <v>98.79000000000001</v>
      </c>
      <c r="N1086">
        <f>(M1086-F1086)</f>
        <v/>
      </c>
    </row>
    <row r="1087" ht="15" customHeight="1">
      <c r="A1087" s="18" t="inlineStr">
        <is>
          <t>00004823</t>
        </is>
      </c>
      <c r="B1087" s="19" t="inlineStr">
        <is>
          <t>MASSA PLASTICA PARA MARMORE/GRANITO</t>
        </is>
      </c>
      <c r="C1087" s="18" t="inlineStr">
        <is>
          <t>SINAPI</t>
        </is>
      </c>
      <c r="D1087" s="18" t="inlineStr">
        <is>
          <t>KG</t>
        </is>
      </c>
      <c r="E1087" s="20" t="n">
        <v>0.5271</v>
      </c>
      <c r="F1087" s="21">
        <f>ROUND(M1087*FATOR, 2)</f>
        <v/>
      </c>
      <c r="G1087" s="21">
        <f>TRUNC(TRUNC(E1087,8)*F1087,2)</f>
        <v/>
      </c>
      <c r="L1087" t="n">
        <v>0.5271</v>
      </c>
      <c r="M1087" t="n">
        <v>45.97</v>
      </c>
      <c r="N1087">
        <f>(M1087-F1087)</f>
        <v/>
      </c>
    </row>
    <row r="1088" ht="15" customHeight="1">
      <c r="A1088" s="1" t="n"/>
      <c r="B1088" s="1" t="n"/>
      <c r="C1088" s="1" t="n"/>
      <c r="D1088" s="1" t="n"/>
      <c r="E1088" s="77" t="inlineStr">
        <is>
          <t>TOTAL Material:</t>
        </is>
      </c>
      <c r="F1088" s="89" t="n"/>
      <c r="G1088" s="22">
        <f>SUM(G1086:G1087)</f>
        <v/>
      </c>
    </row>
    <row r="1089" ht="15" customHeight="1">
      <c r="A1089" s="76" t="inlineStr">
        <is>
          <t>Mão de Obra com Encargos Complementares</t>
        </is>
      </c>
      <c r="B1089" s="89" t="n"/>
      <c r="C1089" s="74" t="inlineStr">
        <is>
          <t>FONTE</t>
        </is>
      </c>
      <c r="D1089" s="74" t="inlineStr">
        <is>
          <t>UNID</t>
        </is>
      </c>
      <c r="E1089" s="74" t="inlineStr">
        <is>
          <t>COEFICIENTE</t>
        </is>
      </c>
      <c r="F1089" s="74" t="inlineStr">
        <is>
          <t>PREÇO UNITÁRIO</t>
        </is>
      </c>
      <c r="G1089" s="74" t="inlineStr">
        <is>
          <t>TOTAL</t>
        </is>
      </c>
    </row>
    <row r="1090" ht="21" customHeight="1">
      <c r="A1090" s="18" t="inlineStr">
        <is>
          <t>88274</t>
        </is>
      </c>
      <c r="B1090" s="19" t="inlineStr">
        <is>
          <t>MARMORISTA/GRANITEIRO COM ENCARGOS COMPLEMENTARES</t>
        </is>
      </c>
      <c r="C1090" s="18" t="inlineStr">
        <is>
          <t>SINAPI</t>
        </is>
      </c>
      <c r="D1090" s="18" t="inlineStr">
        <is>
          <t>H</t>
        </is>
      </c>
      <c r="E1090" s="20">
        <f>L1090*FATOR</f>
        <v/>
      </c>
      <c r="F1090" s="21">
        <f>'COMPOSICOES AUXILIARES'!G2496</f>
        <v/>
      </c>
      <c r="G1090" s="21">
        <f>TRUNC(TRUNC(E1090,8)*F1090,2)</f>
        <v/>
      </c>
      <c r="L1090" t="n">
        <v>0.8458</v>
      </c>
      <c r="M1090" t="n">
        <v>28.27</v>
      </c>
      <c r="N1090">
        <f>(M1090-F1090)</f>
        <v/>
      </c>
    </row>
    <row r="1091" ht="15" customHeight="1">
      <c r="A1091" s="18" t="inlineStr">
        <is>
          <t>88316</t>
        </is>
      </c>
      <c r="B1091" s="19" t="inlineStr">
        <is>
          <t>SERVENTE COM ENCARGOS COMPLEMENTARES</t>
        </is>
      </c>
      <c r="C1091" s="18" t="inlineStr">
        <is>
          <t>SINAPI</t>
        </is>
      </c>
      <c r="D1091" s="18" t="inlineStr">
        <is>
          <t>H</t>
        </is>
      </c>
      <c r="E1091" s="20">
        <f>L1091*FATOR</f>
        <v/>
      </c>
      <c r="F1091" s="21">
        <f>'COMPOSICOES AUXILIARES'!G3382</f>
        <v/>
      </c>
      <c r="G1091" s="21">
        <f>TRUNC(TRUNC(E1091,8)*F1091,2)</f>
        <v/>
      </c>
      <c r="L1091" t="n">
        <v>0.2665</v>
      </c>
      <c r="M1091" t="n">
        <v>22.1</v>
      </c>
      <c r="N1091">
        <f>(M1091-F1091)</f>
        <v/>
      </c>
    </row>
    <row r="1092" ht="18" customHeight="1">
      <c r="A1092" s="1" t="n"/>
      <c r="B1092" s="1" t="n"/>
      <c r="C1092" s="1" t="n"/>
      <c r="D1092" s="1" t="n"/>
      <c r="E1092" s="77" t="inlineStr">
        <is>
          <t>TOTAL Mão de Obra com Encargos Complementares:</t>
        </is>
      </c>
      <c r="F1092" s="89" t="n"/>
      <c r="G1092" s="22">
        <f>SUM(G1090:G1091)</f>
        <v/>
      </c>
    </row>
    <row r="1093" ht="15" customHeight="1">
      <c r="A1093" s="1" t="n"/>
      <c r="B1093" s="1" t="n"/>
      <c r="C1093" s="1" t="n"/>
      <c r="D1093" s="1" t="n"/>
      <c r="E1093" s="78" t="inlineStr">
        <is>
          <t>VALOR:</t>
        </is>
      </c>
      <c r="F1093" s="89" t="n"/>
      <c r="G1093" s="4">
        <f>SUM(G1088,G1092)</f>
        <v/>
      </c>
    </row>
    <row r="1094" ht="15" customHeight="1">
      <c r="A1094" s="1" t="n"/>
      <c r="B1094" s="1" t="n"/>
      <c r="C1094" s="1" t="n"/>
      <c r="D1094" s="1" t="n"/>
      <c r="E1094" s="78" t="inlineStr">
        <is>
          <t>VALOR BDI:</t>
        </is>
      </c>
      <c r="F1094" s="89" t="n"/>
      <c r="G1094" s="4">
        <f>ROUNDDOWN(G1093*BDI,2)</f>
        <v/>
      </c>
    </row>
    <row r="1095" ht="15" customHeight="1">
      <c r="A1095" s="1" t="n"/>
      <c r="B1095" s="1" t="n"/>
      <c r="C1095" s="1" t="n"/>
      <c r="D1095" s="1" t="n"/>
      <c r="E1095" s="78" t="inlineStr">
        <is>
          <t>VALOR COM BDI:</t>
        </is>
      </c>
      <c r="F1095" s="89" t="n"/>
      <c r="G1095" s="4">
        <f>G1094 + G1093</f>
        <v/>
      </c>
    </row>
    <row r="1096" ht="9.949999999999999" customHeight="1">
      <c r="A1096" s="1" t="n"/>
      <c r="B1096" s="1" t="n"/>
      <c r="C1096" s="1" t="n"/>
      <c r="D1096" s="1" t="n"/>
      <c r="E1096" s="79" t="n"/>
    </row>
    <row r="1097" ht="20.1" customHeight="1">
      <c r="A1097" s="80" t="inlineStr">
        <is>
          <t>95308 CURSO DE CAPACITAÇÃO PARA AJUDANTE DE ARMADOR (ENCARGOS COMPLEMENTARES) - HORISTA (H)</t>
        </is>
      </c>
      <c r="B1097" s="88" t="n"/>
      <c r="C1097" s="88" t="n"/>
      <c r="D1097" s="88" t="n"/>
      <c r="E1097" s="88" t="n"/>
      <c r="F1097" s="88" t="n"/>
      <c r="G1097" s="89" t="n"/>
    </row>
    <row r="1098" ht="15" customHeight="1">
      <c r="A1098" s="76" t="inlineStr">
        <is>
          <t>Mão de Obra</t>
        </is>
      </c>
      <c r="B1098" s="89" t="n"/>
      <c r="C1098" s="74" t="inlineStr">
        <is>
          <t>FONTE</t>
        </is>
      </c>
      <c r="D1098" s="74" t="inlineStr">
        <is>
          <t>UNID</t>
        </is>
      </c>
      <c r="E1098" s="74" t="inlineStr">
        <is>
          <t>COEFICIENTE</t>
        </is>
      </c>
      <c r="F1098" s="74" t="inlineStr">
        <is>
          <t>PREÇO UNITÁRIO</t>
        </is>
      </c>
      <c r="G1098" s="74" t="inlineStr">
        <is>
          <t>TOTAL</t>
        </is>
      </c>
    </row>
    <row r="1099" ht="15" customHeight="1">
      <c r="A1099" s="18" t="inlineStr">
        <is>
          <t>00006114</t>
        </is>
      </c>
      <c r="B1099" s="19" t="inlineStr">
        <is>
          <t>AJUDANTE DE ARMADOR (HORISTA)</t>
        </is>
      </c>
      <c r="C1099" s="18" t="inlineStr">
        <is>
          <t>SINAPI</t>
        </is>
      </c>
      <c r="D1099" s="18" t="inlineStr">
        <is>
          <t>H</t>
        </is>
      </c>
      <c r="E1099" s="20">
        <f>L1099*FATOR</f>
        <v/>
      </c>
      <c r="F1099" s="21" t="n">
        <v>15.09</v>
      </c>
      <c r="G1099" s="21">
        <f>TRUNC(TRUNC(E1099,8)*F1099,2)</f>
        <v/>
      </c>
      <c r="L1099" t="n">
        <v>0.01328</v>
      </c>
      <c r="M1099" t="n">
        <v>15.09</v>
      </c>
      <c r="N1099">
        <f>(M1099-F1099)</f>
        <v/>
      </c>
    </row>
    <row r="1100" ht="15" customHeight="1">
      <c r="A1100" s="1" t="n"/>
      <c r="B1100" s="1" t="n"/>
      <c r="C1100" s="1" t="n"/>
      <c r="D1100" s="1" t="n"/>
      <c r="E1100" s="77" t="inlineStr">
        <is>
          <t>TOTAL Mão de Obra:</t>
        </is>
      </c>
      <c r="F1100" s="89" t="n"/>
      <c r="G1100" s="22">
        <f>SUM(G1099:G1099)</f>
        <v/>
      </c>
    </row>
    <row r="1101" ht="15" customHeight="1">
      <c r="A1101" s="1" t="n"/>
      <c r="B1101" s="1" t="n"/>
      <c r="C1101" s="1" t="n"/>
      <c r="D1101" s="1" t="n"/>
      <c r="E1101" s="78" t="inlineStr">
        <is>
          <t>VALOR:</t>
        </is>
      </c>
      <c r="F1101" s="89" t="n"/>
      <c r="G1101" s="4">
        <f>SUM(G1100)</f>
        <v/>
      </c>
    </row>
    <row r="1102" ht="15" customHeight="1">
      <c r="A1102" s="1" t="n"/>
      <c r="B1102" s="1" t="n"/>
      <c r="C1102" s="1" t="n"/>
      <c r="D1102" s="1" t="n"/>
      <c r="E1102" s="78" t="inlineStr">
        <is>
          <t>VALOR BDI:</t>
        </is>
      </c>
      <c r="F1102" s="89" t="n"/>
      <c r="G1102" s="4">
        <f>ROUNDDOWN(G1101*BDI,2)</f>
        <v/>
      </c>
    </row>
    <row r="1103" ht="15" customHeight="1">
      <c r="A1103" s="1" t="n"/>
      <c r="B1103" s="1" t="n"/>
      <c r="C1103" s="1" t="n"/>
      <c r="D1103" s="1" t="n"/>
      <c r="E1103" s="78" t="inlineStr">
        <is>
          <t>VALOR COM BDI:</t>
        </is>
      </c>
      <c r="F1103" s="89" t="n"/>
      <c r="G1103" s="4">
        <f>G1102 + G1101</f>
        <v/>
      </c>
    </row>
    <row r="1104" ht="9.949999999999999" customHeight="1">
      <c r="A1104" s="1" t="n"/>
      <c r="B1104" s="1" t="n"/>
      <c r="C1104" s="1" t="n"/>
      <c r="D1104" s="1" t="n"/>
      <c r="E1104" s="79" t="n"/>
    </row>
    <row r="1105" ht="20.1" customHeight="1">
      <c r="A1105" s="80" t="inlineStr">
        <is>
          <t>95309 CURSO DE CAPACITAÇÃO PARA AJUDANTE DE CARPINTEIRO (ENCARGOS COMPLEMENTARES) - HORISTA (H)</t>
        </is>
      </c>
      <c r="B1105" s="88" t="n"/>
      <c r="C1105" s="88" t="n"/>
      <c r="D1105" s="88" t="n"/>
      <c r="E1105" s="88" t="n"/>
      <c r="F1105" s="88" t="n"/>
      <c r="G1105" s="89" t="n"/>
    </row>
    <row r="1106" ht="15" customHeight="1">
      <c r="A1106" s="76" t="inlineStr">
        <is>
          <t>Mão de Obra</t>
        </is>
      </c>
      <c r="B1106" s="89" t="n"/>
      <c r="C1106" s="74" t="inlineStr">
        <is>
          <t>FONTE</t>
        </is>
      </c>
      <c r="D1106" s="74" t="inlineStr">
        <is>
          <t>UNID</t>
        </is>
      </c>
      <c r="E1106" s="74" t="inlineStr">
        <is>
          <t>COEFICIENTE</t>
        </is>
      </c>
      <c r="F1106" s="74" t="inlineStr">
        <is>
          <t>PREÇO UNITÁRIO</t>
        </is>
      </c>
      <c r="G1106" s="74" t="inlineStr">
        <is>
          <t>TOTAL</t>
        </is>
      </c>
    </row>
    <row r="1107" ht="15" customHeight="1">
      <c r="A1107" s="18" t="inlineStr">
        <is>
          <t>00006117</t>
        </is>
      </c>
      <c r="B1107" s="19" t="inlineStr">
        <is>
          <t>CARPINTEIRO AUXILIAR (HORISTA)</t>
        </is>
      </c>
      <c r="C1107" s="18" t="inlineStr">
        <is>
          <t>SINAPI</t>
        </is>
      </c>
      <c r="D1107" s="18" t="inlineStr">
        <is>
          <t>H</t>
        </is>
      </c>
      <c r="E1107" s="20">
        <f>L1107*FATOR</f>
        <v/>
      </c>
      <c r="F1107" s="21" t="n">
        <v>15.09</v>
      </c>
      <c r="G1107" s="21">
        <f>TRUNC(TRUNC(E1107,8)*F1107,2)</f>
        <v/>
      </c>
      <c r="L1107" t="n">
        <v>0.01699</v>
      </c>
      <c r="M1107" t="n">
        <v>15.09</v>
      </c>
      <c r="N1107">
        <f>(M1107-F1107)</f>
        <v/>
      </c>
    </row>
    <row r="1108" ht="15" customHeight="1">
      <c r="A1108" s="1" t="n"/>
      <c r="B1108" s="1" t="n"/>
      <c r="C1108" s="1" t="n"/>
      <c r="D1108" s="1" t="n"/>
      <c r="E1108" s="77" t="inlineStr">
        <is>
          <t>TOTAL Mão de Obra:</t>
        </is>
      </c>
      <c r="F1108" s="89" t="n"/>
      <c r="G1108" s="22">
        <f>SUM(G1107:G1107)</f>
        <v/>
      </c>
    </row>
    <row r="1109" ht="15" customHeight="1">
      <c r="A1109" s="1" t="n"/>
      <c r="B1109" s="1" t="n"/>
      <c r="C1109" s="1" t="n"/>
      <c r="D1109" s="1" t="n"/>
      <c r="E1109" s="78" t="inlineStr">
        <is>
          <t>VALOR:</t>
        </is>
      </c>
      <c r="F1109" s="89" t="n"/>
      <c r="G1109" s="4">
        <f>SUM(G1108)</f>
        <v/>
      </c>
    </row>
    <row r="1110" ht="15" customHeight="1">
      <c r="A1110" s="1" t="n"/>
      <c r="B1110" s="1" t="n"/>
      <c r="C1110" s="1" t="n"/>
      <c r="D1110" s="1" t="n"/>
      <c r="E1110" s="78" t="inlineStr">
        <is>
          <t>VALOR BDI:</t>
        </is>
      </c>
      <c r="F1110" s="89" t="n"/>
      <c r="G1110" s="4">
        <f>ROUNDDOWN(G1109*BDI,2)</f>
        <v/>
      </c>
    </row>
    <row r="1111" ht="15" customHeight="1">
      <c r="A1111" s="1" t="n"/>
      <c r="B1111" s="1" t="n"/>
      <c r="C1111" s="1" t="n"/>
      <c r="D1111" s="1" t="n"/>
      <c r="E1111" s="78" t="inlineStr">
        <is>
          <t>VALOR COM BDI:</t>
        </is>
      </c>
      <c r="F1111" s="89" t="n"/>
      <c r="G1111" s="4">
        <f>G1110 + G1109</f>
        <v/>
      </c>
    </row>
    <row r="1112" ht="9.949999999999999" customHeight="1">
      <c r="A1112" s="1" t="n"/>
      <c r="B1112" s="1" t="n"/>
      <c r="C1112" s="1" t="n"/>
      <c r="D1112" s="1" t="n"/>
      <c r="E1112" s="79" t="n"/>
    </row>
    <row r="1113" ht="20.1" customHeight="1">
      <c r="A1113" s="80" t="inlineStr">
        <is>
          <t>95311 CURSO DE CAPACITAÇÃO PARA AJUDANTE DE OPERAÇÃO EM GERAL (ENCARGOS COMPLEMENTARES) - HORISTA (H)</t>
        </is>
      </c>
      <c r="B1113" s="88" t="n"/>
      <c r="C1113" s="88" t="n"/>
      <c r="D1113" s="88" t="n"/>
      <c r="E1113" s="88" t="n"/>
      <c r="F1113" s="88" t="n"/>
      <c r="G1113" s="89" t="n"/>
    </row>
    <row r="1114" ht="15" customHeight="1">
      <c r="A1114" s="76" t="inlineStr">
        <is>
          <t>Mão de Obra</t>
        </is>
      </c>
      <c r="B1114" s="89" t="n"/>
      <c r="C1114" s="74" t="inlineStr">
        <is>
          <t>FONTE</t>
        </is>
      </c>
      <c r="D1114" s="74" t="inlineStr">
        <is>
          <t>UNID</t>
        </is>
      </c>
      <c r="E1114" s="74" t="inlineStr">
        <is>
          <t>COEFICIENTE</t>
        </is>
      </c>
      <c r="F1114" s="74" t="inlineStr">
        <is>
          <t>PREÇO UNITÁRIO</t>
        </is>
      </c>
      <c r="G1114" s="74" t="inlineStr">
        <is>
          <t>TOTAL</t>
        </is>
      </c>
    </row>
    <row r="1115" ht="15" customHeight="1">
      <c r="A1115" s="18" t="inlineStr">
        <is>
          <t>00000248</t>
        </is>
      </c>
      <c r="B1115" s="19" t="inlineStr">
        <is>
          <t>AJUDANTE DE OPERACAO EM GERAL (HORISTA)</t>
        </is>
      </c>
      <c r="C1115" s="18" t="inlineStr">
        <is>
          <t>SINAPI</t>
        </is>
      </c>
      <c r="D1115" s="18" t="inlineStr">
        <is>
          <t>H</t>
        </is>
      </c>
      <c r="E1115" s="20">
        <f>L1115*FATOR</f>
        <v/>
      </c>
      <c r="F1115" s="21" t="n">
        <v>14.27</v>
      </c>
      <c r="G1115" s="21">
        <f>TRUNC(TRUNC(E1115,8)*F1115,2)</f>
        <v/>
      </c>
      <c r="L1115" t="n">
        <v>0.01328</v>
      </c>
      <c r="M1115" t="n">
        <v>14.27</v>
      </c>
      <c r="N1115">
        <f>(M1115-F1115)</f>
        <v/>
      </c>
    </row>
    <row r="1116" ht="15" customHeight="1">
      <c r="A1116" s="1" t="n"/>
      <c r="B1116" s="1" t="n"/>
      <c r="C1116" s="1" t="n"/>
      <c r="D1116" s="1" t="n"/>
      <c r="E1116" s="77" t="inlineStr">
        <is>
          <t>TOTAL Mão de Obra:</t>
        </is>
      </c>
      <c r="F1116" s="89" t="n"/>
      <c r="G1116" s="22">
        <f>SUM(G1115:G1115)</f>
        <v/>
      </c>
    </row>
    <row r="1117" ht="15" customHeight="1">
      <c r="A1117" s="1" t="n"/>
      <c r="B1117" s="1" t="n"/>
      <c r="C1117" s="1" t="n"/>
      <c r="D1117" s="1" t="n"/>
      <c r="E1117" s="78" t="inlineStr">
        <is>
          <t>VALOR:</t>
        </is>
      </c>
      <c r="F1117" s="89" t="n"/>
      <c r="G1117" s="4">
        <f>SUM(G1116)</f>
        <v/>
      </c>
    </row>
    <row r="1118" ht="15" customHeight="1">
      <c r="A1118" s="1" t="n"/>
      <c r="B1118" s="1" t="n"/>
      <c r="C1118" s="1" t="n"/>
      <c r="D1118" s="1" t="n"/>
      <c r="E1118" s="78" t="inlineStr">
        <is>
          <t>VALOR BDI:</t>
        </is>
      </c>
      <c r="F1118" s="89" t="n"/>
      <c r="G1118" s="4">
        <f>ROUNDDOWN(G1117*BDI,2)</f>
        <v/>
      </c>
    </row>
    <row r="1119" ht="15" customHeight="1">
      <c r="A1119" s="1" t="n"/>
      <c r="B1119" s="1" t="n"/>
      <c r="C1119" s="1" t="n"/>
      <c r="D1119" s="1" t="n"/>
      <c r="E1119" s="78" t="inlineStr">
        <is>
          <t>VALOR COM BDI:</t>
        </is>
      </c>
      <c r="F1119" s="89" t="n"/>
      <c r="G1119" s="4">
        <f>G1118 + G1117</f>
        <v/>
      </c>
    </row>
    <row r="1120" ht="9.949999999999999" customHeight="1">
      <c r="A1120" s="1" t="n"/>
      <c r="B1120" s="1" t="n"/>
      <c r="C1120" s="1" t="n"/>
      <c r="D1120" s="1" t="n"/>
      <c r="E1120" s="79" t="n"/>
    </row>
    <row r="1121" ht="20.1" customHeight="1">
      <c r="A1121" s="80" t="inlineStr">
        <is>
          <t>95313 CURSO DE CAPACITAÇÃO PARA AJUDANTE ESPECIALIZADO (ENCARGOS COMPLEMENTARES) - HORISTA (H)</t>
        </is>
      </c>
      <c r="B1121" s="88" t="n"/>
      <c r="C1121" s="88" t="n"/>
      <c r="D1121" s="88" t="n"/>
      <c r="E1121" s="88" t="n"/>
      <c r="F1121" s="88" t="n"/>
      <c r="G1121" s="89" t="n"/>
    </row>
    <row r="1122" ht="15" customHeight="1">
      <c r="A1122" s="76" t="inlineStr">
        <is>
          <t>Mão de Obra</t>
        </is>
      </c>
      <c r="B1122" s="89" t="n"/>
      <c r="C1122" s="74" t="inlineStr">
        <is>
          <t>FONTE</t>
        </is>
      </c>
      <c r="D1122" s="74" t="inlineStr">
        <is>
          <t>UNID</t>
        </is>
      </c>
      <c r="E1122" s="74" t="inlineStr">
        <is>
          <t>COEFICIENTE</t>
        </is>
      </c>
      <c r="F1122" s="74" t="inlineStr">
        <is>
          <t>PREÇO UNITÁRIO</t>
        </is>
      </c>
      <c r="G1122" s="74" t="inlineStr">
        <is>
          <t>TOTAL</t>
        </is>
      </c>
    </row>
    <row r="1123" ht="15" customHeight="1">
      <c r="A1123" s="18" t="inlineStr">
        <is>
          <t>00000242</t>
        </is>
      </c>
      <c r="B1123" s="19" t="inlineStr">
        <is>
          <t>AJUDANTE ESPECIALIZADO (HORISTA)</t>
        </is>
      </c>
      <c r="C1123" s="18" t="inlineStr">
        <is>
          <t>SINAPI</t>
        </is>
      </c>
      <c r="D1123" s="18" t="inlineStr">
        <is>
          <t>H</t>
        </is>
      </c>
      <c r="E1123" s="20">
        <f>L1123*FATOR</f>
        <v/>
      </c>
      <c r="F1123" s="21" t="n">
        <v>14.27</v>
      </c>
      <c r="G1123" s="21">
        <f>TRUNC(TRUNC(E1123,8)*F1123,2)</f>
        <v/>
      </c>
      <c r="L1123" t="n">
        <v>0.01328</v>
      </c>
      <c r="M1123" t="n">
        <v>14.27</v>
      </c>
      <c r="N1123">
        <f>(M1123-F1123)</f>
        <v/>
      </c>
    </row>
    <row r="1124" ht="15" customHeight="1">
      <c r="A1124" s="1" t="n"/>
      <c r="B1124" s="1" t="n"/>
      <c r="C1124" s="1" t="n"/>
      <c r="D1124" s="1" t="n"/>
      <c r="E1124" s="77" t="inlineStr">
        <is>
          <t>TOTAL Mão de Obra:</t>
        </is>
      </c>
      <c r="F1124" s="89" t="n"/>
      <c r="G1124" s="22">
        <f>SUM(G1123:G1123)</f>
        <v/>
      </c>
    </row>
    <row r="1125" ht="15" customHeight="1">
      <c r="A1125" s="1" t="n"/>
      <c r="B1125" s="1" t="n"/>
      <c r="C1125" s="1" t="n"/>
      <c r="D1125" s="1" t="n"/>
      <c r="E1125" s="78" t="inlineStr">
        <is>
          <t>VALOR:</t>
        </is>
      </c>
      <c r="F1125" s="89" t="n"/>
      <c r="G1125" s="4">
        <f>SUM(G1124)</f>
        <v/>
      </c>
    </row>
    <row r="1126" ht="15" customHeight="1">
      <c r="A1126" s="1" t="n"/>
      <c r="B1126" s="1" t="n"/>
      <c r="C1126" s="1" t="n"/>
      <c r="D1126" s="1" t="n"/>
      <c r="E1126" s="78" t="inlineStr">
        <is>
          <t>VALOR BDI:</t>
        </is>
      </c>
      <c r="F1126" s="89" t="n"/>
      <c r="G1126" s="4">
        <f>ROUNDDOWN(G1125*BDI,2)</f>
        <v/>
      </c>
    </row>
    <row r="1127" ht="15" customHeight="1">
      <c r="A1127" s="1" t="n"/>
      <c r="B1127" s="1" t="n"/>
      <c r="C1127" s="1" t="n"/>
      <c r="D1127" s="1" t="n"/>
      <c r="E1127" s="78" t="inlineStr">
        <is>
          <t>VALOR COM BDI:</t>
        </is>
      </c>
      <c r="F1127" s="89" t="n"/>
      <c r="G1127" s="4">
        <f>G1126 + G1125</f>
        <v/>
      </c>
    </row>
    <row r="1128" ht="9.949999999999999" customHeight="1">
      <c r="A1128" s="1" t="n"/>
      <c r="B1128" s="1" t="n"/>
      <c r="C1128" s="1" t="n"/>
      <c r="D1128" s="1" t="n"/>
      <c r="E1128" s="79" t="n"/>
    </row>
    <row r="1129" ht="20.1" customHeight="1">
      <c r="A1129" s="80" t="inlineStr">
        <is>
          <t>95314 CURSO DE CAPACITAÇÃO PARA ARMADOR (ENCARGOS COMPLEMENTARES) - HORISTA (H)</t>
        </is>
      </c>
      <c r="B1129" s="88" t="n"/>
      <c r="C1129" s="88" t="n"/>
      <c r="D1129" s="88" t="n"/>
      <c r="E1129" s="88" t="n"/>
      <c r="F1129" s="88" t="n"/>
      <c r="G1129" s="89" t="n"/>
    </row>
    <row r="1130" ht="15" customHeight="1">
      <c r="A1130" s="76" t="inlineStr">
        <is>
          <t>Mão de Obra</t>
        </is>
      </c>
      <c r="B1130" s="89" t="n"/>
      <c r="C1130" s="74" t="inlineStr">
        <is>
          <t>FONTE</t>
        </is>
      </c>
      <c r="D1130" s="74" t="inlineStr">
        <is>
          <t>UNID</t>
        </is>
      </c>
      <c r="E1130" s="74" t="inlineStr">
        <is>
          <t>COEFICIENTE</t>
        </is>
      </c>
      <c r="F1130" s="74" t="inlineStr">
        <is>
          <t>PREÇO UNITÁRIO</t>
        </is>
      </c>
      <c r="G1130" s="74" t="inlineStr">
        <is>
          <t>TOTAL</t>
        </is>
      </c>
    </row>
    <row r="1131" ht="15" customHeight="1">
      <c r="A1131" s="18" t="inlineStr">
        <is>
          <t>00000378</t>
        </is>
      </c>
      <c r="B1131" s="19" t="inlineStr">
        <is>
          <t>ARMADOR (HORISTA)</t>
        </is>
      </c>
      <c r="C1131" s="18" t="inlineStr">
        <is>
          <t>SINAPI</t>
        </is>
      </c>
      <c r="D1131" s="18" t="inlineStr">
        <is>
          <t>H</t>
        </is>
      </c>
      <c r="E1131" s="20">
        <f>L1131*FATOR</f>
        <v/>
      </c>
      <c r="F1131" s="21" t="n">
        <v>20.53</v>
      </c>
      <c r="G1131" s="21">
        <f>TRUNC(TRUNC(E1131,8)*F1131,2)</f>
        <v/>
      </c>
      <c r="L1131" t="n">
        <v>0.01328</v>
      </c>
      <c r="M1131" t="n">
        <v>20.53</v>
      </c>
      <c r="N1131">
        <f>(M1131-F1131)</f>
        <v/>
      </c>
    </row>
    <row r="1132" ht="15" customHeight="1">
      <c r="A1132" s="1" t="n"/>
      <c r="B1132" s="1" t="n"/>
      <c r="C1132" s="1" t="n"/>
      <c r="D1132" s="1" t="n"/>
      <c r="E1132" s="77" t="inlineStr">
        <is>
          <t>TOTAL Mão de Obra:</t>
        </is>
      </c>
      <c r="F1132" s="89" t="n"/>
      <c r="G1132" s="22">
        <f>SUM(G1131:G1131)</f>
        <v/>
      </c>
    </row>
    <row r="1133" ht="15" customHeight="1">
      <c r="A1133" s="1" t="n"/>
      <c r="B1133" s="1" t="n"/>
      <c r="C1133" s="1" t="n"/>
      <c r="D1133" s="1" t="n"/>
      <c r="E1133" s="78" t="inlineStr">
        <is>
          <t>VALOR:</t>
        </is>
      </c>
      <c r="F1133" s="89" t="n"/>
      <c r="G1133" s="4">
        <f>SUM(G1132)</f>
        <v/>
      </c>
    </row>
    <row r="1134" ht="15" customHeight="1">
      <c r="A1134" s="1" t="n"/>
      <c r="B1134" s="1" t="n"/>
      <c r="C1134" s="1" t="n"/>
      <c r="D1134" s="1" t="n"/>
      <c r="E1134" s="78" t="inlineStr">
        <is>
          <t>VALOR BDI:</t>
        </is>
      </c>
      <c r="F1134" s="89" t="n"/>
      <c r="G1134" s="4">
        <f>ROUNDDOWN(G1133*BDI,2)</f>
        <v/>
      </c>
    </row>
    <row r="1135" ht="15" customHeight="1">
      <c r="A1135" s="1" t="n"/>
      <c r="B1135" s="1" t="n"/>
      <c r="C1135" s="1" t="n"/>
      <c r="D1135" s="1" t="n"/>
      <c r="E1135" s="78" t="inlineStr">
        <is>
          <t>VALOR COM BDI:</t>
        </is>
      </c>
      <c r="F1135" s="89" t="n"/>
      <c r="G1135" s="4">
        <f>G1134 + G1133</f>
        <v/>
      </c>
    </row>
    <row r="1136" ht="9.949999999999999" customHeight="1">
      <c r="A1136" s="1" t="n"/>
      <c r="B1136" s="1" t="n"/>
      <c r="C1136" s="1" t="n"/>
      <c r="D1136" s="1" t="n"/>
      <c r="E1136" s="79" t="n"/>
    </row>
    <row r="1137" ht="20.1" customHeight="1">
      <c r="A1137" s="80" t="inlineStr">
        <is>
          <t>95316 CURSO DE CAPACITAÇÃO PARA AUXILIAR DE ELETRICISTA (ENCARGOS COMPLEMENTARES) - HORISTA (H)</t>
        </is>
      </c>
      <c r="B1137" s="88" t="n"/>
      <c r="C1137" s="88" t="n"/>
      <c r="D1137" s="88" t="n"/>
      <c r="E1137" s="88" t="n"/>
      <c r="F1137" s="88" t="n"/>
      <c r="G1137" s="89" t="n"/>
    </row>
    <row r="1138" ht="15" customHeight="1">
      <c r="A1138" s="76" t="inlineStr">
        <is>
          <t>Mão de Obra</t>
        </is>
      </c>
      <c r="B1138" s="89" t="n"/>
      <c r="C1138" s="74" t="inlineStr">
        <is>
          <t>FONTE</t>
        </is>
      </c>
      <c r="D1138" s="74" t="inlineStr">
        <is>
          <t>UNID</t>
        </is>
      </c>
      <c r="E1138" s="74" t="inlineStr">
        <is>
          <t>COEFICIENTE</t>
        </is>
      </c>
      <c r="F1138" s="74" t="inlineStr">
        <is>
          <t>PREÇO UNITÁRIO</t>
        </is>
      </c>
      <c r="G1138" s="74" t="inlineStr">
        <is>
          <t>TOTAL</t>
        </is>
      </c>
    </row>
    <row r="1139" ht="15" customHeight="1">
      <c r="A1139" s="18" t="inlineStr">
        <is>
          <t>00000247</t>
        </is>
      </c>
      <c r="B1139" s="19" t="inlineStr">
        <is>
          <t>AJUDANTE DE ELETRICISTA (HORISTA)</t>
        </is>
      </c>
      <c r="C1139" s="18" t="inlineStr">
        <is>
          <t>SINAPI</t>
        </is>
      </c>
      <c r="D1139" s="18" t="inlineStr">
        <is>
          <t>H</t>
        </is>
      </c>
      <c r="E1139" s="20">
        <f>L1139*FATOR</f>
        <v/>
      </c>
      <c r="F1139" s="21" t="n">
        <v>15.09</v>
      </c>
      <c r="G1139" s="21">
        <f>TRUNC(TRUNC(E1139,8)*F1139,2)</f>
        <v/>
      </c>
      <c r="L1139" t="n">
        <v>0.04297</v>
      </c>
      <c r="M1139" t="n">
        <v>15.09</v>
      </c>
      <c r="N1139">
        <f>(M1139-F1139)</f>
        <v/>
      </c>
    </row>
    <row r="1140" ht="15" customHeight="1">
      <c r="A1140" s="1" t="n"/>
      <c r="B1140" s="1" t="n"/>
      <c r="C1140" s="1" t="n"/>
      <c r="D1140" s="1" t="n"/>
      <c r="E1140" s="77" t="inlineStr">
        <is>
          <t>TOTAL Mão de Obra:</t>
        </is>
      </c>
      <c r="F1140" s="89" t="n"/>
      <c r="G1140" s="22">
        <f>SUM(G1139:G1139)</f>
        <v/>
      </c>
    </row>
    <row r="1141" ht="15" customHeight="1">
      <c r="A1141" s="1" t="n"/>
      <c r="B1141" s="1" t="n"/>
      <c r="C1141" s="1" t="n"/>
      <c r="D1141" s="1" t="n"/>
      <c r="E1141" s="78" t="inlineStr">
        <is>
          <t>VALOR:</t>
        </is>
      </c>
      <c r="F1141" s="89" t="n"/>
      <c r="G1141" s="4">
        <f>SUM(G1140)</f>
        <v/>
      </c>
    </row>
    <row r="1142" ht="15" customHeight="1">
      <c r="A1142" s="1" t="n"/>
      <c r="B1142" s="1" t="n"/>
      <c r="C1142" s="1" t="n"/>
      <c r="D1142" s="1" t="n"/>
      <c r="E1142" s="78" t="inlineStr">
        <is>
          <t>VALOR BDI:</t>
        </is>
      </c>
      <c r="F1142" s="89" t="n"/>
      <c r="G1142" s="4">
        <f>ROUNDDOWN(G1141*BDI,2)</f>
        <v/>
      </c>
    </row>
    <row r="1143" ht="15" customHeight="1">
      <c r="A1143" s="1" t="n"/>
      <c r="B1143" s="1" t="n"/>
      <c r="C1143" s="1" t="n"/>
      <c r="D1143" s="1" t="n"/>
      <c r="E1143" s="78" t="inlineStr">
        <is>
          <t>VALOR COM BDI:</t>
        </is>
      </c>
      <c r="F1143" s="89" t="n"/>
      <c r="G1143" s="4">
        <f>G1142 + G1141</f>
        <v/>
      </c>
    </row>
    <row r="1144" ht="9.949999999999999" customHeight="1">
      <c r="A1144" s="1" t="n"/>
      <c r="B1144" s="1" t="n"/>
      <c r="C1144" s="1" t="n"/>
      <c r="D1144" s="1" t="n"/>
      <c r="E1144" s="79" t="n"/>
    </row>
    <row r="1145" ht="20.1" customHeight="1">
      <c r="A1145" s="80" t="inlineStr">
        <is>
          <t>95317 CURSO DE CAPACITAÇÃO PARA AUXILIAR DE ENCANADOR OU BOMBEIRO HIDRÁULICO (ENCARGOS COMPLEMENTARES) - HORISTA (H)</t>
        </is>
      </c>
      <c r="B1145" s="88" t="n"/>
      <c r="C1145" s="88" t="n"/>
      <c r="D1145" s="88" t="n"/>
      <c r="E1145" s="88" t="n"/>
      <c r="F1145" s="88" t="n"/>
      <c r="G1145" s="89" t="n"/>
    </row>
    <row r="1146" ht="15" customHeight="1">
      <c r="A1146" s="76" t="inlineStr">
        <is>
          <t>Mão de Obra</t>
        </is>
      </c>
      <c r="B1146" s="89" t="n"/>
      <c r="C1146" s="74" t="inlineStr">
        <is>
          <t>FONTE</t>
        </is>
      </c>
      <c r="D1146" s="74" t="inlineStr">
        <is>
          <t>UNID</t>
        </is>
      </c>
      <c r="E1146" s="74" t="inlineStr">
        <is>
          <t>COEFICIENTE</t>
        </is>
      </c>
      <c r="F1146" s="74" t="inlineStr">
        <is>
          <t>PREÇO UNITÁRIO</t>
        </is>
      </c>
      <c r="G1146" s="74" t="inlineStr">
        <is>
          <t>TOTAL</t>
        </is>
      </c>
    </row>
    <row r="1147" ht="21" customHeight="1">
      <c r="A1147" s="18" t="inlineStr">
        <is>
          <t>00000246</t>
        </is>
      </c>
      <c r="B1147" s="19" t="inlineStr">
        <is>
          <t>AUXILIAR DE ENCANADOR OU BOMBEIRO HIDRAULICO (HORISTA)</t>
        </is>
      </c>
      <c r="C1147" s="18" t="inlineStr">
        <is>
          <t>SINAPI</t>
        </is>
      </c>
      <c r="D1147" s="18" t="inlineStr">
        <is>
          <t>H</t>
        </is>
      </c>
      <c r="E1147" s="20">
        <f>L1147*FATOR</f>
        <v/>
      </c>
      <c r="F1147" s="21" t="n">
        <v>15.09</v>
      </c>
      <c r="G1147" s="21">
        <f>TRUNC(TRUNC(E1147,8)*F1147,2)</f>
        <v/>
      </c>
      <c r="L1147" t="n">
        <v>0.0207</v>
      </c>
      <c r="M1147" t="n">
        <v>15.09</v>
      </c>
      <c r="N1147">
        <f>(M1147-F1147)</f>
        <v/>
      </c>
    </row>
    <row r="1148" ht="15" customHeight="1">
      <c r="A1148" s="1" t="n"/>
      <c r="B1148" s="1" t="n"/>
      <c r="C1148" s="1" t="n"/>
      <c r="D1148" s="1" t="n"/>
      <c r="E1148" s="77" t="inlineStr">
        <is>
          <t>TOTAL Mão de Obra:</t>
        </is>
      </c>
      <c r="F1148" s="89" t="n"/>
      <c r="G1148" s="22">
        <f>SUM(G1147:G1147)</f>
        <v/>
      </c>
    </row>
    <row r="1149" ht="15" customHeight="1">
      <c r="A1149" s="1" t="n"/>
      <c r="B1149" s="1" t="n"/>
      <c r="C1149" s="1" t="n"/>
      <c r="D1149" s="1" t="n"/>
      <c r="E1149" s="78" t="inlineStr">
        <is>
          <t>VALOR:</t>
        </is>
      </c>
      <c r="F1149" s="89" t="n"/>
      <c r="G1149" s="4">
        <f>SUM(G1148)</f>
        <v/>
      </c>
    </row>
    <row r="1150" ht="15" customHeight="1">
      <c r="A1150" s="1" t="n"/>
      <c r="B1150" s="1" t="n"/>
      <c r="C1150" s="1" t="n"/>
      <c r="D1150" s="1" t="n"/>
      <c r="E1150" s="78" t="inlineStr">
        <is>
          <t>VALOR BDI:</t>
        </is>
      </c>
      <c r="F1150" s="89" t="n"/>
      <c r="G1150" s="4">
        <f>ROUNDDOWN(G1149*BDI,2)</f>
        <v/>
      </c>
    </row>
    <row r="1151" ht="15" customHeight="1">
      <c r="A1151" s="1" t="n"/>
      <c r="B1151" s="1" t="n"/>
      <c r="C1151" s="1" t="n"/>
      <c r="D1151" s="1" t="n"/>
      <c r="E1151" s="78" t="inlineStr">
        <is>
          <t>VALOR COM BDI:</t>
        </is>
      </c>
      <c r="F1151" s="89" t="n"/>
      <c r="G1151" s="4">
        <f>G1150 + G1149</f>
        <v/>
      </c>
    </row>
    <row r="1152" ht="9.949999999999999" customHeight="1">
      <c r="A1152" s="1" t="n"/>
      <c r="B1152" s="1" t="n"/>
      <c r="C1152" s="1" t="n"/>
      <c r="D1152" s="1" t="n"/>
      <c r="E1152" s="79" t="n"/>
    </row>
    <row r="1153" ht="20.1" customHeight="1">
      <c r="A1153" s="80" t="inlineStr">
        <is>
          <t>95323 CURSO DE CAPACITAÇÃO PARA AUXILIAR TÉCNICO DE ENGENHARIA (ENCARGOS COMPLEMENTARES) - HORISTA (H)</t>
        </is>
      </c>
      <c r="B1153" s="88" t="n"/>
      <c r="C1153" s="88" t="n"/>
      <c r="D1153" s="88" t="n"/>
      <c r="E1153" s="88" t="n"/>
      <c r="F1153" s="88" t="n"/>
      <c r="G1153" s="89" t="n"/>
    </row>
    <row r="1154" ht="15" customHeight="1">
      <c r="A1154" s="76" t="inlineStr">
        <is>
          <t>Mão de Obra</t>
        </is>
      </c>
      <c r="B1154" s="89" t="n"/>
      <c r="C1154" s="74" t="inlineStr">
        <is>
          <t>FONTE</t>
        </is>
      </c>
      <c r="D1154" s="74" t="inlineStr">
        <is>
          <t>UNID</t>
        </is>
      </c>
      <c r="E1154" s="74" t="inlineStr">
        <is>
          <t>COEFICIENTE</t>
        </is>
      </c>
      <c r="F1154" s="74" t="inlineStr">
        <is>
          <t>PREÇO UNITÁRIO</t>
        </is>
      </c>
      <c r="G1154" s="74" t="inlineStr">
        <is>
          <t>TOTAL</t>
        </is>
      </c>
    </row>
    <row r="1155" ht="21" customHeight="1">
      <c r="A1155" s="18" t="inlineStr">
        <is>
          <t>00000532</t>
        </is>
      </c>
      <c r="B1155" s="19" t="inlineStr">
        <is>
          <t>AUXILIAR TECNICO / ASSISTENTE DE ENGENHARIA (HORISTA)</t>
        </is>
      </c>
      <c r="C1155" s="18" t="inlineStr">
        <is>
          <t>SINAPI</t>
        </is>
      </c>
      <c r="D1155" s="18" t="inlineStr">
        <is>
          <t>H</t>
        </is>
      </c>
      <c r="E1155" s="20">
        <f>L1155*FATOR</f>
        <v/>
      </c>
      <c r="F1155" s="21" t="n">
        <v>27.65</v>
      </c>
      <c r="G1155" s="21">
        <f>TRUNC(TRUNC(E1155,8)*F1155,2)</f>
        <v/>
      </c>
      <c r="L1155" t="n">
        <v>0.00957</v>
      </c>
      <c r="M1155" t="n">
        <v>27.65</v>
      </c>
      <c r="N1155">
        <f>(M1155-F1155)</f>
        <v/>
      </c>
    </row>
    <row r="1156" ht="15" customHeight="1">
      <c r="A1156" s="1" t="n"/>
      <c r="B1156" s="1" t="n"/>
      <c r="C1156" s="1" t="n"/>
      <c r="D1156" s="1" t="n"/>
      <c r="E1156" s="77" t="inlineStr">
        <is>
          <t>TOTAL Mão de Obra:</t>
        </is>
      </c>
      <c r="F1156" s="89" t="n"/>
      <c r="G1156" s="22">
        <f>SUM(G1155:G1155)</f>
        <v/>
      </c>
    </row>
    <row r="1157" ht="15" customHeight="1">
      <c r="A1157" s="1" t="n"/>
      <c r="B1157" s="1" t="n"/>
      <c r="C1157" s="1" t="n"/>
      <c r="D1157" s="1" t="n"/>
      <c r="E1157" s="78" t="inlineStr">
        <is>
          <t>VALOR:</t>
        </is>
      </c>
      <c r="F1157" s="89" t="n"/>
      <c r="G1157" s="4">
        <f>SUM(G1156)</f>
        <v/>
      </c>
    </row>
    <row r="1158" ht="15" customHeight="1">
      <c r="A1158" s="1" t="n"/>
      <c r="B1158" s="1" t="n"/>
      <c r="C1158" s="1" t="n"/>
      <c r="D1158" s="1" t="n"/>
      <c r="E1158" s="78" t="inlineStr">
        <is>
          <t>VALOR BDI:</t>
        </is>
      </c>
      <c r="F1158" s="89" t="n"/>
      <c r="G1158" s="4">
        <f>ROUNDDOWN(G1157*BDI,2)</f>
        <v/>
      </c>
    </row>
    <row r="1159" ht="15" customHeight="1">
      <c r="A1159" s="1" t="n"/>
      <c r="B1159" s="1" t="n"/>
      <c r="C1159" s="1" t="n"/>
      <c r="D1159" s="1" t="n"/>
      <c r="E1159" s="78" t="inlineStr">
        <is>
          <t>VALOR COM BDI:</t>
        </is>
      </c>
      <c r="F1159" s="89" t="n"/>
      <c r="G1159" s="4">
        <f>G1158 + G1157</f>
        <v/>
      </c>
    </row>
    <row r="1160" ht="9.949999999999999" customHeight="1">
      <c r="A1160" s="1" t="n"/>
      <c r="B1160" s="1" t="n"/>
      <c r="C1160" s="1" t="n"/>
      <c r="D1160" s="1" t="n"/>
      <c r="E1160" s="79" t="n"/>
    </row>
    <row r="1161" ht="20.1" customHeight="1">
      <c r="A1161" s="80" t="inlineStr">
        <is>
          <t>95324 CURSO DE CAPACITAÇÃO PARA AZULEJISTA OU LADRILHISTA (ENCARGOS COMPLEMENTARES) - HORISTA (H)</t>
        </is>
      </c>
      <c r="B1161" s="88" t="n"/>
      <c r="C1161" s="88" t="n"/>
      <c r="D1161" s="88" t="n"/>
      <c r="E1161" s="88" t="n"/>
      <c r="F1161" s="88" t="n"/>
      <c r="G1161" s="89" t="n"/>
    </row>
    <row r="1162" ht="15" customHeight="1">
      <c r="A1162" s="76" t="inlineStr">
        <is>
          <t>Mão de Obra</t>
        </is>
      </c>
      <c r="B1162" s="89" t="n"/>
      <c r="C1162" s="74" t="inlineStr">
        <is>
          <t>FONTE</t>
        </is>
      </c>
      <c r="D1162" s="74" t="inlineStr">
        <is>
          <t>UNID</t>
        </is>
      </c>
      <c r="E1162" s="74" t="inlineStr">
        <is>
          <t>COEFICIENTE</t>
        </is>
      </c>
      <c r="F1162" s="74" t="inlineStr">
        <is>
          <t>PREÇO UNITÁRIO</t>
        </is>
      </c>
      <c r="G1162" s="74" t="inlineStr">
        <is>
          <t>TOTAL</t>
        </is>
      </c>
    </row>
    <row r="1163" ht="15" customHeight="1">
      <c r="A1163" s="18" t="inlineStr">
        <is>
          <t>00004760</t>
        </is>
      </c>
      <c r="B1163" s="19" t="inlineStr">
        <is>
          <t>AZULEJISTA OU LADRILHEIRO (HORISTA)</t>
        </is>
      </c>
      <c r="C1163" s="18" t="inlineStr">
        <is>
          <t>SINAPI</t>
        </is>
      </c>
      <c r="D1163" s="18" t="inlineStr">
        <is>
          <t>H</t>
        </is>
      </c>
      <c r="E1163" s="20">
        <f>L1163*FATOR</f>
        <v/>
      </c>
      <c r="F1163" s="21" t="n">
        <v>20.46</v>
      </c>
      <c r="G1163" s="21">
        <f>TRUNC(TRUNC(E1163,8)*F1163,2)</f>
        <v/>
      </c>
      <c r="L1163" t="n">
        <v>0.01699</v>
      </c>
      <c r="M1163" t="n">
        <v>20.46</v>
      </c>
      <c r="N1163">
        <f>(M1163-F1163)</f>
        <v/>
      </c>
    </row>
    <row r="1164" ht="15" customHeight="1">
      <c r="A1164" s="1" t="n"/>
      <c r="B1164" s="1" t="n"/>
      <c r="C1164" s="1" t="n"/>
      <c r="D1164" s="1" t="n"/>
      <c r="E1164" s="77" t="inlineStr">
        <is>
          <t>TOTAL Mão de Obra:</t>
        </is>
      </c>
      <c r="F1164" s="89" t="n"/>
      <c r="G1164" s="22">
        <f>SUM(G1163:G1163)</f>
        <v/>
      </c>
    </row>
    <row r="1165" ht="15" customHeight="1">
      <c r="A1165" s="1" t="n"/>
      <c r="B1165" s="1" t="n"/>
      <c r="C1165" s="1" t="n"/>
      <c r="D1165" s="1" t="n"/>
      <c r="E1165" s="78" t="inlineStr">
        <is>
          <t>VALOR:</t>
        </is>
      </c>
      <c r="F1165" s="89" t="n"/>
      <c r="G1165" s="4">
        <f>SUM(G1164)</f>
        <v/>
      </c>
    </row>
    <row r="1166" ht="15" customHeight="1">
      <c r="A1166" s="1" t="n"/>
      <c r="B1166" s="1" t="n"/>
      <c r="C1166" s="1" t="n"/>
      <c r="D1166" s="1" t="n"/>
      <c r="E1166" s="78" t="inlineStr">
        <is>
          <t>VALOR BDI:</t>
        </is>
      </c>
      <c r="F1166" s="89" t="n"/>
      <c r="G1166" s="4">
        <f>ROUNDDOWN(G1165*BDI,2)</f>
        <v/>
      </c>
    </row>
    <row r="1167" ht="15" customHeight="1">
      <c r="A1167" s="1" t="n"/>
      <c r="B1167" s="1" t="n"/>
      <c r="C1167" s="1" t="n"/>
      <c r="D1167" s="1" t="n"/>
      <c r="E1167" s="78" t="inlineStr">
        <is>
          <t>VALOR COM BDI:</t>
        </is>
      </c>
      <c r="F1167" s="89" t="n"/>
      <c r="G1167" s="4">
        <f>G1166 + G1165</f>
        <v/>
      </c>
    </row>
    <row r="1168" ht="9.949999999999999" customHeight="1">
      <c r="A1168" s="1" t="n"/>
      <c r="B1168" s="1" t="n"/>
      <c r="C1168" s="1" t="n"/>
      <c r="D1168" s="1" t="n"/>
      <c r="E1168" s="79" t="n"/>
    </row>
    <row r="1169" ht="20.1" customHeight="1">
      <c r="A1169" s="80" t="inlineStr">
        <is>
          <t>95329 CURSO DE CAPACITAÇÃO PARA CARPINTEIRO DE ESQUADRIA (ENCARGOS COMPLEMENTARES) - HORISTA (H)</t>
        </is>
      </c>
      <c r="B1169" s="88" t="n"/>
      <c r="C1169" s="88" t="n"/>
      <c r="D1169" s="88" t="n"/>
      <c r="E1169" s="88" t="n"/>
      <c r="F1169" s="88" t="n"/>
      <c r="G1169" s="89" t="n"/>
    </row>
    <row r="1170" ht="15" customHeight="1">
      <c r="A1170" s="76" t="inlineStr">
        <is>
          <t>Mão de Obra</t>
        </is>
      </c>
      <c r="B1170" s="89" t="n"/>
      <c r="C1170" s="74" t="inlineStr">
        <is>
          <t>FONTE</t>
        </is>
      </c>
      <c r="D1170" s="74" t="inlineStr">
        <is>
          <t>UNID</t>
        </is>
      </c>
      <c r="E1170" s="74" t="inlineStr">
        <is>
          <t>COEFICIENTE</t>
        </is>
      </c>
      <c r="F1170" s="74" t="inlineStr">
        <is>
          <t>PREÇO UNITÁRIO</t>
        </is>
      </c>
      <c r="G1170" s="74" t="inlineStr">
        <is>
          <t>TOTAL</t>
        </is>
      </c>
    </row>
    <row r="1171" ht="15" customHeight="1">
      <c r="A1171" s="18" t="inlineStr">
        <is>
          <t>00001214</t>
        </is>
      </c>
      <c r="B1171" s="19" t="inlineStr">
        <is>
          <t>CARPINTEIRO DE ESQUADRIAS (HORISTA)</t>
        </is>
      </c>
      <c r="C1171" s="18" t="inlineStr">
        <is>
          <t>SINAPI</t>
        </is>
      </c>
      <c r="D1171" s="18" t="inlineStr">
        <is>
          <t>H</t>
        </is>
      </c>
      <c r="E1171" s="20">
        <f>L1171*FATOR</f>
        <v/>
      </c>
      <c r="F1171" s="21" t="n">
        <v>19.5</v>
      </c>
      <c r="G1171" s="21">
        <f>TRUNC(TRUNC(E1171,8)*F1171,2)</f>
        <v/>
      </c>
      <c r="L1171" t="n">
        <v>0.01699</v>
      </c>
      <c r="M1171" t="n">
        <v>19.5</v>
      </c>
      <c r="N1171">
        <f>(M1171-F1171)</f>
        <v/>
      </c>
    </row>
    <row r="1172" ht="15" customHeight="1">
      <c r="A1172" s="1" t="n"/>
      <c r="B1172" s="1" t="n"/>
      <c r="C1172" s="1" t="n"/>
      <c r="D1172" s="1" t="n"/>
      <c r="E1172" s="77" t="inlineStr">
        <is>
          <t>TOTAL Mão de Obra:</t>
        </is>
      </c>
      <c r="F1172" s="89" t="n"/>
      <c r="G1172" s="22">
        <f>SUM(G1171:G1171)</f>
        <v/>
      </c>
    </row>
    <row r="1173" ht="15" customHeight="1">
      <c r="A1173" s="1" t="n"/>
      <c r="B1173" s="1" t="n"/>
      <c r="C1173" s="1" t="n"/>
      <c r="D1173" s="1" t="n"/>
      <c r="E1173" s="78" t="inlineStr">
        <is>
          <t>VALOR:</t>
        </is>
      </c>
      <c r="F1173" s="89" t="n"/>
      <c r="G1173" s="4">
        <f>SUM(G1172)</f>
        <v/>
      </c>
    </row>
    <row r="1174" ht="15" customHeight="1">
      <c r="A1174" s="1" t="n"/>
      <c r="B1174" s="1" t="n"/>
      <c r="C1174" s="1" t="n"/>
      <c r="D1174" s="1" t="n"/>
      <c r="E1174" s="78" t="inlineStr">
        <is>
          <t>VALOR BDI:</t>
        </is>
      </c>
      <c r="F1174" s="89" t="n"/>
      <c r="G1174" s="4">
        <f>ROUNDDOWN(G1173*BDI,2)</f>
        <v/>
      </c>
    </row>
    <row r="1175" ht="15" customHeight="1">
      <c r="A1175" s="1" t="n"/>
      <c r="B1175" s="1" t="n"/>
      <c r="C1175" s="1" t="n"/>
      <c r="D1175" s="1" t="n"/>
      <c r="E1175" s="78" t="inlineStr">
        <is>
          <t>VALOR COM BDI:</t>
        </is>
      </c>
      <c r="F1175" s="89" t="n"/>
      <c r="G1175" s="4">
        <f>G1174 + G1173</f>
        <v/>
      </c>
    </row>
    <row r="1176" ht="9.949999999999999" customHeight="1">
      <c r="A1176" s="1" t="n"/>
      <c r="B1176" s="1" t="n"/>
      <c r="C1176" s="1" t="n"/>
      <c r="D1176" s="1" t="n"/>
      <c r="E1176" s="79" t="n"/>
    </row>
    <row r="1177" ht="20.1" customHeight="1">
      <c r="A1177" s="80" t="inlineStr">
        <is>
          <t>95330 CURSO DE CAPACITAÇÃO PARA CARPINTEIRO DE FÔRMAS (ENCARGOS COMPLEMENTARES) - HORISTA (H)</t>
        </is>
      </c>
      <c r="B1177" s="88" t="n"/>
      <c r="C1177" s="88" t="n"/>
      <c r="D1177" s="88" t="n"/>
      <c r="E1177" s="88" t="n"/>
      <c r="F1177" s="88" t="n"/>
      <c r="G1177" s="89" t="n"/>
    </row>
    <row r="1178" ht="15" customHeight="1">
      <c r="A1178" s="76" t="inlineStr">
        <is>
          <t>Mão de Obra</t>
        </is>
      </c>
      <c r="B1178" s="89" t="n"/>
      <c r="C1178" s="74" t="inlineStr">
        <is>
          <t>FONTE</t>
        </is>
      </c>
      <c r="D1178" s="74" t="inlineStr">
        <is>
          <t>UNID</t>
        </is>
      </c>
      <c r="E1178" s="74" t="inlineStr">
        <is>
          <t>COEFICIENTE</t>
        </is>
      </c>
      <c r="F1178" s="74" t="inlineStr">
        <is>
          <t>PREÇO UNITÁRIO</t>
        </is>
      </c>
      <c r="G1178" s="74" t="inlineStr">
        <is>
          <t>TOTAL</t>
        </is>
      </c>
    </row>
    <row r="1179" ht="15" customHeight="1">
      <c r="A1179" s="18" t="inlineStr">
        <is>
          <t>00001213</t>
        </is>
      </c>
      <c r="B1179" s="19" t="inlineStr">
        <is>
          <t>CARPINTEIRO DE FORMAS OU OFICIAL (HORISTA)</t>
        </is>
      </c>
      <c r="C1179" s="18" t="inlineStr">
        <is>
          <t>SINAPI</t>
        </is>
      </c>
      <c r="D1179" s="18" t="inlineStr">
        <is>
          <t>H</t>
        </is>
      </c>
      <c r="E1179" s="20">
        <f>L1179*FATOR</f>
        <v/>
      </c>
      <c r="F1179" s="21" t="n">
        <v>20.46</v>
      </c>
      <c r="G1179" s="21">
        <f>TRUNC(TRUNC(E1179,8)*F1179,2)</f>
        <v/>
      </c>
      <c r="L1179" t="n">
        <v>0.01328</v>
      </c>
      <c r="M1179" t="n">
        <v>20.46</v>
      </c>
      <c r="N1179">
        <f>(M1179-F1179)</f>
        <v/>
      </c>
    </row>
    <row r="1180" ht="15" customHeight="1">
      <c r="A1180" s="1" t="n"/>
      <c r="B1180" s="1" t="n"/>
      <c r="C1180" s="1" t="n"/>
      <c r="D1180" s="1" t="n"/>
      <c r="E1180" s="77" t="inlineStr">
        <is>
          <t>TOTAL Mão de Obra:</t>
        </is>
      </c>
      <c r="F1180" s="89" t="n"/>
      <c r="G1180" s="22">
        <f>SUM(G1179:G1179)</f>
        <v/>
      </c>
    </row>
    <row r="1181" ht="15" customHeight="1">
      <c r="A1181" s="1" t="n"/>
      <c r="B1181" s="1" t="n"/>
      <c r="C1181" s="1" t="n"/>
      <c r="D1181" s="1" t="n"/>
      <c r="E1181" s="78" t="inlineStr">
        <is>
          <t>VALOR:</t>
        </is>
      </c>
      <c r="F1181" s="89" t="n"/>
      <c r="G1181" s="4">
        <f>SUM(G1180)</f>
        <v/>
      </c>
    </row>
    <row r="1182" ht="15" customHeight="1">
      <c r="A1182" s="1" t="n"/>
      <c r="B1182" s="1" t="n"/>
      <c r="C1182" s="1" t="n"/>
      <c r="D1182" s="1" t="n"/>
      <c r="E1182" s="78" t="inlineStr">
        <is>
          <t>VALOR BDI:</t>
        </is>
      </c>
      <c r="F1182" s="89" t="n"/>
      <c r="G1182" s="4">
        <f>ROUNDDOWN(G1181*BDI,2)</f>
        <v/>
      </c>
    </row>
    <row r="1183" ht="15" customHeight="1">
      <c r="A1183" s="1" t="n"/>
      <c r="B1183" s="1" t="n"/>
      <c r="C1183" s="1" t="n"/>
      <c r="D1183" s="1" t="n"/>
      <c r="E1183" s="78" t="inlineStr">
        <is>
          <t>VALOR COM BDI:</t>
        </is>
      </c>
      <c r="F1183" s="89" t="n"/>
      <c r="G1183" s="4">
        <f>G1182 + G1181</f>
        <v/>
      </c>
    </row>
    <row r="1184" ht="9.949999999999999" customHeight="1">
      <c r="A1184" s="1" t="n"/>
      <c r="B1184" s="1" t="n"/>
      <c r="C1184" s="1" t="n"/>
      <c r="D1184" s="1" t="n"/>
      <c r="E1184" s="79" t="n"/>
    </row>
    <row r="1185" ht="20.1" customHeight="1">
      <c r="A1185" s="80" t="inlineStr">
        <is>
          <t>95400 CURSO DE CAPACITAÇÃO PARA DESENHISTA PROJETISTA (ENCARGOS COMPLEMENTARES) - HORISTA (H)</t>
        </is>
      </c>
      <c r="B1185" s="88" t="n"/>
      <c r="C1185" s="88" t="n"/>
      <c r="D1185" s="88" t="n"/>
      <c r="E1185" s="88" t="n"/>
      <c r="F1185" s="88" t="n"/>
      <c r="G1185" s="89" t="n"/>
    </row>
    <row r="1186" ht="15" customHeight="1">
      <c r="A1186" s="76" t="inlineStr">
        <is>
          <t>Mão de Obra</t>
        </is>
      </c>
      <c r="B1186" s="89" t="n"/>
      <c r="C1186" s="74" t="inlineStr">
        <is>
          <t>FONTE</t>
        </is>
      </c>
      <c r="D1186" s="74" t="inlineStr">
        <is>
          <t>UNID</t>
        </is>
      </c>
      <c r="E1186" s="74" t="inlineStr">
        <is>
          <t>COEFICIENTE</t>
        </is>
      </c>
      <c r="F1186" s="74" t="inlineStr">
        <is>
          <t>PREÇO UNITÁRIO</t>
        </is>
      </c>
      <c r="G1186" s="74" t="inlineStr">
        <is>
          <t>TOTAL</t>
        </is>
      </c>
    </row>
    <row r="1187" ht="15" customHeight="1">
      <c r="A1187" s="18" t="inlineStr">
        <is>
          <t>00002358</t>
        </is>
      </c>
      <c r="B1187" s="19" t="inlineStr">
        <is>
          <t>DESENHISTA PROJETISTA (HORISTA)</t>
        </is>
      </c>
      <c r="C1187" s="18" t="inlineStr">
        <is>
          <t>SINAPI</t>
        </is>
      </c>
      <c r="D1187" s="18" t="inlineStr">
        <is>
          <t>H</t>
        </is>
      </c>
      <c r="E1187" s="20">
        <f>L1187*FATOR</f>
        <v/>
      </c>
      <c r="F1187" s="21" t="n">
        <v>27.35</v>
      </c>
      <c r="G1187" s="21">
        <f>TRUNC(TRUNC(E1187,8)*F1187,2)</f>
        <v/>
      </c>
      <c r="L1187" t="n">
        <v>0.00586</v>
      </c>
      <c r="M1187" t="n">
        <v>27.35</v>
      </c>
      <c r="N1187">
        <f>(M1187-F1187)</f>
        <v/>
      </c>
    </row>
    <row r="1188" ht="15" customHeight="1">
      <c r="A1188" s="1" t="n"/>
      <c r="B1188" s="1" t="n"/>
      <c r="C1188" s="1" t="n"/>
      <c r="D1188" s="1" t="n"/>
      <c r="E1188" s="77" t="inlineStr">
        <is>
          <t>TOTAL Mão de Obra:</t>
        </is>
      </c>
      <c r="F1188" s="89" t="n"/>
      <c r="G1188" s="22">
        <f>SUM(G1187:G1187)</f>
        <v/>
      </c>
    </row>
    <row r="1189" ht="15" customHeight="1">
      <c r="A1189" s="1" t="n"/>
      <c r="B1189" s="1" t="n"/>
      <c r="C1189" s="1" t="n"/>
      <c r="D1189" s="1" t="n"/>
      <c r="E1189" s="78" t="inlineStr">
        <is>
          <t>VALOR:</t>
        </is>
      </c>
      <c r="F1189" s="89" t="n"/>
      <c r="G1189" s="4">
        <f>SUM(G1188)</f>
        <v/>
      </c>
    </row>
    <row r="1190" ht="15" customHeight="1">
      <c r="A1190" s="1" t="n"/>
      <c r="B1190" s="1" t="n"/>
      <c r="C1190" s="1" t="n"/>
      <c r="D1190" s="1" t="n"/>
      <c r="E1190" s="78" t="inlineStr">
        <is>
          <t>VALOR BDI:</t>
        </is>
      </c>
      <c r="F1190" s="89" t="n"/>
      <c r="G1190" s="4">
        <f>ROUNDDOWN(G1189*BDI,2)</f>
        <v/>
      </c>
    </row>
    <row r="1191" ht="15" customHeight="1">
      <c r="A1191" s="1" t="n"/>
      <c r="B1191" s="1" t="n"/>
      <c r="C1191" s="1" t="n"/>
      <c r="D1191" s="1" t="n"/>
      <c r="E1191" s="78" t="inlineStr">
        <is>
          <t>VALOR COM BDI:</t>
        </is>
      </c>
      <c r="F1191" s="89" t="n"/>
      <c r="G1191" s="4">
        <f>G1190 + G1189</f>
        <v/>
      </c>
    </row>
    <row r="1192" ht="9.949999999999999" customHeight="1">
      <c r="A1192" s="1" t="n"/>
      <c r="B1192" s="1" t="n"/>
      <c r="C1192" s="1" t="n"/>
      <c r="D1192" s="1" t="n"/>
      <c r="E1192" s="79" t="n"/>
    </row>
    <row r="1193" ht="20.1" customHeight="1">
      <c r="A1193" s="80" t="inlineStr">
        <is>
          <t>95332 CURSO DE CAPACITAÇÃO PARA ELETRICISTA (ENCARGOS COMPLEMENTARES) - HORISTA (H)</t>
        </is>
      </c>
      <c r="B1193" s="88" t="n"/>
      <c r="C1193" s="88" t="n"/>
      <c r="D1193" s="88" t="n"/>
      <c r="E1193" s="88" t="n"/>
      <c r="F1193" s="88" t="n"/>
      <c r="G1193" s="89" t="n"/>
    </row>
    <row r="1194" ht="15" customHeight="1">
      <c r="A1194" s="76" t="inlineStr">
        <is>
          <t>Mão de Obra</t>
        </is>
      </c>
      <c r="B1194" s="89" t="n"/>
      <c r="C1194" s="74" t="inlineStr">
        <is>
          <t>FONTE</t>
        </is>
      </c>
      <c r="D1194" s="74" t="inlineStr">
        <is>
          <t>UNID</t>
        </is>
      </c>
      <c r="E1194" s="74" t="inlineStr">
        <is>
          <t>COEFICIENTE</t>
        </is>
      </c>
      <c r="F1194" s="74" t="inlineStr">
        <is>
          <t>PREÇO UNITÁRIO</t>
        </is>
      </c>
      <c r="G1194" s="74" t="inlineStr">
        <is>
          <t>TOTAL</t>
        </is>
      </c>
    </row>
    <row r="1195" ht="15" customHeight="1">
      <c r="A1195" s="18" t="inlineStr">
        <is>
          <t>00002436</t>
        </is>
      </c>
      <c r="B1195" s="19" t="inlineStr">
        <is>
          <t>ELETRICISTA (HORISTA)</t>
        </is>
      </c>
      <c r="C1195" s="18" t="inlineStr">
        <is>
          <t>SINAPI</t>
        </is>
      </c>
      <c r="D1195" s="18" t="inlineStr">
        <is>
          <t>H</t>
        </is>
      </c>
      <c r="E1195" s="20">
        <f>L1195*FATOR</f>
        <v/>
      </c>
      <c r="F1195" s="21" t="n">
        <v>20.46</v>
      </c>
      <c r="G1195" s="21">
        <f>TRUNC(TRUNC(E1195,8)*F1195,2)</f>
        <v/>
      </c>
      <c r="L1195" t="n">
        <v>0.04297</v>
      </c>
      <c r="M1195" t="n">
        <v>20.46</v>
      </c>
      <c r="N1195">
        <f>(M1195-F1195)</f>
        <v/>
      </c>
    </row>
    <row r="1196" ht="15" customHeight="1">
      <c r="A1196" s="1" t="n"/>
      <c r="B1196" s="1" t="n"/>
      <c r="C1196" s="1" t="n"/>
      <c r="D1196" s="1" t="n"/>
      <c r="E1196" s="77" t="inlineStr">
        <is>
          <t>TOTAL Mão de Obra:</t>
        </is>
      </c>
      <c r="F1196" s="89" t="n"/>
      <c r="G1196" s="22">
        <f>SUM(G1195:G1195)</f>
        <v/>
      </c>
    </row>
    <row r="1197" ht="15" customHeight="1">
      <c r="A1197" s="1" t="n"/>
      <c r="B1197" s="1" t="n"/>
      <c r="C1197" s="1" t="n"/>
      <c r="D1197" s="1" t="n"/>
      <c r="E1197" s="78" t="inlineStr">
        <is>
          <t>VALOR:</t>
        </is>
      </c>
      <c r="F1197" s="89" t="n"/>
      <c r="G1197" s="4">
        <f>SUM(G1196)</f>
        <v/>
      </c>
    </row>
    <row r="1198" ht="15" customHeight="1">
      <c r="A1198" s="1" t="n"/>
      <c r="B1198" s="1" t="n"/>
      <c r="C1198" s="1" t="n"/>
      <c r="D1198" s="1" t="n"/>
      <c r="E1198" s="78" t="inlineStr">
        <is>
          <t>VALOR BDI:</t>
        </is>
      </c>
      <c r="F1198" s="89" t="n"/>
      <c r="G1198" s="4">
        <f>ROUNDDOWN(G1197*BDI,2)</f>
        <v/>
      </c>
    </row>
    <row r="1199" ht="15" customHeight="1">
      <c r="A1199" s="1" t="n"/>
      <c r="B1199" s="1" t="n"/>
      <c r="C1199" s="1" t="n"/>
      <c r="D1199" s="1" t="n"/>
      <c r="E1199" s="78" t="inlineStr">
        <is>
          <t>VALOR COM BDI:</t>
        </is>
      </c>
      <c r="F1199" s="89" t="n"/>
      <c r="G1199" s="4">
        <f>G1198 + G1197</f>
        <v/>
      </c>
    </row>
    <row r="1200" ht="9.949999999999999" customHeight="1">
      <c r="A1200" s="1" t="n"/>
      <c r="B1200" s="1" t="n"/>
      <c r="C1200" s="1" t="n"/>
      <c r="D1200" s="1" t="n"/>
      <c r="E1200" s="79" t="n"/>
    </row>
    <row r="1201" ht="20.1" customHeight="1">
      <c r="A1201" s="80" t="inlineStr">
        <is>
          <t>95335 CURSO DE CAPACITAÇÃO PARA ENCANADOR OU BOMBEIRO HIDRÁULICO (ENCARGOS COMPLEMENTARES) - HORISTA (H)</t>
        </is>
      </c>
      <c r="B1201" s="88" t="n"/>
      <c r="C1201" s="88" t="n"/>
      <c r="D1201" s="88" t="n"/>
      <c r="E1201" s="88" t="n"/>
      <c r="F1201" s="88" t="n"/>
      <c r="G1201" s="89" t="n"/>
    </row>
    <row r="1202" ht="15" customHeight="1">
      <c r="A1202" s="76" t="inlineStr">
        <is>
          <t>Mão de Obra</t>
        </is>
      </c>
      <c r="B1202" s="89" t="n"/>
      <c r="C1202" s="74" t="inlineStr">
        <is>
          <t>FONTE</t>
        </is>
      </c>
      <c r="D1202" s="74" t="inlineStr">
        <is>
          <t>UNID</t>
        </is>
      </c>
      <c r="E1202" s="74" t="inlineStr">
        <is>
          <t>COEFICIENTE</t>
        </is>
      </c>
      <c r="F1202" s="74" t="inlineStr">
        <is>
          <t>PREÇO UNITÁRIO</t>
        </is>
      </c>
      <c r="G1202" s="74" t="inlineStr">
        <is>
          <t>TOTAL</t>
        </is>
      </c>
    </row>
    <row r="1203" ht="15" customHeight="1">
      <c r="A1203" s="18" t="inlineStr">
        <is>
          <t>00002696</t>
        </is>
      </c>
      <c r="B1203" s="19" t="inlineStr">
        <is>
          <t>ENCANADOR OU BOMBEIRO HIDRAULICO (HORISTA)</t>
        </is>
      </c>
      <c r="C1203" s="18" t="inlineStr">
        <is>
          <t>SINAPI</t>
        </is>
      </c>
      <c r="D1203" s="18" t="inlineStr">
        <is>
          <t>H</t>
        </is>
      </c>
      <c r="E1203" s="20">
        <f>L1203*FATOR</f>
        <v/>
      </c>
      <c r="F1203" s="21" t="n">
        <v>20.46</v>
      </c>
      <c r="G1203" s="21">
        <f>TRUNC(TRUNC(E1203,8)*F1203,2)</f>
        <v/>
      </c>
      <c r="L1203" t="n">
        <v>0.0207</v>
      </c>
      <c r="M1203" t="n">
        <v>20.46</v>
      </c>
      <c r="N1203">
        <f>(M1203-F1203)</f>
        <v/>
      </c>
    </row>
    <row r="1204" ht="15" customHeight="1">
      <c r="A1204" s="1" t="n"/>
      <c r="B1204" s="1" t="n"/>
      <c r="C1204" s="1" t="n"/>
      <c r="D1204" s="1" t="n"/>
      <c r="E1204" s="77" t="inlineStr">
        <is>
          <t>TOTAL Mão de Obra:</t>
        </is>
      </c>
      <c r="F1204" s="89" t="n"/>
      <c r="G1204" s="22">
        <f>SUM(G1203:G1203)</f>
        <v/>
      </c>
    </row>
    <row r="1205" ht="15" customHeight="1">
      <c r="A1205" s="1" t="n"/>
      <c r="B1205" s="1" t="n"/>
      <c r="C1205" s="1" t="n"/>
      <c r="D1205" s="1" t="n"/>
      <c r="E1205" s="78" t="inlineStr">
        <is>
          <t>VALOR:</t>
        </is>
      </c>
      <c r="F1205" s="89" t="n"/>
      <c r="G1205" s="4">
        <f>SUM(G1204)</f>
        <v/>
      </c>
    </row>
    <row r="1206" ht="15" customHeight="1">
      <c r="A1206" s="1" t="n"/>
      <c r="B1206" s="1" t="n"/>
      <c r="C1206" s="1" t="n"/>
      <c r="D1206" s="1" t="n"/>
      <c r="E1206" s="78" t="inlineStr">
        <is>
          <t>VALOR BDI:</t>
        </is>
      </c>
      <c r="F1206" s="89" t="n"/>
      <c r="G1206" s="4">
        <f>ROUNDDOWN(G1205*BDI,2)</f>
        <v/>
      </c>
    </row>
    <row r="1207" ht="15" customHeight="1">
      <c r="A1207" s="1" t="n"/>
      <c r="B1207" s="1" t="n"/>
      <c r="C1207" s="1" t="n"/>
      <c r="D1207" s="1" t="n"/>
      <c r="E1207" s="78" t="inlineStr">
        <is>
          <t>VALOR COM BDI:</t>
        </is>
      </c>
      <c r="F1207" s="89" t="n"/>
      <c r="G1207" s="4">
        <f>G1206 + G1205</f>
        <v/>
      </c>
    </row>
    <row r="1208" ht="9.949999999999999" customHeight="1">
      <c r="A1208" s="1" t="n"/>
      <c r="B1208" s="1" t="n"/>
      <c r="C1208" s="1" t="n"/>
      <c r="D1208" s="1" t="n"/>
      <c r="E1208" s="79" t="n"/>
    </row>
    <row r="1209" ht="20.1" customHeight="1">
      <c r="A1209" s="80" t="inlineStr">
        <is>
          <t>95422 CURSO DE CAPACITAÇÃO PARA ENCARREGADO GERAL DE OBRAS (ENCARGOS COMPLEMENTARES) - MENSALISTA (MES)</t>
        </is>
      </c>
      <c r="B1209" s="88" t="n"/>
      <c r="C1209" s="88" t="n"/>
      <c r="D1209" s="88" t="n"/>
      <c r="E1209" s="88" t="n"/>
      <c r="F1209" s="88" t="n"/>
      <c r="G1209" s="89" t="n"/>
    </row>
    <row r="1210" ht="15" customHeight="1">
      <c r="A1210" s="76" t="inlineStr">
        <is>
          <t>Mão de Obra</t>
        </is>
      </c>
      <c r="B1210" s="89" t="n"/>
      <c r="C1210" s="74" t="inlineStr">
        <is>
          <t>FONTE</t>
        </is>
      </c>
      <c r="D1210" s="74" t="inlineStr">
        <is>
          <t>UNID</t>
        </is>
      </c>
      <c r="E1210" s="74" t="inlineStr">
        <is>
          <t>COEFICIENTE</t>
        </is>
      </c>
      <c r="F1210" s="74" t="inlineStr">
        <is>
          <t>PREÇO UNITÁRIO</t>
        </is>
      </c>
      <c r="G1210" s="74" t="inlineStr">
        <is>
          <t>TOTAL</t>
        </is>
      </c>
    </row>
    <row r="1211" ht="15" customHeight="1">
      <c r="A1211" s="18" t="inlineStr">
        <is>
          <t>00040818</t>
        </is>
      </c>
      <c r="B1211" s="19" t="inlineStr">
        <is>
          <t>ENCARREGADO GERAL DE OBRAS (MENSALISTA)</t>
        </is>
      </c>
      <c r="C1211" s="18" t="inlineStr">
        <is>
          <t>SINAPI</t>
        </is>
      </c>
      <c r="D1211" s="18" t="inlineStr">
        <is>
          <t>MES</t>
        </is>
      </c>
      <c r="E1211" s="20">
        <f>L1211*FATOR</f>
        <v/>
      </c>
      <c r="F1211" s="21" t="n">
        <v>4225.92</v>
      </c>
      <c r="G1211" s="21">
        <f>TRUNC(TRUNC(E1211,8)*F1211,2)</f>
        <v/>
      </c>
      <c r="L1211" t="n">
        <v>0.01826</v>
      </c>
      <c r="M1211" t="n">
        <v>4225.92</v>
      </c>
      <c r="N1211">
        <f>(M1211-F1211)</f>
        <v/>
      </c>
    </row>
    <row r="1212" ht="15" customHeight="1">
      <c r="A1212" s="1" t="n"/>
      <c r="B1212" s="1" t="n"/>
      <c r="C1212" s="1" t="n"/>
      <c r="D1212" s="1" t="n"/>
      <c r="E1212" s="77" t="inlineStr">
        <is>
          <t>TOTAL Mão de Obra:</t>
        </is>
      </c>
      <c r="F1212" s="89" t="n"/>
      <c r="G1212" s="22">
        <f>SUM(G1211:G1211)</f>
        <v/>
      </c>
    </row>
    <row r="1213" ht="15" customHeight="1">
      <c r="A1213" s="1" t="n"/>
      <c r="B1213" s="1" t="n"/>
      <c r="C1213" s="1" t="n"/>
      <c r="D1213" s="1" t="n"/>
      <c r="E1213" s="78" t="inlineStr">
        <is>
          <t>VALOR:</t>
        </is>
      </c>
      <c r="F1213" s="89" t="n"/>
      <c r="G1213" s="4">
        <f>SUM(G1212)</f>
        <v/>
      </c>
    </row>
    <row r="1214" ht="15" customHeight="1">
      <c r="A1214" s="1" t="n"/>
      <c r="B1214" s="1" t="n"/>
      <c r="C1214" s="1" t="n"/>
      <c r="D1214" s="1" t="n"/>
      <c r="E1214" s="78" t="inlineStr">
        <is>
          <t>VALOR BDI:</t>
        </is>
      </c>
      <c r="F1214" s="89" t="n"/>
      <c r="G1214" s="4">
        <f>ROUNDDOWN(G1213*BDI,2)</f>
        <v/>
      </c>
    </row>
    <row r="1215" ht="15" customHeight="1">
      <c r="A1215" s="1" t="n"/>
      <c r="B1215" s="1" t="n"/>
      <c r="C1215" s="1" t="n"/>
      <c r="D1215" s="1" t="n"/>
      <c r="E1215" s="78" t="inlineStr">
        <is>
          <t>VALOR COM BDI:</t>
        </is>
      </c>
      <c r="F1215" s="89" t="n"/>
      <c r="G1215" s="4">
        <f>G1214 + G1213</f>
        <v/>
      </c>
    </row>
    <row r="1216" ht="9.949999999999999" customHeight="1">
      <c r="A1216" s="1" t="n"/>
      <c r="B1216" s="1" t="n"/>
      <c r="C1216" s="1" t="n"/>
      <c r="D1216" s="1" t="n"/>
      <c r="E1216" s="79" t="n"/>
    </row>
    <row r="1217" ht="20.1" customHeight="1">
      <c r="A1217" s="80" t="inlineStr">
        <is>
          <t>95402 CURSO DE CAPACITAÇÃO PARA ENGENHEIRO CIVIL DE OBRA JÚNIOR (ENCARGOS COMPLEMENTARES) - HORISTA (H)</t>
        </is>
      </c>
      <c r="B1217" s="88" t="n"/>
      <c r="C1217" s="88" t="n"/>
      <c r="D1217" s="88" t="n"/>
      <c r="E1217" s="88" t="n"/>
      <c r="F1217" s="88" t="n"/>
      <c r="G1217" s="89" t="n"/>
    </row>
    <row r="1218" ht="15" customHeight="1">
      <c r="A1218" s="76" t="inlineStr">
        <is>
          <t>Mão de Obra</t>
        </is>
      </c>
      <c r="B1218" s="89" t="n"/>
      <c r="C1218" s="74" t="inlineStr">
        <is>
          <t>FONTE</t>
        </is>
      </c>
      <c r="D1218" s="74" t="inlineStr">
        <is>
          <t>UNID</t>
        </is>
      </c>
      <c r="E1218" s="74" t="inlineStr">
        <is>
          <t>COEFICIENTE</t>
        </is>
      </c>
      <c r="F1218" s="74" t="inlineStr">
        <is>
          <t>PREÇO UNITÁRIO</t>
        </is>
      </c>
      <c r="G1218" s="74" t="inlineStr">
        <is>
          <t>TOTAL</t>
        </is>
      </c>
    </row>
    <row r="1219" ht="15" customHeight="1">
      <c r="A1219" s="18" t="inlineStr">
        <is>
          <t>00002706</t>
        </is>
      </c>
      <c r="B1219" s="19" t="inlineStr">
        <is>
          <t>ENGENHEIRO CIVIL DE OBRA JUNIOR (HORISTA)</t>
        </is>
      </c>
      <c r="C1219" s="18" t="inlineStr">
        <is>
          <t>SINAPI</t>
        </is>
      </c>
      <c r="D1219" s="18" t="inlineStr">
        <is>
          <t>H</t>
        </is>
      </c>
      <c r="E1219" s="20">
        <f>L1219*FATOR</f>
        <v/>
      </c>
      <c r="F1219" s="21" t="n">
        <v>117.29</v>
      </c>
      <c r="G1219" s="21">
        <f>TRUNC(TRUNC(E1219,8)*F1219,2)</f>
        <v/>
      </c>
      <c r="L1219" t="n">
        <v>0.01699</v>
      </c>
      <c r="M1219" t="n">
        <v>117.29</v>
      </c>
      <c r="N1219">
        <f>(M1219-F1219)</f>
        <v/>
      </c>
    </row>
    <row r="1220" ht="15" customHeight="1">
      <c r="A1220" s="1" t="n"/>
      <c r="B1220" s="1" t="n"/>
      <c r="C1220" s="1" t="n"/>
      <c r="D1220" s="1" t="n"/>
      <c r="E1220" s="77" t="inlineStr">
        <is>
          <t>TOTAL Mão de Obra:</t>
        </is>
      </c>
      <c r="F1220" s="89" t="n"/>
      <c r="G1220" s="22">
        <f>SUM(G1219:G1219)</f>
        <v/>
      </c>
    </row>
    <row r="1221" ht="15" customHeight="1">
      <c r="A1221" s="1" t="n"/>
      <c r="B1221" s="1" t="n"/>
      <c r="C1221" s="1" t="n"/>
      <c r="D1221" s="1" t="n"/>
      <c r="E1221" s="78" t="inlineStr">
        <is>
          <t>VALOR:</t>
        </is>
      </c>
      <c r="F1221" s="89" t="n"/>
      <c r="G1221" s="4">
        <f>SUM(G1220)</f>
        <v/>
      </c>
    </row>
    <row r="1222" ht="15" customHeight="1">
      <c r="A1222" s="1" t="n"/>
      <c r="B1222" s="1" t="n"/>
      <c r="C1222" s="1" t="n"/>
      <c r="D1222" s="1" t="n"/>
      <c r="E1222" s="78" t="inlineStr">
        <is>
          <t>VALOR BDI:</t>
        </is>
      </c>
      <c r="F1222" s="89" t="n"/>
      <c r="G1222" s="4">
        <f>ROUNDDOWN(G1221*BDI,2)</f>
        <v/>
      </c>
    </row>
    <row r="1223" ht="15" customHeight="1">
      <c r="A1223" s="1" t="n"/>
      <c r="B1223" s="1" t="n"/>
      <c r="C1223" s="1" t="n"/>
      <c r="D1223" s="1" t="n"/>
      <c r="E1223" s="78" t="inlineStr">
        <is>
          <t>VALOR COM BDI:</t>
        </is>
      </c>
      <c r="F1223" s="89" t="n"/>
      <c r="G1223" s="4">
        <f>G1222 + G1221</f>
        <v/>
      </c>
    </row>
    <row r="1224" ht="9.949999999999999" customHeight="1">
      <c r="A1224" s="1" t="n"/>
      <c r="B1224" s="1" t="n"/>
      <c r="C1224" s="1" t="n"/>
      <c r="D1224" s="1" t="n"/>
      <c r="E1224" s="79" t="n"/>
    </row>
    <row r="1225" ht="20.1" customHeight="1">
      <c r="A1225" s="80" t="inlineStr">
        <is>
          <t>95403 CURSO DE CAPACITAÇÃO PARA ENGENHEIRO CIVIL DE OBRA PLENO (ENCARGOS COMPLEMENTARES) - HORISTA (H)</t>
        </is>
      </c>
      <c r="B1225" s="88" t="n"/>
      <c r="C1225" s="88" t="n"/>
      <c r="D1225" s="88" t="n"/>
      <c r="E1225" s="88" t="n"/>
      <c r="F1225" s="88" t="n"/>
      <c r="G1225" s="89" t="n"/>
    </row>
    <row r="1226" ht="15" customHeight="1">
      <c r="A1226" s="76" t="inlineStr">
        <is>
          <t>Mão de Obra</t>
        </is>
      </c>
      <c r="B1226" s="89" t="n"/>
      <c r="C1226" s="74" t="inlineStr">
        <is>
          <t>FONTE</t>
        </is>
      </c>
      <c r="D1226" s="74" t="inlineStr">
        <is>
          <t>UNID</t>
        </is>
      </c>
      <c r="E1226" s="74" t="inlineStr">
        <is>
          <t>COEFICIENTE</t>
        </is>
      </c>
      <c r="F1226" s="74" t="inlineStr">
        <is>
          <t>PREÇO UNITÁRIO</t>
        </is>
      </c>
      <c r="G1226" s="74" t="inlineStr">
        <is>
          <t>TOTAL</t>
        </is>
      </c>
    </row>
    <row r="1227" ht="15" customHeight="1">
      <c r="A1227" s="18" t="inlineStr">
        <is>
          <t>00002707</t>
        </is>
      </c>
      <c r="B1227" s="19" t="inlineStr">
        <is>
          <t>ENGENHEIRO CIVIL DE OBRA PLENO (HORISTA)</t>
        </is>
      </c>
      <c r="C1227" s="18" t="inlineStr">
        <is>
          <t>SINAPI</t>
        </is>
      </c>
      <c r="D1227" s="18" t="inlineStr">
        <is>
          <t>H</t>
        </is>
      </c>
      <c r="E1227" s="20">
        <f>L1227*FATOR</f>
        <v/>
      </c>
      <c r="F1227" s="21" t="n">
        <v>127.59</v>
      </c>
      <c r="G1227" s="21">
        <f>TRUNC(TRUNC(E1227,8)*F1227,2)</f>
        <v/>
      </c>
      <c r="L1227" t="n">
        <v>0.01699</v>
      </c>
      <c r="M1227" t="n">
        <v>127.59</v>
      </c>
      <c r="N1227">
        <f>(M1227-F1227)</f>
        <v/>
      </c>
    </row>
    <row r="1228" ht="15" customHeight="1">
      <c r="A1228" s="1" t="n"/>
      <c r="B1228" s="1" t="n"/>
      <c r="C1228" s="1" t="n"/>
      <c r="D1228" s="1" t="n"/>
      <c r="E1228" s="77" t="inlineStr">
        <is>
          <t>TOTAL Mão de Obra:</t>
        </is>
      </c>
      <c r="F1228" s="89" t="n"/>
      <c r="G1228" s="22">
        <f>SUM(G1227:G1227)</f>
        <v/>
      </c>
    </row>
    <row r="1229" ht="15" customHeight="1">
      <c r="A1229" s="1" t="n"/>
      <c r="B1229" s="1" t="n"/>
      <c r="C1229" s="1" t="n"/>
      <c r="D1229" s="1" t="n"/>
      <c r="E1229" s="78" t="inlineStr">
        <is>
          <t>VALOR:</t>
        </is>
      </c>
      <c r="F1229" s="89" t="n"/>
      <c r="G1229" s="4">
        <f>SUM(G1228)</f>
        <v/>
      </c>
    </row>
    <row r="1230" ht="15" customHeight="1">
      <c r="A1230" s="1" t="n"/>
      <c r="B1230" s="1" t="n"/>
      <c r="C1230" s="1" t="n"/>
      <c r="D1230" s="1" t="n"/>
      <c r="E1230" s="78" t="inlineStr">
        <is>
          <t>VALOR BDI:</t>
        </is>
      </c>
      <c r="F1230" s="89" t="n"/>
      <c r="G1230" s="4">
        <f>ROUNDDOWN(G1229*BDI,2)</f>
        <v/>
      </c>
    </row>
    <row r="1231" ht="15" customHeight="1">
      <c r="A1231" s="1" t="n"/>
      <c r="B1231" s="1" t="n"/>
      <c r="C1231" s="1" t="n"/>
      <c r="D1231" s="1" t="n"/>
      <c r="E1231" s="78" t="inlineStr">
        <is>
          <t>VALOR COM BDI:</t>
        </is>
      </c>
      <c r="F1231" s="89" t="n"/>
      <c r="G1231" s="4">
        <f>G1230 + G1229</f>
        <v/>
      </c>
    </row>
    <row r="1232" ht="9.949999999999999" customHeight="1">
      <c r="A1232" s="1" t="n"/>
      <c r="B1232" s="1" t="n"/>
      <c r="C1232" s="1" t="n"/>
      <c r="D1232" s="1" t="n"/>
      <c r="E1232" s="79" t="n"/>
    </row>
    <row r="1233" ht="20.1" customHeight="1">
      <c r="A1233" s="80" t="inlineStr">
        <is>
          <t>95407 CURSO DE CAPACITAÇÃO PARA ENGENHEIRO ELETRICISTA (ENCARGOS COMPLEMENTARES) - HORISTA (H)</t>
        </is>
      </c>
      <c r="B1233" s="88" t="n"/>
      <c r="C1233" s="88" t="n"/>
      <c r="D1233" s="88" t="n"/>
      <c r="E1233" s="88" t="n"/>
      <c r="F1233" s="88" t="n"/>
      <c r="G1233" s="89" t="n"/>
    </row>
    <row r="1234" ht="15" customHeight="1">
      <c r="A1234" s="76" t="inlineStr">
        <is>
          <t>Mão de Obra</t>
        </is>
      </c>
      <c r="B1234" s="89" t="n"/>
      <c r="C1234" s="74" t="inlineStr">
        <is>
          <t>FONTE</t>
        </is>
      </c>
      <c r="D1234" s="74" t="inlineStr">
        <is>
          <t>UNID</t>
        </is>
      </c>
      <c r="E1234" s="74" t="inlineStr">
        <is>
          <t>COEFICIENTE</t>
        </is>
      </c>
      <c r="F1234" s="74" t="inlineStr">
        <is>
          <t>PREÇO UNITÁRIO</t>
        </is>
      </c>
      <c r="G1234" s="74" t="inlineStr">
        <is>
          <t>TOTAL</t>
        </is>
      </c>
    </row>
    <row r="1235" ht="15" customHeight="1">
      <c r="A1235" s="18" t="inlineStr">
        <is>
          <t>00004069</t>
        </is>
      </c>
      <c r="B1235" s="19" t="inlineStr">
        <is>
          <t>MESTRE DE OBRAS (HORISTA)</t>
        </is>
      </c>
      <c r="C1235" s="18" t="inlineStr">
        <is>
          <t>SINAPI</t>
        </is>
      </c>
      <c r="D1235" s="18" t="inlineStr">
        <is>
          <t>H</t>
        </is>
      </c>
      <c r="E1235" s="20" t="n">
        <v>0.0244</v>
      </c>
      <c r="F1235" s="21" t="n">
        <v>37.52</v>
      </c>
      <c r="G1235" s="21">
        <f>ROUND(ROUND(E1235,8)*F1235,2)</f>
        <v/>
      </c>
      <c r="L1235" t="n">
        <v>0.0244</v>
      </c>
      <c r="M1235" t="n">
        <v>37.52</v>
      </c>
      <c r="N1235">
        <f>(M1235-F1235)</f>
        <v/>
      </c>
    </row>
    <row r="1236" ht="15" customHeight="1">
      <c r="A1236" s="1" t="n"/>
      <c r="B1236" s="1" t="n"/>
      <c r="C1236" s="1" t="n"/>
      <c r="D1236" s="1" t="n"/>
      <c r="E1236" s="77" t="inlineStr">
        <is>
          <t>TOTAL Mão de Obra:</t>
        </is>
      </c>
      <c r="F1236" s="89" t="n"/>
      <c r="G1236" s="22">
        <f>SUM(G1235:G1235)</f>
        <v/>
      </c>
    </row>
    <row r="1237" ht="15" customHeight="1">
      <c r="A1237" s="1" t="n"/>
      <c r="B1237" s="1" t="n"/>
      <c r="C1237" s="1" t="n"/>
      <c r="D1237" s="1" t="n"/>
      <c r="E1237" s="78" t="inlineStr">
        <is>
          <t>VALOR:</t>
        </is>
      </c>
      <c r="F1237" s="89" t="n"/>
      <c r="G1237" s="4">
        <f>SUM(G1236)</f>
        <v/>
      </c>
    </row>
    <row r="1238" ht="15" customHeight="1">
      <c r="A1238" s="1" t="n"/>
      <c r="B1238" s="1" t="n"/>
      <c r="C1238" s="1" t="n"/>
      <c r="D1238" s="1" t="n"/>
      <c r="E1238" s="78" t="inlineStr">
        <is>
          <t>VALOR BDI:</t>
        </is>
      </c>
      <c r="F1238" s="89" t="n"/>
      <c r="G1238" s="4">
        <f>ROUNDDOWN(G1237*BDI,2)</f>
        <v/>
      </c>
    </row>
    <row r="1239" ht="15" customHeight="1">
      <c r="A1239" s="1" t="n"/>
      <c r="B1239" s="1" t="n"/>
      <c r="C1239" s="1" t="n"/>
      <c r="D1239" s="1" t="n"/>
      <c r="E1239" s="78" t="inlineStr">
        <is>
          <t>VALOR COM BDI:</t>
        </is>
      </c>
      <c r="F1239" s="89" t="n"/>
      <c r="G1239" s="4">
        <f>G1238 + G1237</f>
        <v/>
      </c>
    </row>
    <row r="1240" ht="9.949999999999999" customHeight="1">
      <c r="A1240" s="1" t="n"/>
      <c r="B1240" s="1" t="n"/>
      <c r="C1240" s="1" t="n"/>
      <c r="D1240" s="1" t="n"/>
      <c r="E1240" s="79" t="n"/>
    </row>
    <row r="1241" ht="20.1" customHeight="1">
      <c r="A1241" s="80" t="inlineStr">
        <is>
          <t>95338 CURSO DE CAPACITAÇÃO PARA IMPERMEABILIZADOR (ENCARGOS COMPLEMENTARES) - HORISTA (H)</t>
        </is>
      </c>
      <c r="B1241" s="88" t="n"/>
      <c r="C1241" s="88" t="n"/>
      <c r="D1241" s="88" t="n"/>
      <c r="E1241" s="88" t="n"/>
      <c r="F1241" s="88" t="n"/>
      <c r="G1241" s="89" t="n"/>
    </row>
    <row r="1242" ht="15" customHeight="1">
      <c r="A1242" s="76" t="inlineStr">
        <is>
          <t>Mão de Obra</t>
        </is>
      </c>
      <c r="B1242" s="89" t="n"/>
      <c r="C1242" s="74" t="inlineStr">
        <is>
          <t>FONTE</t>
        </is>
      </c>
      <c r="D1242" s="74" t="inlineStr">
        <is>
          <t>UNID</t>
        </is>
      </c>
      <c r="E1242" s="74" t="inlineStr">
        <is>
          <t>COEFICIENTE</t>
        </is>
      </c>
      <c r="F1242" s="74" t="inlineStr">
        <is>
          <t>PREÇO UNITÁRIO</t>
        </is>
      </c>
      <c r="G1242" s="74" t="inlineStr">
        <is>
          <t>TOTAL</t>
        </is>
      </c>
    </row>
    <row r="1243" ht="15" customHeight="1">
      <c r="A1243" s="18" t="inlineStr">
        <is>
          <t>00012873</t>
        </is>
      </c>
      <c r="B1243" s="19" t="inlineStr">
        <is>
          <t>IMPERMEABILIZADOR (HORISTA)</t>
        </is>
      </c>
      <c r="C1243" s="18" t="inlineStr">
        <is>
          <t>SINAPI</t>
        </is>
      </c>
      <c r="D1243" s="18" t="inlineStr">
        <is>
          <t>H</t>
        </is>
      </c>
      <c r="E1243" s="20">
        <f>L1243*FATOR</f>
        <v/>
      </c>
      <c r="F1243" s="21" t="n">
        <v>20.46</v>
      </c>
      <c r="G1243" s="21">
        <f>TRUNC(TRUNC(E1243,8)*F1243,2)</f>
        <v/>
      </c>
      <c r="L1243" t="n">
        <v>0.02442</v>
      </c>
      <c r="M1243" t="n">
        <v>20.46</v>
      </c>
      <c r="N1243">
        <f>(M1243-F1243)</f>
        <v/>
      </c>
    </row>
    <row r="1244" ht="15" customHeight="1">
      <c r="A1244" s="1" t="n"/>
      <c r="B1244" s="1" t="n"/>
      <c r="C1244" s="1" t="n"/>
      <c r="D1244" s="1" t="n"/>
      <c r="E1244" s="77" t="inlineStr">
        <is>
          <t>TOTAL Mão de Obra:</t>
        </is>
      </c>
      <c r="F1244" s="89" t="n"/>
      <c r="G1244" s="22">
        <f>SUM(G1243:G1243)</f>
        <v/>
      </c>
    </row>
    <row r="1245" ht="15" customHeight="1">
      <c r="A1245" s="1" t="n"/>
      <c r="B1245" s="1" t="n"/>
      <c r="C1245" s="1" t="n"/>
      <c r="D1245" s="1" t="n"/>
      <c r="E1245" s="78" t="inlineStr">
        <is>
          <t>VALOR:</t>
        </is>
      </c>
      <c r="F1245" s="89" t="n"/>
      <c r="G1245" s="4">
        <f>SUM(G1244)</f>
        <v/>
      </c>
    </row>
    <row r="1246" ht="15" customHeight="1">
      <c r="A1246" s="1" t="n"/>
      <c r="B1246" s="1" t="n"/>
      <c r="C1246" s="1" t="n"/>
      <c r="D1246" s="1" t="n"/>
      <c r="E1246" s="78" t="inlineStr">
        <is>
          <t>VALOR BDI:</t>
        </is>
      </c>
      <c r="F1246" s="89" t="n"/>
      <c r="G1246" s="4">
        <f>ROUNDDOWN(G1245*BDI,2)</f>
        <v/>
      </c>
    </row>
    <row r="1247" ht="15" customHeight="1">
      <c r="A1247" s="1" t="n"/>
      <c r="B1247" s="1" t="n"/>
      <c r="C1247" s="1" t="n"/>
      <c r="D1247" s="1" t="n"/>
      <c r="E1247" s="78" t="inlineStr">
        <is>
          <t>VALOR COM BDI:</t>
        </is>
      </c>
      <c r="F1247" s="89" t="n"/>
      <c r="G1247" s="4">
        <f>G1246 + G1245</f>
        <v/>
      </c>
    </row>
    <row r="1248" ht="9.949999999999999" customHeight="1">
      <c r="A1248" s="1" t="n"/>
      <c r="B1248" s="1" t="n"/>
      <c r="C1248" s="1" t="n"/>
      <c r="D1248" s="1" t="n"/>
      <c r="E1248" s="79" t="n"/>
    </row>
    <row r="1249" ht="20.1" customHeight="1">
      <c r="A1249" s="80" t="inlineStr">
        <is>
          <t>95340 CURSO DE CAPACITAÇÃO PARA MARCENEIRO (ENCARGOS COMPLEMENTARES) - HORISTA (H)</t>
        </is>
      </c>
      <c r="B1249" s="88" t="n"/>
      <c r="C1249" s="88" t="n"/>
      <c r="D1249" s="88" t="n"/>
      <c r="E1249" s="88" t="n"/>
      <c r="F1249" s="88" t="n"/>
      <c r="G1249" s="89" t="n"/>
    </row>
    <row r="1250" ht="15" customHeight="1">
      <c r="A1250" s="76" t="inlineStr">
        <is>
          <t>Mão de Obra</t>
        </is>
      </c>
      <c r="B1250" s="89" t="n"/>
      <c r="C1250" s="74" t="inlineStr">
        <is>
          <t>FONTE</t>
        </is>
      </c>
      <c r="D1250" s="74" t="inlineStr">
        <is>
          <t>UNID</t>
        </is>
      </c>
      <c r="E1250" s="74" t="inlineStr">
        <is>
          <t>COEFICIENTE</t>
        </is>
      </c>
      <c r="F1250" s="74" t="inlineStr">
        <is>
          <t>PREÇO UNITÁRIO</t>
        </is>
      </c>
      <c r="G1250" s="74" t="inlineStr">
        <is>
          <t>TOTAL</t>
        </is>
      </c>
    </row>
    <row r="1251" ht="15" customHeight="1">
      <c r="A1251" s="18" t="inlineStr">
        <is>
          <t>00012868</t>
        </is>
      </c>
      <c r="B1251" s="19" t="inlineStr">
        <is>
          <t>MARCENEIRO (HORISTA)</t>
        </is>
      </c>
      <c r="C1251" s="18" t="inlineStr">
        <is>
          <t>SINAPI</t>
        </is>
      </c>
      <c r="D1251" s="18" t="inlineStr">
        <is>
          <t>H</t>
        </is>
      </c>
      <c r="E1251" s="20">
        <f>L1251*FATOR</f>
        <v/>
      </c>
      <c r="F1251" s="21" t="n">
        <v>19.67</v>
      </c>
      <c r="G1251" s="21">
        <f>TRUNC(TRUNC(E1251,8)*F1251,2)</f>
        <v/>
      </c>
      <c r="L1251" t="n">
        <v>0.01699</v>
      </c>
      <c r="M1251" t="n">
        <v>19.67</v>
      </c>
      <c r="N1251">
        <f>(M1251-F1251)</f>
        <v/>
      </c>
    </row>
    <row r="1252" ht="15" customHeight="1">
      <c r="A1252" s="1" t="n"/>
      <c r="B1252" s="1" t="n"/>
      <c r="C1252" s="1" t="n"/>
      <c r="D1252" s="1" t="n"/>
      <c r="E1252" s="77" t="inlineStr">
        <is>
          <t>TOTAL Mão de Obra:</t>
        </is>
      </c>
      <c r="F1252" s="89" t="n"/>
      <c r="G1252" s="22">
        <f>SUM(G1251:G1251)</f>
        <v/>
      </c>
    </row>
    <row r="1253" ht="15" customHeight="1">
      <c r="A1253" s="1" t="n"/>
      <c r="B1253" s="1" t="n"/>
      <c r="C1253" s="1" t="n"/>
      <c r="D1253" s="1" t="n"/>
      <c r="E1253" s="78" t="inlineStr">
        <is>
          <t>VALOR:</t>
        </is>
      </c>
      <c r="F1253" s="89" t="n"/>
      <c r="G1253" s="4">
        <f>SUM(G1252)</f>
        <v/>
      </c>
    </row>
    <row r="1254" ht="15" customHeight="1">
      <c r="A1254" s="1" t="n"/>
      <c r="B1254" s="1" t="n"/>
      <c r="C1254" s="1" t="n"/>
      <c r="D1254" s="1" t="n"/>
      <c r="E1254" s="78" t="inlineStr">
        <is>
          <t>VALOR BDI:</t>
        </is>
      </c>
      <c r="F1254" s="89" t="n"/>
      <c r="G1254" s="4">
        <f>ROUNDDOWN(G1253*BDI,2)</f>
        <v/>
      </c>
    </row>
    <row r="1255" ht="15" customHeight="1">
      <c r="A1255" s="1" t="n"/>
      <c r="B1255" s="1" t="n"/>
      <c r="C1255" s="1" t="n"/>
      <c r="D1255" s="1" t="n"/>
      <c r="E1255" s="78" t="inlineStr">
        <is>
          <t>VALOR COM BDI:</t>
        </is>
      </c>
      <c r="F1255" s="89" t="n"/>
      <c r="G1255" s="4">
        <f>G1254 + G1253</f>
        <v/>
      </c>
    </row>
    <row r="1256" ht="9.949999999999999" customHeight="1">
      <c r="A1256" s="1" t="n"/>
      <c r="B1256" s="1" t="n"/>
      <c r="C1256" s="1" t="n"/>
      <c r="D1256" s="1" t="n"/>
      <c r="E1256" s="79" t="n"/>
    </row>
    <row r="1257" ht="20.1" customHeight="1">
      <c r="A1257" s="80" t="inlineStr">
        <is>
          <t>95341 CURSO DE CAPACITAÇÃO PARA MARMORISTA/GRANITEIRO (ENCARGOS COMPLEMENTARES) - HORISTA (H)</t>
        </is>
      </c>
      <c r="B1257" s="88" t="n"/>
      <c r="C1257" s="88" t="n"/>
      <c r="D1257" s="88" t="n"/>
      <c r="E1257" s="88" t="n"/>
      <c r="F1257" s="88" t="n"/>
      <c r="G1257" s="89" t="n"/>
    </row>
    <row r="1258" ht="15" customHeight="1">
      <c r="A1258" s="76" t="inlineStr">
        <is>
          <t>Mão de Obra</t>
        </is>
      </c>
      <c r="B1258" s="89" t="n"/>
      <c r="C1258" s="74" t="inlineStr">
        <is>
          <t>FONTE</t>
        </is>
      </c>
      <c r="D1258" s="74" t="inlineStr">
        <is>
          <t>UNID</t>
        </is>
      </c>
      <c r="E1258" s="74" t="inlineStr">
        <is>
          <t>COEFICIENTE</t>
        </is>
      </c>
      <c r="F1258" s="74" t="inlineStr">
        <is>
          <t>PREÇO UNITÁRIO</t>
        </is>
      </c>
      <c r="G1258" s="74" t="inlineStr">
        <is>
          <t>TOTAL</t>
        </is>
      </c>
    </row>
    <row r="1259" ht="15" customHeight="1">
      <c r="A1259" s="18" t="inlineStr">
        <is>
          <t>00004755</t>
        </is>
      </c>
      <c r="B1259" s="19" t="inlineStr">
        <is>
          <t>MARMORISTA / GRANITEIRO (HORISTA)</t>
        </is>
      </c>
      <c r="C1259" s="18" t="inlineStr">
        <is>
          <t>SINAPI</t>
        </is>
      </c>
      <c r="D1259" s="18" t="inlineStr">
        <is>
          <t>H</t>
        </is>
      </c>
      <c r="E1259" s="20">
        <f>L1259*FATOR</f>
        <v/>
      </c>
      <c r="F1259" s="21" t="n">
        <v>20.01</v>
      </c>
      <c r="G1259" s="21">
        <f>TRUNC(TRUNC(E1259,8)*F1259,2)</f>
        <v/>
      </c>
      <c r="L1259" t="n">
        <v>0.01699</v>
      </c>
      <c r="M1259" t="n">
        <v>20.01</v>
      </c>
      <c r="N1259">
        <f>(M1259-F1259)</f>
        <v/>
      </c>
    </row>
    <row r="1260" ht="15" customHeight="1">
      <c r="A1260" s="1" t="n"/>
      <c r="B1260" s="1" t="n"/>
      <c r="C1260" s="1" t="n"/>
      <c r="D1260" s="1" t="n"/>
      <c r="E1260" s="77" t="inlineStr">
        <is>
          <t>TOTAL Mão de Obra:</t>
        </is>
      </c>
      <c r="F1260" s="89" t="n"/>
      <c r="G1260" s="22">
        <f>SUM(G1259:G1259)</f>
        <v/>
      </c>
    </row>
    <row r="1261" ht="15" customHeight="1">
      <c r="A1261" s="1" t="n"/>
      <c r="B1261" s="1" t="n"/>
      <c r="C1261" s="1" t="n"/>
      <c r="D1261" s="1" t="n"/>
      <c r="E1261" s="78" t="inlineStr">
        <is>
          <t>VALOR:</t>
        </is>
      </c>
      <c r="F1261" s="89" t="n"/>
      <c r="G1261" s="4">
        <f>SUM(G1260)</f>
        <v/>
      </c>
    </row>
    <row r="1262" ht="15" customHeight="1">
      <c r="A1262" s="1" t="n"/>
      <c r="B1262" s="1" t="n"/>
      <c r="C1262" s="1" t="n"/>
      <c r="D1262" s="1" t="n"/>
      <c r="E1262" s="78" t="inlineStr">
        <is>
          <t>VALOR BDI:</t>
        </is>
      </c>
      <c r="F1262" s="89" t="n"/>
      <c r="G1262" s="4">
        <f>ROUNDDOWN(G1261*BDI,2)</f>
        <v/>
      </c>
    </row>
    <row r="1263" ht="15" customHeight="1">
      <c r="A1263" s="1" t="n"/>
      <c r="B1263" s="1" t="n"/>
      <c r="C1263" s="1" t="n"/>
      <c r="D1263" s="1" t="n"/>
      <c r="E1263" s="78" t="inlineStr">
        <is>
          <t>VALOR COM BDI:</t>
        </is>
      </c>
      <c r="F1263" s="89" t="n"/>
      <c r="G1263" s="4">
        <f>G1262 + G1261</f>
        <v/>
      </c>
    </row>
    <row r="1264" ht="9.949999999999999" customHeight="1">
      <c r="A1264" s="1" t="n"/>
      <c r="B1264" s="1" t="n"/>
      <c r="C1264" s="1" t="n"/>
      <c r="D1264" s="1" t="n"/>
      <c r="E1264" s="79" t="n"/>
    </row>
    <row r="1265" ht="20.1" customHeight="1">
      <c r="A1265" s="80" t="inlineStr">
        <is>
          <t>95405 CURSO DE CAPACITAÇÃO PARA MESTRE DE OBRAS (ENCARGOS COMPLEMENTARES) - HORISTA (H)</t>
        </is>
      </c>
      <c r="B1265" s="88" t="n"/>
      <c r="C1265" s="88" t="n"/>
      <c r="D1265" s="88" t="n"/>
      <c r="E1265" s="88" t="n"/>
      <c r="F1265" s="88" t="n"/>
      <c r="G1265" s="89" t="n"/>
    </row>
    <row r="1266" ht="15" customHeight="1">
      <c r="A1266" s="76" t="inlineStr">
        <is>
          <t>Mão de Obra</t>
        </is>
      </c>
      <c r="B1266" s="89" t="n"/>
      <c r="C1266" s="74" t="inlineStr">
        <is>
          <t>FONTE</t>
        </is>
      </c>
      <c r="D1266" s="74" t="inlineStr">
        <is>
          <t>UNID</t>
        </is>
      </c>
      <c r="E1266" s="74" t="inlineStr">
        <is>
          <t>COEFICIENTE</t>
        </is>
      </c>
      <c r="F1266" s="74" t="inlineStr">
        <is>
          <t>PREÇO UNITÁRIO</t>
        </is>
      </c>
      <c r="G1266" s="74" t="inlineStr">
        <is>
          <t>TOTAL</t>
        </is>
      </c>
    </row>
    <row r="1267" ht="15" customHeight="1">
      <c r="A1267" s="18" t="inlineStr">
        <is>
          <t>00004069</t>
        </is>
      </c>
      <c r="B1267" s="19" t="inlineStr">
        <is>
          <t>MESTRE DE OBRAS (HORISTA)</t>
        </is>
      </c>
      <c r="C1267" s="18" t="inlineStr">
        <is>
          <t>SINAPI</t>
        </is>
      </c>
      <c r="D1267" s="18" t="inlineStr">
        <is>
          <t>H</t>
        </is>
      </c>
      <c r="E1267" s="20">
        <f>L1267*FATOR</f>
        <v/>
      </c>
      <c r="F1267" s="21" t="n">
        <v>37.52</v>
      </c>
      <c r="G1267" s="21">
        <f>TRUNC(TRUNC(E1267,8)*F1267,2)</f>
        <v/>
      </c>
      <c r="L1267" t="n">
        <v>0.02442</v>
      </c>
      <c r="M1267" t="n">
        <v>37.52</v>
      </c>
      <c r="N1267">
        <f>(M1267-F1267)</f>
        <v/>
      </c>
    </row>
    <row r="1268" ht="15" customHeight="1">
      <c r="A1268" s="1" t="n"/>
      <c r="B1268" s="1" t="n"/>
      <c r="C1268" s="1" t="n"/>
      <c r="D1268" s="1" t="n"/>
      <c r="E1268" s="77" t="inlineStr">
        <is>
          <t>TOTAL Mão de Obra:</t>
        </is>
      </c>
      <c r="F1268" s="89" t="n"/>
      <c r="G1268" s="22">
        <f>SUM(G1267:G1267)</f>
        <v/>
      </c>
    </row>
    <row r="1269" ht="15" customHeight="1">
      <c r="A1269" s="1" t="n"/>
      <c r="B1269" s="1" t="n"/>
      <c r="C1269" s="1" t="n"/>
      <c r="D1269" s="1" t="n"/>
      <c r="E1269" s="78" t="inlineStr">
        <is>
          <t>VALOR:</t>
        </is>
      </c>
      <c r="F1269" s="89" t="n"/>
      <c r="G1269" s="4">
        <f>SUM(G1268)</f>
        <v/>
      </c>
    </row>
    <row r="1270" ht="15" customHeight="1">
      <c r="A1270" s="1" t="n"/>
      <c r="B1270" s="1" t="n"/>
      <c r="C1270" s="1" t="n"/>
      <c r="D1270" s="1" t="n"/>
      <c r="E1270" s="78" t="inlineStr">
        <is>
          <t>VALOR BDI:</t>
        </is>
      </c>
      <c r="F1270" s="89" t="n"/>
      <c r="G1270" s="4">
        <f>ROUNDDOWN(G1269*BDI,2)</f>
        <v/>
      </c>
    </row>
    <row r="1271" ht="15" customHeight="1">
      <c r="A1271" s="1" t="n"/>
      <c r="B1271" s="1" t="n"/>
      <c r="C1271" s="1" t="n"/>
      <c r="D1271" s="1" t="n"/>
      <c r="E1271" s="78" t="inlineStr">
        <is>
          <t>VALOR COM BDI:</t>
        </is>
      </c>
      <c r="F1271" s="89" t="n"/>
      <c r="G1271" s="4">
        <f>G1270 + G1269</f>
        <v/>
      </c>
    </row>
    <row r="1272" ht="9.949999999999999" customHeight="1">
      <c r="A1272" s="1" t="n"/>
      <c r="B1272" s="1" t="n"/>
      <c r="C1272" s="1" t="n"/>
      <c r="D1272" s="1" t="n"/>
      <c r="E1272" s="79" t="n"/>
    </row>
    <row r="1273" ht="20.1" customHeight="1">
      <c r="A1273" s="80" t="inlineStr">
        <is>
          <t>95344 CURSO DE CAPACITAÇÃO PARA MONTADOR DE ESTRUTURA METÁLICA (ENCARGOS COMPLEMENTARES) - HORISTA (H)</t>
        </is>
      </c>
      <c r="B1273" s="88" t="n"/>
      <c r="C1273" s="88" t="n"/>
      <c r="D1273" s="88" t="n"/>
      <c r="E1273" s="88" t="n"/>
      <c r="F1273" s="88" t="n"/>
      <c r="G1273" s="89" t="n"/>
    </row>
    <row r="1274" ht="15" customHeight="1">
      <c r="A1274" s="76" t="inlineStr">
        <is>
          <t>Mão de Obra</t>
        </is>
      </c>
      <c r="B1274" s="89" t="n"/>
      <c r="C1274" s="74" t="inlineStr">
        <is>
          <t>FONTE</t>
        </is>
      </c>
      <c r="D1274" s="74" t="inlineStr">
        <is>
          <t>UNID</t>
        </is>
      </c>
      <c r="E1274" s="74" t="inlineStr">
        <is>
          <t>COEFICIENTE</t>
        </is>
      </c>
      <c r="F1274" s="74" t="inlineStr">
        <is>
          <t>PREÇO UNITÁRIO</t>
        </is>
      </c>
      <c r="G1274" s="74" t="inlineStr">
        <is>
          <t>TOTAL</t>
        </is>
      </c>
    </row>
    <row r="1275" ht="15" customHeight="1">
      <c r="A1275" s="18" t="inlineStr">
        <is>
          <t>00044497</t>
        </is>
      </c>
      <c r="B1275" s="19" t="inlineStr">
        <is>
          <t>MONTADOR DE ESTRUTURAS METALICAS HORISTA</t>
        </is>
      </c>
      <c r="C1275" s="18" t="inlineStr">
        <is>
          <t>SINAPI</t>
        </is>
      </c>
      <c r="D1275" s="18" t="inlineStr">
        <is>
          <t>H</t>
        </is>
      </c>
      <c r="E1275" s="20">
        <f>L1275*FATOR</f>
        <v/>
      </c>
      <c r="F1275" s="21" t="n">
        <v>18.06</v>
      </c>
      <c r="G1275" s="21">
        <f>TRUNC(TRUNC(E1275,8)*F1275,2)</f>
        <v/>
      </c>
      <c r="L1275" t="n">
        <v>0.01328</v>
      </c>
      <c r="M1275" t="n">
        <v>18.06</v>
      </c>
      <c r="N1275">
        <f>(M1275-F1275)</f>
        <v/>
      </c>
    </row>
    <row r="1276" ht="15" customHeight="1">
      <c r="A1276" s="1" t="n"/>
      <c r="B1276" s="1" t="n"/>
      <c r="C1276" s="1" t="n"/>
      <c r="D1276" s="1" t="n"/>
      <c r="E1276" s="77" t="inlineStr">
        <is>
          <t>TOTAL Mão de Obra:</t>
        </is>
      </c>
      <c r="F1276" s="89" t="n"/>
      <c r="G1276" s="22">
        <f>SUM(G1275:G1275)</f>
        <v/>
      </c>
    </row>
    <row r="1277" ht="15" customHeight="1">
      <c r="A1277" s="1" t="n"/>
      <c r="B1277" s="1" t="n"/>
      <c r="C1277" s="1" t="n"/>
      <c r="D1277" s="1" t="n"/>
      <c r="E1277" s="78" t="inlineStr">
        <is>
          <t>VALOR:</t>
        </is>
      </c>
      <c r="F1277" s="89" t="n"/>
      <c r="G1277" s="4">
        <f>SUM(G1276)</f>
        <v/>
      </c>
    </row>
    <row r="1278" ht="15" customHeight="1">
      <c r="A1278" s="1" t="n"/>
      <c r="B1278" s="1" t="n"/>
      <c r="C1278" s="1" t="n"/>
      <c r="D1278" s="1" t="n"/>
      <c r="E1278" s="78" t="inlineStr">
        <is>
          <t>VALOR BDI:</t>
        </is>
      </c>
      <c r="F1278" s="89" t="n"/>
      <c r="G1278" s="4">
        <f>ROUNDDOWN(G1277*BDI,2)</f>
        <v/>
      </c>
    </row>
    <row r="1279" ht="15" customHeight="1">
      <c r="A1279" s="1" t="n"/>
      <c r="B1279" s="1" t="n"/>
      <c r="C1279" s="1" t="n"/>
      <c r="D1279" s="1" t="n"/>
      <c r="E1279" s="78" t="inlineStr">
        <is>
          <t>VALOR COM BDI:</t>
        </is>
      </c>
      <c r="F1279" s="89" t="n"/>
      <c r="G1279" s="4">
        <f>G1278 + G1277</f>
        <v/>
      </c>
    </row>
    <row r="1280" ht="9.949999999999999" customHeight="1">
      <c r="A1280" s="1" t="n"/>
      <c r="B1280" s="1" t="n"/>
      <c r="C1280" s="1" t="n"/>
      <c r="D1280" s="1" t="n"/>
      <c r="E1280" s="79" t="n"/>
    </row>
    <row r="1281" ht="20.1" customHeight="1">
      <c r="A1281" s="80" t="inlineStr">
        <is>
          <t>95346 CURSO DE CAPACITAÇÃO PARA MOTORISTA DE BASCULANTE (ENCARGOS COMPLEMENTARES) - HORISTA (H)</t>
        </is>
      </c>
      <c r="B1281" s="88" t="n"/>
      <c r="C1281" s="88" t="n"/>
      <c r="D1281" s="88" t="n"/>
      <c r="E1281" s="88" t="n"/>
      <c r="F1281" s="88" t="n"/>
      <c r="G1281" s="89" t="n"/>
    </row>
    <row r="1282" ht="15" customHeight="1">
      <c r="A1282" s="76" t="inlineStr">
        <is>
          <t>Mão de Obra</t>
        </is>
      </c>
      <c r="B1282" s="89" t="n"/>
      <c r="C1282" s="74" t="inlineStr">
        <is>
          <t>FONTE</t>
        </is>
      </c>
      <c r="D1282" s="74" t="inlineStr">
        <is>
          <t>UNID</t>
        </is>
      </c>
      <c r="E1282" s="74" t="inlineStr">
        <is>
          <t>COEFICIENTE</t>
        </is>
      </c>
      <c r="F1282" s="74" t="inlineStr">
        <is>
          <t>PREÇO UNITÁRIO</t>
        </is>
      </c>
      <c r="G1282" s="74" t="inlineStr">
        <is>
          <t>TOTAL</t>
        </is>
      </c>
    </row>
    <row r="1283" ht="15" customHeight="1">
      <c r="A1283" s="18" t="inlineStr">
        <is>
          <t>00020020</t>
        </is>
      </c>
      <c r="B1283" s="19" t="inlineStr">
        <is>
          <t>MOTORISTA DE CAMINHAO-BASCULANTE (HORISTA)</t>
        </is>
      </c>
      <c r="C1283" s="18" t="inlineStr">
        <is>
          <t>SINAPI</t>
        </is>
      </c>
      <c r="D1283" s="18" t="inlineStr">
        <is>
          <t>H</t>
        </is>
      </c>
      <c r="E1283" s="20">
        <f>L1283*FATOR</f>
        <v/>
      </c>
      <c r="F1283" s="21" t="n">
        <v>28.57</v>
      </c>
      <c r="G1283" s="21">
        <f>TRUNC(TRUNC(E1283,8)*F1283,2)</f>
        <v/>
      </c>
      <c r="L1283" t="n">
        <v>0.00586</v>
      </c>
      <c r="M1283" t="n">
        <v>28.57</v>
      </c>
      <c r="N1283">
        <f>(M1283-F1283)</f>
        <v/>
      </c>
    </row>
    <row r="1284" ht="15" customHeight="1">
      <c r="A1284" s="1" t="n"/>
      <c r="B1284" s="1" t="n"/>
      <c r="C1284" s="1" t="n"/>
      <c r="D1284" s="1" t="n"/>
      <c r="E1284" s="77" t="inlineStr">
        <is>
          <t>TOTAL Mão de Obra:</t>
        </is>
      </c>
      <c r="F1284" s="89" t="n"/>
      <c r="G1284" s="22">
        <f>SUM(G1283:G1283)</f>
        <v/>
      </c>
    </row>
    <row r="1285" ht="15" customHeight="1">
      <c r="A1285" s="1" t="n"/>
      <c r="B1285" s="1" t="n"/>
      <c r="C1285" s="1" t="n"/>
      <c r="D1285" s="1" t="n"/>
      <c r="E1285" s="78" t="inlineStr">
        <is>
          <t>VALOR:</t>
        </is>
      </c>
      <c r="F1285" s="89" t="n"/>
      <c r="G1285" s="4">
        <f>SUM(G1284)</f>
        <v/>
      </c>
    </row>
    <row r="1286" ht="15" customHeight="1">
      <c r="A1286" s="1" t="n"/>
      <c r="B1286" s="1" t="n"/>
      <c r="C1286" s="1" t="n"/>
      <c r="D1286" s="1" t="n"/>
      <c r="E1286" s="78" t="inlineStr">
        <is>
          <t>VALOR BDI:</t>
        </is>
      </c>
      <c r="F1286" s="89" t="n"/>
      <c r="G1286" s="4">
        <f>ROUNDDOWN(G1285*BDI,2)</f>
        <v/>
      </c>
    </row>
    <row r="1287" ht="15" customHeight="1">
      <c r="A1287" s="1" t="n"/>
      <c r="B1287" s="1" t="n"/>
      <c r="C1287" s="1" t="n"/>
      <c r="D1287" s="1" t="n"/>
      <c r="E1287" s="78" t="inlineStr">
        <is>
          <t>VALOR COM BDI:</t>
        </is>
      </c>
      <c r="F1287" s="89" t="n"/>
      <c r="G1287" s="4">
        <f>G1286 + G1285</f>
        <v/>
      </c>
    </row>
    <row r="1288" ht="9.949999999999999" customHeight="1">
      <c r="A1288" s="1" t="n"/>
      <c r="B1288" s="1" t="n"/>
      <c r="C1288" s="1" t="n"/>
      <c r="D1288" s="1" t="n"/>
      <c r="E1288" s="79" t="n"/>
    </row>
    <row r="1289" ht="20.1" customHeight="1">
      <c r="A1289" s="80" t="inlineStr">
        <is>
          <t>95347 CURSO DE CAPACITAÇÃO PARA MOTORISTA DE CAMINHÃO (ENCARGOS COMPLEMENTARES) - HORISTA (H)</t>
        </is>
      </c>
      <c r="B1289" s="88" t="n"/>
      <c r="C1289" s="88" t="n"/>
      <c r="D1289" s="88" t="n"/>
      <c r="E1289" s="88" t="n"/>
      <c r="F1289" s="88" t="n"/>
      <c r="G1289" s="89" t="n"/>
    </row>
    <row r="1290" ht="15" customHeight="1">
      <c r="A1290" s="76" t="inlineStr">
        <is>
          <t>Mão de Obra</t>
        </is>
      </c>
      <c r="B1290" s="89" t="n"/>
      <c r="C1290" s="74" t="inlineStr">
        <is>
          <t>FONTE</t>
        </is>
      </c>
      <c r="D1290" s="74" t="inlineStr">
        <is>
          <t>UNID</t>
        </is>
      </c>
      <c r="E1290" s="74" t="inlineStr">
        <is>
          <t>COEFICIENTE</t>
        </is>
      </c>
      <c r="F1290" s="74" t="inlineStr">
        <is>
          <t>PREÇO UNITÁRIO</t>
        </is>
      </c>
      <c r="G1290" s="74" t="inlineStr">
        <is>
          <t>TOTAL</t>
        </is>
      </c>
    </row>
    <row r="1291" ht="15" customHeight="1">
      <c r="A1291" s="18" t="inlineStr">
        <is>
          <t>00004093</t>
        </is>
      </c>
      <c r="B1291" s="19" t="inlineStr">
        <is>
          <t>MOTORISTA DE CAMINHAO (HORISTA)</t>
        </is>
      </c>
      <c r="C1291" s="18" t="inlineStr">
        <is>
          <t>SINAPI</t>
        </is>
      </c>
      <c r="D1291" s="18" t="inlineStr">
        <is>
          <t>H</t>
        </is>
      </c>
      <c r="E1291" s="20">
        <f>L1291*FATOR</f>
        <v/>
      </c>
      <c r="F1291" s="21" t="n">
        <v>27.5</v>
      </c>
      <c r="G1291" s="21">
        <f>TRUNC(TRUNC(E1291,8)*F1291,2)</f>
        <v/>
      </c>
      <c r="L1291" t="n">
        <v>0.00586</v>
      </c>
      <c r="M1291" t="n">
        <v>27.5</v>
      </c>
      <c r="N1291">
        <f>(M1291-F1291)</f>
        <v/>
      </c>
    </row>
    <row r="1292" ht="15" customHeight="1">
      <c r="A1292" s="1" t="n"/>
      <c r="B1292" s="1" t="n"/>
      <c r="C1292" s="1" t="n"/>
      <c r="D1292" s="1" t="n"/>
      <c r="E1292" s="77" t="inlineStr">
        <is>
          <t>TOTAL Mão de Obra:</t>
        </is>
      </c>
      <c r="F1292" s="89" t="n"/>
      <c r="G1292" s="22">
        <f>SUM(G1291:G1291)</f>
        <v/>
      </c>
    </row>
    <row r="1293" ht="15" customHeight="1">
      <c r="A1293" s="1" t="n"/>
      <c r="B1293" s="1" t="n"/>
      <c r="C1293" s="1" t="n"/>
      <c r="D1293" s="1" t="n"/>
      <c r="E1293" s="78" t="inlineStr">
        <is>
          <t>VALOR:</t>
        </is>
      </c>
      <c r="F1293" s="89" t="n"/>
      <c r="G1293" s="4">
        <f>SUM(G1292)</f>
        <v/>
      </c>
    </row>
    <row r="1294" ht="15" customHeight="1">
      <c r="A1294" s="1" t="n"/>
      <c r="B1294" s="1" t="n"/>
      <c r="C1294" s="1" t="n"/>
      <c r="D1294" s="1" t="n"/>
      <c r="E1294" s="78" t="inlineStr">
        <is>
          <t>VALOR BDI:</t>
        </is>
      </c>
      <c r="F1294" s="89" t="n"/>
      <c r="G1294" s="4">
        <f>ROUNDDOWN(G1293*BDI,2)</f>
        <v/>
      </c>
    </row>
    <row r="1295" ht="15" customHeight="1">
      <c r="A1295" s="1" t="n"/>
      <c r="B1295" s="1" t="n"/>
      <c r="C1295" s="1" t="n"/>
      <c r="D1295" s="1" t="n"/>
      <c r="E1295" s="78" t="inlineStr">
        <is>
          <t>VALOR COM BDI:</t>
        </is>
      </c>
      <c r="F1295" s="89" t="n"/>
      <c r="G1295" s="4">
        <f>G1294 + G1293</f>
        <v/>
      </c>
    </row>
    <row r="1296" ht="9.949999999999999" customHeight="1">
      <c r="A1296" s="1" t="n"/>
      <c r="B1296" s="1" t="n"/>
      <c r="C1296" s="1" t="n"/>
      <c r="D1296" s="1" t="n"/>
      <c r="E1296" s="79" t="n"/>
    </row>
    <row r="1297" ht="20.1" customHeight="1">
      <c r="A1297" s="80" t="inlineStr">
        <is>
          <t>95351 CURSO DE CAPACITAÇÃO PARA MOTORISTA OPERADOR DE MUNCK (ENCARGOS COMPLEMENTARES) - HORISTA (H)</t>
        </is>
      </c>
      <c r="B1297" s="88" t="n"/>
      <c r="C1297" s="88" t="n"/>
      <c r="D1297" s="88" t="n"/>
      <c r="E1297" s="88" t="n"/>
      <c r="F1297" s="88" t="n"/>
      <c r="G1297" s="89" t="n"/>
    </row>
    <row r="1298" ht="15" customHeight="1">
      <c r="A1298" s="76" t="inlineStr">
        <is>
          <t>Mão de Obra</t>
        </is>
      </c>
      <c r="B1298" s="89" t="n"/>
      <c r="C1298" s="74" t="inlineStr">
        <is>
          <t>FONTE</t>
        </is>
      </c>
      <c r="D1298" s="74" t="inlineStr">
        <is>
          <t>UNID</t>
        </is>
      </c>
      <c r="E1298" s="74" t="inlineStr">
        <is>
          <t>COEFICIENTE</t>
        </is>
      </c>
      <c r="F1298" s="74" t="inlineStr">
        <is>
          <t>PREÇO UNITÁRIO</t>
        </is>
      </c>
      <c r="G1298" s="74" t="inlineStr">
        <is>
          <t>TOTAL</t>
        </is>
      </c>
    </row>
    <row r="1299" ht="21" customHeight="1">
      <c r="A1299" s="18" t="inlineStr">
        <is>
          <t>00004096</t>
        </is>
      </c>
      <c r="B1299" s="19" t="inlineStr">
        <is>
          <t>MOTORISTA OPERADOR DE CAMINHAO COM MUNCK (HORISTA)</t>
        </is>
      </c>
      <c r="C1299" s="18" t="inlineStr">
        <is>
          <t>SINAPI</t>
        </is>
      </c>
      <c r="D1299" s="18" t="inlineStr">
        <is>
          <t>H</t>
        </is>
      </c>
      <c r="E1299" s="20">
        <f>L1299*FATOR</f>
        <v/>
      </c>
      <c r="F1299" s="21" t="n">
        <v>30.83</v>
      </c>
      <c r="G1299" s="21">
        <f>TRUNC(TRUNC(E1299,8)*F1299,2)</f>
        <v/>
      </c>
      <c r="L1299" t="n">
        <v>0.01885</v>
      </c>
      <c r="M1299" t="n">
        <v>30.83</v>
      </c>
      <c r="N1299">
        <f>(M1299-F1299)</f>
        <v/>
      </c>
    </row>
    <row r="1300" ht="15" customHeight="1">
      <c r="A1300" s="1" t="n"/>
      <c r="B1300" s="1" t="n"/>
      <c r="C1300" s="1" t="n"/>
      <c r="D1300" s="1" t="n"/>
      <c r="E1300" s="77" t="inlineStr">
        <is>
          <t>TOTAL Mão de Obra:</t>
        </is>
      </c>
      <c r="F1300" s="89" t="n"/>
      <c r="G1300" s="22">
        <f>SUM(G1299:G1299)</f>
        <v/>
      </c>
    </row>
    <row r="1301" ht="15" customHeight="1">
      <c r="A1301" s="1" t="n"/>
      <c r="B1301" s="1" t="n"/>
      <c r="C1301" s="1" t="n"/>
      <c r="D1301" s="1" t="n"/>
      <c r="E1301" s="78" t="inlineStr">
        <is>
          <t>VALOR:</t>
        </is>
      </c>
      <c r="F1301" s="89" t="n"/>
      <c r="G1301" s="4">
        <f>SUM(G1300)</f>
        <v/>
      </c>
    </row>
    <row r="1302" ht="15" customHeight="1">
      <c r="A1302" s="1" t="n"/>
      <c r="B1302" s="1" t="n"/>
      <c r="C1302" s="1" t="n"/>
      <c r="D1302" s="1" t="n"/>
      <c r="E1302" s="78" t="inlineStr">
        <is>
          <t>VALOR BDI:</t>
        </is>
      </c>
      <c r="F1302" s="89" t="n"/>
      <c r="G1302" s="4">
        <f>ROUNDDOWN(G1301*BDI,2)</f>
        <v/>
      </c>
    </row>
    <row r="1303" ht="15" customHeight="1">
      <c r="A1303" s="1" t="n"/>
      <c r="B1303" s="1" t="n"/>
      <c r="C1303" s="1" t="n"/>
      <c r="D1303" s="1" t="n"/>
      <c r="E1303" s="78" t="inlineStr">
        <is>
          <t>VALOR COM BDI:</t>
        </is>
      </c>
      <c r="F1303" s="89" t="n"/>
      <c r="G1303" s="4">
        <f>G1302 + G1301</f>
        <v/>
      </c>
    </row>
    <row r="1304" ht="9.949999999999999" customHeight="1">
      <c r="A1304" s="1" t="n"/>
      <c r="B1304" s="1" t="n"/>
      <c r="C1304" s="1" t="n"/>
      <c r="D1304" s="1" t="n"/>
      <c r="E1304" s="79" t="n"/>
    </row>
    <row r="1305" ht="20.1" customHeight="1">
      <c r="A1305" s="80" t="inlineStr">
        <is>
          <t>95389 CURSO DE CAPACITAÇÃO PARA OPERADOR DE BETONEIRA ESTACIONÁRIA/MISTURADOR (ENCARGOS COMPLEMENTARES) - HORISTA (H)</t>
        </is>
      </c>
      <c r="B1305" s="88" t="n"/>
      <c r="C1305" s="88" t="n"/>
      <c r="D1305" s="88" t="n"/>
      <c r="E1305" s="88" t="n"/>
      <c r="F1305" s="88" t="n"/>
      <c r="G1305" s="89" t="n"/>
    </row>
    <row r="1306" ht="15" customHeight="1">
      <c r="A1306" s="76" t="inlineStr">
        <is>
          <t>Mão de Obra</t>
        </is>
      </c>
      <c r="B1306" s="89" t="n"/>
      <c r="C1306" s="74" t="inlineStr">
        <is>
          <t>FONTE</t>
        </is>
      </c>
      <c r="D1306" s="74" t="inlineStr">
        <is>
          <t>UNID</t>
        </is>
      </c>
      <c r="E1306" s="74" t="inlineStr">
        <is>
          <t>COEFICIENTE</t>
        </is>
      </c>
      <c r="F1306" s="74" t="inlineStr">
        <is>
          <t>PREÇO UNITÁRIO</t>
        </is>
      </c>
      <c r="G1306" s="74" t="inlineStr">
        <is>
          <t>TOTAL</t>
        </is>
      </c>
    </row>
    <row r="1307" ht="21" customHeight="1">
      <c r="A1307" s="18" t="inlineStr">
        <is>
          <t>00037666</t>
        </is>
      </c>
      <c r="B1307" s="19" t="inlineStr">
        <is>
          <t>OPERADOR DE BETONEIRA ESTACIONARIA / MISTURADOR (HORISTA)</t>
        </is>
      </c>
      <c r="C1307" s="18" t="inlineStr">
        <is>
          <t>SINAPI</t>
        </is>
      </c>
      <c r="D1307" s="18" t="inlineStr">
        <is>
          <t>H</t>
        </is>
      </c>
      <c r="E1307" s="20">
        <f>L1307*FATOR</f>
        <v/>
      </c>
      <c r="F1307" s="21" t="n">
        <v>19.78</v>
      </c>
      <c r="G1307" s="21">
        <f>TRUNC(TRUNC(E1307,8)*F1307,2)</f>
        <v/>
      </c>
      <c r="L1307" t="n">
        <v>0.00957</v>
      </c>
      <c r="M1307" t="n">
        <v>19.78</v>
      </c>
      <c r="N1307">
        <f>(M1307-F1307)</f>
        <v/>
      </c>
    </row>
    <row r="1308" ht="15" customHeight="1">
      <c r="A1308" s="1" t="n"/>
      <c r="B1308" s="1" t="n"/>
      <c r="C1308" s="1" t="n"/>
      <c r="D1308" s="1" t="n"/>
      <c r="E1308" s="77" t="inlineStr">
        <is>
          <t>TOTAL Mão de Obra:</t>
        </is>
      </c>
      <c r="F1308" s="89" t="n"/>
      <c r="G1308" s="22">
        <f>SUM(G1307:G1307)</f>
        <v/>
      </c>
    </row>
    <row r="1309" ht="15" customHeight="1">
      <c r="A1309" s="1" t="n"/>
      <c r="B1309" s="1" t="n"/>
      <c r="C1309" s="1" t="n"/>
      <c r="D1309" s="1" t="n"/>
      <c r="E1309" s="78" t="inlineStr">
        <is>
          <t>VALOR:</t>
        </is>
      </c>
      <c r="F1309" s="89" t="n"/>
      <c r="G1309" s="4">
        <f>SUM(G1308)</f>
        <v/>
      </c>
    </row>
    <row r="1310" ht="15" customHeight="1">
      <c r="A1310" s="1" t="n"/>
      <c r="B1310" s="1" t="n"/>
      <c r="C1310" s="1" t="n"/>
      <c r="D1310" s="1" t="n"/>
      <c r="E1310" s="78" t="inlineStr">
        <is>
          <t>VALOR BDI:</t>
        </is>
      </c>
      <c r="F1310" s="89" t="n"/>
      <c r="G1310" s="4">
        <f>ROUNDDOWN(G1309*BDI,2)</f>
        <v/>
      </c>
    </row>
    <row r="1311" ht="15" customHeight="1">
      <c r="A1311" s="1" t="n"/>
      <c r="B1311" s="1" t="n"/>
      <c r="C1311" s="1" t="n"/>
      <c r="D1311" s="1" t="n"/>
      <c r="E1311" s="78" t="inlineStr">
        <is>
          <t>VALOR COM BDI:</t>
        </is>
      </c>
      <c r="F1311" s="89" t="n"/>
      <c r="G1311" s="4">
        <f>G1310 + G1309</f>
        <v/>
      </c>
    </row>
    <row r="1312" ht="9.949999999999999" customHeight="1">
      <c r="A1312" s="1" t="n"/>
      <c r="B1312" s="1" t="n"/>
      <c r="C1312" s="1" t="n"/>
      <c r="D1312" s="1" t="n"/>
      <c r="E1312" s="79" t="n"/>
    </row>
    <row r="1313" ht="20.1" customHeight="1">
      <c r="A1313" s="80" t="inlineStr">
        <is>
          <t>95357 CURSO DE CAPACITAÇÃO PARA OPERADOR DE ESCAVADEIRA (ENCARGOS COMPLEMENTARES) - HORISTA (H)</t>
        </is>
      </c>
      <c r="B1313" s="88" t="n"/>
      <c r="C1313" s="88" t="n"/>
      <c r="D1313" s="88" t="n"/>
      <c r="E1313" s="88" t="n"/>
      <c r="F1313" s="88" t="n"/>
      <c r="G1313" s="89" t="n"/>
    </row>
    <row r="1314" ht="15" customHeight="1">
      <c r="A1314" s="76" t="inlineStr">
        <is>
          <t>Mão de Obra</t>
        </is>
      </c>
      <c r="B1314" s="89" t="n"/>
      <c r="C1314" s="74" t="inlineStr">
        <is>
          <t>FONTE</t>
        </is>
      </c>
      <c r="D1314" s="74" t="inlineStr">
        <is>
          <t>UNID</t>
        </is>
      </c>
      <c r="E1314" s="74" t="inlineStr">
        <is>
          <t>COEFICIENTE</t>
        </is>
      </c>
      <c r="F1314" s="74" t="inlineStr">
        <is>
          <t>PREÇO UNITÁRIO</t>
        </is>
      </c>
      <c r="G1314" s="74" t="inlineStr">
        <is>
          <t>TOTAL</t>
        </is>
      </c>
    </row>
    <row r="1315" ht="15" customHeight="1">
      <c r="A1315" s="18" t="inlineStr">
        <is>
          <t>00004234</t>
        </is>
      </c>
      <c r="B1315" s="19" t="inlineStr">
        <is>
          <t>OPERADOR DE ESCAVADEIRA (HORISTA)</t>
        </is>
      </c>
      <c r="C1315" s="18" t="inlineStr">
        <is>
          <t>SINAPI</t>
        </is>
      </c>
      <c r="D1315" s="18" t="inlineStr">
        <is>
          <t>H</t>
        </is>
      </c>
      <c r="E1315" s="20">
        <f>L1315*FATOR</f>
        <v/>
      </c>
      <c r="F1315" s="21" t="n">
        <v>25.65</v>
      </c>
      <c r="G1315" s="21">
        <f>TRUNC(TRUNC(E1315,8)*F1315,2)</f>
        <v/>
      </c>
      <c r="L1315" t="n">
        <v>0.01328</v>
      </c>
      <c r="M1315" t="n">
        <v>25.65</v>
      </c>
      <c r="N1315">
        <f>(M1315-F1315)</f>
        <v/>
      </c>
    </row>
    <row r="1316" ht="15" customHeight="1">
      <c r="A1316" s="1" t="n"/>
      <c r="B1316" s="1" t="n"/>
      <c r="C1316" s="1" t="n"/>
      <c r="D1316" s="1" t="n"/>
      <c r="E1316" s="77" t="inlineStr">
        <is>
          <t>TOTAL Mão de Obra:</t>
        </is>
      </c>
      <c r="F1316" s="89" t="n"/>
      <c r="G1316" s="22">
        <f>SUM(G1315:G1315)</f>
        <v/>
      </c>
    </row>
    <row r="1317" ht="15" customHeight="1">
      <c r="A1317" s="1" t="n"/>
      <c r="B1317" s="1" t="n"/>
      <c r="C1317" s="1" t="n"/>
      <c r="D1317" s="1" t="n"/>
      <c r="E1317" s="78" t="inlineStr">
        <is>
          <t>VALOR:</t>
        </is>
      </c>
      <c r="F1317" s="89" t="n"/>
      <c r="G1317" s="4">
        <f>SUM(G1316)</f>
        <v/>
      </c>
    </row>
    <row r="1318" ht="15" customHeight="1">
      <c r="A1318" s="1" t="n"/>
      <c r="B1318" s="1" t="n"/>
      <c r="C1318" s="1" t="n"/>
      <c r="D1318" s="1" t="n"/>
      <c r="E1318" s="78" t="inlineStr">
        <is>
          <t>VALOR BDI:</t>
        </is>
      </c>
      <c r="F1318" s="89" t="n"/>
      <c r="G1318" s="4">
        <f>ROUNDDOWN(G1317*BDI,2)</f>
        <v/>
      </c>
    </row>
    <row r="1319" ht="15" customHeight="1">
      <c r="A1319" s="1" t="n"/>
      <c r="B1319" s="1" t="n"/>
      <c r="C1319" s="1" t="n"/>
      <c r="D1319" s="1" t="n"/>
      <c r="E1319" s="78" t="inlineStr">
        <is>
          <t>VALOR COM BDI:</t>
        </is>
      </c>
      <c r="F1319" s="89" t="n"/>
      <c r="G1319" s="4">
        <f>G1318 + G1317</f>
        <v/>
      </c>
    </row>
    <row r="1320" ht="9.949999999999999" customHeight="1">
      <c r="A1320" s="1" t="n"/>
      <c r="B1320" s="1" t="n"/>
      <c r="C1320" s="1" t="n"/>
      <c r="D1320" s="1" t="n"/>
      <c r="E1320" s="79" t="n"/>
    </row>
    <row r="1321" ht="20.1" customHeight="1">
      <c r="A1321" s="80" t="inlineStr">
        <is>
          <t>95358 CURSO DE CAPACITAÇÃO PARA OPERADOR DE GUINCHO (ENCARGOS COMPLEMENTARES) - HORISTA (H)</t>
        </is>
      </c>
      <c r="B1321" s="88" t="n"/>
      <c r="C1321" s="88" t="n"/>
      <c r="D1321" s="88" t="n"/>
      <c r="E1321" s="88" t="n"/>
      <c r="F1321" s="88" t="n"/>
      <c r="G1321" s="89" t="n"/>
    </row>
    <row r="1322" ht="15" customHeight="1">
      <c r="A1322" s="76" t="inlineStr">
        <is>
          <t>Mão de Obra</t>
        </is>
      </c>
      <c r="B1322" s="89" t="n"/>
      <c r="C1322" s="74" t="inlineStr">
        <is>
          <t>FONTE</t>
        </is>
      </c>
      <c r="D1322" s="74" t="inlineStr">
        <is>
          <t>UNID</t>
        </is>
      </c>
      <c r="E1322" s="74" t="inlineStr">
        <is>
          <t>COEFICIENTE</t>
        </is>
      </c>
      <c r="F1322" s="74" t="inlineStr">
        <is>
          <t>PREÇO UNITÁRIO</t>
        </is>
      </c>
      <c r="G1322" s="74" t="inlineStr">
        <is>
          <t>TOTAL</t>
        </is>
      </c>
    </row>
    <row r="1323" ht="15" customHeight="1">
      <c r="A1323" s="18" t="inlineStr">
        <is>
          <t>00004253</t>
        </is>
      </c>
      <c r="B1323" s="19" t="inlineStr">
        <is>
          <t>OPERADOR DE GUINCHO OU GUINCHEIRO (HORISTA)</t>
        </is>
      </c>
      <c r="C1323" s="18" t="inlineStr">
        <is>
          <t>SINAPI</t>
        </is>
      </c>
      <c r="D1323" s="18" t="inlineStr">
        <is>
          <t>H</t>
        </is>
      </c>
      <c r="E1323" s="20">
        <f>L1323*FATOR</f>
        <v/>
      </c>
      <c r="F1323" s="21" t="n">
        <v>19.78</v>
      </c>
      <c r="G1323" s="21">
        <f>TRUNC(TRUNC(E1323,8)*F1323,2)</f>
        <v/>
      </c>
      <c r="L1323" t="n">
        <v>0.01885</v>
      </c>
      <c r="M1323" t="n">
        <v>19.78</v>
      </c>
      <c r="N1323">
        <f>(M1323-F1323)</f>
        <v/>
      </c>
    </row>
    <row r="1324" ht="15" customHeight="1">
      <c r="A1324" s="1" t="n"/>
      <c r="B1324" s="1" t="n"/>
      <c r="C1324" s="1" t="n"/>
      <c r="D1324" s="1" t="n"/>
      <c r="E1324" s="77" t="inlineStr">
        <is>
          <t>TOTAL Mão de Obra:</t>
        </is>
      </c>
      <c r="F1324" s="89" t="n"/>
      <c r="G1324" s="22">
        <f>SUM(G1323:G1323)</f>
        <v/>
      </c>
    </row>
    <row r="1325" ht="15" customHeight="1">
      <c r="A1325" s="1" t="n"/>
      <c r="B1325" s="1" t="n"/>
      <c r="C1325" s="1" t="n"/>
      <c r="D1325" s="1" t="n"/>
      <c r="E1325" s="78" t="inlineStr">
        <is>
          <t>VALOR:</t>
        </is>
      </c>
      <c r="F1325" s="89" t="n"/>
      <c r="G1325" s="4">
        <f>SUM(G1324)</f>
        <v/>
      </c>
    </row>
    <row r="1326" ht="15" customHeight="1">
      <c r="A1326" s="1" t="n"/>
      <c r="B1326" s="1" t="n"/>
      <c r="C1326" s="1" t="n"/>
      <c r="D1326" s="1" t="n"/>
      <c r="E1326" s="78" t="inlineStr">
        <is>
          <t>VALOR BDI:</t>
        </is>
      </c>
      <c r="F1326" s="89" t="n"/>
      <c r="G1326" s="4">
        <f>ROUNDDOWN(G1325*BDI,2)</f>
        <v/>
      </c>
    </row>
    <row r="1327" ht="15" customHeight="1">
      <c r="A1327" s="1" t="n"/>
      <c r="B1327" s="1" t="n"/>
      <c r="C1327" s="1" t="n"/>
      <c r="D1327" s="1" t="n"/>
      <c r="E1327" s="78" t="inlineStr">
        <is>
          <t>VALOR COM BDI:</t>
        </is>
      </c>
      <c r="F1327" s="89" t="n"/>
      <c r="G1327" s="4">
        <f>G1326 + G1325</f>
        <v/>
      </c>
    </row>
    <row r="1328" ht="9.949999999999999" customHeight="1">
      <c r="A1328" s="1" t="n"/>
      <c r="B1328" s="1" t="n"/>
      <c r="C1328" s="1" t="n"/>
      <c r="D1328" s="1" t="n"/>
      <c r="E1328" s="79" t="n"/>
    </row>
    <row r="1329" ht="20.1" customHeight="1">
      <c r="A1329" s="80" t="inlineStr">
        <is>
          <t>95359 CURSO DE CAPACITAÇÃO PARA OPERADOR DE GUINDASTE (ENCARGOS COMPLEMENTARES) - HORISTA (H)</t>
        </is>
      </c>
      <c r="B1329" s="88" t="n"/>
      <c r="C1329" s="88" t="n"/>
      <c r="D1329" s="88" t="n"/>
      <c r="E1329" s="88" t="n"/>
      <c r="F1329" s="88" t="n"/>
      <c r="G1329" s="89" t="n"/>
    </row>
    <row r="1330" ht="15" customHeight="1">
      <c r="A1330" s="76" t="inlineStr">
        <is>
          <t>Mão de Obra</t>
        </is>
      </c>
      <c r="B1330" s="89" t="n"/>
      <c r="C1330" s="74" t="inlineStr">
        <is>
          <t>FONTE</t>
        </is>
      </c>
      <c r="D1330" s="74" t="inlineStr">
        <is>
          <t>UNID</t>
        </is>
      </c>
      <c r="E1330" s="74" t="inlineStr">
        <is>
          <t>COEFICIENTE</t>
        </is>
      </c>
      <c r="F1330" s="74" t="inlineStr">
        <is>
          <t>PREÇO UNITÁRIO</t>
        </is>
      </c>
      <c r="G1330" s="74" t="inlineStr">
        <is>
          <t>TOTAL</t>
        </is>
      </c>
    </row>
    <row r="1331" ht="15" customHeight="1">
      <c r="A1331" s="18" t="inlineStr">
        <is>
          <t>00004254</t>
        </is>
      </c>
      <c r="B1331" s="19" t="inlineStr">
        <is>
          <t>OPERADOR DE GUINDASTE (HORISTA)</t>
        </is>
      </c>
      <c r="C1331" s="18" t="inlineStr">
        <is>
          <t>SINAPI</t>
        </is>
      </c>
      <c r="D1331" s="18" t="inlineStr">
        <is>
          <t>H</t>
        </is>
      </c>
      <c r="E1331" s="20">
        <f>L1331*FATOR</f>
        <v/>
      </c>
      <c r="F1331" s="21" t="n">
        <v>36.08</v>
      </c>
      <c r="G1331" s="21">
        <f>TRUNC(TRUNC(E1331,8)*F1331,2)</f>
        <v/>
      </c>
      <c r="L1331" t="n">
        <v>0.01885</v>
      </c>
      <c r="M1331" t="n">
        <v>36.08</v>
      </c>
      <c r="N1331">
        <f>(M1331-F1331)</f>
        <v/>
      </c>
    </row>
    <row r="1332" ht="15" customHeight="1">
      <c r="A1332" s="1" t="n"/>
      <c r="B1332" s="1" t="n"/>
      <c r="C1332" s="1" t="n"/>
      <c r="D1332" s="1" t="n"/>
      <c r="E1332" s="77" t="inlineStr">
        <is>
          <t>TOTAL Mão de Obra:</t>
        </is>
      </c>
      <c r="F1332" s="89" t="n"/>
      <c r="G1332" s="22">
        <f>SUM(G1331:G1331)</f>
        <v/>
      </c>
    </row>
    <row r="1333" ht="15" customHeight="1">
      <c r="A1333" s="1" t="n"/>
      <c r="B1333" s="1" t="n"/>
      <c r="C1333" s="1" t="n"/>
      <c r="D1333" s="1" t="n"/>
      <c r="E1333" s="78" t="inlineStr">
        <is>
          <t>VALOR:</t>
        </is>
      </c>
      <c r="F1333" s="89" t="n"/>
      <c r="G1333" s="4">
        <f>SUM(G1332)</f>
        <v/>
      </c>
    </row>
    <row r="1334" ht="15" customHeight="1">
      <c r="A1334" s="1" t="n"/>
      <c r="B1334" s="1" t="n"/>
      <c r="C1334" s="1" t="n"/>
      <c r="D1334" s="1" t="n"/>
      <c r="E1334" s="78" t="inlineStr">
        <is>
          <t>VALOR BDI:</t>
        </is>
      </c>
      <c r="F1334" s="89" t="n"/>
      <c r="G1334" s="4">
        <f>ROUNDDOWN(G1333*BDI,2)</f>
        <v/>
      </c>
    </row>
    <row r="1335" ht="15" customHeight="1">
      <c r="A1335" s="1" t="n"/>
      <c r="B1335" s="1" t="n"/>
      <c r="C1335" s="1" t="n"/>
      <c r="D1335" s="1" t="n"/>
      <c r="E1335" s="78" t="inlineStr">
        <is>
          <t>VALOR COM BDI:</t>
        </is>
      </c>
      <c r="F1335" s="89" t="n"/>
      <c r="G1335" s="4">
        <f>G1334 + G1333</f>
        <v/>
      </c>
    </row>
    <row r="1336" ht="9.949999999999999" customHeight="1">
      <c r="A1336" s="1" t="n"/>
      <c r="B1336" s="1" t="n"/>
      <c r="C1336" s="1" t="n"/>
      <c r="D1336" s="1" t="n"/>
      <c r="E1336" s="79" t="n"/>
    </row>
    <row r="1337" ht="20.1" customHeight="1">
      <c r="A1337" s="80" t="inlineStr">
        <is>
          <t>95361 CURSO DE CAPACITAÇÃO PARA OPERADOR DE MARTELETE OU MARTELETEIRO (ENCARGOS COMPLEMENTARES) - HORISTA (H)</t>
        </is>
      </c>
      <c r="B1337" s="88" t="n"/>
      <c r="C1337" s="88" t="n"/>
      <c r="D1337" s="88" t="n"/>
      <c r="E1337" s="88" t="n"/>
      <c r="F1337" s="88" t="n"/>
      <c r="G1337" s="89" t="n"/>
    </row>
    <row r="1338" ht="15" customHeight="1">
      <c r="A1338" s="76" t="inlineStr">
        <is>
          <t>Mão de Obra</t>
        </is>
      </c>
      <c r="B1338" s="89" t="n"/>
      <c r="C1338" s="74" t="inlineStr">
        <is>
          <t>FONTE</t>
        </is>
      </c>
      <c r="D1338" s="74" t="inlineStr">
        <is>
          <t>UNID</t>
        </is>
      </c>
      <c r="E1338" s="74" t="inlineStr">
        <is>
          <t>COEFICIENTE</t>
        </is>
      </c>
      <c r="F1338" s="74" t="inlineStr">
        <is>
          <t>PREÇO UNITÁRIO</t>
        </is>
      </c>
      <c r="G1338" s="74" t="inlineStr">
        <is>
          <t>TOTAL</t>
        </is>
      </c>
    </row>
    <row r="1339" ht="15" customHeight="1">
      <c r="A1339" s="18" t="inlineStr">
        <is>
          <t>00004257</t>
        </is>
      </c>
      <c r="B1339" s="19" t="inlineStr">
        <is>
          <t>OPERADOR DE MARTELETE OU MARTELETEIRO (HORISTA)</t>
        </is>
      </c>
      <c r="C1339" s="18" t="inlineStr">
        <is>
          <t>SINAPI</t>
        </is>
      </c>
      <c r="D1339" s="18" t="inlineStr">
        <is>
          <t>H</t>
        </is>
      </c>
      <c r="E1339" s="20">
        <f>L1339*FATOR</f>
        <v/>
      </c>
      <c r="F1339" s="21" t="n">
        <v>19.48</v>
      </c>
      <c r="G1339" s="21">
        <f>TRUNC(TRUNC(E1339,8)*F1339,2)</f>
        <v/>
      </c>
      <c r="L1339" t="n">
        <v>0.00957</v>
      </c>
      <c r="M1339" t="n">
        <v>19.48</v>
      </c>
      <c r="N1339">
        <f>(M1339-F1339)</f>
        <v/>
      </c>
    </row>
    <row r="1340" ht="15" customHeight="1">
      <c r="A1340" s="1" t="n"/>
      <c r="B1340" s="1" t="n"/>
      <c r="C1340" s="1" t="n"/>
      <c r="D1340" s="1" t="n"/>
      <c r="E1340" s="77" t="inlineStr">
        <is>
          <t>TOTAL Mão de Obra:</t>
        </is>
      </c>
      <c r="F1340" s="89" t="n"/>
      <c r="G1340" s="22">
        <f>SUM(G1339:G1339)</f>
        <v/>
      </c>
    </row>
    <row r="1341" ht="15" customHeight="1">
      <c r="A1341" s="1" t="n"/>
      <c r="B1341" s="1" t="n"/>
      <c r="C1341" s="1" t="n"/>
      <c r="D1341" s="1" t="n"/>
      <c r="E1341" s="78" t="inlineStr">
        <is>
          <t>VALOR:</t>
        </is>
      </c>
      <c r="F1341" s="89" t="n"/>
      <c r="G1341" s="4">
        <f>SUM(G1340)</f>
        <v/>
      </c>
    </row>
    <row r="1342" ht="15" customHeight="1">
      <c r="A1342" s="1" t="n"/>
      <c r="B1342" s="1" t="n"/>
      <c r="C1342" s="1" t="n"/>
      <c r="D1342" s="1" t="n"/>
      <c r="E1342" s="78" t="inlineStr">
        <is>
          <t>VALOR BDI:</t>
        </is>
      </c>
      <c r="F1342" s="89" t="n"/>
      <c r="G1342" s="4">
        <f>ROUNDDOWN(G1341*BDI,2)</f>
        <v/>
      </c>
    </row>
    <row r="1343" ht="15" customHeight="1">
      <c r="A1343" s="1" t="n"/>
      <c r="B1343" s="1" t="n"/>
      <c r="C1343" s="1" t="n"/>
      <c r="D1343" s="1" t="n"/>
      <c r="E1343" s="78" t="inlineStr">
        <is>
          <t>VALOR COM BDI:</t>
        </is>
      </c>
      <c r="F1343" s="89" t="n"/>
      <c r="G1343" s="4">
        <f>G1342 + G1341</f>
        <v/>
      </c>
    </row>
    <row r="1344" ht="9.949999999999999" customHeight="1">
      <c r="A1344" s="1" t="n"/>
      <c r="B1344" s="1" t="n"/>
      <c r="C1344" s="1" t="n"/>
      <c r="D1344" s="1" t="n"/>
      <c r="E1344" s="79" t="n"/>
    </row>
    <row r="1345" ht="20.1" customHeight="1">
      <c r="A1345" s="80" t="inlineStr">
        <is>
          <t>95360 CURSO DE CAPACITAÇÃO PARA OPERADOR DE MÁQUINAS E EQUIPAMENTOS (ENCARGOS COMPLEMENTARES) - HORISTA (H)</t>
        </is>
      </c>
      <c r="B1345" s="88" t="n"/>
      <c r="C1345" s="88" t="n"/>
      <c r="D1345" s="88" t="n"/>
      <c r="E1345" s="88" t="n"/>
      <c r="F1345" s="88" t="n"/>
      <c r="G1345" s="89" t="n"/>
    </row>
    <row r="1346" ht="15" customHeight="1">
      <c r="A1346" s="76" t="inlineStr">
        <is>
          <t>Mão de Obra</t>
        </is>
      </c>
      <c r="B1346" s="89" t="n"/>
      <c r="C1346" s="74" t="inlineStr">
        <is>
          <t>FONTE</t>
        </is>
      </c>
      <c r="D1346" s="74" t="inlineStr">
        <is>
          <t>UNID</t>
        </is>
      </c>
      <c r="E1346" s="74" t="inlineStr">
        <is>
          <t>COEFICIENTE</t>
        </is>
      </c>
      <c r="F1346" s="74" t="inlineStr">
        <is>
          <t>PREÇO UNITÁRIO</t>
        </is>
      </c>
      <c r="G1346" s="74" t="inlineStr">
        <is>
          <t>TOTAL</t>
        </is>
      </c>
    </row>
    <row r="1347" ht="21" customHeight="1">
      <c r="A1347" s="18" t="inlineStr">
        <is>
          <t>00004230</t>
        </is>
      </c>
      <c r="B1347" s="19" t="inlineStr">
        <is>
          <t>OPERADOR DE MAQUINAS E TRATORES DIVERSOS - TERRAPLANAGEM (HORISTA)</t>
        </is>
      </c>
      <c r="C1347" s="18" t="inlineStr">
        <is>
          <t>SINAPI</t>
        </is>
      </c>
      <c r="D1347" s="18" t="inlineStr">
        <is>
          <t>H</t>
        </is>
      </c>
      <c r="E1347" s="20">
        <f>L1347*FATOR</f>
        <v/>
      </c>
      <c r="F1347" s="21" t="n">
        <v>25.15</v>
      </c>
      <c r="G1347" s="21">
        <f>TRUNC(TRUNC(E1347,8)*F1347,2)</f>
        <v/>
      </c>
      <c r="L1347" t="n">
        <v>0.01328</v>
      </c>
      <c r="M1347" t="n">
        <v>25.15</v>
      </c>
      <c r="N1347">
        <f>(M1347-F1347)</f>
        <v/>
      </c>
    </row>
    <row r="1348" ht="15" customHeight="1">
      <c r="A1348" s="1" t="n"/>
      <c r="B1348" s="1" t="n"/>
      <c r="C1348" s="1" t="n"/>
      <c r="D1348" s="1" t="n"/>
      <c r="E1348" s="77" t="inlineStr">
        <is>
          <t>TOTAL Mão de Obra:</t>
        </is>
      </c>
      <c r="F1348" s="89" t="n"/>
      <c r="G1348" s="22">
        <f>SUM(G1347:G1347)</f>
        <v/>
      </c>
    </row>
    <row r="1349" ht="15" customHeight="1">
      <c r="A1349" s="1" t="n"/>
      <c r="B1349" s="1" t="n"/>
      <c r="C1349" s="1" t="n"/>
      <c r="D1349" s="1" t="n"/>
      <c r="E1349" s="78" t="inlineStr">
        <is>
          <t>VALOR:</t>
        </is>
      </c>
      <c r="F1349" s="89" t="n"/>
      <c r="G1349" s="4">
        <f>SUM(G1348)</f>
        <v/>
      </c>
    </row>
    <row r="1350" ht="15" customHeight="1">
      <c r="A1350" s="1" t="n"/>
      <c r="B1350" s="1" t="n"/>
      <c r="C1350" s="1" t="n"/>
      <c r="D1350" s="1" t="n"/>
      <c r="E1350" s="78" t="inlineStr">
        <is>
          <t>VALOR BDI:</t>
        </is>
      </c>
      <c r="F1350" s="89" t="n"/>
      <c r="G1350" s="4">
        <f>ROUNDDOWN(G1349*BDI,2)</f>
        <v/>
      </c>
    </row>
    <row r="1351" ht="15" customHeight="1">
      <c r="A1351" s="1" t="n"/>
      <c r="B1351" s="1" t="n"/>
      <c r="C1351" s="1" t="n"/>
      <c r="D1351" s="1" t="n"/>
      <c r="E1351" s="78" t="inlineStr">
        <is>
          <t>VALOR COM BDI:</t>
        </is>
      </c>
      <c r="F1351" s="89" t="n"/>
      <c r="G1351" s="4">
        <f>G1350 + G1349</f>
        <v/>
      </c>
    </row>
    <row r="1352" ht="9.949999999999999" customHeight="1">
      <c r="A1352" s="1" t="n"/>
      <c r="B1352" s="1" t="n"/>
      <c r="C1352" s="1" t="n"/>
      <c r="D1352" s="1" t="n"/>
      <c r="E1352" s="79" t="n"/>
    </row>
    <row r="1353" ht="20.1" customHeight="1">
      <c r="A1353" s="80" t="inlineStr">
        <is>
          <t>95364 CURSO DE CAPACITAÇÃO PARA OPERADOR DE PÁ CARREGADEIRA (ENCARGOS COMPLEMENTARES) - HORISTA (H)</t>
        </is>
      </c>
      <c r="B1353" s="88" t="n"/>
      <c r="C1353" s="88" t="n"/>
      <c r="D1353" s="88" t="n"/>
      <c r="E1353" s="88" t="n"/>
      <c r="F1353" s="88" t="n"/>
      <c r="G1353" s="89" t="n"/>
    </row>
    <row r="1354" ht="15" customHeight="1">
      <c r="A1354" s="76" t="inlineStr">
        <is>
          <t>Mão de Obra</t>
        </is>
      </c>
      <c r="B1354" s="89" t="n"/>
      <c r="C1354" s="74" t="inlineStr">
        <is>
          <t>FONTE</t>
        </is>
      </c>
      <c r="D1354" s="74" t="inlineStr">
        <is>
          <t>UNID</t>
        </is>
      </c>
      <c r="E1354" s="74" t="inlineStr">
        <is>
          <t>COEFICIENTE</t>
        </is>
      </c>
      <c r="F1354" s="74" t="inlineStr">
        <is>
          <t>PREÇO UNITÁRIO</t>
        </is>
      </c>
      <c r="G1354" s="74" t="inlineStr">
        <is>
          <t>TOTAL</t>
        </is>
      </c>
    </row>
    <row r="1355" ht="15" customHeight="1">
      <c r="A1355" s="18" t="inlineStr">
        <is>
          <t>00004248</t>
        </is>
      </c>
      <c r="B1355" s="19" t="inlineStr">
        <is>
          <t>OPERADOR DE PA CARREGADEIRA (HORISTA)</t>
        </is>
      </c>
      <c r="C1355" s="18" t="inlineStr">
        <is>
          <t>SINAPI</t>
        </is>
      </c>
      <c r="D1355" s="18" t="inlineStr">
        <is>
          <t>H</t>
        </is>
      </c>
      <c r="E1355" s="20">
        <f>L1355*FATOR</f>
        <v/>
      </c>
      <c r="F1355" s="21" t="n">
        <v>23.22</v>
      </c>
      <c r="G1355" s="21">
        <f>TRUNC(TRUNC(E1355,8)*F1355,2)</f>
        <v/>
      </c>
      <c r="L1355" t="n">
        <v>0.00957</v>
      </c>
      <c r="M1355" t="n">
        <v>23.22</v>
      </c>
      <c r="N1355">
        <f>(M1355-F1355)</f>
        <v/>
      </c>
    </row>
    <row r="1356" ht="15" customHeight="1">
      <c r="A1356" s="1" t="n"/>
      <c r="B1356" s="1" t="n"/>
      <c r="C1356" s="1" t="n"/>
      <c r="D1356" s="1" t="n"/>
      <c r="E1356" s="77" t="inlineStr">
        <is>
          <t>TOTAL Mão de Obra:</t>
        </is>
      </c>
      <c r="F1356" s="89" t="n"/>
      <c r="G1356" s="22">
        <f>SUM(G1355:G1355)</f>
        <v/>
      </c>
    </row>
    <row r="1357" ht="15" customHeight="1">
      <c r="A1357" s="1" t="n"/>
      <c r="B1357" s="1" t="n"/>
      <c r="C1357" s="1" t="n"/>
      <c r="D1357" s="1" t="n"/>
      <c r="E1357" s="78" t="inlineStr">
        <is>
          <t>VALOR:</t>
        </is>
      </c>
      <c r="F1357" s="89" t="n"/>
      <c r="G1357" s="4">
        <f>SUM(G1356)</f>
        <v/>
      </c>
    </row>
    <row r="1358" ht="15" customHeight="1">
      <c r="A1358" s="1" t="n"/>
      <c r="B1358" s="1" t="n"/>
      <c r="C1358" s="1" t="n"/>
      <c r="D1358" s="1" t="n"/>
      <c r="E1358" s="78" t="inlineStr">
        <is>
          <t>VALOR BDI:</t>
        </is>
      </c>
      <c r="F1358" s="89" t="n"/>
      <c r="G1358" s="4">
        <f>ROUNDDOWN(G1357*BDI,2)</f>
        <v/>
      </c>
    </row>
    <row r="1359" ht="15" customHeight="1">
      <c r="A1359" s="1" t="n"/>
      <c r="B1359" s="1" t="n"/>
      <c r="C1359" s="1" t="n"/>
      <c r="D1359" s="1" t="n"/>
      <c r="E1359" s="78" t="inlineStr">
        <is>
          <t>VALOR COM BDI:</t>
        </is>
      </c>
      <c r="F1359" s="89" t="n"/>
      <c r="G1359" s="4">
        <f>G1358 + G1357</f>
        <v/>
      </c>
    </row>
    <row r="1360" ht="9.949999999999999" customHeight="1">
      <c r="A1360" s="1" t="n"/>
      <c r="B1360" s="1" t="n"/>
      <c r="C1360" s="1" t="n"/>
      <c r="D1360" s="1" t="n"/>
      <c r="E1360" s="79" t="n"/>
    </row>
    <row r="1361" ht="20.1" customHeight="1">
      <c r="A1361" s="80" t="inlineStr">
        <is>
          <t>95371 CURSO DE CAPACITAÇÃO PARA PEDREIRO (ENCARGOS COMPLEMENTARES) - HORISTA (H)</t>
        </is>
      </c>
      <c r="B1361" s="88" t="n"/>
      <c r="C1361" s="88" t="n"/>
      <c r="D1361" s="88" t="n"/>
      <c r="E1361" s="88" t="n"/>
      <c r="F1361" s="88" t="n"/>
      <c r="G1361" s="89" t="n"/>
    </row>
    <row r="1362" ht="15" customHeight="1">
      <c r="A1362" s="76" t="inlineStr">
        <is>
          <t>Mão de Obra</t>
        </is>
      </c>
      <c r="B1362" s="89" t="n"/>
      <c r="C1362" s="74" t="inlineStr">
        <is>
          <t>FONTE</t>
        </is>
      </c>
      <c r="D1362" s="74" t="inlineStr">
        <is>
          <t>UNID</t>
        </is>
      </c>
      <c r="E1362" s="74" t="inlineStr">
        <is>
          <t>COEFICIENTE</t>
        </is>
      </c>
      <c r="F1362" s="74" t="inlineStr">
        <is>
          <t>PREÇO UNITÁRIO</t>
        </is>
      </c>
      <c r="G1362" s="74" t="inlineStr">
        <is>
          <t>TOTAL</t>
        </is>
      </c>
    </row>
    <row r="1363" ht="15" customHeight="1">
      <c r="A1363" s="18" t="inlineStr">
        <is>
          <t>00004750</t>
        </is>
      </c>
      <c r="B1363" s="19" t="inlineStr">
        <is>
          <t>PEDREIRO (HORISTA)</t>
        </is>
      </c>
      <c r="C1363" s="18" t="inlineStr">
        <is>
          <t>SINAPI</t>
        </is>
      </c>
      <c r="D1363" s="18" t="inlineStr">
        <is>
          <t>H</t>
        </is>
      </c>
      <c r="E1363" s="20">
        <f>L1363*FATOR</f>
        <v/>
      </c>
      <c r="F1363" s="21" t="n">
        <v>20.46</v>
      </c>
      <c r="G1363" s="21">
        <f>TRUNC(TRUNC(E1363,8)*F1363,2)</f>
        <v/>
      </c>
      <c r="L1363" t="n">
        <v>0.02442</v>
      </c>
      <c r="M1363" t="n">
        <v>20.46</v>
      </c>
      <c r="N1363">
        <f>(M1363-F1363)</f>
        <v/>
      </c>
    </row>
    <row r="1364" ht="15" customHeight="1">
      <c r="A1364" s="1" t="n"/>
      <c r="B1364" s="1" t="n"/>
      <c r="C1364" s="1" t="n"/>
      <c r="D1364" s="1" t="n"/>
      <c r="E1364" s="77" t="inlineStr">
        <is>
          <t>TOTAL Mão de Obra:</t>
        </is>
      </c>
      <c r="F1364" s="89" t="n"/>
      <c r="G1364" s="22">
        <f>SUM(G1363:G1363)</f>
        <v/>
      </c>
    </row>
    <row r="1365" ht="15" customHeight="1">
      <c r="A1365" s="1" t="n"/>
      <c r="B1365" s="1" t="n"/>
      <c r="C1365" s="1" t="n"/>
      <c r="D1365" s="1" t="n"/>
      <c r="E1365" s="78" t="inlineStr">
        <is>
          <t>VALOR:</t>
        </is>
      </c>
      <c r="F1365" s="89" t="n"/>
      <c r="G1365" s="4">
        <f>SUM(G1364)</f>
        <v/>
      </c>
    </row>
    <row r="1366" ht="15" customHeight="1">
      <c r="A1366" s="1" t="n"/>
      <c r="B1366" s="1" t="n"/>
      <c r="C1366" s="1" t="n"/>
      <c r="D1366" s="1" t="n"/>
      <c r="E1366" s="78" t="inlineStr">
        <is>
          <t>VALOR BDI:</t>
        </is>
      </c>
      <c r="F1366" s="89" t="n"/>
      <c r="G1366" s="4">
        <f>ROUNDDOWN(G1365*BDI,2)</f>
        <v/>
      </c>
    </row>
    <row r="1367" ht="15" customHeight="1">
      <c r="A1367" s="1" t="n"/>
      <c r="B1367" s="1" t="n"/>
      <c r="C1367" s="1" t="n"/>
      <c r="D1367" s="1" t="n"/>
      <c r="E1367" s="78" t="inlineStr">
        <is>
          <t>VALOR COM BDI:</t>
        </is>
      </c>
      <c r="F1367" s="89" t="n"/>
      <c r="G1367" s="4">
        <f>G1366 + G1365</f>
        <v/>
      </c>
    </row>
    <row r="1368" ht="9.949999999999999" customHeight="1">
      <c r="A1368" s="1" t="n"/>
      <c r="B1368" s="1" t="n"/>
      <c r="C1368" s="1" t="n"/>
      <c r="D1368" s="1" t="n"/>
      <c r="E1368" s="79" t="n"/>
    </row>
    <row r="1369" ht="20.1" customHeight="1">
      <c r="A1369" s="80" t="inlineStr">
        <is>
          <t>95372 CURSO DE CAPACITAÇÃO PARA PINTOR (ENCARGOS COMPLEMENTARES) - HORISTA (H)</t>
        </is>
      </c>
      <c r="B1369" s="88" t="n"/>
      <c r="C1369" s="88" t="n"/>
      <c r="D1369" s="88" t="n"/>
      <c r="E1369" s="88" t="n"/>
      <c r="F1369" s="88" t="n"/>
      <c r="G1369" s="89" t="n"/>
    </row>
    <row r="1370" ht="15" customHeight="1">
      <c r="A1370" s="76" t="inlineStr">
        <is>
          <t>Mão de Obra</t>
        </is>
      </c>
      <c r="B1370" s="89" t="n"/>
      <c r="C1370" s="74" t="inlineStr">
        <is>
          <t>FONTE</t>
        </is>
      </c>
      <c r="D1370" s="74" t="inlineStr">
        <is>
          <t>UNID</t>
        </is>
      </c>
      <c r="E1370" s="74" t="inlineStr">
        <is>
          <t>COEFICIENTE</t>
        </is>
      </c>
      <c r="F1370" s="74" t="inlineStr">
        <is>
          <t>PREÇO UNITÁRIO</t>
        </is>
      </c>
      <c r="G1370" s="74" t="inlineStr">
        <is>
          <t>TOTAL</t>
        </is>
      </c>
    </row>
    <row r="1371" ht="15" customHeight="1">
      <c r="A1371" s="18" t="inlineStr">
        <is>
          <t>00004783</t>
        </is>
      </c>
      <c r="B1371" s="19" t="inlineStr">
        <is>
          <t>PINTOR (HORISTA)</t>
        </is>
      </c>
      <c r="C1371" s="18" t="inlineStr">
        <is>
          <t>SINAPI</t>
        </is>
      </c>
      <c r="D1371" s="18" t="inlineStr">
        <is>
          <t>H</t>
        </is>
      </c>
      <c r="E1371" s="20">
        <f>L1371*FATOR</f>
        <v/>
      </c>
      <c r="F1371" s="21" t="n">
        <v>20.46</v>
      </c>
      <c r="G1371" s="21">
        <f>TRUNC(TRUNC(E1371,8)*F1371,2)</f>
        <v/>
      </c>
      <c r="L1371" t="n">
        <v>0.01699</v>
      </c>
      <c r="M1371" t="n">
        <v>20.46</v>
      </c>
      <c r="N1371">
        <f>(M1371-F1371)</f>
        <v/>
      </c>
    </row>
    <row r="1372" ht="15" customHeight="1">
      <c r="A1372" s="1" t="n"/>
      <c r="B1372" s="1" t="n"/>
      <c r="C1372" s="1" t="n"/>
      <c r="D1372" s="1" t="n"/>
      <c r="E1372" s="77" t="inlineStr">
        <is>
          <t>TOTAL Mão de Obra:</t>
        </is>
      </c>
      <c r="F1372" s="89" t="n"/>
      <c r="G1372" s="22">
        <f>SUM(G1371:G1371)</f>
        <v/>
      </c>
    </row>
    <row r="1373" ht="15" customHeight="1">
      <c r="A1373" s="1" t="n"/>
      <c r="B1373" s="1" t="n"/>
      <c r="C1373" s="1" t="n"/>
      <c r="D1373" s="1" t="n"/>
      <c r="E1373" s="78" t="inlineStr">
        <is>
          <t>VALOR:</t>
        </is>
      </c>
      <c r="F1373" s="89" t="n"/>
      <c r="G1373" s="4">
        <f>SUM(G1372)</f>
        <v/>
      </c>
    </row>
    <row r="1374" ht="15" customHeight="1">
      <c r="A1374" s="1" t="n"/>
      <c r="B1374" s="1" t="n"/>
      <c r="C1374" s="1" t="n"/>
      <c r="D1374" s="1" t="n"/>
      <c r="E1374" s="78" t="inlineStr">
        <is>
          <t>VALOR BDI:</t>
        </is>
      </c>
      <c r="F1374" s="89" t="n"/>
      <c r="G1374" s="4">
        <f>ROUNDDOWN(G1373*BDI,2)</f>
        <v/>
      </c>
    </row>
    <row r="1375" ht="15" customHeight="1">
      <c r="A1375" s="1" t="n"/>
      <c r="B1375" s="1" t="n"/>
      <c r="C1375" s="1" t="n"/>
      <c r="D1375" s="1" t="n"/>
      <c r="E1375" s="78" t="inlineStr">
        <is>
          <t>VALOR COM BDI:</t>
        </is>
      </c>
      <c r="F1375" s="89" t="n"/>
      <c r="G1375" s="4">
        <f>G1374 + G1373</f>
        <v/>
      </c>
    </row>
    <row r="1376" ht="9.949999999999999" customHeight="1">
      <c r="A1376" s="1" t="n"/>
      <c r="B1376" s="1" t="n"/>
      <c r="C1376" s="1" t="n"/>
      <c r="D1376" s="1" t="n"/>
      <c r="E1376" s="79" t="n"/>
    </row>
    <row r="1377" ht="20.1" customHeight="1">
      <c r="A1377" s="80" t="inlineStr">
        <is>
          <t>95378 CURSO DE CAPACITAÇÃO PARA SERVENTE (ENCARGOS COMPLEMENTARES) - HORISTA (H)</t>
        </is>
      </c>
      <c r="B1377" s="88" t="n"/>
      <c r="C1377" s="88" t="n"/>
      <c r="D1377" s="88" t="n"/>
      <c r="E1377" s="88" t="n"/>
      <c r="F1377" s="88" t="n"/>
      <c r="G1377" s="89" t="n"/>
    </row>
    <row r="1378" ht="15" customHeight="1">
      <c r="A1378" s="76" t="inlineStr">
        <is>
          <t>Mão de Obra</t>
        </is>
      </c>
      <c r="B1378" s="89" t="n"/>
      <c r="C1378" s="74" t="inlineStr">
        <is>
          <t>FONTE</t>
        </is>
      </c>
      <c r="D1378" s="74" t="inlineStr">
        <is>
          <t>UNID</t>
        </is>
      </c>
      <c r="E1378" s="74" t="inlineStr">
        <is>
          <t>COEFICIENTE</t>
        </is>
      </c>
      <c r="F1378" s="74" t="inlineStr">
        <is>
          <t>PREÇO UNITÁRIO</t>
        </is>
      </c>
      <c r="G1378" s="74" t="inlineStr">
        <is>
          <t>TOTAL</t>
        </is>
      </c>
    </row>
    <row r="1379" ht="15" customHeight="1">
      <c r="A1379" s="18" t="inlineStr">
        <is>
          <t>00006111</t>
        </is>
      </c>
      <c r="B1379" s="19" t="inlineStr">
        <is>
          <t>SERVENTE DE OBRAS (HORISTA)</t>
        </is>
      </c>
      <c r="C1379" s="18" t="inlineStr">
        <is>
          <t>SINAPI</t>
        </is>
      </c>
      <c r="D1379" s="18" t="inlineStr">
        <is>
          <t>H</t>
        </is>
      </c>
      <c r="E1379" s="20">
        <f>L1379*FATOR</f>
        <v/>
      </c>
      <c r="F1379" s="21" t="n">
        <v>13.95</v>
      </c>
      <c r="G1379" s="21">
        <f>TRUNC(TRUNC(E1379,8)*F1379,2)</f>
        <v/>
      </c>
      <c r="L1379" t="n">
        <v>0.02442</v>
      </c>
      <c r="M1379" t="n">
        <v>13.95</v>
      </c>
      <c r="N1379">
        <f>(M1379-F1379)</f>
        <v/>
      </c>
    </row>
    <row r="1380" ht="15" customHeight="1">
      <c r="A1380" s="1" t="n"/>
      <c r="B1380" s="1" t="n"/>
      <c r="C1380" s="1" t="n"/>
      <c r="D1380" s="1" t="n"/>
      <c r="E1380" s="77" t="inlineStr">
        <is>
          <t>TOTAL Mão de Obra:</t>
        </is>
      </c>
      <c r="F1380" s="89" t="n"/>
      <c r="G1380" s="22">
        <f>SUM(G1379:G1379)</f>
        <v/>
      </c>
    </row>
    <row r="1381" ht="15" customHeight="1">
      <c r="A1381" s="1" t="n"/>
      <c r="B1381" s="1" t="n"/>
      <c r="C1381" s="1" t="n"/>
      <c r="D1381" s="1" t="n"/>
      <c r="E1381" s="78" t="inlineStr">
        <is>
          <t>VALOR:</t>
        </is>
      </c>
      <c r="F1381" s="89" t="n"/>
      <c r="G1381" s="4">
        <f>SUM(G1380)</f>
        <v/>
      </c>
    </row>
    <row r="1382" ht="15" customHeight="1">
      <c r="A1382" s="1" t="n"/>
      <c r="B1382" s="1" t="n"/>
      <c r="C1382" s="1" t="n"/>
      <c r="D1382" s="1" t="n"/>
      <c r="E1382" s="78" t="inlineStr">
        <is>
          <t>VALOR BDI:</t>
        </is>
      </c>
      <c r="F1382" s="89" t="n"/>
      <c r="G1382" s="4">
        <f>ROUNDDOWN(G1381*BDI,2)</f>
        <v/>
      </c>
    </row>
    <row r="1383" ht="15" customHeight="1">
      <c r="A1383" s="1" t="n"/>
      <c r="B1383" s="1" t="n"/>
      <c r="C1383" s="1" t="n"/>
      <c r="D1383" s="1" t="n"/>
      <c r="E1383" s="78" t="inlineStr">
        <is>
          <t>VALOR COM BDI:</t>
        </is>
      </c>
      <c r="F1383" s="89" t="n"/>
      <c r="G1383" s="4">
        <f>G1382 + G1381</f>
        <v/>
      </c>
    </row>
    <row r="1384" ht="9.949999999999999" customHeight="1">
      <c r="A1384" s="1" t="n"/>
      <c r="B1384" s="1" t="n"/>
      <c r="C1384" s="1" t="n"/>
      <c r="D1384" s="1" t="n"/>
      <c r="E1384" s="79" t="n"/>
    </row>
    <row r="1385" ht="20.1" customHeight="1">
      <c r="A1385" s="80" t="inlineStr">
        <is>
          <t>100535 CURSO DE CAPACITAÇÃO PARA TECNICO DE EDIFICACOES (ENCARGOS COMPLEMENTARES) - HORISTA (H)</t>
        </is>
      </c>
      <c r="B1385" s="88" t="n"/>
      <c r="C1385" s="88" t="n"/>
      <c r="D1385" s="88" t="n"/>
      <c r="E1385" s="88" t="n"/>
      <c r="F1385" s="88" t="n"/>
      <c r="G1385" s="89" t="n"/>
    </row>
    <row r="1386" ht="15" customHeight="1">
      <c r="A1386" s="76" t="inlineStr">
        <is>
          <t>Mão de Obra</t>
        </is>
      </c>
      <c r="B1386" s="89" t="n"/>
      <c r="C1386" s="74" t="inlineStr">
        <is>
          <t>FONTE</t>
        </is>
      </c>
      <c r="D1386" s="74" t="inlineStr">
        <is>
          <t>UNID</t>
        </is>
      </c>
      <c r="E1386" s="74" t="inlineStr">
        <is>
          <t>COEFICIENTE</t>
        </is>
      </c>
      <c r="F1386" s="74" t="inlineStr">
        <is>
          <t>PREÇO UNITÁRIO</t>
        </is>
      </c>
      <c r="G1386" s="74" t="inlineStr">
        <is>
          <t>TOTAL</t>
        </is>
      </c>
    </row>
    <row r="1387" ht="15" customHeight="1">
      <c r="A1387" s="18" t="inlineStr">
        <is>
          <t>00040945</t>
        </is>
      </c>
      <c r="B1387" s="19" t="inlineStr">
        <is>
          <t>TECNICO DE EDIFICACOES (HORISTA)</t>
        </is>
      </c>
      <c r="C1387" s="18" t="inlineStr">
        <is>
          <t>SINAPI</t>
        </is>
      </c>
      <c r="D1387" s="18" t="inlineStr">
        <is>
          <t>H</t>
        </is>
      </c>
      <c r="E1387" s="20">
        <f>L1387*FATOR</f>
        <v/>
      </c>
      <c r="F1387" s="21" t="n">
        <v>30.08</v>
      </c>
      <c r="G1387" s="21">
        <f>TRUNC(TRUNC(E1387,8)*F1387,2)</f>
        <v/>
      </c>
      <c r="L1387" t="n">
        <v>0.0207</v>
      </c>
      <c r="M1387" t="n">
        <v>30.08</v>
      </c>
      <c r="N1387">
        <f>(M1387-F1387)</f>
        <v/>
      </c>
    </row>
    <row r="1388" ht="15" customHeight="1">
      <c r="A1388" s="1" t="n"/>
      <c r="B1388" s="1" t="n"/>
      <c r="C1388" s="1" t="n"/>
      <c r="D1388" s="1" t="n"/>
      <c r="E1388" s="77" t="inlineStr">
        <is>
          <t>TOTAL Mão de Obra:</t>
        </is>
      </c>
      <c r="F1388" s="89" t="n"/>
      <c r="G1388" s="22">
        <f>SUM(G1387:G1387)</f>
        <v/>
      </c>
    </row>
    <row r="1389" ht="15" customHeight="1">
      <c r="A1389" s="1" t="n"/>
      <c r="B1389" s="1" t="n"/>
      <c r="C1389" s="1" t="n"/>
      <c r="D1389" s="1" t="n"/>
      <c r="E1389" s="78" t="inlineStr">
        <is>
          <t>VALOR:</t>
        </is>
      </c>
      <c r="F1389" s="89" t="n"/>
      <c r="G1389" s="4">
        <f>SUM(G1388)</f>
        <v/>
      </c>
    </row>
    <row r="1390" ht="15" customHeight="1">
      <c r="A1390" s="1" t="n"/>
      <c r="B1390" s="1" t="n"/>
      <c r="C1390" s="1" t="n"/>
      <c r="D1390" s="1" t="n"/>
      <c r="E1390" s="78" t="inlineStr">
        <is>
          <t>VALOR BDI:</t>
        </is>
      </c>
      <c r="F1390" s="89" t="n"/>
      <c r="G1390" s="4">
        <f>ROUNDDOWN(G1389*BDI,2)</f>
        <v/>
      </c>
    </row>
    <row r="1391" ht="15" customHeight="1">
      <c r="A1391" s="1" t="n"/>
      <c r="B1391" s="1" t="n"/>
      <c r="C1391" s="1" t="n"/>
      <c r="D1391" s="1" t="n"/>
      <c r="E1391" s="78" t="inlineStr">
        <is>
          <t>VALOR COM BDI:</t>
        </is>
      </c>
      <c r="F1391" s="89" t="n"/>
      <c r="G1391" s="4">
        <f>G1390 + G1389</f>
        <v/>
      </c>
    </row>
    <row r="1392" ht="9.949999999999999" customHeight="1">
      <c r="A1392" s="1" t="n"/>
      <c r="B1392" s="1" t="n"/>
      <c r="C1392" s="1" t="n"/>
      <c r="D1392" s="1" t="n"/>
      <c r="E1392" s="79" t="n"/>
    </row>
    <row r="1393" ht="20.1" customHeight="1">
      <c r="A1393" s="80" t="inlineStr">
        <is>
          <t>95385 CURSO DE CAPACITAÇÃO PARA TELHADISTA (ENCARGOS COMPLEMENTARES) - HORISTA (H)</t>
        </is>
      </c>
      <c r="B1393" s="88" t="n"/>
      <c r="C1393" s="88" t="n"/>
      <c r="D1393" s="88" t="n"/>
      <c r="E1393" s="88" t="n"/>
      <c r="F1393" s="88" t="n"/>
      <c r="G1393" s="89" t="n"/>
    </row>
    <row r="1394" ht="15" customHeight="1">
      <c r="A1394" s="76" t="inlineStr">
        <is>
          <t>Mão de Obra</t>
        </is>
      </c>
      <c r="B1394" s="89" t="n"/>
      <c r="C1394" s="74" t="inlineStr">
        <is>
          <t>FONTE</t>
        </is>
      </c>
      <c r="D1394" s="74" t="inlineStr">
        <is>
          <t>UNID</t>
        </is>
      </c>
      <c r="E1394" s="74" t="inlineStr">
        <is>
          <t>COEFICIENTE</t>
        </is>
      </c>
      <c r="F1394" s="74" t="inlineStr">
        <is>
          <t>PREÇO UNITÁRIO</t>
        </is>
      </c>
      <c r="G1394" s="74" t="inlineStr">
        <is>
          <t>TOTAL</t>
        </is>
      </c>
    </row>
    <row r="1395" ht="15" customHeight="1">
      <c r="A1395" s="18" t="inlineStr">
        <is>
          <t>00012869</t>
        </is>
      </c>
      <c r="B1395" s="19" t="inlineStr">
        <is>
          <t>TELHADOR / TELHADISTA (HORISTA)</t>
        </is>
      </c>
      <c r="C1395" s="18" t="inlineStr">
        <is>
          <t>SINAPI</t>
        </is>
      </c>
      <c r="D1395" s="18" t="inlineStr">
        <is>
          <t>H</t>
        </is>
      </c>
      <c r="E1395" s="20">
        <f>L1395*FATOR</f>
        <v/>
      </c>
      <c r="F1395" s="21" t="n">
        <v>20.21</v>
      </c>
      <c r="G1395" s="21">
        <f>TRUNC(TRUNC(E1395,8)*F1395,2)</f>
        <v/>
      </c>
      <c r="L1395" t="n">
        <v>0.01328</v>
      </c>
      <c r="M1395" t="n">
        <v>20.21</v>
      </c>
      <c r="N1395">
        <f>(M1395-F1395)</f>
        <v/>
      </c>
    </row>
    <row r="1396" ht="15" customHeight="1">
      <c r="A1396" s="1" t="n"/>
      <c r="B1396" s="1" t="n"/>
      <c r="C1396" s="1" t="n"/>
      <c r="D1396" s="1" t="n"/>
      <c r="E1396" s="77" t="inlineStr">
        <is>
          <t>TOTAL Mão de Obra:</t>
        </is>
      </c>
      <c r="F1396" s="89" t="n"/>
      <c r="G1396" s="22">
        <f>SUM(G1395:G1395)</f>
        <v/>
      </c>
    </row>
    <row r="1397" ht="15" customHeight="1">
      <c r="A1397" s="1" t="n"/>
      <c r="B1397" s="1" t="n"/>
      <c r="C1397" s="1" t="n"/>
      <c r="D1397" s="1" t="n"/>
      <c r="E1397" s="78" t="inlineStr">
        <is>
          <t>VALOR:</t>
        </is>
      </c>
      <c r="F1397" s="89" t="n"/>
      <c r="G1397" s="4">
        <f>SUM(G1396)</f>
        <v/>
      </c>
    </row>
    <row r="1398" ht="15" customHeight="1">
      <c r="A1398" s="1" t="n"/>
      <c r="B1398" s="1" t="n"/>
      <c r="C1398" s="1" t="n"/>
      <c r="D1398" s="1" t="n"/>
      <c r="E1398" s="78" t="inlineStr">
        <is>
          <t>VALOR BDI:</t>
        </is>
      </c>
      <c r="F1398" s="89" t="n"/>
      <c r="G1398" s="4">
        <f>ROUNDDOWN(G1397*BDI,2)</f>
        <v/>
      </c>
    </row>
    <row r="1399" ht="15" customHeight="1">
      <c r="A1399" s="1" t="n"/>
      <c r="B1399" s="1" t="n"/>
      <c r="C1399" s="1" t="n"/>
      <c r="D1399" s="1" t="n"/>
      <c r="E1399" s="78" t="inlineStr">
        <is>
          <t>VALOR COM BDI:</t>
        </is>
      </c>
      <c r="F1399" s="89" t="n"/>
      <c r="G1399" s="4">
        <f>G1398 + G1397</f>
        <v/>
      </c>
    </row>
    <row r="1400" ht="9.949999999999999" customHeight="1">
      <c r="A1400" s="1" t="n"/>
      <c r="B1400" s="1" t="n"/>
      <c r="C1400" s="1" t="n"/>
      <c r="D1400" s="1" t="n"/>
      <c r="E1400" s="79" t="n"/>
    </row>
    <row r="1401" ht="20.1" customHeight="1">
      <c r="A1401" s="80" t="inlineStr">
        <is>
          <t>100299 CURSO DE CAPACITAÇÃO PARA TÉCNICO EM SEGURANÇA DO TRABALHO (ENCARGOS COMPLEMENTARES) - HORISTA (H)</t>
        </is>
      </c>
      <c r="B1401" s="88" t="n"/>
      <c r="C1401" s="88" t="n"/>
      <c r="D1401" s="88" t="n"/>
      <c r="E1401" s="88" t="n"/>
      <c r="F1401" s="88" t="n"/>
      <c r="G1401" s="89" t="n"/>
    </row>
    <row r="1402" ht="15" customHeight="1">
      <c r="A1402" s="76" t="inlineStr">
        <is>
          <t>Mão de Obra</t>
        </is>
      </c>
      <c r="B1402" s="89" t="n"/>
      <c r="C1402" s="74" t="inlineStr">
        <is>
          <t>FONTE</t>
        </is>
      </c>
      <c r="D1402" s="74" t="inlineStr">
        <is>
          <t>UNID</t>
        </is>
      </c>
      <c r="E1402" s="74" t="inlineStr">
        <is>
          <t>COEFICIENTE</t>
        </is>
      </c>
      <c r="F1402" s="74" t="inlineStr">
        <is>
          <t>PREÇO UNITÁRIO</t>
        </is>
      </c>
      <c r="G1402" s="74" t="inlineStr">
        <is>
          <t>TOTAL</t>
        </is>
      </c>
    </row>
    <row r="1403" ht="15" customHeight="1">
      <c r="A1403" s="18" t="inlineStr">
        <is>
          <t>00040943</t>
        </is>
      </c>
      <c r="B1403" s="19" t="inlineStr">
        <is>
          <t>TECNICO EM SEGURANCA DO TRABALHO (HORISTA)</t>
        </is>
      </c>
      <c r="C1403" s="18" t="inlineStr">
        <is>
          <t>SINAPI</t>
        </is>
      </c>
      <c r="D1403" s="18" t="inlineStr">
        <is>
          <t>H</t>
        </is>
      </c>
      <c r="E1403" s="20">
        <f>L1403*FATOR</f>
        <v/>
      </c>
      <c r="F1403" s="21" t="n">
        <v>28.79</v>
      </c>
      <c r="G1403" s="21">
        <f>TRUNC(TRUNC(E1403,8)*F1403,2)</f>
        <v/>
      </c>
      <c r="L1403" t="n">
        <v>0.0207</v>
      </c>
      <c r="M1403" t="n">
        <v>28.79</v>
      </c>
      <c r="N1403">
        <f>(M1403-F1403)</f>
        <v/>
      </c>
    </row>
    <row r="1404" ht="15" customHeight="1">
      <c r="A1404" s="1" t="n"/>
      <c r="B1404" s="1" t="n"/>
      <c r="C1404" s="1" t="n"/>
      <c r="D1404" s="1" t="n"/>
      <c r="E1404" s="77" t="inlineStr">
        <is>
          <t>TOTAL Mão de Obra:</t>
        </is>
      </c>
      <c r="F1404" s="89" t="n"/>
      <c r="G1404" s="22">
        <f>SUM(G1403:G1403)</f>
        <v/>
      </c>
    </row>
    <row r="1405" ht="15" customHeight="1">
      <c r="A1405" s="1" t="n"/>
      <c r="B1405" s="1" t="n"/>
      <c r="C1405" s="1" t="n"/>
      <c r="D1405" s="1" t="n"/>
      <c r="E1405" s="78" t="inlineStr">
        <is>
          <t>VALOR:</t>
        </is>
      </c>
      <c r="F1405" s="89" t="n"/>
      <c r="G1405" s="4">
        <f>SUM(G1404)</f>
        <v/>
      </c>
    </row>
    <row r="1406" ht="15" customHeight="1">
      <c r="A1406" s="1" t="n"/>
      <c r="B1406" s="1" t="n"/>
      <c r="C1406" s="1" t="n"/>
      <c r="D1406" s="1" t="n"/>
      <c r="E1406" s="78" t="inlineStr">
        <is>
          <t>VALOR BDI:</t>
        </is>
      </c>
      <c r="F1406" s="89" t="n"/>
      <c r="G1406" s="4">
        <f>ROUNDDOWN(G1405*BDI,2)</f>
        <v/>
      </c>
    </row>
    <row r="1407" ht="15" customHeight="1">
      <c r="A1407" s="1" t="n"/>
      <c r="B1407" s="1" t="n"/>
      <c r="C1407" s="1" t="n"/>
      <c r="D1407" s="1" t="n"/>
      <c r="E1407" s="78" t="inlineStr">
        <is>
          <t>VALOR COM BDI:</t>
        </is>
      </c>
      <c r="F1407" s="89" t="n"/>
      <c r="G1407" s="4">
        <f>G1406 + G1405</f>
        <v/>
      </c>
    </row>
    <row r="1408" ht="9.949999999999999" customHeight="1">
      <c r="A1408" s="1" t="n"/>
      <c r="B1408" s="1" t="n"/>
      <c r="C1408" s="1" t="n"/>
      <c r="D1408" s="1" t="n"/>
      <c r="E1408" s="79" t="n"/>
    </row>
    <row r="1409" ht="20.1" customHeight="1">
      <c r="A1409" s="80" t="inlineStr">
        <is>
          <t>91919 CURVA 180 GRAUS PARA ELETRODUTO, PVC, ROSCÁVEL, DN 32 MM (1"), PARA CIRCUITOS TERMINAIS, INSTALADA EM PAREDE - FORNECIMENTO E INSTALAÇÃO. AF_03/2023 (UN)</t>
        </is>
      </c>
      <c r="B1409" s="88" t="n"/>
      <c r="C1409" s="88" t="n"/>
      <c r="D1409" s="88" t="n"/>
      <c r="E1409" s="88" t="n"/>
      <c r="F1409" s="88" t="n"/>
      <c r="G1409" s="89" t="n"/>
    </row>
    <row r="1410" ht="15" customHeight="1">
      <c r="A1410" s="76" t="inlineStr">
        <is>
          <t>Material</t>
        </is>
      </c>
      <c r="B1410" s="89" t="n"/>
      <c r="C1410" s="74" t="inlineStr">
        <is>
          <t>FONTE</t>
        </is>
      </c>
      <c r="D1410" s="74" t="inlineStr">
        <is>
          <t>UNID</t>
        </is>
      </c>
      <c r="E1410" s="74" t="inlineStr">
        <is>
          <t>COEFICIENTE</t>
        </is>
      </c>
      <c r="F1410" s="74" t="inlineStr">
        <is>
          <t>PREÇO UNITÁRIO</t>
        </is>
      </c>
      <c r="G1410" s="74" t="inlineStr">
        <is>
          <t>TOTAL</t>
        </is>
      </c>
    </row>
    <row r="1411" ht="21" customHeight="1">
      <c r="A1411" s="18" t="inlineStr">
        <is>
          <t>00039276</t>
        </is>
      </c>
      <c r="B1411" s="19" t="inlineStr">
        <is>
          <t>CURVA 180 GRAUS, DE PVC RIGIDO ROSCAVEL, DE 1", PARA ELETRODUTO</t>
        </is>
      </c>
      <c r="C1411" s="18" t="inlineStr">
        <is>
          <t>SINAPI</t>
        </is>
      </c>
      <c r="D1411" s="18" t="inlineStr">
        <is>
          <t>UN</t>
        </is>
      </c>
      <c r="E1411" s="20" t="n">
        <v>1</v>
      </c>
      <c r="F1411" s="21">
        <f>ROUND(M1411*FATOR, 2)</f>
        <v/>
      </c>
      <c r="G1411" s="21">
        <f>TRUNC(TRUNC(E1411,8)*F1411,2)</f>
        <v/>
      </c>
      <c r="L1411" t="n">
        <v>1</v>
      </c>
      <c r="M1411" t="n">
        <v>5.09</v>
      </c>
      <c r="N1411">
        <f>(M1411-F1411)</f>
        <v/>
      </c>
    </row>
    <row r="1412" ht="15" customHeight="1">
      <c r="A1412" s="1" t="n"/>
      <c r="B1412" s="1" t="n"/>
      <c r="C1412" s="1" t="n"/>
      <c r="D1412" s="1" t="n"/>
      <c r="E1412" s="77" t="inlineStr">
        <is>
          <t>TOTAL Material:</t>
        </is>
      </c>
      <c r="F1412" s="89" t="n"/>
      <c r="G1412" s="22">
        <f>SUM(G1411:G1411)</f>
        <v/>
      </c>
    </row>
    <row r="1413" ht="15" customHeight="1">
      <c r="A1413" s="76" t="inlineStr">
        <is>
          <t>Mão de Obra com Encargos Complementares</t>
        </is>
      </c>
      <c r="B1413" s="89" t="n"/>
      <c r="C1413" s="74" t="inlineStr">
        <is>
          <t>FONTE</t>
        </is>
      </c>
      <c r="D1413" s="74" t="inlineStr">
        <is>
          <t>UNID</t>
        </is>
      </c>
      <c r="E1413" s="74" t="inlineStr">
        <is>
          <t>COEFICIENTE</t>
        </is>
      </c>
      <c r="F1413" s="74" t="inlineStr">
        <is>
          <t>PREÇO UNITÁRIO</t>
        </is>
      </c>
      <c r="G1413" s="74" t="inlineStr">
        <is>
          <t>TOTAL</t>
        </is>
      </c>
    </row>
    <row r="1414" ht="21" customHeight="1">
      <c r="A1414" s="18" t="inlineStr">
        <is>
          <t>88247</t>
        </is>
      </c>
      <c r="B1414" s="19" t="inlineStr">
        <is>
          <t>AUXILIAR DE ELETRICISTA COM ENCARGOS COMPLEMENTARES</t>
        </is>
      </c>
      <c r="C1414" s="18" t="inlineStr">
        <is>
          <t>SINAPI</t>
        </is>
      </c>
      <c r="D1414" s="18" t="inlineStr">
        <is>
          <t>H</t>
        </is>
      </c>
      <c r="E1414" s="20">
        <f>L1414*FATOR</f>
        <v/>
      </c>
      <c r="F1414" s="21">
        <f>'COMPOSICOES AUXILIARES'!G376</f>
        <v/>
      </c>
      <c r="G1414" s="21">
        <f>TRUNC(TRUNC(E1414,8)*F1414,2)</f>
        <v/>
      </c>
      <c r="L1414" t="n">
        <v>0.328</v>
      </c>
      <c r="M1414" t="n">
        <v>23.65</v>
      </c>
      <c r="N1414">
        <f>(M1414-F1414)</f>
        <v/>
      </c>
    </row>
    <row r="1415" ht="15" customHeight="1">
      <c r="A1415" s="18" t="inlineStr">
        <is>
          <t>88264</t>
        </is>
      </c>
      <c r="B1415" s="19" t="inlineStr">
        <is>
          <t>ELETRICISTA COM ENCARGOS COMPLEMENTARES</t>
        </is>
      </c>
      <c r="C1415" s="18" t="inlineStr">
        <is>
          <t>SINAPI</t>
        </is>
      </c>
      <c r="D1415" s="18" t="inlineStr">
        <is>
          <t>H</t>
        </is>
      </c>
      <c r="E1415" s="20">
        <f>L1415*FATOR</f>
        <v/>
      </c>
      <c r="F1415" s="21">
        <f>'COMPOSICOES AUXILIARES'!G1514</f>
        <v/>
      </c>
      <c r="G1415" s="21">
        <f>TRUNC(TRUNC(E1415,8)*F1415,2)</f>
        <v/>
      </c>
      <c r="L1415" t="n">
        <v>0.328</v>
      </c>
      <c r="M1415" t="n">
        <v>29.25</v>
      </c>
      <c r="N1415">
        <f>(M1415-F1415)</f>
        <v/>
      </c>
    </row>
    <row r="1416" ht="18" customHeight="1">
      <c r="A1416" s="1" t="n"/>
      <c r="B1416" s="1" t="n"/>
      <c r="C1416" s="1" t="n"/>
      <c r="D1416" s="1" t="n"/>
      <c r="E1416" s="77" t="inlineStr">
        <is>
          <t>TOTAL Mão de Obra com Encargos Complementares:</t>
        </is>
      </c>
      <c r="F1416" s="89" t="n"/>
      <c r="G1416" s="22">
        <f>SUM(G1414:G1415)</f>
        <v/>
      </c>
    </row>
    <row r="1417" ht="15" customHeight="1">
      <c r="A1417" s="1" t="n"/>
      <c r="B1417" s="1" t="n"/>
      <c r="C1417" s="1" t="n"/>
      <c r="D1417" s="1" t="n"/>
      <c r="E1417" s="78" t="inlineStr">
        <is>
          <t>VALOR:</t>
        </is>
      </c>
      <c r="F1417" s="89" t="n"/>
      <c r="G1417" s="4">
        <f>SUM(G1412,G1416)</f>
        <v/>
      </c>
    </row>
    <row r="1418" ht="15" customHeight="1">
      <c r="A1418" s="1" t="n"/>
      <c r="B1418" s="1" t="n"/>
      <c r="C1418" s="1" t="n"/>
      <c r="D1418" s="1" t="n"/>
      <c r="E1418" s="78" t="inlineStr">
        <is>
          <t>VALOR BDI:</t>
        </is>
      </c>
      <c r="F1418" s="89" t="n"/>
      <c r="G1418" s="4">
        <f>ROUNDDOWN(G1417*BDI,2)</f>
        <v/>
      </c>
    </row>
    <row r="1419" ht="15" customHeight="1">
      <c r="A1419" s="1" t="n"/>
      <c r="B1419" s="1" t="n"/>
      <c r="C1419" s="1" t="n"/>
      <c r="D1419" s="1" t="n"/>
      <c r="E1419" s="78" t="inlineStr">
        <is>
          <t>VALOR COM BDI:</t>
        </is>
      </c>
      <c r="F1419" s="89" t="n"/>
      <c r="G1419" s="4">
        <f>G1418 + G1417</f>
        <v/>
      </c>
    </row>
    <row r="1420" ht="9.949999999999999" customHeight="1">
      <c r="A1420" s="1" t="n"/>
      <c r="B1420" s="1" t="n"/>
      <c r="C1420" s="1" t="n"/>
      <c r="D1420" s="1" t="n"/>
      <c r="E1420" s="79" t="n"/>
    </row>
    <row r="1421" ht="20.1" customHeight="1">
      <c r="A1421" s="80" t="inlineStr">
        <is>
          <t>91911 CURVA 90 GRAUS PARA ELETRODUTO, PVC, ROSCÁVEL, DN 20 MM (1/2"), PARA CIRCUITOS TERMINAIS, INSTALADA EM PAREDE - FORNECIMENTO E INSTALAÇÃO. AF_03/2023 (UN)</t>
        </is>
      </c>
      <c r="B1421" s="88" t="n"/>
      <c r="C1421" s="88" t="n"/>
      <c r="D1421" s="88" t="n"/>
      <c r="E1421" s="88" t="n"/>
      <c r="F1421" s="88" t="n"/>
      <c r="G1421" s="89" t="n"/>
    </row>
    <row r="1422" ht="15" customHeight="1">
      <c r="A1422" s="76" t="inlineStr">
        <is>
          <t>Material</t>
        </is>
      </c>
      <c r="B1422" s="89" t="n"/>
      <c r="C1422" s="74" t="inlineStr">
        <is>
          <t>FONTE</t>
        </is>
      </c>
      <c r="D1422" s="74" t="inlineStr">
        <is>
          <t>UNID</t>
        </is>
      </c>
      <c r="E1422" s="74" t="inlineStr">
        <is>
          <t>COEFICIENTE</t>
        </is>
      </c>
      <c r="F1422" s="74" t="inlineStr">
        <is>
          <t>PREÇO UNITÁRIO</t>
        </is>
      </c>
      <c r="G1422" s="74" t="inlineStr">
        <is>
          <t>TOTAL</t>
        </is>
      </c>
    </row>
    <row r="1423" ht="21" customHeight="1">
      <c r="A1423" s="18" t="inlineStr">
        <is>
          <t>00001870</t>
        </is>
      </c>
      <c r="B1423" s="19" t="inlineStr">
        <is>
          <t>CURVA 90 GRAUS, LONGA, DE PVC RIGIDO ROSCAVEL, DE 1/2", PARA ELETRODUTO</t>
        </is>
      </c>
      <c r="C1423" s="18" t="inlineStr">
        <is>
          <t>SINAPI</t>
        </is>
      </c>
      <c r="D1423" s="18" t="inlineStr">
        <is>
          <t>UN</t>
        </is>
      </c>
      <c r="E1423" s="20" t="n">
        <v>1</v>
      </c>
      <c r="F1423" s="21">
        <f>ROUND(M1423*FATOR, 2)</f>
        <v/>
      </c>
      <c r="G1423" s="21">
        <f>TRUNC(TRUNC(E1423,8)*F1423,2)</f>
        <v/>
      </c>
      <c r="L1423" t="n">
        <v>1</v>
      </c>
      <c r="M1423" t="n">
        <v>2.24</v>
      </c>
      <c r="N1423">
        <f>(M1423-F1423)</f>
        <v/>
      </c>
    </row>
    <row r="1424" ht="15" customHeight="1">
      <c r="A1424" s="1" t="n"/>
      <c r="B1424" s="1" t="n"/>
      <c r="C1424" s="1" t="n"/>
      <c r="D1424" s="1" t="n"/>
      <c r="E1424" s="77" t="inlineStr">
        <is>
          <t>TOTAL Material:</t>
        </is>
      </c>
      <c r="F1424" s="89" t="n"/>
      <c r="G1424" s="22">
        <f>SUM(G1423:G1423)</f>
        <v/>
      </c>
    </row>
    <row r="1425" ht="15" customHeight="1">
      <c r="A1425" s="76" t="inlineStr">
        <is>
          <t>Mão de Obra com Encargos Complementares</t>
        </is>
      </c>
      <c r="B1425" s="89" t="n"/>
      <c r="C1425" s="74" t="inlineStr">
        <is>
          <t>FONTE</t>
        </is>
      </c>
      <c r="D1425" s="74" t="inlineStr">
        <is>
          <t>UNID</t>
        </is>
      </c>
      <c r="E1425" s="74" t="inlineStr">
        <is>
          <t>COEFICIENTE</t>
        </is>
      </c>
      <c r="F1425" s="74" t="inlineStr">
        <is>
          <t>PREÇO UNITÁRIO</t>
        </is>
      </c>
      <c r="G1425" s="74" t="inlineStr">
        <is>
          <t>TOTAL</t>
        </is>
      </c>
    </row>
    <row r="1426" ht="21" customHeight="1">
      <c r="A1426" s="18" t="inlineStr">
        <is>
          <t>88247</t>
        </is>
      </c>
      <c r="B1426" s="19" t="inlineStr">
        <is>
          <t>AUXILIAR DE ELETRICISTA COM ENCARGOS COMPLEMENTARES</t>
        </is>
      </c>
      <c r="C1426" s="18" t="inlineStr">
        <is>
          <t>SINAPI</t>
        </is>
      </c>
      <c r="D1426" s="18" t="inlineStr">
        <is>
          <t>H</t>
        </is>
      </c>
      <c r="E1426" s="20">
        <f>L1426*FATOR</f>
        <v/>
      </c>
      <c r="F1426" s="21">
        <f>'COMPOSICOES AUXILIARES'!G376</f>
        <v/>
      </c>
      <c r="G1426" s="21">
        <f>TRUNC(TRUNC(E1426,8)*F1426,2)</f>
        <v/>
      </c>
      <c r="L1426" t="n">
        <v>0.272</v>
      </c>
      <c r="M1426" t="n">
        <v>23.65</v>
      </c>
      <c r="N1426">
        <f>(M1426-F1426)</f>
        <v/>
      </c>
    </row>
    <row r="1427" ht="15" customHeight="1">
      <c r="A1427" s="18" t="inlineStr">
        <is>
          <t>88264</t>
        </is>
      </c>
      <c r="B1427" s="19" t="inlineStr">
        <is>
          <t>ELETRICISTA COM ENCARGOS COMPLEMENTARES</t>
        </is>
      </c>
      <c r="C1427" s="18" t="inlineStr">
        <is>
          <t>SINAPI</t>
        </is>
      </c>
      <c r="D1427" s="18" t="inlineStr">
        <is>
          <t>H</t>
        </is>
      </c>
      <c r="E1427" s="20">
        <f>L1427*FATOR</f>
        <v/>
      </c>
      <c r="F1427" s="21">
        <f>'COMPOSICOES AUXILIARES'!G1514</f>
        <v/>
      </c>
      <c r="G1427" s="21">
        <f>TRUNC(TRUNC(E1427,8)*F1427,2)</f>
        <v/>
      </c>
      <c r="L1427" t="n">
        <v>0.272</v>
      </c>
      <c r="M1427" t="n">
        <v>29.25</v>
      </c>
      <c r="N1427">
        <f>(M1427-F1427)</f>
        <v/>
      </c>
    </row>
    <row r="1428" ht="18" customHeight="1">
      <c r="A1428" s="1" t="n"/>
      <c r="B1428" s="1" t="n"/>
      <c r="C1428" s="1" t="n"/>
      <c r="D1428" s="1" t="n"/>
      <c r="E1428" s="77" t="inlineStr">
        <is>
          <t>TOTAL Mão de Obra com Encargos Complementares:</t>
        </is>
      </c>
      <c r="F1428" s="89" t="n"/>
      <c r="G1428" s="22">
        <f>SUM(G1426:G1427)</f>
        <v/>
      </c>
    </row>
    <row r="1429" ht="15" customHeight="1">
      <c r="A1429" s="1" t="n"/>
      <c r="B1429" s="1" t="n"/>
      <c r="C1429" s="1" t="n"/>
      <c r="D1429" s="1" t="n"/>
      <c r="E1429" s="78" t="inlineStr">
        <is>
          <t>VALOR:</t>
        </is>
      </c>
      <c r="F1429" s="89" t="n"/>
      <c r="G1429" s="4">
        <f>SUM(G1424,G1428)</f>
        <v/>
      </c>
    </row>
    <row r="1430" ht="15" customHeight="1">
      <c r="A1430" s="1" t="n"/>
      <c r="B1430" s="1" t="n"/>
      <c r="C1430" s="1" t="n"/>
      <c r="D1430" s="1" t="n"/>
      <c r="E1430" s="78" t="inlineStr">
        <is>
          <t>VALOR BDI:</t>
        </is>
      </c>
      <c r="F1430" s="89" t="n"/>
      <c r="G1430" s="4">
        <f>ROUNDDOWN(G1429*BDI,2)</f>
        <v/>
      </c>
    </row>
    <row r="1431" ht="15" customHeight="1">
      <c r="A1431" s="1" t="n"/>
      <c r="B1431" s="1" t="n"/>
      <c r="C1431" s="1" t="n"/>
      <c r="D1431" s="1" t="n"/>
      <c r="E1431" s="78" t="inlineStr">
        <is>
          <t>VALOR COM BDI:</t>
        </is>
      </c>
      <c r="F1431" s="89" t="n"/>
      <c r="G1431" s="4">
        <f>G1430 + G1429</f>
        <v/>
      </c>
    </row>
    <row r="1432" ht="9.949999999999999" customHeight="1">
      <c r="A1432" s="1" t="n"/>
      <c r="B1432" s="1" t="n"/>
      <c r="C1432" s="1" t="n"/>
      <c r="D1432" s="1" t="n"/>
      <c r="E1432" s="79" t="n"/>
    </row>
    <row r="1433" ht="20.1" customHeight="1">
      <c r="A1433" s="80" t="inlineStr">
        <is>
          <t>91917 CURVA 90 GRAUS PARA ELETRODUTO, PVC, ROSCÁVEL, DN 32 MM (1"), PARA CIRCUITOS TERMINAIS, INSTALADA EM PAREDE - FORNECIMENTO E INSTALAÇÃO. AF_03/2023 (UN)</t>
        </is>
      </c>
      <c r="B1433" s="88" t="n"/>
      <c r="C1433" s="88" t="n"/>
      <c r="D1433" s="88" t="n"/>
      <c r="E1433" s="88" t="n"/>
      <c r="F1433" s="88" t="n"/>
      <c r="G1433" s="89" t="n"/>
    </row>
    <row r="1434" ht="15" customHeight="1">
      <c r="A1434" s="76" t="inlineStr">
        <is>
          <t>Material</t>
        </is>
      </c>
      <c r="B1434" s="89" t="n"/>
      <c r="C1434" s="74" t="inlineStr">
        <is>
          <t>FONTE</t>
        </is>
      </c>
      <c r="D1434" s="74" t="inlineStr">
        <is>
          <t>UNID</t>
        </is>
      </c>
      <c r="E1434" s="74" t="inlineStr">
        <is>
          <t>COEFICIENTE</t>
        </is>
      </c>
      <c r="F1434" s="74" t="inlineStr">
        <is>
          <t>PREÇO UNITÁRIO</t>
        </is>
      </c>
      <c r="G1434" s="74" t="inlineStr">
        <is>
          <t>TOTAL</t>
        </is>
      </c>
    </row>
    <row r="1435" ht="21" customHeight="1">
      <c r="A1435" s="18" t="inlineStr">
        <is>
          <t>00001884</t>
        </is>
      </c>
      <c r="B1435" s="19" t="inlineStr">
        <is>
          <t>CURVA 90 GRAUS, LONGA, DE PVC RIGIDO ROSCAVEL, DE 1", PARA ELETRODUTO</t>
        </is>
      </c>
      <c r="C1435" s="18" t="inlineStr">
        <is>
          <t>SINAPI</t>
        </is>
      </c>
      <c r="D1435" s="18" t="inlineStr">
        <is>
          <t>UN</t>
        </is>
      </c>
      <c r="E1435" s="20" t="n">
        <v>1</v>
      </c>
      <c r="F1435" s="21">
        <f>ROUND(M1435*FATOR, 2)</f>
        <v/>
      </c>
      <c r="G1435" s="21">
        <f>TRUNC(TRUNC(E1435,8)*F1435,2)</f>
        <v/>
      </c>
      <c r="L1435" t="n">
        <v>1</v>
      </c>
      <c r="M1435" t="n">
        <v>3.44</v>
      </c>
      <c r="N1435">
        <f>(M1435-F1435)</f>
        <v/>
      </c>
    </row>
    <row r="1436" ht="15" customHeight="1">
      <c r="A1436" s="1" t="n"/>
      <c r="B1436" s="1" t="n"/>
      <c r="C1436" s="1" t="n"/>
      <c r="D1436" s="1" t="n"/>
      <c r="E1436" s="77" t="inlineStr">
        <is>
          <t>TOTAL Material:</t>
        </is>
      </c>
      <c r="F1436" s="89" t="n"/>
      <c r="G1436" s="22">
        <f>SUM(G1435:G1435)</f>
        <v/>
      </c>
    </row>
    <row r="1437" ht="15" customHeight="1">
      <c r="A1437" s="76" t="inlineStr">
        <is>
          <t>Mão de Obra com Encargos Complementares</t>
        </is>
      </c>
      <c r="B1437" s="89" t="n"/>
      <c r="C1437" s="74" t="inlineStr">
        <is>
          <t>FONTE</t>
        </is>
      </c>
      <c r="D1437" s="74" t="inlineStr">
        <is>
          <t>UNID</t>
        </is>
      </c>
      <c r="E1437" s="74" t="inlineStr">
        <is>
          <t>COEFICIENTE</t>
        </is>
      </c>
      <c r="F1437" s="74" t="inlineStr">
        <is>
          <t>PREÇO UNITÁRIO</t>
        </is>
      </c>
      <c r="G1437" s="74" t="inlineStr">
        <is>
          <t>TOTAL</t>
        </is>
      </c>
    </row>
    <row r="1438" ht="21" customHeight="1">
      <c r="A1438" s="18" t="inlineStr">
        <is>
          <t>88247</t>
        </is>
      </c>
      <c r="B1438" s="19" t="inlineStr">
        <is>
          <t>AUXILIAR DE ELETRICISTA COM ENCARGOS COMPLEMENTARES</t>
        </is>
      </c>
      <c r="C1438" s="18" t="inlineStr">
        <is>
          <t>SINAPI</t>
        </is>
      </c>
      <c r="D1438" s="18" t="inlineStr">
        <is>
          <t>H</t>
        </is>
      </c>
      <c r="E1438" s="20">
        <f>L1438*FATOR</f>
        <v/>
      </c>
      <c r="F1438" s="21">
        <f>'COMPOSICOES AUXILIARES'!G376</f>
        <v/>
      </c>
      <c r="G1438" s="21">
        <f>TRUNC(TRUNC(E1438,8)*F1438,2)</f>
        <v/>
      </c>
      <c r="L1438" t="n">
        <v>0.328</v>
      </c>
      <c r="M1438" t="n">
        <v>23.65</v>
      </c>
      <c r="N1438">
        <f>(M1438-F1438)</f>
        <v/>
      </c>
    </row>
    <row r="1439" ht="15" customHeight="1">
      <c r="A1439" s="18" t="inlineStr">
        <is>
          <t>88264</t>
        </is>
      </c>
      <c r="B1439" s="19" t="inlineStr">
        <is>
          <t>ELETRICISTA COM ENCARGOS COMPLEMENTARES</t>
        </is>
      </c>
      <c r="C1439" s="18" t="inlineStr">
        <is>
          <t>SINAPI</t>
        </is>
      </c>
      <c r="D1439" s="18" t="inlineStr">
        <is>
          <t>H</t>
        </is>
      </c>
      <c r="E1439" s="20">
        <f>L1439*FATOR</f>
        <v/>
      </c>
      <c r="F1439" s="21">
        <f>'COMPOSICOES AUXILIARES'!G1514</f>
        <v/>
      </c>
      <c r="G1439" s="21">
        <f>TRUNC(TRUNC(E1439,8)*F1439,2)</f>
        <v/>
      </c>
      <c r="L1439" t="n">
        <v>0.328</v>
      </c>
      <c r="M1439" t="n">
        <v>29.25</v>
      </c>
      <c r="N1439">
        <f>(M1439-F1439)</f>
        <v/>
      </c>
    </row>
    <row r="1440" ht="18" customHeight="1">
      <c r="A1440" s="1" t="n"/>
      <c r="B1440" s="1" t="n"/>
      <c r="C1440" s="1" t="n"/>
      <c r="D1440" s="1" t="n"/>
      <c r="E1440" s="77" t="inlineStr">
        <is>
          <t>TOTAL Mão de Obra com Encargos Complementares:</t>
        </is>
      </c>
      <c r="F1440" s="89" t="n"/>
      <c r="G1440" s="22">
        <f>SUM(G1438:G1439)</f>
        <v/>
      </c>
    </row>
    <row r="1441" ht="15" customHeight="1">
      <c r="A1441" s="1" t="n"/>
      <c r="B1441" s="1" t="n"/>
      <c r="C1441" s="1" t="n"/>
      <c r="D1441" s="1" t="n"/>
      <c r="E1441" s="78" t="inlineStr">
        <is>
          <t>VALOR:</t>
        </is>
      </c>
      <c r="F1441" s="89" t="n"/>
      <c r="G1441" s="4">
        <f>SUM(G1436,G1440)</f>
        <v/>
      </c>
    </row>
    <row r="1442" ht="15" customHeight="1">
      <c r="A1442" s="1" t="n"/>
      <c r="B1442" s="1" t="n"/>
      <c r="C1442" s="1" t="n"/>
      <c r="D1442" s="1" t="n"/>
      <c r="E1442" s="78" t="inlineStr">
        <is>
          <t>VALOR BDI:</t>
        </is>
      </c>
      <c r="F1442" s="89" t="n"/>
      <c r="G1442" s="4">
        <f>ROUNDDOWN(G1441*BDI,2)</f>
        <v/>
      </c>
    </row>
    <row r="1443" ht="15" customHeight="1">
      <c r="A1443" s="1" t="n"/>
      <c r="B1443" s="1" t="n"/>
      <c r="C1443" s="1" t="n"/>
      <c r="D1443" s="1" t="n"/>
      <c r="E1443" s="78" t="inlineStr">
        <is>
          <t>VALOR COM BDI:</t>
        </is>
      </c>
      <c r="F1443" s="89" t="n"/>
      <c r="G1443" s="4">
        <f>G1442 + G1441</f>
        <v/>
      </c>
    </row>
    <row r="1444" ht="9.949999999999999" customHeight="1">
      <c r="A1444" s="1" t="n"/>
      <c r="B1444" s="1" t="n"/>
      <c r="C1444" s="1" t="n"/>
      <c r="D1444" s="1" t="n"/>
      <c r="E1444" s="79" t="n"/>
    </row>
    <row r="1445" ht="20.1" customHeight="1">
      <c r="A1445" s="80" t="inlineStr">
        <is>
          <t>S00127 Concreto simples usinado fck=21mpa, bombeado, lançado e adensado em superestrutura (m3)</t>
        </is>
      </c>
      <c r="B1445" s="88" t="n"/>
      <c r="C1445" s="88" t="n"/>
      <c r="D1445" s="88" t="n"/>
      <c r="E1445" s="88" t="n"/>
      <c r="F1445" s="88" t="n"/>
      <c r="G1445" s="89" t="n"/>
    </row>
    <row r="1446" ht="15" customHeight="1">
      <c r="A1446" s="76" t="inlineStr">
        <is>
          <t>Equipamento</t>
        </is>
      </c>
      <c r="B1446" s="89" t="n"/>
      <c r="C1446" s="74" t="inlineStr">
        <is>
          <t>FONTE</t>
        </is>
      </c>
      <c r="D1446" s="74" t="inlineStr">
        <is>
          <t>UNID</t>
        </is>
      </c>
      <c r="E1446" s="74" t="inlineStr">
        <is>
          <t>COEFICIENTE</t>
        </is>
      </c>
      <c r="F1446" s="74" t="inlineStr">
        <is>
          <t>PREÇO UNITÁRIO</t>
        </is>
      </c>
      <c r="G1446" s="74" t="inlineStr">
        <is>
          <t>TOTAL</t>
        </is>
      </c>
    </row>
    <row r="1447" ht="29.1" customHeight="1">
      <c r="A1447" s="18" t="inlineStr">
        <is>
          <t>S00128</t>
        </is>
      </c>
      <c r="B1447" s="19" t="inlineStr">
        <is>
          <t>Lançamento de concreto usinado, bombeado, em peças armadas da superestrutura, inclusive colocação, adensamento e acabamento</t>
        </is>
      </c>
      <c r="C1447" s="18" t="inlineStr">
        <is>
          <t>ORSE</t>
        </is>
      </c>
      <c r="D1447" s="18" t="inlineStr">
        <is>
          <t>m3</t>
        </is>
      </c>
      <c r="E1447" s="20" t="n">
        <v>2</v>
      </c>
      <c r="F1447" s="21">
        <f>ROUND(M1447*FATOR, 2)</f>
        <v/>
      </c>
      <c r="G1447" s="21">
        <f>ROUND(ROUND(E1447,8)*F1447,2)</f>
        <v/>
      </c>
      <c r="L1447" t="n">
        <v>2</v>
      </c>
      <c r="M1447" t="n">
        <v>61.64</v>
      </c>
      <c r="N1447">
        <f>(M1447-F1447)</f>
        <v/>
      </c>
    </row>
    <row r="1448" ht="15" customHeight="1">
      <c r="A1448" s="1" t="n"/>
      <c r="B1448" s="1" t="n"/>
      <c r="C1448" s="1" t="n"/>
      <c r="D1448" s="1" t="n"/>
      <c r="E1448" s="77" t="inlineStr">
        <is>
          <t>TOTAL Equipamento:</t>
        </is>
      </c>
      <c r="F1448" s="89" t="n"/>
      <c r="G1448" s="22">
        <f>SUM(G1447:G1447)</f>
        <v/>
      </c>
    </row>
    <row r="1449" ht="15" customHeight="1">
      <c r="A1449" s="76" t="inlineStr">
        <is>
          <t>Material</t>
        </is>
      </c>
      <c r="B1449" s="89" t="n"/>
      <c r="C1449" s="74" t="inlineStr">
        <is>
          <t>FONTE</t>
        </is>
      </c>
      <c r="D1449" s="74" t="inlineStr">
        <is>
          <t>UNID</t>
        </is>
      </c>
      <c r="E1449" s="74" t="inlineStr">
        <is>
          <t>COEFICIENTE</t>
        </is>
      </c>
      <c r="F1449" s="74" t="inlineStr">
        <is>
          <t>PREÇO UNITÁRIO</t>
        </is>
      </c>
      <c r="G1449" s="74" t="inlineStr">
        <is>
          <t>TOTAL</t>
        </is>
      </c>
    </row>
    <row r="1450" ht="29.1" customHeight="1">
      <c r="A1450" s="18" t="inlineStr">
        <is>
          <t>00034492</t>
        </is>
      </c>
      <c r="B1450" s="19" t="inlineStr">
        <is>
          <t>CONCRETO USINADO BOMBEAVEL, CLASSE DE RESISTENCIA C20, COM BRITA 0 E 1, SLUMP = 100 +/- 20 MM, EXCLUI SERVICO DE BOMBEAMENTO (NBR 8953)</t>
        </is>
      </c>
      <c r="C1450" s="18" t="inlineStr">
        <is>
          <t>SINAPI</t>
        </is>
      </c>
      <c r="D1450" s="18" t="inlineStr">
        <is>
          <t>M3</t>
        </is>
      </c>
      <c r="E1450" s="20" t="n">
        <v>1</v>
      </c>
      <c r="F1450" s="21">
        <f>ROUND(M1450*FATOR, 2)</f>
        <v/>
      </c>
      <c r="G1450" s="21">
        <f>ROUND(ROUND(E1450,8)*F1450,2)</f>
        <v/>
      </c>
      <c r="L1450" t="n">
        <v>1</v>
      </c>
      <c r="M1450" t="n">
        <v>485</v>
      </c>
      <c r="N1450">
        <f>(M1450-F1450)</f>
        <v/>
      </c>
    </row>
    <row r="1451" ht="15" customHeight="1">
      <c r="A1451" s="1" t="n"/>
      <c r="B1451" s="1" t="n"/>
      <c r="C1451" s="1" t="n"/>
      <c r="D1451" s="1" t="n"/>
      <c r="E1451" s="77" t="inlineStr">
        <is>
          <t>TOTAL Material:</t>
        </is>
      </c>
      <c r="F1451" s="89" t="n"/>
      <c r="G1451" s="22">
        <f>SUM(G1450:G1450)</f>
        <v/>
      </c>
    </row>
    <row r="1452" ht="15" customHeight="1">
      <c r="A1452" s="1" t="n"/>
      <c r="B1452" s="1" t="n"/>
      <c r="C1452" s="1" t="n"/>
      <c r="D1452" s="1" t="n"/>
      <c r="E1452" s="78" t="inlineStr">
        <is>
          <t>VALOR:</t>
        </is>
      </c>
      <c r="F1452" s="89" t="n"/>
      <c r="G1452" s="4">
        <f>SUM(G1451,G1448)</f>
        <v/>
      </c>
    </row>
    <row r="1453" ht="15" customHeight="1">
      <c r="A1453" s="1" t="n"/>
      <c r="B1453" s="1" t="n"/>
      <c r="C1453" s="1" t="n"/>
      <c r="D1453" s="1" t="n"/>
      <c r="E1453" s="78" t="inlineStr">
        <is>
          <t>VALOR BDI:</t>
        </is>
      </c>
      <c r="F1453" s="89" t="n"/>
      <c r="G1453" s="4">
        <f>ROUNDDOWN(G1452*BDI,2)</f>
        <v/>
      </c>
    </row>
    <row r="1454" ht="15" customHeight="1">
      <c r="A1454" s="1" t="n"/>
      <c r="B1454" s="1" t="n"/>
      <c r="C1454" s="1" t="n"/>
      <c r="D1454" s="1" t="n"/>
      <c r="E1454" s="78" t="inlineStr">
        <is>
          <t>VALOR COM BDI:</t>
        </is>
      </c>
      <c r="F1454" s="89" t="n"/>
      <c r="G1454" s="4">
        <f>G1453 + G1452</f>
        <v/>
      </c>
    </row>
    <row r="1455" ht="9.949999999999999" customHeight="1">
      <c r="A1455" s="1" t="n"/>
      <c r="B1455" s="1" t="n"/>
      <c r="C1455" s="1" t="n"/>
      <c r="D1455" s="1" t="n"/>
      <c r="E1455" s="79" t="n"/>
    </row>
    <row r="1456" ht="20.1" customHeight="1">
      <c r="A1456" s="80" t="inlineStr">
        <is>
          <t>90775 DESENHISTA PROJETISTA COM ENCARGOS COMPLEMENTARES (H)</t>
        </is>
      </c>
      <c r="B1456" s="88" t="n"/>
      <c r="C1456" s="88" t="n"/>
      <c r="D1456" s="88" t="n"/>
      <c r="E1456" s="88" t="n"/>
      <c r="F1456" s="88" t="n"/>
      <c r="G1456" s="89" t="n"/>
    </row>
    <row r="1457" ht="15" customHeight="1">
      <c r="A1457" s="76" t="inlineStr">
        <is>
          <t>Encargos Complementares</t>
        </is>
      </c>
      <c r="B1457" s="89" t="n"/>
      <c r="C1457" s="74" t="inlineStr">
        <is>
          <t>FONTE</t>
        </is>
      </c>
      <c r="D1457" s="74" t="inlineStr">
        <is>
          <t>UNID</t>
        </is>
      </c>
      <c r="E1457" s="74" t="inlineStr">
        <is>
          <t>COEFICIENTE</t>
        </is>
      </c>
      <c r="F1457" s="74" t="inlineStr">
        <is>
          <t>PREÇO UNITÁRIO</t>
        </is>
      </c>
      <c r="G1457" s="74" t="inlineStr">
        <is>
          <t>TOTAL</t>
        </is>
      </c>
    </row>
    <row r="1458" ht="21" customHeight="1">
      <c r="A1458" s="18" t="inlineStr">
        <is>
          <t>00043493</t>
        </is>
      </c>
      <c r="B1458" s="19" t="inlineStr">
        <is>
          <t>EPI - FAMILIA TOPOGRAFO - HORISTA (ENCARGOS COMPLEMENTARES - COLETADO CAIXA)</t>
        </is>
      </c>
      <c r="C1458" s="18" t="inlineStr">
        <is>
          <t>SINAPI</t>
        </is>
      </c>
      <c r="D1458" s="18" t="inlineStr">
        <is>
          <t>H</t>
        </is>
      </c>
      <c r="E1458" s="20" t="n">
        <v>1</v>
      </c>
      <c r="F1458" s="21" t="n">
        <v>0.71</v>
      </c>
      <c r="G1458" s="21">
        <f>TRUNC(TRUNC(E1458,8)*F1458,2)</f>
        <v/>
      </c>
      <c r="L1458" t="n">
        <v>1</v>
      </c>
      <c r="M1458" t="n">
        <v>0.71</v>
      </c>
      <c r="N1458">
        <f>(M1458-F1458)</f>
        <v/>
      </c>
    </row>
    <row r="1459" ht="21" customHeight="1">
      <c r="A1459" s="18" t="inlineStr">
        <is>
          <t>00037372</t>
        </is>
      </c>
      <c r="B1459" s="19" t="inlineStr">
        <is>
          <t>EXAMES - HORISTA (COLETADO CAIXA - ENCARGOS COMPLEMENTARES)</t>
        </is>
      </c>
      <c r="C1459" s="18" t="inlineStr">
        <is>
          <t>SINAPI</t>
        </is>
      </c>
      <c r="D1459" s="18" t="inlineStr">
        <is>
          <t>H</t>
        </is>
      </c>
      <c r="E1459" s="20" t="n">
        <v>1</v>
      </c>
      <c r="F1459" s="21" t="n">
        <v>1.34</v>
      </c>
      <c r="G1459" s="21">
        <f>TRUNC(TRUNC(E1459,8)*F1459,2)</f>
        <v/>
      </c>
      <c r="L1459" t="n">
        <v>1</v>
      </c>
      <c r="M1459" t="n">
        <v>1.34</v>
      </c>
      <c r="N1459">
        <f>(M1459-F1459)</f>
        <v/>
      </c>
    </row>
    <row r="1460" ht="21" customHeight="1">
      <c r="A1460" s="18" t="inlineStr">
        <is>
          <t>00043469</t>
        </is>
      </c>
      <c r="B1460" s="19" t="inlineStr">
        <is>
          <t>FERRAMENTAS - FAMILIA TOPOGRAFO - HORISTA (ENCARGOS COMPLEMENTARES - COLETADO CAIXA)</t>
        </is>
      </c>
      <c r="C1460" s="18" t="inlineStr">
        <is>
          <t>SINAPI</t>
        </is>
      </c>
      <c r="D1460" s="18" t="inlineStr">
        <is>
          <t>H</t>
        </is>
      </c>
      <c r="E1460" s="20" t="n">
        <v>1</v>
      </c>
      <c r="F1460" s="21" t="n">
        <v>0.07000000000000001</v>
      </c>
      <c r="G1460" s="21">
        <f>TRUNC(TRUNC(E1460,8)*F1460,2)</f>
        <v/>
      </c>
      <c r="L1460" t="n">
        <v>1</v>
      </c>
      <c r="M1460" t="n">
        <v>0.07000000000000001</v>
      </c>
      <c r="N1460">
        <f>(M1460-F1460)</f>
        <v/>
      </c>
    </row>
    <row r="1461" ht="21" customHeight="1">
      <c r="A1461" s="18" t="inlineStr">
        <is>
          <t>00037373</t>
        </is>
      </c>
      <c r="B1461" s="19" t="inlineStr">
        <is>
          <t>SEGURO - HORISTA (COLETADO CAIXA - ENCARGOS COMPLEMENTARES)</t>
        </is>
      </c>
      <c r="C1461" s="18" t="inlineStr">
        <is>
          <t>SINAPI</t>
        </is>
      </c>
      <c r="D1461" s="18" t="inlineStr">
        <is>
          <t>H</t>
        </is>
      </c>
      <c r="E1461" s="20" t="n">
        <v>1</v>
      </c>
      <c r="F1461" s="21" t="n">
        <v>0.04</v>
      </c>
      <c r="G1461" s="21">
        <f>TRUNC(TRUNC(E1461,8)*F1461,2)</f>
        <v/>
      </c>
      <c r="L1461" t="n">
        <v>1</v>
      </c>
      <c r="M1461" t="n">
        <v>0.04</v>
      </c>
      <c r="N1461">
        <f>(M1461-F1461)</f>
        <v/>
      </c>
    </row>
    <row r="1462" ht="15" customHeight="1">
      <c r="A1462" s="1" t="n"/>
      <c r="B1462" s="1" t="n"/>
      <c r="C1462" s="1" t="n"/>
      <c r="D1462" s="1" t="n"/>
      <c r="E1462" s="77" t="inlineStr">
        <is>
          <t>TOTAL Encargos Complementares:</t>
        </is>
      </c>
      <c r="F1462" s="89" t="n"/>
      <c r="G1462" s="22">
        <f>SUM(G1458:G1461)</f>
        <v/>
      </c>
    </row>
    <row r="1463" ht="15" customHeight="1">
      <c r="A1463" s="76" t="inlineStr">
        <is>
          <t>Mão de Obra</t>
        </is>
      </c>
      <c r="B1463" s="89" t="n"/>
      <c r="C1463" s="74" t="inlineStr">
        <is>
          <t>FONTE</t>
        </is>
      </c>
      <c r="D1463" s="74" t="inlineStr">
        <is>
          <t>UNID</t>
        </is>
      </c>
      <c r="E1463" s="74" t="inlineStr">
        <is>
          <t>COEFICIENTE</t>
        </is>
      </c>
      <c r="F1463" s="74" t="inlineStr">
        <is>
          <t>PREÇO UNITÁRIO</t>
        </is>
      </c>
      <c r="G1463" s="74" t="inlineStr">
        <is>
          <t>TOTAL</t>
        </is>
      </c>
    </row>
    <row r="1464" ht="15" customHeight="1">
      <c r="A1464" s="18" t="inlineStr">
        <is>
          <t>00002358</t>
        </is>
      </c>
      <c r="B1464" s="19" t="inlineStr">
        <is>
          <t>DESENHISTA PROJETISTA (HORISTA)</t>
        </is>
      </c>
      <c r="C1464" s="18" t="inlineStr">
        <is>
          <t>SINAPI</t>
        </is>
      </c>
      <c r="D1464" s="18" t="inlineStr">
        <is>
          <t>H</t>
        </is>
      </c>
      <c r="E1464" s="20">
        <f>L1464*FATOR</f>
        <v/>
      </c>
      <c r="F1464" s="21" t="n">
        <v>27.35</v>
      </c>
      <c r="G1464" s="21">
        <f>TRUNC(TRUNC(E1464,8)*F1464,2)</f>
        <v/>
      </c>
      <c r="L1464" t="n">
        <v>1</v>
      </c>
      <c r="M1464" t="n">
        <v>27.35</v>
      </c>
      <c r="N1464">
        <f>(M1464-F1464)</f>
        <v/>
      </c>
    </row>
    <row r="1465" ht="15" customHeight="1">
      <c r="A1465" s="1" t="n"/>
      <c r="B1465" s="1" t="n"/>
      <c r="C1465" s="1" t="n"/>
      <c r="D1465" s="1" t="n"/>
      <c r="E1465" s="77" t="inlineStr">
        <is>
          <t>TOTAL Mão de Obra:</t>
        </is>
      </c>
      <c r="F1465" s="89" t="n"/>
      <c r="G1465" s="22">
        <f>SUM(G1464:G1464)</f>
        <v/>
      </c>
    </row>
    <row r="1466" ht="15" customHeight="1">
      <c r="A1466" s="76" t="inlineStr">
        <is>
          <t>Serviço</t>
        </is>
      </c>
      <c r="B1466" s="89" t="n"/>
      <c r="C1466" s="74" t="inlineStr">
        <is>
          <t>FONTE</t>
        </is>
      </c>
      <c r="D1466" s="74" t="inlineStr">
        <is>
          <t>UNID</t>
        </is>
      </c>
      <c r="E1466" s="74" t="inlineStr">
        <is>
          <t>COEFICIENTE</t>
        </is>
      </c>
      <c r="F1466" s="74" t="inlineStr">
        <is>
          <t>PREÇO UNITÁRIO</t>
        </is>
      </c>
      <c r="G1466" s="74" t="inlineStr">
        <is>
          <t>TOTAL</t>
        </is>
      </c>
    </row>
    <row r="1467" ht="21" customHeight="1">
      <c r="A1467" s="18" t="inlineStr">
        <is>
          <t>95400</t>
        </is>
      </c>
      <c r="B1467" s="19" t="inlineStr">
        <is>
          <t>CURSO DE CAPACITAÇÃO PARA DESENHISTA PROJETISTA (ENCARGOS COMPLEMENTARES) - HORISTA</t>
        </is>
      </c>
      <c r="C1467" s="18" t="inlineStr">
        <is>
          <t>SINAPI</t>
        </is>
      </c>
      <c r="D1467" s="18" t="inlineStr">
        <is>
          <t>H</t>
        </is>
      </c>
      <c r="E1467" s="20" t="n">
        <v>1</v>
      </c>
      <c r="F1467" s="21">
        <f>'COMPOSICOES AUXILIARES'!G1189</f>
        <v/>
      </c>
      <c r="G1467" s="21">
        <f>TRUNC(TRUNC(E1467,8)*F1467,2)</f>
        <v/>
      </c>
      <c r="L1467" t="n">
        <v>1</v>
      </c>
      <c r="M1467" t="n">
        <v>0.16</v>
      </c>
      <c r="N1467">
        <f>(M1467-F1467)</f>
        <v/>
      </c>
    </row>
    <row r="1468" ht="15" customHeight="1">
      <c r="A1468" s="1" t="n"/>
      <c r="B1468" s="1" t="n"/>
      <c r="C1468" s="1" t="n"/>
      <c r="D1468" s="1" t="n"/>
      <c r="E1468" s="77" t="inlineStr">
        <is>
          <t>TOTAL Serviço:</t>
        </is>
      </c>
      <c r="F1468" s="89" t="n"/>
      <c r="G1468" s="22">
        <f>SUM(G1467:G1467)</f>
        <v/>
      </c>
    </row>
    <row r="1469" ht="15" customHeight="1">
      <c r="A1469" s="1" t="n"/>
      <c r="B1469" s="1" t="n"/>
      <c r="C1469" s="1" t="n"/>
      <c r="D1469" s="1" t="n"/>
      <c r="E1469" s="78" t="inlineStr">
        <is>
          <t>VALOR:</t>
        </is>
      </c>
      <c r="F1469" s="89" t="n"/>
      <c r="G1469" s="4">
        <f>SUM(G1468,G1465,G1462)</f>
        <v/>
      </c>
    </row>
    <row r="1470" ht="15" customHeight="1">
      <c r="A1470" s="1" t="n"/>
      <c r="B1470" s="1" t="n"/>
      <c r="C1470" s="1" t="n"/>
      <c r="D1470" s="1" t="n"/>
      <c r="E1470" s="78" t="inlineStr">
        <is>
          <t>VALOR BDI:</t>
        </is>
      </c>
      <c r="F1470" s="89" t="n"/>
      <c r="G1470" s="4">
        <f>ROUNDDOWN(G1469*BDI,2)</f>
        <v/>
      </c>
    </row>
    <row r="1471" ht="15" customHeight="1">
      <c r="A1471" s="1" t="n"/>
      <c r="B1471" s="1" t="n"/>
      <c r="C1471" s="1" t="n"/>
      <c r="D1471" s="1" t="n"/>
      <c r="E1471" s="78" t="inlineStr">
        <is>
          <t>VALOR COM BDI:</t>
        </is>
      </c>
      <c r="F1471" s="89" t="n"/>
      <c r="G1471" s="4">
        <f>G1470 + G1469</f>
        <v/>
      </c>
    </row>
    <row r="1472" ht="9.949999999999999" customHeight="1">
      <c r="A1472" s="1" t="n"/>
      <c r="B1472" s="1" t="n"/>
      <c r="C1472" s="1" t="n"/>
      <c r="D1472" s="1" t="n"/>
      <c r="E1472" s="79" t="n"/>
    </row>
    <row r="1473" ht="20.1" customHeight="1">
      <c r="A1473" s="80" t="inlineStr">
        <is>
          <t>93659 DISJUNTOR MONOPOLAR TIPO DIN, CORRENTE NOMINAL DE 50A - FORNECIMENTO E INSTALAÇÃO. AF_10/2020 (UN)</t>
        </is>
      </c>
      <c r="B1473" s="88" t="n"/>
      <c r="C1473" s="88" t="n"/>
      <c r="D1473" s="88" t="n"/>
      <c r="E1473" s="88" t="n"/>
      <c r="F1473" s="88" t="n"/>
      <c r="G1473" s="89" t="n"/>
    </row>
    <row r="1474" ht="15" customHeight="1">
      <c r="A1474" s="76" t="inlineStr">
        <is>
          <t>Material</t>
        </is>
      </c>
      <c r="B1474" s="89" t="n"/>
      <c r="C1474" s="74" t="inlineStr">
        <is>
          <t>FONTE</t>
        </is>
      </c>
      <c r="D1474" s="74" t="inlineStr">
        <is>
          <t>UNID</t>
        </is>
      </c>
      <c r="E1474" s="74" t="inlineStr">
        <is>
          <t>COEFICIENTE</t>
        </is>
      </c>
      <c r="F1474" s="74" t="inlineStr">
        <is>
          <t>PREÇO UNITÁRIO</t>
        </is>
      </c>
      <c r="G1474" s="74" t="inlineStr">
        <is>
          <t>TOTAL</t>
        </is>
      </c>
    </row>
    <row r="1475" ht="21" customHeight="1">
      <c r="A1475" s="18" t="inlineStr">
        <is>
          <t>00034686</t>
        </is>
      </c>
      <c r="B1475" s="19" t="inlineStr">
        <is>
          <t>DISJUNTOR TERMOMAGNETICO PARA TRILHO DIN (IEC), MONOPOLAR, 40 - 50 A, ICC - 5KA / 250 VCA</t>
        </is>
      </c>
      <c r="C1475" s="18" t="inlineStr">
        <is>
          <t>SINAPI</t>
        </is>
      </c>
      <c r="D1475" s="18" t="inlineStr">
        <is>
          <t>UN</t>
        </is>
      </c>
      <c r="E1475" s="20" t="n">
        <v>1</v>
      </c>
      <c r="F1475" s="21">
        <f>ROUND(M1475*FATOR, 2)</f>
        <v/>
      </c>
      <c r="G1475" s="21">
        <f>TRUNC(TRUNC(E1475,8)*F1475,2)</f>
        <v/>
      </c>
      <c r="L1475" t="n">
        <v>1</v>
      </c>
      <c r="M1475" t="n">
        <v>11.94</v>
      </c>
      <c r="N1475">
        <f>(M1475-F1475)</f>
        <v/>
      </c>
    </row>
    <row r="1476" ht="29.1" customHeight="1">
      <c r="A1476" s="18" t="inlineStr">
        <is>
          <t>00001575</t>
        </is>
      </c>
      <c r="B1476" s="19" t="inlineStr">
        <is>
          <t>TERMINAL A COMPRESSAO EM COBRE ESTANHADO PARA CABO 16 MM2, 1 FURO E 1 COMPRESSAO, PARA PARAFUSO DE FIXACAO M6</t>
        </is>
      </c>
      <c r="C1476" s="18" t="inlineStr">
        <is>
          <t>SINAPI</t>
        </is>
      </c>
      <c r="D1476" s="18" t="inlineStr">
        <is>
          <t>UN</t>
        </is>
      </c>
      <c r="E1476" s="20" t="n">
        <v>1</v>
      </c>
      <c r="F1476" s="21">
        <f>ROUND(M1476*FATOR, 2)</f>
        <v/>
      </c>
      <c r="G1476" s="21">
        <f>TRUNC(TRUNC(E1476,8)*F1476,2)</f>
        <v/>
      </c>
      <c r="L1476" t="n">
        <v>1</v>
      </c>
      <c r="M1476" t="n">
        <v>2</v>
      </c>
      <c r="N1476">
        <f>(M1476-F1476)</f>
        <v/>
      </c>
    </row>
    <row r="1477" ht="15" customHeight="1">
      <c r="A1477" s="1" t="n"/>
      <c r="B1477" s="1" t="n"/>
      <c r="C1477" s="1" t="n"/>
      <c r="D1477" s="1" t="n"/>
      <c r="E1477" s="77" t="inlineStr">
        <is>
          <t>TOTAL Material:</t>
        </is>
      </c>
      <c r="F1477" s="89" t="n"/>
      <c r="G1477" s="22">
        <f>SUM(G1475:G1476)</f>
        <v/>
      </c>
    </row>
    <row r="1478" ht="15" customHeight="1">
      <c r="A1478" s="76" t="inlineStr">
        <is>
          <t>Mão de Obra com Encargos Complementares</t>
        </is>
      </c>
      <c r="B1478" s="89" t="n"/>
      <c r="C1478" s="74" t="inlineStr">
        <is>
          <t>FONTE</t>
        </is>
      </c>
      <c r="D1478" s="74" t="inlineStr">
        <is>
          <t>UNID</t>
        </is>
      </c>
      <c r="E1478" s="74" t="inlineStr">
        <is>
          <t>COEFICIENTE</t>
        </is>
      </c>
      <c r="F1478" s="74" t="inlineStr">
        <is>
          <t>PREÇO UNITÁRIO</t>
        </is>
      </c>
      <c r="G1478" s="74" t="inlineStr">
        <is>
          <t>TOTAL</t>
        </is>
      </c>
    </row>
    <row r="1479" ht="21" customHeight="1">
      <c r="A1479" s="18" t="inlineStr">
        <is>
          <t>88247</t>
        </is>
      </c>
      <c r="B1479" s="19" t="inlineStr">
        <is>
          <t>AUXILIAR DE ELETRICISTA COM ENCARGOS COMPLEMENTARES</t>
        </is>
      </c>
      <c r="C1479" s="18" t="inlineStr">
        <is>
          <t>SINAPI</t>
        </is>
      </c>
      <c r="D1479" s="18" t="inlineStr">
        <is>
          <t>H</t>
        </is>
      </c>
      <c r="E1479" s="20">
        <f>L1479*FATOR</f>
        <v/>
      </c>
      <c r="F1479" s="21">
        <f>'COMPOSICOES AUXILIARES'!G376</f>
        <v/>
      </c>
      <c r="G1479" s="21">
        <f>TRUNC(TRUNC(E1479,8)*F1479,2)</f>
        <v/>
      </c>
      <c r="L1479" t="n">
        <v>0.1892</v>
      </c>
      <c r="M1479" t="n">
        <v>23.65</v>
      </c>
      <c r="N1479">
        <f>(M1479-F1479)</f>
        <v/>
      </c>
    </row>
    <row r="1480" ht="15" customHeight="1">
      <c r="A1480" s="18" t="inlineStr">
        <is>
          <t>88264</t>
        </is>
      </c>
      <c r="B1480" s="19" t="inlineStr">
        <is>
          <t>ELETRICISTA COM ENCARGOS COMPLEMENTARES</t>
        </is>
      </c>
      <c r="C1480" s="18" t="inlineStr">
        <is>
          <t>SINAPI</t>
        </is>
      </c>
      <c r="D1480" s="18" t="inlineStr">
        <is>
          <t>H</t>
        </is>
      </c>
      <c r="E1480" s="20">
        <f>L1480*FATOR</f>
        <v/>
      </c>
      <c r="F1480" s="21">
        <f>'COMPOSICOES AUXILIARES'!G1514</f>
        <v/>
      </c>
      <c r="G1480" s="21">
        <f>TRUNC(TRUNC(E1480,8)*F1480,2)</f>
        <v/>
      </c>
      <c r="L1480" t="n">
        <v>0.1892</v>
      </c>
      <c r="M1480" t="n">
        <v>29.25</v>
      </c>
      <c r="N1480">
        <f>(M1480-F1480)</f>
        <v/>
      </c>
    </row>
    <row r="1481" ht="18" customHeight="1">
      <c r="A1481" s="1" t="n"/>
      <c r="B1481" s="1" t="n"/>
      <c r="C1481" s="1" t="n"/>
      <c r="D1481" s="1" t="n"/>
      <c r="E1481" s="77" t="inlineStr">
        <is>
          <t>TOTAL Mão de Obra com Encargos Complementares:</t>
        </is>
      </c>
      <c r="F1481" s="89" t="n"/>
      <c r="G1481" s="22">
        <f>SUM(G1479:G1480)</f>
        <v/>
      </c>
    </row>
    <row r="1482" ht="15" customHeight="1">
      <c r="A1482" s="1" t="n"/>
      <c r="B1482" s="1" t="n"/>
      <c r="C1482" s="1" t="n"/>
      <c r="D1482" s="1" t="n"/>
      <c r="E1482" s="78" t="inlineStr">
        <is>
          <t>VALOR:</t>
        </is>
      </c>
      <c r="F1482" s="89" t="n"/>
      <c r="G1482" s="4">
        <f>SUM(G1477,G1481)</f>
        <v/>
      </c>
    </row>
    <row r="1483" ht="15" customHeight="1">
      <c r="A1483" s="1" t="n"/>
      <c r="B1483" s="1" t="n"/>
      <c r="C1483" s="1" t="n"/>
      <c r="D1483" s="1" t="n"/>
      <c r="E1483" s="78" t="inlineStr">
        <is>
          <t>VALOR BDI:</t>
        </is>
      </c>
      <c r="F1483" s="89" t="n"/>
      <c r="G1483" s="4">
        <f>ROUNDDOWN(G1482*BDI,2)</f>
        <v/>
      </c>
    </row>
    <row r="1484" ht="15" customHeight="1">
      <c r="A1484" s="1" t="n"/>
      <c r="B1484" s="1" t="n"/>
      <c r="C1484" s="1" t="n"/>
      <c r="D1484" s="1" t="n"/>
      <c r="E1484" s="78" t="inlineStr">
        <is>
          <t>VALOR COM BDI:</t>
        </is>
      </c>
      <c r="F1484" s="89" t="n"/>
      <c r="G1484" s="4">
        <f>G1483 + G1482</f>
        <v/>
      </c>
    </row>
    <row r="1485" ht="9.949999999999999" customHeight="1">
      <c r="A1485" s="1" t="n"/>
      <c r="B1485" s="1" t="n"/>
      <c r="C1485" s="1" t="n"/>
      <c r="D1485" s="1" t="n"/>
      <c r="E1485" s="79" t="n"/>
    </row>
    <row r="1486" ht="20.1" customHeight="1">
      <c r="A1486" s="80" t="inlineStr">
        <is>
          <t>101891 DISJUNTOR MONOPOLAR TIPO NEMA, CORRENTE NOMINAL DE 35 ATÉ 50A - FORNECIMENTO E INSTALAÇÃO. AF_10/2020 (UN)</t>
        </is>
      </c>
      <c r="B1486" s="88" t="n"/>
      <c r="C1486" s="88" t="n"/>
      <c r="D1486" s="88" t="n"/>
      <c r="E1486" s="88" t="n"/>
      <c r="F1486" s="88" t="n"/>
      <c r="G1486" s="89" t="n"/>
    </row>
    <row r="1487" ht="15" customHeight="1">
      <c r="A1487" s="76" t="inlineStr">
        <is>
          <t>Material</t>
        </is>
      </c>
      <c r="B1487" s="89" t="n"/>
      <c r="C1487" s="74" t="inlineStr">
        <is>
          <t>FONTE</t>
        </is>
      </c>
      <c r="D1487" s="74" t="inlineStr">
        <is>
          <t>UNID</t>
        </is>
      </c>
      <c r="E1487" s="74" t="inlineStr">
        <is>
          <t>COEFICIENTE</t>
        </is>
      </c>
      <c r="F1487" s="74" t="inlineStr">
        <is>
          <t>PREÇO UNITÁRIO</t>
        </is>
      </c>
      <c r="G1487" s="74" t="inlineStr">
        <is>
          <t>TOTAL</t>
        </is>
      </c>
    </row>
    <row r="1488" ht="21" customHeight="1">
      <c r="A1488" s="18" t="inlineStr">
        <is>
          <t>00002386</t>
        </is>
      </c>
      <c r="B1488" s="19" t="inlineStr">
        <is>
          <t>DISJUNTOR TIPO NEMA, MONOPOLAR 35 ATE 50 A, TENSAO MAXIMA DE 240 V</t>
        </is>
      </c>
      <c r="C1488" s="18" t="inlineStr">
        <is>
          <t>SINAPI</t>
        </is>
      </c>
      <c r="D1488" s="18" t="inlineStr">
        <is>
          <t>UN</t>
        </is>
      </c>
      <c r="E1488" s="20" t="n">
        <v>1</v>
      </c>
      <c r="F1488" s="21">
        <f>ROUND(M1488*FATOR, 2)</f>
        <v/>
      </c>
      <c r="G1488" s="21">
        <f>TRUNC(TRUNC(E1488,8)*F1488,2)</f>
        <v/>
      </c>
      <c r="L1488" t="n">
        <v>1</v>
      </c>
      <c r="M1488" t="n">
        <v>17.49</v>
      </c>
      <c r="N1488">
        <f>(M1488-F1488)</f>
        <v/>
      </c>
    </row>
    <row r="1489" ht="29.1" customHeight="1">
      <c r="A1489" s="18" t="inlineStr">
        <is>
          <t>00001574</t>
        </is>
      </c>
      <c r="B1489" s="19" t="inlineStr">
        <is>
          <t>TERMINAL A COMPRESSAO EM COBRE ESTANHADO PARA CABO 10 MM2, 1 FURO E 1 COMPRESSAO, PARA PARAFUSO DE FIXACAO M6</t>
        </is>
      </c>
      <c r="C1489" s="18" t="inlineStr">
        <is>
          <t>SINAPI</t>
        </is>
      </c>
      <c r="D1489" s="18" t="inlineStr">
        <is>
          <t>UN</t>
        </is>
      </c>
      <c r="E1489" s="20" t="n">
        <v>1</v>
      </c>
      <c r="F1489" s="21">
        <f>ROUND(M1489*FATOR, 2)</f>
        <v/>
      </c>
      <c r="G1489" s="21">
        <f>TRUNC(TRUNC(E1489,8)*F1489,2)</f>
        <v/>
      </c>
      <c r="L1489" t="n">
        <v>1</v>
      </c>
      <c r="M1489" t="n">
        <v>1.69</v>
      </c>
      <c r="N1489">
        <f>(M1489-F1489)</f>
        <v/>
      </c>
    </row>
    <row r="1490" ht="15" customHeight="1">
      <c r="A1490" s="1" t="n"/>
      <c r="B1490" s="1" t="n"/>
      <c r="C1490" s="1" t="n"/>
      <c r="D1490" s="1" t="n"/>
      <c r="E1490" s="77" t="inlineStr">
        <is>
          <t>TOTAL Material:</t>
        </is>
      </c>
      <c r="F1490" s="89" t="n"/>
      <c r="G1490" s="22">
        <f>SUM(G1488:G1489)</f>
        <v/>
      </c>
    </row>
    <row r="1491" ht="15" customHeight="1">
      <c r="A1491" s="76" t="inlineStr">
        <is>
          <t>Mão de Obra com Encargos Complementares</t>
        </is>
      </c>
      <c r="B1491" s="89" t="n"/>
      <c r="C1491" s="74" t="inlineStr">
        <is>
          <t>FONTE</t>
        </is>
      </c>
      <c r="D1491" s="74" t="inlineStr">
        <is>
          <t>UNID</t>
        </is>
      </c>
      <c r="E1491" s="74" t="inlineStr">
        <is>
          <t>COEFICIENTE</t>
        </is>
      </c>
      <c r="F1491" s="74" t="inlineStr">
        <is>
          <t>PREÇO UNITÁRIO</t>
        </is>
      </c>
      <c r="G1491" s="74" t="inlineStr">
        <is>
          <t>TOTAL</t>
        </is>
      </c>
    </row>
    <row r="1492" ht="21" customHeight="1">
      <c r="A1492" s="18" t="inlineStr">
        <is>
          <t>88247</t>
        </is>
      </c>
      <c r="B1492" s="19" t="inlineStr">
        <is>
          <t>AUXILIAR DE ELETRICISTA COM ENCARGOS COMPLEMENTARES</t>
        </is>
      </c>
      <c r="C1492" s="18" t="inlineStr">
        <is>
          <t>SINAPI</t>
        </is>
      </c>
      <c r="D1492" s="18" t="inlineStr">
        <is>
          <t>H</t>
        </is>
      </c>
      <c r="E1492" s="20">
        <f>L1492*FATOR</f>
        <v/>
      </c>
      <c r="F1492" s="21">
        <f>'COMPOSICOES AUXILIARES'!G376</f>
        <v/>
      </c>
      <c r="G1492" s="21">
        <f>TRUNC(TRUNC(E1492,8)*F1492,2)</f>
        <v/>
      </c>
      <c r="L1492" t="n">
        <v>0.1352</v>
      </c>
      <c r="M1492" t="n">
        <v>23.65</v>
      </c>
      <c r="N1492">
        <f>(M1492-F1492)</f>
        <v/>
      </c>
    </row>
    <row r="1493" ht="15" customHeight="1">
      <c r="A1493" s="18" t="inlineStr">
        <is>
          <t>88264</t>
        </is>
      </c>
      <c r="B1493" s="19" t="inlineStr">
        <is>
          <t>ELETRICISTA COM ENCARGOS COMPLEMENTARES</t>
        </is>
      </c>
      <c r="C1493" s="18" t="inlineStr">
        <is>
          <t>SINAPI</t>
        </is>
      </c>
      <c r="D1493" s="18" t="inlineStr">
        <is>
          <t>H</t>
        </is>
      </c>
      <c r="E1493" s="20">
        <f>L1493*FATOR</f>
        <v/>
      </c>
      <c r="F1493" s="21">
        <f>'COMPOSICOES AUXILIARES'!G1514</f>
        <v/>
      </c>
      <c r="G1493" s="21">
        <f>TRUNC(TRUNC(E1493,8)*F1493,2)</f>
        <v/>
      </c>
      <c r="L1493" t="n">
        <v>0.1352</v>
      </c>
      <c r="M1493" t="n">
        <v>29.25</v>
      </c>
      <c r="N1493">
        <f>(M1493-F1493)</f>
        <v/>
      </c>
    </row>
    <row r="1494" ht="18" customHeight="1">
      <c r="A1494" s="1" t="n"/>
      <c r="B1494" s="1" t="n"/>
      <c r="C1494" s="1" t="n"/>
      <c r="D1494" s="1" t="n"/>
      <c r="E1494" s="77" t="inlineStr">
        <is>
          <t>TOTAL Mão de Obra com Encargos Complementares:</t>
        </is>
      </c>
      <c r="F1494" s="89" t="n"/>
      <c r="G1494" s="22">
        <f>SUM(G1492:G1493)</f>
        <v/>
      </c>
    </row>
    <row r="1495" ht="15" customHeight="1">
      <c r="A1495" s="1" t="n"/>
      <c r="B1495" s="1" t="n"/>
      <c r="C1495" s="1" t="n"/>
      <c r="D1495" s="1" t="n"/>
      <c r="E1495" s="78" t="inlineStr">
        <is>
          <t>VALOR:</t>
        </is>
      </c>
      <c r="F1495" s="89" t="n"/>
      <c r="G1495" s="4">
        <f>SUM(G1490,G1494)</f>
        <v/>
      </c>
    </row>
    <row r="1496" ht="15" customHeight="1">
      <c r="A1496" s="1" t="n"/>
      <c r="B1496" s="1" t="n"/>
      <c r="C1496" s="1" t="n"/>
      <c r="D1496" s="1" t="n"/>
      <c r="E1496" s="78" t="inlineStr">
        <is>
          <t>VALOR BDI:</t>
        </is>
      </c>
      <c r="F1496" s="89" t="n"/>
      <c r="G1496" s="4">
        <f>ROUNDDOWN(G1495*BDI,2)</f>
        <v/>
      </c>
    </row>
    <row r="1497" ht="15" customHeight="1">
      <c r="A1497" s="1" t="n"/>
      <c r="B1497" s="1" t="n"/>
      <c r="C1497" s="1" t="n"/>
      <c r="D1497" s="1" t="n"/>
      <c r="E1497" s="78" t="inlineStr">
        <is>
          <t>VALOR COM BDI:</t>
        </is>
      </c>
      <c r="F1497" s="89" t="n"/>
      <c r="G1497" s="4">
        <f>G1496 + G1495</f>
        <v/>
      </c>
    </row>
    <row r="1498" ht="9.949999999999999" customHeight="1">
      <c r="A1498" s="1" t="n"/>
      <c r="B1498" s="1" t="n"/>
      <c r="C1498" s="1" t="n"/>
      <c r="D1498" s="1" t="n"/>
      <c r="E1498" s="79" t="n"/>
    </row>
    <row r="1499" ht="20.1" customHeight="1">
      <c r="A1499" s="80" t="inlineStr">
        <is>
          <t>88264 ELETRICISTA COM ENCARGOS COMPLEMENTARES (H)</t>
        </is>
      </c>
      <c r="B1499" s="88" t="n"/>
      <c r="C1499" s="88" t="n"/>
      <c r="D1499" s="88" t="n"/>
      <c r="E1499" s="88" t="n"/>
      <c r="F1499" s="88" t="n"/>
      <c r="G1499" s="89" t="n"/>
    </row>
    <row r="1500" ht="15" customHeight="1">
      <c r="A1500" s="76" t="inlineStr">
        <is>
          <t>Encargos Complementares</t>
        </is>
      </c>
      <c r="B1500" s="89" t="n"/>
      <c r="C1500" s="74" t="inlineStr">
        <is>
          <t>FONTE</t>
        </is>
      </c>
      <c r="D1500" s="74" t="inlineStr">
        <is>
          <t>UNID</t>
        </is>
      </c>
      <c r="E1500" s="74" t="inlineStr">
        <is>
          <t>COEFICIENTE</t>
        </is>
      </c>
      <c r="F1500" s="74" t="inlineStr">
        <is>
          <t>PREÇO UNITÁRIO</t>
        </is>
      </c>
      <c r="G1500" s="74" t="inlineStr">
        <is>
          <t>TOTAL</t>
        </is>
      </c>
    </row>
    <row r="1501" ht="21" customHeight="1">
      <c r="A1501" s="18" t="inlineStr">
        <is>
          <t>00037370</t>
        </is>
      </c>
      <c r="B1501" s="19" t="inlineStr">
        <is>
          <t>ALIMENTACAO - HORISTA (COLETADO CAIXA - ENCARGOS COMPLEMENTARES)</t>
        </is>
      </c>
      <c r="C1501" s="18" t="inlineStr">
        <is>
          <t>SINAPI</t>
        </is>
      </c>
      <c r="D1501" s="18" t="inlineStr">
        <is>
          <t>H</t>
        </is>
      </c>
      <c r="E1501" s="20" t="n">
        <v>1</v>
      </c>
      <c r="F1501" s="21" t="n">
        <v>3.39</v>
      </c>
      <c r="G1501" s="21">
        <f>TRUNC(TRUNC(E1501,8)*F1501,2)</f>
        <v/>
      </c>
      <c r="L1501" t="n">
        <v>1</v>
      </c>
      <c r="M1501" t="n">
        <v>3.39</v>
      </c>
      <c r="N1501">
        <f>(M1501-F1501)</f>
        <v/>
      </c>
    </row>
    <row r="1502" ht="21" customHeight="1">
      <c r="A1502" s="18" t="inlineStr">
        <is>
          <t>00043484</t>
        </is>
      </c>
      <c r="B1502" s="19" t="inlineStr">
        <is>
          <t>EPI - FAMILIA ELETRICISTA - HORISTA (ENCARGOS COMPLEMENTARES - COLETADO CAIXA)</t>
        </is>
      </c>
      <c r="C1502" s="18" t="inlineStr">
        <is>
          <t>SINAPI</t>
        </is>
      </c>
      <c r="D1502" s="18" t="inlineStr">
        <is>
          <t>H</t>
        </is>
      </c>
      <c r="E1502" s="20" t="n">
        <v>1</v>
      </c>
      <c r="F1502" s="21" t="n">
        <v>1.2</v>
      </c>
      <c r="G1502" s="21">
        <f>TRUNC(TRUNC(E1502,8)*F1502,2)</f>
        <v/>
      </c>
      <c r="L1502" t="n">
        <v>1</v>
      </c>
      <c r="M1502" t="n">
        <v>1.2</v>
      </c>
      <c r="N1502">
        <f>(M1502-F1502)</f>
        <v/>
      </c>
    </row>
    <row r="1503" ht="21" customHeight="1">
      <c r="A1503" s="18" t="inlineStr">
        <is>
          <t>00037372</t>
        </is>
      </c>
      <c r="B1503" s="19" t="inlineStr">
        <is>
          <t>EXAMES - HORISTA (COLETADO CAIXA - ENCARGOS COMPLEMENTARES)</t>
        </is>
      </c>
      <c r="C1503" s="18" t="inlineStr">
        <is>
          <t>SINAPI</t>
        </is>
      </c>
      <c r="D1503" s="18" t="inlineStr">
        <is>
          <t>H</t>
        </is>
      </c>
      <c r="E1503" s="20" t="n">
        <v>1</v>
      </c>
      <c r="F1503" s="21" t="n">
        <v>1.34</v>
      </c>
      <c r="G1503" s="21">
        <f>TRUNC(TRUNC(E1503,8)*F1503,2)</f>
        <v/>
      </c>
      <c r="L1503" t="n">
        <v>1</v>
      </c>
      <c r="M1503" t="n">
        <v>1.34</v>
      </c>
      <c r="N1503">
        <f>(M1503-F1503)</f>
        <v/>
      </c>
    </row>
    <row r="1504" ht="21" customHeight="1">
      <c r="A1504" s="18" t="inlineStr">
        <is>
          <t>00043460</t>
        </is>
      </c>
      <c r="B1504" s="19" t="inlineStr">
        <is>
          <t>FERRAMENTAS - FAMILIA ELETRICISTA - HORISTA (ENCARGOS COMPLEMENTARES - COLETADO CAIXA)</t>
        </is>
      </c>
      <c r="C1504" s="18" t="inlineStr">
        <is>
          <t>SINAPI</t>
        </is>
      </c>
      <c r="D1504" s="18" t="inlineStr">
        <is>
          <t>H</t>
        </is>
      </c>
      <c r="E1504" s="20" t="n">
        <v>1</v>
      </c>
      <c r="F1504" s="21" t="n">
        <v>0.85</v>
      </c>
      <c r="G1504" s="21">
        <f>TRUNC(TRUNC(E1504,8)*F1504,2)</f>
        <v/>
      </c>
      <c r="L1504" t="n">
        <v>1</v>
      </c>
      <c r="M1504" t="n">
        <v>0.85</v>
      </c>
      <c r="N1504">
        <f>(M1504-F1504)</f>
        <v/>
      </c>
    </row>
    <row r="1505" ht="21" customHeight="1">
      <c r="A1505" s="18" t="inlineStr">
        <is>
          <t>00037373</t>
        </is>
      </c>
      <c r="B1505" s="19" t="inlineStr">
        <is>
          <t>SEGURO - HORISTA (COLETADO CAIXA - ENCARGOS COMPLEMENTARES)</t>
        </is>
      </c>
      <c r="C1505" s="18" t="inlineStr">
        <is>
          <t>SINAPI</t>
        </is>
      </c>
      <c r="D1505" s="18" t="inlineStr">
        <is>
          <t>H</t>
        </is>
      </c>
      <c r="E1505" s="20" t="n">
        <v>1</v>
      </c>
      <c r="F1505" s="21" t="n">
        <v>0.04</v>
      </c>
      <c r="G1505" s="21">
        <f>TRUNC(TRUNC(E1505,8)*F1505,2)</f>
        <v/>
      </c>
      <c r="L1505" t="n">
        <v>1</v>
      </c>
      <c r="M1505" t="n">
        <v>0.04</v>
      </c>
      <c r="N1505">
        <f>(M1505-F1505)</f>
        <v/>
      </c>
    </row>
    <row r="1506" ht="21" customHeight="1">
      <c r="A1506" s="18" t="inlineStr">
        <is>
          <t>00037371</t>
        </is>
      </c>
      <c r="B1506" s="19" t="inlineStr">
        <is>
          <t>TRANSPORTE - HORISTA (COLETADO CAIXA - ENCARGOS COMPLEMENTARES)</t>
        </is>
      </c>
      <c r="C1506" s="18" t="inlineStr">
        <is>
          <t>SINAPI</t>
        </is>
      </c>
      <c r="D1506" s="18" t="inlineStr">
        <is>
          <t>H</t>
        </is>
      </c>
      <c r="E1506" s="20" t="n">
        <v>1</v>
      </c>
      <c r="F1506" s="21" t="n">
        <v>1.1</v>
      </c>
      <c r="G1506" s="21">
        <f>TRUNC(TRUNC(E1506,8)*F1506,2)</f>
        <v/>
      </c>
      <c r="L1506" t="n">
        <v>1</v>
      </c>
      <c r="M1506" t="n">
        <v>1.1</v>
      </c>
      <c r="N1506">
        <f>(M1506-F1506)</f>
        <v/>
      </c>
    </row>
    <row r="1507" ht="15" customHeight="1">
      <c r="A1507" s="1" t="n"/>
      <c r="B1507" s="1" t="n"/>
      <c r="C1507" s="1" t="n"/>
      <c r="D1507" s="1" t="n"/>
      <c r="E1507" s="77" t="inlineStr">
        <is>
          <t>TOTAL Encargos Complementares:</t>
        </is>
      </c>
      <c r="F1507" s="89" t="n"/>
      <c r="G1507" s="22">
        <f>SUM(G1501:G1506)</f>
        <v/>
      </c>
    </row>
    <row r="1508" ht="15" customHeight="1">
      <c r="A1508" s="76" t="inlineStr">
        <is>
          <t>Mão de Obra</t>
        </is>
      </c>
      <c r="B1508" s="89" t="n"/>
      <c r="C1508" s="74" t="inlineStr">
        <is>
          <t>FONTE</t>
        </is>
      </c>
      <c r="D1508" s="74" t="inlineStr">
        <is>
          <t>UNID</t>
        </is>
      </c>
      <c r="E1508" s="74" t="inlineStr">
        <is>
          <t>COEFICIENTE</t>
        </is>
      </c>
      <c r="F1508" s="74" t="inlineStr">
        <is>
          <t>PREÇO UNITÁRIO</t>
        </is>
      </c>
      <c r="G1508" s="74" t="inlineStr">
        <is>
          <t>TOTAL</t>
        </is>
      </c>
    </row>
    <row r="1509" ht="15" customHeight="1">
      <c r="A1509" s="18" t="inlineStr">
        <is>
          <t>00002436</t>
        </is>
      </c>
      <c r="B1509" s="19" t="inlineStr">
        <is>
          <t>ELETRICISTA (HORISTA)</t>
        </is>
      </c>
      <c r="C1509" s="18" t="inlineStr">
        <is>
          <t>SINAPI</t>
        </is>
      </c>
      <c r="D1509" s="18" t="inlineStr">
        <is>
          <t>H</t>
        </is>
      </c>
      <c r="E1509" s="20">
        <f>L1509*FATOR</f>
        <v/>
      </c>
      <c r="F1509" s="21" t="n">
        <v>20.46</v>
      </c>
      <c r="G1509" s="21">
        <f>TRUNC(TRUNC(E1509,8)*F1509,2)</f>
        <v/>
      </c>
      <c r="L1509" t="n">
        <v>1</v>
      </c>
      <c r="M1509" t="n">
        <v>20.46</v>
      </c>
      <c r="N1509">
        <f>(M1509-F1509)</f>
        <v/>
      </c>
    </row>
    <row r="1510" ht="15" customHeight="1">
      <c r="A1510" s="1" t="n"/>
      <c r="B1510" s="1" t="n"/>
      <c r="C1510" s="1" t="n"/>
      <c r="D1510" s="1" t="n"/>
      <c r="E1510" s="77" t="inlineStr">
        <is>
          <t>TOTAL Mão de Obra:</t>
        </is>
      </c>
      <c r="F1510" s="89" t="n"/>
      <c r="G1510" s="22">
        <f>SUM(G1509:G1509)</f>
        <v/>
      </c>
    </row>
    <row r="1511" ht="15" customHeight="1">
      <c r="A1511" s="76" t="inlineStr">
        <is>
          <t>Serviço</t>
        </is>
      </c>
      <c r="B1511" s="89" t="n"/>
      <c r="C1511" s="74" t="inlineStr">
        <is>
          <t>FONTE</t>
        </is>
      </c>
      <c r="D1511" s="74" t="inlineStr">
        <is>
          <t>UNID</t>
        </is>
      </c>
      <c r="E1511" s="74" t="inlineStr">
        <is>
          <t>COEFICIENTE</t>
        </is>
      </c>
      <c r="F1511" s="74" t="inlineStr">
        <is>
          <t>PREÇO UNITÁRIO</t>
        </is>
      </c>
      <c r="G1511" s="74" t="inlineStr">
        <is>
          <t>TOTAL</t>
        </is>
      </c>
    </row>
    <row r="1512" ht="21" customHeight="1">
      <c r="A1512" s="18" t="inlineStr">
        <is>
          <t>95332</t>
        </is>
      </c>
      <c r="B1512" s="19" t="inlineStr">
        <is>
          <t>CURSO DE CAPACITAÇÃO PARA ELETRICISTA (ENCARGOS COMPLEMENTARES) - HORISTA</t>
        </is>
      </c>
      <c r="C1512" s="18" t="inlineStr">
        <is>
          <t>SINAPI</t>
        </is>
      </c>
      <c r="D1512" s="18" t="inlineStr">
        <is>
          <t>H</t>
        </is>
      </c>
      <c r="E1512" s="20" t="n">
        <v>1</v>
      </c>
      <c r="F1512" s="21">
        <f>'COMPOSICOES AUXILIARES'!G1197</f>
        <v/>
      </c>
      <c r="G1512" s="21">
        <f>TRUNC(TRUNC(E1512,8)*F1512,2)</f>
        <v/>
      </c>
      <c r="L1512" t="n">
        <v>1</v>
      </c>
      <c r="M1512" t="n">
        <v>0.87</v>
      </c>
      <c r="N1512">
        <f>(M1512-F1512)</f>
        <v/>
      </c>
    </row>
    <row r="1513" ht="15" customHeight="1">
      <c r="A1513" s="1" t="n"/>
      <c r="B1513" s="1" t="n"/>
      <c r="C1513" s="1" t="n"/>
      <c r="D1513" s="1" t="n"/>
      <c r="E1513" s="77" t="inlineStr">
        <is>
          <t>TOTAL Serviço:</t>
        </is>
      </c>
      <c r="F1513" s="89" t="n"/>
      <c r="G1513" s="22">
        <f>SUM(G1512:G1512)</f>
        <v/>
      </c>
    </row>
    <row r="1514" ht="15" customHeight="1">
      <c r="A1514" s="1" t="n"/>
      <c r="B1514" s="1" t="n"/>
      <c r="C1514" s="1" t="n"/>
      <c r="D1514" s="1" t="n"/>
      <c r="E1514" s="78" t="inlineStr">
        <is>
          <t>VALOR:</t>
        </is>
      </c>
      <c r="F1514" s="89" t="n"/>
      <c r="G1514" s="4">
        <f>SUM(G1513,G1510,G1507)</f>
        <v/>
      </c>
    </row>
    <row r="1515" ht="15" customHeight="1">
      <c r="A1515" s="1" t="n"/>
      <c r="B1515" s="1" t="n"/>
      <c r="C1515" s="1" t="n"/>
      <c r="D1515" s="1" t="n"/>
      <c r="E1515" s="78" t="inlineStr">
        <is>
          <t>VALOR BDI:</t>
        </is>
      </c>
      <c r="F1515" s="89" t="n"/>
      <c r="G1515" s="4">
        <f>ROUNDDOWN(G1514*BDI,2)</f>
        <v/>
      </c>
    </row>
    <row r="1516" ht="15" customHeight="1">
      <c r="A1516" s="1" t="n"/>
      <c r="B1516" s="1" t="n"/>
      <c r="C1516" s="1" t="n"/>
      <c r="D1516" s="1" t="n"/>
      <c r="E1516" s="78" t="inlineStr">
        <is>
          <t>VALOR COM BDI:</t>
        </is>
      </c>
      <c r="F1516" s="89" t="n"/>
      <c r="G1516" s="4">
        <f>G1515 + G1514</f>
        <v/>
      </c>
    </row>
    <row r="1517" ht="9.949999999999999" customHeight="1">
      <c r="A1517" s="1" t="n"/>
      <c r="B1517" s="1" t="n"/>
      <c r="C1517" s="1" t="n"/>
      <c r="D1517" s="1" t="n"/>
      <c r="E1517" s="79" t="n"/>
    </row>
    <row r="1518" ht="20.1" customHeight="1">
      <c r="A1518" s="80" t="inlineStr">
        <is>
          <t>91862 ELETRODUTO RÍGIDO ROSCÁVEL, PVC, DN 20 MM (1/2"), PARA CIRCUITOS TERMINAIS, INSTALADO EM FORRO - FORNECIMENTO E INSTALAÇÃO. AF_03/2023 (M)</t>
        </is>
      </c>
      <c r="B1518" s="88" t="n"/>
      <c r="C1518" s="88" t="n"/>
      <c r="D1518" s="88" t="n"/>
      <c r="E1518" s="88" t="n"/>
      <c r="F1518" s="88" t="n"/>
      <c r="G1518" s="89" t="n"/>
    </row>
    <row r="1519" ht="15" customHeight="1">
      <c r="A1519" s="76" t="inlineStr">
        <is>
          <t>Material</t>
        </is>
      </c>
      <c r="B1519" s="89" t="n"/>
      <c r="C1519" s="74" t="inlineStr">
        <is>
          <t>FONTE</t>
        </is>
      </c>
      <c r="D1519" s="74" t="inlineStr">
        <is>
          <t>UNID</t>
        </is>
      </c>
      <c r="E1519" s="74" t="inlineStr">
        <is>
          <t>COEFICIENTE</t>
        </is>
      </c>
      <c r="F1519" s="74" t="inlineStr">
        <is>
          <t>PREÇO UNITÁRIO</t>
        </is>
      </c>
      <c r="G1519" s="74" t="inlineStr">
        <is>
          <t>TOTAL</t>
        </is>
      </c>
    </row>
    <row r="1520" ht="21" customHeight="1">
      <c r="A1520" s="18" t="inlineStr">
        <is>
          <t>00002673</t>
        </is>
      </c>
      <c r="B1520" s="19" t="inlineStr">
        <is>
          <t>ELETRODUTO DE PVC RIGIDO ROSCAVEL DE 1/2 ", SEM LUVA</t>
        </is>
      </c>
      <c r="C1520" s="18" t="inlineStr">
        <is>
          <t>SINAPI</t>
        </is>
      </c>
      <c r="D1520" s="18" t="inlineStr">
        <is>
          <t>M</t>
        </is>
      </c>
      <c r="E1520" s="20" t="n">
        <v>1.017</v>
      </c>
      <c r="F1520" s="21">
        <f>ROUND(M1520*FATOR, 2)</f>
        <v/>
      </c>
      <c r="G1520" s="21">
        <f>TRUNC(TRUNC(E1520,8)*F1520,2)</f>
        <v/>
      </c>
      <c r="L1520" t="n">
        <v>1.017</v>
      </c>
      <c r="M1520" t="n">
        <v>3.73</v>
      </c>
      <c r="N1520">
        <f>(M1520-F1520)</f>
        <v/>
      </c>
    </row>
    <row r="1521" ht="15" customHeight="1">
      <c r="A1521" s="1" t="n"/>
      <c r="B1521" s="1" t="n"/>
      <c r="C1521" s="1" t="n"/>
      <c r="D1521" s="1" t="n"/>
      <c r="E1521" s="77" t="inlineStr">
        <is>
          <t>TOTAL Material:</t>
        </is>
      </c>
      <c r="F1521" s="89" t="n"/>
      <c r="G1521" s="22">
        <f>SUM(G1520:G1520)</f>
        <v/>
      </c>
    </row>
    <row r="1522" ht="15" customHeight="1">
      <c r="A1522" s="76" t="inlineStr">
        <is>
          <t>Mão de Obra com Encargos Complementares</t>
        </is>
      </c>
      <c r="B1522" s="89" t="n"/>
      <c r="C1522" s="74" t="inlineStr">
        <is>
          <t>FONTE</t>
        </is>
      </c>
      <c r="D1522" s="74" t="inlineStr">
        <is>
          <t>UNID</t>
        </is>
      </c>
      <c r="E1522" s="74" t="inlineStr">
        <is>
          <t>COEFICIENTE</t>
        </is>
      </c>
      <c r="F1522" s="74" t="inlineStr">
        <is>
          <t>PREÇO UNITÁRIO</t>
        </is>
      </c>
      <c r="G1522" s="74" t="inlineStr">
        <is>
          <t>TOTAL</t>
        </is>
      </c>
    </row>
    <row r="1523" ht="21" customHeight="1">
      <c r="A1523" s="18" t="inlineStr">
        <is>
          <t>88247</t>
        </is>
      </c>
      <c r="B1523" s="19" t="inlineStr">
        <is>
          <t>AUXILIAR DE ELETRICISTA COM ENCARGOS COMPLEMENTARES</t>
        </is>
      </c>
      <c r="C1523" s="18" t="inlineStr">
        <is>
          <t>SINAPI</t>
        </is>
      </c>
      <c r="D1523" s="18" t="inlineStr">
        <is>
          <t>H</t>
        </is>
      </c>
      <c r="E1523" s="20">
        <f>L1523*FATOR</f>
        <v/>
      </c>
      <c r="F1523" s="21">
        <f>'COMPOSICOES AUXILIARES'!G376</f>
        <v/>
      </c>
      <c r="G1523" s="21">
        <f>TRUNC(TRUNC(E1523,8)*F1523,2)</f>
        <v/>
      </c>
      <c r="L1523" t="n">
        <v>0.105</v>
      </c>
      <c r="M1523" t="n">
        <v>23.65</v>
      </c>
      <c r="N1523">
        <f>(M1523-F1523)</f>
        <v/>
      </c>
    </row>
    <row r="1524" ht="15" customHeight="1">
      <c r="A1524" s="18" t="inlineStr">
        <is>
          <t>88264</t>
        </is>
      </c>
      <c r="B1524" s="19" t="inlineStr">
        <is>
          <t>ELETRICISTA COM ENCARGOS COMPLEMENTARES</t>
        </is>
      </c>
      <c r="C1524" s="18" t="inlineStr">
        <is>
          <t>SINAPI</t>
        </is>
      </c>
      <c r="D1524" s="18" t="inlineStr">
        <is>
          <t>H</t>
        </is>
      </c>
      <c r="E1524" s="20">
        <f>L1524*FATOR</f>
        <v/>
      </c>
      <c r="F1524" s="21">
        <f>'COMPOSICOES AUXILIARES'!G1514</f>
        <v/>
      </c>
      <c r="G1524" s="21">
        <f>TRUNC(TRUNC(E1524,8)*F1524,2)</f>
        <v/>
      </c>
      <c r="L1524" t="n">
        <v>0.105</v>
      </c>
      <c r="M1524" t="n">
        <v>29.25</v>
      </c>
      <c r="N1524">
        <f>(M1524-F1524)</f>
        <v/>
      </c>
    </row>
    <row r="1525" ht="18" customHeight="1">
      <c r="A1525" s="1" t="n"/>
      <c r="B1525" s="1" t="n"/>
      <c r="C1525" s="1" t="n"/>
      <c r="D1525" s="1" t="n"/>
      <c r="E1525" s="77" t="inlineStr">
        <is>
          <t>TOTAL Mão de Obra com Encargos Complementares:</t>
        </is>
      </c>
      <c r="F1525" s="89" t="n"/>
      <c r="G1525" s="22">
        <f>SUM(G1523:G1524)</f>
        <v/>
      </c>
    </row>
    <row r="1526" ht="15" customHeight="1">
      <c r="A1526" s="1" t="n"/>
      <c r="B1526" s="1" t="n"/>
      <c r="C1526" s="1" t="n"/>
      <c r="D1526" s="1" t="n"/>
      <c r="E1526" s="78" t="inlineStr">
        <is>
          <t>VALOR:</t>
        </is>
      </c>
      <c r="F1526" s="89" t="n"/>
      <c r="G1526" s="4">
        <f>SUM(G1521,G1525)</f>
        <v/>
      </c>
    </row>
    <row r="1527" ht="15" customHeight="1">
      <c r="A1527" s="1" t="n"/>
      <c r="B1527" s="1" t="n"/>
      <c r="C1527" s="1" t="n"/>
      <c r="D1527" s="1" t="n"/>
      <c r="E1527" s="78" t="inlineStr">
        <is>
          <t>VALOR BDI:</t>
        </is>
      </c>
      <c r="F1527" s="89" t="n"/>
      <c r="G1527" s="4">
        <f>ROUNDDOWN(G1526*BDI,2)</f>
        <v/>
      </c>
    </row>
    <row r="1528" ht="15" customHeight="1">
      <c r="A1528" s="1" t="n"/>
      <c r="B1528" s="1" t="n"/>
      <c r="C1528" s="1" t="n"/>
      <c r="D1528" s="1" t="n"/>
      <c r="E1528" s="78" t="inlineStr">
        <is>
          <t>VALOR COM BDI:</t>
        </is>
      </c>
      <c r="F1528" s="89" t="n"/>
      <c r="G1528" s="4">
        <f>G1527 + G1526</f>
        <v/>
      </c>
    </row>
    <row r="1529" ht="9.949999999999999" customHeight="1">
      <c r="A1529" s="1" t="n"/>
      <c r="B1529" s="1" t="n"/>
      <c r="C1529" s="1" t="n"/>
      <c r="D1529" s="1" t="n"/>
      <c r="E1529" s="79" t="n"/>
    </row>
    <row r="1530" ht="20.1" customHeight="1">
      <c r="A1530" s="80" t="inlineStr">
        <is>
          <t>91870 ELETRODUTO RÍGIDO ROSCÁVEL, PVC, DN 20 MM (1/2"), PARA CIRCUITOS TERMINAIS, INSTALADO EM PAREDE - FORNECIMENTO E INSTALAÇÃO. AF_03/2023 (M)</t>
        </is>
      </c>
      <c r="B1530" s="88" t="n"/>
      <c r="C1530" s="88" t="n"/>
      <c r="D1530" s="88" t="n"/>
      <c r="E1530" s="88" t="n"/>
      <c r="F1530" s="88" t="n"/>
      <c r="G1530" s="89" t="n"/>
    </row>
    <row r="1531" ht="15" customHeight="1">
      <c r="A1531" s="76" t="inlineStr">
        <is>
          <t>Material</t>
        </is>
      </c>
      <c r="B1531" s="89" t="n"/>
      <c r="C1531" s="74" t="inlineStr">
        <is>
          <t>FONTE</t>
        </is>
      </c>
      <c r="D1531" s="74" t="inlineStr">
        <is>
          <t>UNID</t>
        </is>
      </c>
      <c r="E1531" s="74" t="inlineStr">
        <is>
          <t>COEFICIENTE</t>
        </is>
      </c>
      <c r="F1531" s="74" t="inlineStr">
        <is>
          <t>PREÇO UNITÁRIO</t>
        </is>
      </c>
      <c r="G1531" s="74" t="inlineStr">
        <is>
          <t>TOTAL</t>
        </is>
      </c>
    </row>
    <row r="1532" ht="21" customHeight="1">
      <c r="A1532" s="18" t="inlineStr">
        <is>
          <t>00002673</t>
        </is>
      </c>
      <c r="B1532" s="19" t="inlineStr">
        <is>
          <t>ELETRODUTO DE PVC RIGIDO ROSCAVEL DE 1/2 ", SEM LUVA</t>
        </is>
      </c>
      <c r="C1532" s="18" t="inlineStr">
        <is>
          <t>SINAPI</t>
        </is>
      </c>
      <c r="D1532" s="18" t="inlineStr">
        <is>
          <t>M</t>
        </is>
      </c>
      <c r="E1532" s="20" t="n">
        <v>1.017</v>
      </c>
      <c r="F1532" s="21">
        <f>ROUND(M1532*FATOR, 2)</f>
        <v/>
      </c>
      <c r="G1532" s="21">
        <f>TRUNC(TRUNC(E1532,8)*F1532,2)</f>
        <v/>
      </c>
      <c r="L1532" t="n">
        <v>1.017</v>
      </c>
      <c r="M1532" t="n">
        <v>3.73</v>
      </c>
      <c r="N1532">
        <f>(M1532-F1532)</f>
        <v/>
      </c>
    </row>
    <row r="1533" ht="15" customHeight="1">
      <c r="A1533" s="1" t="n"/>
      <c r="B1533" s="1" t="n"/>
      <c r="C1533" s="1" t="n"/>
      <c r="D1533" s="1" t="n"/>
      <c r="E1533" s="77" t="inlineStr">
        <is>
          <t>TOTAL Material:</t>
        </is>
      </c>
      <c r="F1533" s="89" t="n"/>
      <c r="G1533" s="22">
        <f>SUM(G1532:G1532)</f>
        <v/>
      </c>
    </row>
    <row r="1534" ht="15" customHeight="1">
      <c r="A1534" s="76" t="inlineStr">
        <is>
          <t>Mão de Obra com Encargos Complementares</t>
        </is>
      </c>
      <c r="B1534" s="89" t="n"/>
      <c r="C1534" s="74" t="inlineStr">
        <is>
          <t>FONTE</t>
        </is>
      </c>
      <c r="D1534" s="74" t="inlineStr">
        <is>
          <t>UNID</t>
        </is>
      </c>
      <c r="E1534" s="74" t="inlineStr">
        <is>
          <t>COEFICIENTE</t>
        </is>
      </c>
      <c r="F1534" s="74" t="inlineStr">
        <is>
          <t>PREÇO UNITÁRIO</t>
        </is>
      </c>
      <c r="G1534" s="74" t="inlineStr">
        <is>
          <t>TOTAL</t>
        </is>
      </c>
    </row>
    <row r="1535" ht="21" customHeight="1">
      <c r="A1535" s="18" t="inlineStr">
        <is>
          <t>88247</t>
        </is>
      </c>
      <c r="B1535" s="19" t="inlineStr">
        <is>
          <t>AUXILIAR DE ELETRICISTA COM ENCARGOS COMPLEMENTARES</t>
        </is>
      </c>
      <c r="C1535" s="18" t="inlineStr">
        <is>
          <t>SINAPI</t>
        </is>
      </c>
      <c r="D1535" s="18" t="inlineStr">
        <is>
          <t>H</t>
        </is>
      </c>
      <c r="E1535" s="20">
        <f>L1535*FATOR</f>
        <v/>
      </c>
      <c r="F1535" s="21">
        <f>'COMPOSICOES AUXILIARES'!G376</f>
        <v/>
      </c>
      <c r="G1535" s="21">
        <f>TRUNC(TRUNC(E1535,8)*F1535,2)</f>
        <v/>
      </c>
      <c r="L1535" t="n">
        <v>0.163</v>
      </c>
      <c r="M1535" t="n">
        <v>23.65</v>
      </c>
      <c r="N1535">
        <f>(M1535-F1535)</f>
        <v/>
      </c>
    </row>
    <row r="1536" ht="15" customHeight="1">
      <c r="A1536" s="18" t="inlineStr">
        <is>
          <t>88264</t>
        </is>
      </c>
      <c r="B1536" s="19" t="inlineStr">
        <is>
          <t>ELETRICISTA COM ENCARGOS COMPLEMENTARES</t>
        </is>
      </c>
      <c r="C1536" s="18" t="inlineStr">
        <is>
          <t>SINAPI</t>
        </is>
      </c>
      <c r="D1536" s="18" t="inlineStr">
        <is>
          <t>H</t>
        </is>
      </c>
      <c r="E1536" s="20">
        <f>L1536*FATOR</f>
        <v/>
      </c>
      <c r="F1536" s="21">
        <f>'COMPOSICOES AUXILIARES'!G1514</f>
        <v/>
      </c>
      <c r="G1536" s="21">
        <f>TRUNC(TRUNC(E1536,8)*F1536,2)</f>
        <v/>
      </c>
      <c r="L1536" t="n">
        <v>0.163</v>
      </c>
      <c r="M1536" t="n">
        <v>29.25</v>
      </c>
      <c r="N1536">
        <f>(M1536-F1536)</f>
        <v/>
      </c>
    </row>
    <row r="1537" ht="18" customHeight="1">
      <c r="A1537" s="1" t="n"/>
      <c r="B1537" s="1" t="n"/>
      <c r="C1537" s="1" t="n"/>
      <c r="D1537" s="1" t="n"/>
      <c r="E1537" s="77" t="inlineStr">
        <is>
          <t>TOTAL Mão de Obra com Encargos Complementares:</t>
        </is>
      </c>
      <c r="F1537" s="89" t="n"/>
      <c r="G1537" s="22">
        <f>SUM(G1535:G1536)</f>
        <v/>
      </c>
    </row>
    <row r="1538" ht="15" customHeight="1">
      <c r="A1538" s="1" t="n"/>
      <c r="B1538" s="1" t="n"/>
      <c r="C1538" s="1" t="n"/>
      <c r="D1538" s="1" t="n"/>
      <c r="E1538" s="78" t="inlineStr">
        <is>
          <t>VALOR:</t>
        </is>
      </c>
      <c r="F1538" s="89" t="n"/>
      <c r="G1538" s="4">
        <f>SUM(G1533,G1537)</f>
        <v/>
      </c>
    </row>
    <row r="1539" ht="15" customHeight="1">
      <c r="A1539" s="1" t="n"/>
      <c r="B1539" s="1" t="n"/>
      <c r="C1539" s="1" t="n"/>
      <c r="D1539" s="1" t="n"/>
      <c r="E1539" s="78" t="inlineStr">
        <is>
          <t>VALOR BDI:</t>
        </is>
      </c>
      <c r="F1539" s="89" t="n"/>
      <c r="G1539" s="4">
        <f>ROUNDDOWN(G1538*BDI,2)</f>
        <v/>
      </c>
    </row>
    <row r="1540" ht="15" customHeight="1">
      <c r="A1540" s="1" t="n"/>
      <c r="B1540" s="1" t="n"/>
      <c r="C1540" s="1" t="n"/>
      <c r="D1540" s="1" t="n"/>
      <c r="E1540" s="78" t="inlineStr">
        <is>
          <t>VALOR COM BDI:</t>
        </is>
      </c>
      <c r="F1540" s="89" t="n"/>
      <c r="G1540" s="4">
        <f>G1539 + G1538</f>
        <v/>
      </c>
    </row>
    <row r="1541" ht="9.949999999999999" customHeight="1">
      <c r="A1541" s="1" t="n"/>
      <c r="B1541" s="1" t="n"/>
      <c r="C1541" s="1" t="n"/>
      <c r="D1541" s="1" t="n"/>
      <c r="E1541" s="79" t="n"/>
    </row>
    <row r="1542" ht="20.1" customHeight="1">
      <c r="A1542" s="80" t="inlineStr">
        <is>
          <t>91872 ELETRODUTO RÍGIDO ROSCÁVEL, PVC, DN 32 MM (1"), PARA CIRCUITOS TERMINAIS, INSTALADO EM PAREDE - FORNECIMENTO E INSTALAÇÃO. AF_03/2023 (M)</t>
        </is>
      </c>
      <c r="B1542" s="88" t="n"/>
      <c r="C1542" s="88" t="n"/>
      <c r="D1542" s="88" t="n"/>
      <c r="E1542" s="88" t="n"/>
      <c r="F1542" s="88" t="n"/>
      <c r="G1542" s="89" t="n"/>
    </row>
    <row r="1543" ht="15" customHeight="1">
      <c r="A1543" s="76" t="inlineStr">
        <is>
          <t>Material</t>
        </is>
      </c>
      <c r="B1543" s="89" t="n"/>
      <c r="C1543" s="74" t="inlineStr">
        <is>
          <t>FONTE</t>
        </is>
      </c>
      <c r="D1543" s="74" t="inlineStr">
        <is>
          <t>UNID</t>
        </is>
      </c>
      <c r="E1543" s="74" t="inlineStr">
        <is>
          <t>COEFICIENTE</t>
        </is>
      </c>
      <c r="F1543" s="74" t="inlineStr">
        <is>
          <t>PREÇO UNITÁRIO</t>
        </is>
      </c>
      <c r="G1543" s="74" t="inlineStr">
        <is>
          <t>TOTAL</t>
        </is>
      </c>
    </row>
    <row r="1544" ht="15" customHeight="1">
      <c r="A1544" s="18" t="inlineStr">
        <is>
          <t>00002685</t>
        </is>
      </c>
      <c r="B1544" s="19" t="inlineStr">
        <is>
          <t>ELETRODUTO DE PVC RIGIDO ROSCAVEL DE 1 ", SEM LUVA</t>
        </is>
      </c>
      <c r="C1544" s="18" t="inlineStr">
        <is>
          <t>SINAPI</t>
        </is>
      </c>
      <c r="D1544" s="18" t="inlineStr">
        <is>
          <t>M</t>
        </is>
      </c>
      <c r="E1544" s="20" t="n">
        <v>1.017</v>
      </c>
      <c r="F1544" s="21">
        <f>ROUND(M1544*FATOR, 2)</f>
        <v/>
      </c>
      <c r="G1544" s="21">
        <f>TRUNC(TRUNC(E1544,8)*F1544,2)</f>
        <v/>
      </c>
      <c r="L1544" t="n">
        <v>1.017</v>
      </c>
      <c r="M1544" t="n">
        <v>7.26</v>
      </c>
      <c r="N1544">
        <f>(M1544-F1544)</f>
        <v/>
      </c>
    </row>
    <row r="1545" ht="15" customHeight="1">
      <c r="A1545" s="1" t="n"/>
      <c r="B1545" s="1" t="n"/>
      <c r="C1545" s="1" t="n"/>
      <c r="D1545" s="1" t="n"/>
      <c r="E1545" s="77" t="inlineStr">
        <is>
          <t>TOTAL Material:</t>
        </is>
      </c>
      <c r="F1545" s="89" t="n"/>
      <c r="G1545" s="22">
        <f>SUM(G1544:G1544)</f>
        <v/>
      </c>
    </row>
    <row r="1546" ht="15" customHeight="1">
      <c r="A1546" s="76" t="inlineStr">
        <is>
          <t>Mão de Obra com Encargos Complementares</t>
        </is>
      </c>
      <c r="B1546" s="89" t="n"/>
      <c r="C1546" s="74" t="inlineStr">
        <is>
          <t>FONTE</t>
        </is>
      </c>
      <c r="D1546" s="74" t="inlineStr">
        <is>
          <t>UNID</t>
        </is>
      </c>
      <c r="E1546" s="74" t="inlineStr">
        <is>
          <t>COEFICIENTE</t>
        </is>
      </c>
      <c r="F1546" s="74" t="inlineStr">
        <is>
          <t>PREÇO UNITÁRIO</t>
        </is>
      </c>
      <c r="G1546" s="74" t="inlineStr">
        <is>
          <t>TOTAL</t>
        </is>
      </c>
    </row>
    <row r="1547" ht="21" customHeight="1">
      <c r="A1547" s="18" t="inlineStr">
        <is>
          <t>88247</t>
        </is>
      </c>
      <c r="B1547" s="19" t="inlineStr">
        <is>
          <t>AUXILIAR DE ELETRICISTA COM ENCARGOS COMPLEMENTARES</t>
        </is>
      </c>
      <c r="C1547" s="18" t="inlineStr">
        <is>
          <t>SINAPI</t>
        </is>
      </c>
      <c r="D1547" s="18" t="inlineStr">
        <is>
          <t>H</t>
        </is>
      </c>
      <c r="E1547" s="20">
        <f>L1547*FATOR</f>
        <v/>
      </c>
      <c r="F1547" s="21">
        <f>'COMPOSICOES AUXILIARES'!G376</f>
        <v/>
      </c>
      <c r="G1547" s="21">
        <f>TRUNC(TRUNC(E1547,8)*F1547,2)</f>
        <v/>
      </c>
      <c r="L1547" t="n">
        <v>0.197</v>
      </c>
      <c r="M1547" t="n">
        <v>23.65</v>
      </c>
      <c r="N1547">
        <f>(M1547-F1547)</f>
        <v/>
      </c>
    </row>
    <row r="1548" ht="15" customHeight="1">
      <c r="A1548" s="18" t="inlineStr">
        <is>
          <t>88264</t>
        </is>
      </c>
      <c r="B1548" s="19" t="inlineStr">
        <is>
          <t>ELETRICISTA COM ENCARGOS COMPLEMENTARES</t>
        </is>
      </c>
      <c r="C1548" s="18" t="inlineStr">
        <is>
          <t>SINAPI</t>
        </is>
      </c>
      <c r="D1548" s="18" t="inlineStr">
        <is>
          <t>H</t>
        </is>
      </c>
      <c r="E1548" s="20">
        <f>L1548*FATOR</f>
        <v/>
      </c>
      <c r="F1548" s="21">
        <f>'COMPOSICOES AUXILIARES'!G1514</f>
        <v/>
      </c>
      <c r="G1548" s="21">
        <f>TRUNC(TRUNC(E1548,8)*F1548,2)</f>
        <v/>
      </c>
      <c r="L1548" t="n">
        <v>0.197</v>
      </c>
      <c r="M1548" t="n">
        <v>29.25</v>
      </c>
      <c r="N1548">
        <f>(M1548-F1548)</f>
        <v/>
      </c>
    </row>
    <row r="1549" ht="18" customHeight="1">
      <c r="A1549" s="1" t="n"/>
      <c r="B1549" s="1" t="n"/>
      <c r="C1549" s="1" t="n"/>
      <c r="D1549" s="1" t="n"/>
      <c r="E1549" s="77" t="inlineStr">
        <is>
          <t>TOTAL Mão de Obra com Encargos Complementares:</t>
        </is>
      </c>
      <c r="F1549" s="89" t="n"/>
      <c r="G1549" s="22">
        <f>SUM(G1547:G1548)</f>
        <v/>
      </c>
    </row>
    <row r="1550" ht="15" customHeight="1">
      <c r="A1550" s="1" t="n"/>
      <c r="B1550" s="1" t="n"/>
      <c r="C1550" s="1" t="n"/>
      <c r="D1550" s="1" t="n"/>
      <c r="E1550" s="78" t="inlineStr">
        <is>
          <t>VALOR:</t>
        </is>
      </c>
      <c r="F1550" s="89" t="n"/>
      <c r="G1550" s="4">
        <f>SUM(G1545,G1549)</f>
        <v/>
      </c>
    </row>
    <row r="1551" ht="15" customHeight="1">
      <c r="A1551" s="1" t="n"/>
      <c r="B1551" s="1" t="n"/>
      <c r="C1551" s="1" t="n"/>
      <c r="D1551" s="1" t="n"/>
      <c r="E1551" s="78" t="inlineStr">
        <is>
          <t>VALOR BDI:</t>
        </is>
      </c>
      <c r="F1551" s="89" t="n"/>
      <c r="G1551" s="4">
        <f>ROUNDDOWN(G1550*BDI,2)</f>
        <v/>
      </c>
    </row>
    <row r="1552" ht="15" customHeight="1">
      <c r="A1552" s="1" t="n"/>
      <c r="B1552" s="1" t="n"/>
      <c r="C1552" s="1" t="n"/>
      <c r="D1552" s="1" t="n"/>
      <c r="E1552" s="78" t="inlineStr">
        <is>
          <t>VALOR COM BDI:</t>
        </is>
      </c>
      <c r="F1552" s="89" t="n"/>
      <c r="G1552" s="4">
        <f>G1551 + G1550</f>
        <v/>
      </c>
    </row>
    <row r="1553" ht="9.949999999999999" customHeight="1">
      <c r="A1553" s="1" t="n"/>
      <c r="B1553" s="1" t="n"/>
      <c r="C1553" s="1" t="n"/>
      <c r="D1553" s="1" t="n"/>
      <c r="E1553" s="79" t="n"/>
    </row>
    <row r="1554" ht="20.1" customHeight="1">
      <c r="A1554" s="80" t="inlineStr">
        <is>
          <t>88267 ENCANADOR OU BOMBEIRO HIDRÁULICO COM ENCARGOS COMPLEMENTARES (H)</t>
        </is>
      </c>
      <c r="B1554" s="88" t="n"/>
      <c r="C1554" s="88" t="n"/>
      <c r="D1554" s="88" t="n"/>
      <c r="E1554" s="88" t="n"/>
      <c r="F1554" s="88" t="n"/>
      <c r="G1554" s="89" t="n"/>
    </row>
    <row r="1555" ht="15" customHeight="1">
      <c r="A1555" s="76" t="inlineStr">
        <is>
          <t>Encargos Complementares</t>
        </is>
      </c>
      <c r="B1555" s="89" t="n"/>
      <c r="C1555" s="74" t="inlineStr">
        <is>
          <t>FONTE</t>
        </is>
      </c>
      <c r="D1555" s="74" t="inlineStr">
        <is>
          <t>UNID</t>
        </is>
      </c>
      <c r="E1555" s="74" t="inlineStr">
        <is>
          <t>COEFICIENTE</t>
        </is>
      </c>
      <c r="F1555" s="74" t="inlineStr">
        <is>
          <t>PREÇO UNITÁRIO</t>
        </is>
      </c>
      <c r="G1555" s="74" t="inlineStr">
        <is>
          <t>TOTAL</t>
        </is>
      </c>
    </row>
    <row r="1556" ht="21" customHeight="1">
      <c r="A1556" s="18" t="inlineStr">
        <is>
          <t>00037370</t>
        </is>
      </c>
      <c r="B1556" s="19" t="inlineStr">
        <is>
          <t>ALIMENTACAO - HORISTA (COLETADO CAIXA - ENCARGOS COMPLEMENTARES)</t>
        </is>
      </c>
      <c r="C1556" s="18" t="inlineStr">
        <is>
          <t>SINAPI</t>
        </is>
      </c>
      <c r="D1556" s="18" t="inlineStr">
        <is>
          <t>H</t>
        </is>
      </c>
      <c r="E1556" s="20" t="n">
        <v>1</v>
      </c>
      <c r="F1556" s="21" t="n">
        <v>3.39</v>
      </c>
      <c r="G1556" s="21">
        <f>TRUNC(TRUNC(E1556,8)*F1556,2)</f>
        <v/>
      </c>
      <c r="L1556" t="n">
        <v>1</v>
      </c>
      <c r="M1556" t="n">
        <v>3.39</v>
      </c>
      <c r="N1556">
        <f>(M1556-F1556)</f>
        <v/>
      </c>
    </row>
    <row r="1557" ht="21" customHeight="1">
      <c r="A1557" s="18" t="inlineStr">
        <is>
          <t>00043485</t>
        </is>
      </c>
      <c r="B1557" s="19" t="inlineStr">
        <is>
          <t>EPI - FAMILIA ENCANADOR - HORISTA (ENCARGOS COMPLEMENTARES - COLETADO CAIXA)</t>
        </is>
      </c>
      <c r="C1557" s="18" t="inlineStr">
        <is>
          <t>SINAPI</t>
        </is>
      </c>
      <c r="D1557" s="18" t="inlineStr">
        <is>
          <t>H</t>
        </is>
      </c>
      <c r="E1557" s="20" t="n">
        <v>1</v>
      </c>
      <c r="F1557" s="21" t="n">
        <v>1.06</v>
      </c>
      <c r="G1557" s="21">
        <f>TRUNC(TRUNC(E1557,8)*F1557,2)</f>
        <v/>
      </c>
      <c r="L1557" t="n">
        <v>1</v>
      </c>
      <c r="M1557" t="n">
        <v>1.06</v>
      </c>
      <c r="N1557">
        <f>(M1557-F1557)</f>
        <v/>
      </c>
    </row>
    <row r="1558" ht="21" customHeight="1">
      <c r="A1558" s="18" t="inlineStr">
        <is>
          <t>00037372</t>
        </is>
      </c>
      <c r="B1558" s="19" t="inlineStr">
        <is>
          <t>EXAMES - HORISTA (COLETADO CAIXA - ENCARGOS COMPLEMENTARES)</t>
        </is>
      </c>
      <c r="C1558" s="18" t="inlineStr">
        <is>
          <t>SINAPI</t>
        </is>
      </c>
      <c r="D1558" s="18" t="inlineStr">
        <is>
          <t>H</t>
        </is>
      </c>
      <c r="E1558" s="20" t="n">
        <v>1</v>
      </c>
      <c r="F1558" s="21" t="n">
        <v>1.34</v>
      </c>
      <c r="G1558" s="21">
        <f>TRUNC(TRUNC(E1558,8)*F1558,2)</f>
        <v/>
      </c>
      <c r="L1558" t="n">
        <v>1</v>
      </c>
      <c r="M1558" t="n">
        <v>1.34</v>
      </c>
      <c r="N1558">
        <f>(M1558-F1558)</f>
        <v/>
      </c>
    </row>
    <row r="1559" ht="21" customHeight="1">
      <c r="A1559" s="18" t="inlineStr">
        <is>
          <t>00043461</t>
        </is>
      </c>
      <c r="B1559" s="19" t="inlineStr">
        <is>
          <t>FERRAMENTAS - FAMILIA ENCANADOR - HORISTA (ENCARGOS COMPLEMENTARES - COLETADO CAIXA)</t>
        </is>
      </c>
      <c r="C1559" s="18" t="inlineStr">
        <is>
          <t>SINAPI</t>
        </is>
      </c>
      <c r="D1559" s="18" t="inlineStr">
        <is>
          <t>H</t>
        </is>
      </c>
      <c r="E1559" s="20" t="n">
        <v>1</v>
      </c>
      <c r="F1559" s="21" t="n">
        <v>0.31</v>
      </c>
      <c r="G1559" s="21">
        <f>TRUNC(TRUNC(E1559,8)*F1559,2)</f>
        <v/>
      </c>
      <c r="L1559" t="n">
        <v>1</v>
      </c>
      <c r="M1559" t="n">
        <v>0.31</v>
      </c>
      <c r="N1559">
        <f>(M1559-F1559)</f>
        <v/>
      </c>
    </row>
    <row r="1560" ht="21" customHeight="1">
      <c r="A1560" s="18" t="inlineStr">
        <is>
          <t>00037373</t>
        </is>
      </c>
      <c r="B1560" s="19" t="inlineStr">
        <is>
          <t>SEGURO - HORISTA (COLETADO CAIXA - ENCARGOS COMPLEMENTARES)</t>
        </is>
      </c>
      <c r="C1560" s="18" t="inlineStr">
        <is>
          <t>SINAPI</t>
        </is>
      </c>
      <c r="D1560" s="18" t="inlineStr">
        <is>
          <t>H</t>
        </is>
      </c>
      <c r="E1560" s="20" t="n">
        <v>1</v>
      </c>
      <c r="F1560" s="21" t="n">
        <v>0.04</v>
      </c>
      <c r="G1560" s="21">
        <f>TRUNC(TRUNC(E1560,8)*F1560,2)</f>
        <v/>
      </c>
      <c r="L1560" t="n">
        <v>1</v>
      </c>
      <c r="M1560" t="n">
        <v>0.04</v>
      </c>
      <c r="N1560">
        <f>(M1560-F1560)</f>
        <v/>
      </c>
    </row>
    <row r="1561" ht="21" customHeight="1">
      <c r="A1561" s="18" t="inlineStr">
        <is>
          <t>00037371</t>
        </is>
      </c>
      <c r="B1561" s="19" t="inlineStr">
        <is>
          <t>TRANSPORTE - HORISTA (COLETADO CAIXA - ENCARGOS COMPLEMENTARES)</t>
        </is>
      </c>
      <c r="C1561" s="18" t="inlineStr">
        <is>
          <t>SINAPI</t>
        </is>
      </c>
      <c r="D1561" s="18" t="inlineStr">
        <is>
          <t>H</t>
        </is>
      </c>
      <c r="E1561" s="20" t="n">
        <v>1</v>
      </c>
      <c r="F1561" s="21" t="n">
        <v>1.1</v>
      </c>
      <c r="G1561" s="21">
        <f>TRUNC(TRUNC(E1561,8)*F1561,2)</f>
        <v/>
      </c>
      <c r="L1561" t="n">
        <v>1</v>
      </c>
      <c r="M1561" t="n">
        <v>1.1</v>
      </c>
      <c r="N1561">
        <f>(M1561-F1561)</f>
        <v/>
      </c>
    </row>
    <row r="1562" ht="15" customHeight="1">
      <c r="A1562" s="1" t="n"/>
      <c r="B1562" s="1" t="n"/>
      <c r="C1562" s="1" t="n"/>
      <c r="D1562" s="1" t="n"/>
      <c r="E1562" s="77" t="inlineStr">
        <is>
          <t>TOTAL Encargos Complementares:</t>
        </is>
      </c>
      <c r="F1562" s="89" t="n"/>
      <c r="G1562" s="22">
        <f>SUM(G1556:G1561)</f>
        <v/>
      </c>
    </row>
    <row r="1563" ht="15" customHeight="1">
      <c r="A1563" s="76" t="inlineStr">
        <is>
          <t>Mão de Obra</t>
        </is>
      </c>
      <c r="B1563" s="89" t="n"/>
      <c r="C1563" s="74" t="inlineStr">
        <is>
          <t>FONTE</t>
        </is>
      </c>
      <c r="D1563" s="74" t="inlineStr">
        <is>
          <t>UNID</t>
        </is>
      </c>
      <c r="E1563" s="74" t="inlineStr">
        <is>
          <t>COEFICIENTE</t>
        </is>
      </c>
      <c r="F1563" s="74" t="inlineStr">
        <is>
          <t>PREÇO UNITÁRIO</t>
        </is>
      </c>
      <c r="G1563" s="74" t="inlineStr">
        <is>
          <t>TOTAL</t>
        </is>
      </c>
    </row>
    <row r="1564" ht="15" customHeight="1">
      <c r="A1564" s="18" t="inlineStr">
        <is>
          <t>00002696</t>
        </is>
      </c>
      <c r="B1564" s="19" t="inlineStr">
        <is>
          <t>ENCANADOR OU BOMBEIRO HIDRAULICO (HORISTA)</t>
        </is>
      </c>
      <c r="C1564" s="18" t="inlineStr">
        <is>
          <t>SINAPI</t>
        </is>
      </c>
      <c r="D1564" s="18" t="inlineStr">
        <is>
          <t>H</t>
        </is>
      </c>
      <c r="E1564" s="20">
        <f>L1564*FATOR</f>
        <v/>
      </c>
      <c r="F1564" s="21" t="n">
        <v>20.46</v>
      </c>
      <c r="G1564" s="21">
        <f>TRUNC(TRUNC(E1564,8)*F1564,2)</f>
        <v/>
      </c>
      <c r="L1564" t="n">
        <v>1</v>
      </c>
      <c r="M1564" t="n">
        <v>20.46</v>
      </c>
      <c r="N1564">
        <f>(M1564-F1564)</f>
        <v/>
      </c>
    </row>
    <row r="1565" ht="15" customHeight="1">
      <c r="A1565" s="1" t="n"/>
      <c r="B1565" s="1" t="n"/>
      <c r="C1565" s="1" t="n"/>
      <c r="D1565" s="1" t="n"/>
      <c r="E1565" s="77" t="inlineStr">
        <is>
          <t>TOTAL Mão de Obra:</t>
        </is>
      </c>
      <c r="F1565" s="89" t="n"/>
      <c r="G1565" s="22">
        <f>SUM(G1564:G1564)</f>
        <v/>
      </c>
    </row>
    <row r="1566" ht="15" customHeight="1">
      <c r="A1566" s="76" t="inlineStr">
        <is>
          <t>Serviço</t>
        </is>
      </c>
      <c r="B1566" s="89" t="n"/>
      <c r="C1566" s="74" t="inlineStr">
        <is>
          <t>FONTE</t>
        </is>
      </c>
      <c r="D1566" s="74" t="inlineStr">
        <is>
          <t>UNID</t>
        </is>
      </c>
      <c r="E1566" s="74" t="inlineStr">
        <is>
          <t>COEFICIENTE</t>
        </is>
      </c>
      <c r="F1566" s="74" t="inlineStr">
        <is>
          <t>PREÇO UNITÁRIO</t>
        </is>
      </c>
      <c r="G1566" s="74" t="inlineStr">
        <is>
          <t>TOTAL</t>
        </is>
      </c>
    </row>
    <row r="1567" ht="21" customHeight="1">
      <c r="A1567" s="18" t="inlineStr">
        <is>
          <t>95335</t>
        </is>
      </c>
      <c r="B1567" s="19" t="inlineStr">
        <is>
          <t>CURSO DE CAPACITAÇÃO PARA ENCANADOR OU BOMBEIRO HIDRÁULICO (ENCARGOS COMPLEMENTARES) - HORISTA</t>
        </is>
      </c>
      <c r="C1567" s="18" t="inlineStr">
        <is>
          <t>SINAPI</t>
        </is>
      </c>
      <c r="D1567" s="18" t="inlineStr">
        <is>
          <t>H</t>
        </is>
      </c>
      <c r="E1567" s="20" t="n">
        <v>1</v>
      </c>
      <c r="F1567" s="21">
        <f>'COMPOSICOES AUXILIARES'!G1205</f>
        <v/>
      </c>
      <c r="G1567" s="21">
        <f>TRUNC(TRUNC(E1567,8)*F1567,2)</f>
        <v/>
      </c>
      <c r="L1567" t="n">
        <v>1</v>
      </c>
      <c r="M1567" t="n">
        <v>0.42</v>
      </c>
      <c r="N1567">
        <f>(M1567-F1567)</f>
        <v/>
      </c>
    </row>
    <row r="1568" ht="15" customHeight="1">
      <c r="A1568" s="1" t="n"/>
      <c r="B1568" s="1" t="n"/>
      <c r="C1568" s="1" t="n"/>
      <c r="D1568" s="1" t="n"/>
      <c r="E1568" s="77" t="inlineStr">
        <is>
          <t>TOTAL Serviço:</t>
        </is>
      </c>
      <c r="F1568" s="89" t="n"/>
      <c r="G1568" s="22">
        <f>SUM(G1567:G1567)</f>
        <v/>
      </c>
    </row>
    <row r="1569" ht="15" customHeight="1">
      <c r="A1569" s="1" t="n"/>
      <c r="B1569" s="1" t="n"/>
      <c r="C1569" s="1" t="n"/>
      <c r="D1569" s="1" t="n"/>
      <c r="E1569" s="78" t="inlineStr">
        <is>
          <t>VALOR:</t>
        </is>
      </c>
      <c r="F1569" s="89" t="n"/>
      <c r="G1569" s="4">
        <f>SUM(G1568,G1565,G1562)</f>
        <v/>
      </c>
    </row>
    <row r="1570" ht="15" customHeight="1">
      <c r="A1570" s="1" t="n"/>
      <c r="B1570" s="1" t="n"/>
      <c r="C1570" s="1" t="n"/>
      <c r="D1570" s="1" t="n"/>
      <c r="E1570" s="78" t="inlineStr">
        <is>
          <t>VALOR BDI:</t>
        </is>
      </c>
      <c r="F1570" s="89" t="n"/>
      <c r="G1570" s="4">
        <f>ROUNDDOWN(G1569*BDI,2)</f>
        <v/>
      </c>
    </row>
    <row r="1571" ht="15" customHeight="1">
      <c r="A1571" s="1" t="n"/>
      <c r="B1571" s="1" t="n"/>
      <c r="C1571" s="1" t="n"/>
      <c r="D1571" s="1" t="n"/>
      <c r="E1571" s="78" t="inlineStr">
        <is>
          <t>VALOR COM BDI:</t>
        </is>
      </c>
      <c r="F1571" s="89" t="n"/>
      <c r="G1571" s="4">
        <f>G1570 + G1569</f>
        <v/>
      </c>
    </row>
    <row r="1572" ht="9.949999999999999" customHeight="1">
      <c r="A1572" s="1" t="n"/>
      <c r="B1572" s="1" t="n"/>
      <c r="C1572" s="1" t="n"/>
      <c r="D1572" s="1" t="n"/>
      <c r="E1572" s="79" t="n"/>
    </row>
    <row r="1573" ht="20.1" customHeight="1">
      <c r="A1573" s="80" t="inlineStr">
        <is>
          <t>86884 ENGATE FLEXÍVEL EM PLÁSTICO BRANCO, 1/2" X 30CM - FORNECIMENTO E INSTALAÇÃO. AF_01/2020 (UN)</t>
        </is>
      </c>
      <c r="B1573" s="88" t="n"/>
      <c r="C1573" s="88" t="n"/>
      <c r="D1573" s="88" t="n"/>
      <c r="E1573" s="88" t="n"/>
      <c r="F1573" s="88" t="n"/>
      <c r="G1573" s="89" t="n"/>
    </row>
    <row r="1574" ht="15" customHeight="1">
      <c r="A1574" s="76" t="inlineStr">
        <is>
          <t>Material</t>
        </is>
      </c>
      <c r="B1574" s="89" t="n"/>
      <c r="C1574" s="74" t="inlineStr">
        <is>
          <t>FONTE</t>
        </is>
      </c>
      <c r="D1574" s="74" t="inlineStr">
        <is>
          <t>UNID</t>
        </is>
      </c>
      <c r="E1574" s="74" t="inlineStr">
        <is>
          <t>COEFICIENTE</t>
        </is>
      </c>
      <c r="F1574" s="74" t="inlineStr">
        <is>
          <t>PREÇO UNITÁRIO</t>
        </is>
      </c>
      <c r="G1574" s="74" t="inlineStr">
        <is>
          <t>TOTAL</t>
        </is>
      </c>
    </row>
    <row r="1575" ht="21" customHeight="1">
      <c r="A1575" s="18" t="inlineStr">
        <is>
          <t>00006141</t>
        </is>
      </c>
      <c r="B1575" s="19" t="inlineStr">
        <is>
          <t>ENGATE/RABICHO FLEXIVEL PLASTICO (PVC OU ABS) BRANCO 1/2" X 30 CM</t>
        </is>
      </c>
      <c r="C1575" s="18" t="inlineStr">
        <is>
          <t>SINAPI</t>
        </is>
      </c>
      <c r="D1575" s="18" t="inlineStr">
        <is>
          <t>UN</t>
        </is>
      </c>
      <c r="E1575" s="20" t="n">
        <v>1</v>
      </c>
      <c r="F1575" s="21">
        <f>ROUND(M1575*FATOR, 2)</f>
        <v/>
      </c>
      <c r="G1575" s="21">
        <f>TRUNC(TRUNC(E1575,8)*F1575,2)</f>
        <v/>
      </c>
      <c r="L1575" t="n">
        <v>1</v>
      </c>
      <c r="M1575" t="n">
        <v>6.05</v>
      </c>
      <c r="N1575">
        <f>(M1575-F1575)</f>
        <v/>
      </c>
    </row>
    <row r="1576" ht="15" customHeight="1">
      <c r="A1576" s="18" t="inlineStr">
        <is>
          <t>00003146</t>
        </is>
      </c>
      <c r="B1576" s="19" t="inlineStr">
        <is>
          <t>FITA VEDA ROSCA EM ROLOS DE 18 MM X 10 M (L X C)</t>
        </is>
      </c>
      <c r="C1576" s="18" t="inlineStr">
        <is>
          <t>SINAPI</t>
        </is>
      </c>
      <c r="D1576" s="18" t="inlineStr">
        <is>
          <t>UN</t>
        </is>
      </c>
      <c r="E1576" s="20" t="n">
        <v>0.021</v>
      </c>
      <c r="F1576" s="21">
        <f>ROUND(M1576*FATOR, 2)</f>
        <v/>
      </c>
      <c r="G1576" s="21">
        <f>TRUNC(TRUNC(E1576,8)*F1576,2)</f>
        <v/>
      </c>
      <c r="L1576" t="n">
        <v>0.021</v>
      </c>
      <c r="M1576" t="n">
        <v>3.95</v>
      </c>
      <c r="N1576">
        <f>(M1576-F1576)</f>
        <v/>
      </c>
    </row>
    <row r="1577" ht="15" customHeight="1">
      <c r="A1577" s="1" t="n"/>
      <c r="B1577" s="1" t="n"/>
      <c r="C1577" s="1" t="n"/>
      <c r="D1577" s="1" t="n"/>
      <c r="E1577" s="77" t="inlineStr">
        <is>
          <t>TOTAL Material:</t>
        </is>
      </c>
      <c r="F1577" s="89" t="n"/>
      <c r="G1577" s="22">
        <f>SUM(G1575:G1576)</f>
        <v/>
      </c>
    </row>
    <row r="1578" ht="15" customHeight="1">
      <c r="A1578" s="76" t="inlineStr">
        <is>
          <t>Mão de Obra com Encargos Complementares</t>
        </is>
      </c>
      <c r="B1578" s="89" t="n"/>
      <c r="C1578" s="74" t="inlineStr">
        <is>
          <t>FONTE</t>
        </is>
      </c>
      <c r="D1578" s="74" t="inlineStr">
        <is>
          <t>UNID</t>
        </is>
      </c>
      <c r="E1578" s="74" t="inlineStr">
        <is>
          <t>COEFICIENTE</t>
        </is>
      </c>
      <c r="F1578" s="74" t="inlineStr">
        <is>
          <t>PREÇO UNITÁRIO</t>
        </is>
      </c>
      <c r="G1578" s="74" t="inlineStr">
        <is>
          <t>TOTAL</t>
        </is>
      </c>
    </row>
    <row r="1579" ht="21" customHeight="1">
      <c r="A1579" s="18" t="inlineStr">
        <is>
          <t>88267</t>
        </is>
      </c>
      <c r="B1579" s="19" t="inlineStr">
        <is>
          <t>ENCANADOR OU BOMBEIRO HIDRÁULICO COM ENCARGOS COMPLEMENTARES</t>
        </is>
      </c>
      <c r="C1579" s="18" t="inlineStr">
        <is>
          <t>SINAPI</t>
        </is>
      </c>
      <c r="D1579" s="18" t="inlineStr">
        <is>
          <t>H</t>
        </is>
      </c>
      <c r="E1579" s="20">
        <f>L1579*FATOR</f>
        <v/>
      </c>
      <c r="F1579" s="21">
        <f>'COMPOSICOES AUXILIARES'!G1569</f>
        <v/>
      </c>
      <c r="G1579" s="21">
        <f>TRUNC(TRUNC(E1579,8)*F1579,2)</f>
        <v/>
      </c>
      <c r="L1579" t="n">
        <v>0.1525</v>
      </c>
      <c r="M1579" t="n">
        <v>28.12</v>
      </c>
      <c r="N1579">
        <f>(M1579-F1579)</f>
        <v/>
      </c>
    </row>
    <row r="1580" ht="15" customHeight="1">
      <c r="A1580" s="18" t="inlineStr">
        <is>
          <t>88316</t>
        </is>
      </c>
      <c r="B1580" s="19" t="inlineStr">
        <is>
          <t>SERVENTE COM ENCARGOS COMPLEMENTARES</t>
        </is>
      </c>
      <c r="C1580" s="18" t="inlineStr">
        <is>
          <t>SINAPI</t>
        </is>
      </c>
      <c r="D1580" s="18" t="inlineStr">
        <is>
          <t>H</t>
        </is>
      </c>
      <c r="E1580" s="20">
        <f>L1580*FATOR</f>
        <v/>
      </c>
      <c r="F1580" s="21">
        <f>'COMPOSICOES AUXILIARES'!G3382</f>
        <v/>
      </c>
      <c r="G1580" s="21">
        <f>TRUNC(TRUNC(E1580,8)*F1580,2)</f>
        <v/>
      </c>
      <c r="L1580" t="n">
        <v>0.0481</v>
      </c>
      <c r="M1580" t="n">
        <v>22.1</v>
      </c>
      <c r="N1580">
        <f>(M1580-F1580)</f>
        <v/>
      </c>
    </row>
    <row r="1581" ht="18" customHeight="1">
      <c r="A1581" s="1" t="n"/>
      <c r="B1581" s="1" t="n"/>
      <c r="C1581" s="1" t="n"/>
      <c r="D1581" s="1" t="n"/>
      <c r="E1581" s="77" t="inlineStr">
        <is>
          <t>TOTAL Mão de Obra com Encargos Complementares:</t>
        </is>
      </c>
      <c r="F1581" s="89" t="n"/>
      <c r="G1581" s="22">
        <f>SUM(G1579:G1580)</f>
        <v/>
      </c>
    </row>
    <row r="1582" ht="15" customHeight="1">
      <c r="A1582" s="1" t="n"/>
      <c r="B1582" s="1" t="n"/>
      <c r="C1582" s="1" t="n"/>
      <c r="D1582" s="1" t="n"/>
      <c r="E1582" s="78" t="inlineStr">
        <is>
          <t>VALOR:</t>
        </is>
      </c>
      <c r="F1582" s="89" t="n"/>
      <c r="G1582" s="4">
        <f>SUM(G1577,G1581)</f>
        <v/>
      </c>
    </row>
    <row r="1583" ht="15" customHeight="1">
      <c r="A1583" s="1" t="n"/>
      <c r="B1583" s="1" t="n"/>
      <c r="C1583" s="1" t="n"/>
      <c r="D1583" s="1" t="n"/>
      <c r="E1583" s="78" t="inlineStr">
        <is>
          <t>VALOR BDI:</t>
        </is>
      </c>
      <c r="F1583" s="89" t="n"/>
      <c r="G1583" s="4">
        <f>ROUNDDOWN(G1582*BDI,2)</f>
        <v/>
      </c>
    </row>
    <row r="1584" ht="15" customHeight="1">
      <c r="A1584" s="1" t="n"/>
      <c r="B1584" s="1" t="n"/>
      <c r="C1584" s="1" t="n"/>
      <c r="D1584" s="1" t="n"/>
      <c r="E1584" s="78" t="inlineStr">
        <is>
          <t>VALOR COM BDI:</t>
        </is>
      </c>
      <c r="F1584" s="89" t="n"/>
      <c r="G1584" s="4">
        <f>G1583 + G1582</f>
        <v/>
      </c>
    </row>
    <row r="1585" ht="9.949999999999999" customHeight="1">
      <c r="A1585" s="1" t="n"/>
      <c r="B1585" s="1" t="n"/>
      <c r="C1585" s="1" t="n"/>
      <c r="D1585" s="1" t="n"/>
      <c r="E1585" s="79" t="n"/>
    </row>
    <row r="1586" ht="20.1" customHeight="1">
      <c r="A1586" s="80" t="inlineStr">
        <is>
          <t>90777 ENGENHEIRO CIVIL DE OBRA JUNIOR COM ENCARGOS COMPLEMENTARES (H)</t>
        </is>
      </c>
      <c r="B1586" s="88" t="n"/>
      <c r="C1586" s="88" t="n"/>
      <c r="D1586" s="88" t="n"/>
      <c r="E1586" s="88" t="n"/>
      <c r="F1586" s="88" t="n"/>
      <c r="G1586" s="89" t="n"/>
    </row>
    <row r="1587" ht="15" customHeight="1">
      <c r="A1587" s="76" t="inlineStr">
        <is>
          <t>Encargos Complementares</t>
        </is>
      </c>
      <c r="B1587" s="89" t="n"/>
      <c r="C1587" s="74" t="inlineStr">
        <is>
          <t>FONTE</t>
        </is>
      </c>
      <c r="D1587" s="74" t="inlineStr">
        <is>
          <t>UNID</t>
        </is>
      </c>
      <c r="E1587" s="74" t="inlineStr">
        <is>
          <t>COEFICIENTE</t>
        </is>
      </c>
      <c r="F1587" s="74" t="inlineStr">
        <is>
          <t>PREÇO UNITÁRIO</t>
        </is>
      </c>
      <c r="G1587" s="74" t="inlineStr">
        <is>
          <t>TOTAL</t>
        </is>
      </c>
    </row>
    <row r="1588" ht="21" customHeight="1">
      <c r="A1588" s="18" t="inlineStr">
        <is>
          <t>00043486</t>
        </is>
      </c>
      <c r="B1588" s="19" t="inlineStr">
        <is>
          <t>EPI - FAMILIA ENGENHEIRO CIVIL - HORISTA (ENCARGOS COMPLEMENTARES - COLETADO CAIXA)</t>
        </is>
      </c>
      <c r="C1588" s="18" t="inlineStr">
        <is>
          <t>SINAPI</t>
        </is>
      </c>
      <c r="D1588" s="18" t="inlineStr">
        <is>
          <t>H</t>
        </is>
      </c>
      <c r="E1588" s="20" t="n">
        <v>1</v>
      </c>
      <c r="F1588" s="21" t="n">
        <v>0.74</v>
      </c>
      <c r="G1588" s="21">
        <f>TRUNC(TRUNC(E1588,8)*F1588,2)</f>
        <v/>
      </c>
      <c r="L1588" t="n">
        <v>1</v>
      </c>
      <c r="M1588" t="n">
        <v>0.74</v>
      </c>
      <c r="N1588">
        <f>(M1588-F1588)</f>
        <v/>
      </c>
    </row>
    <row r="1589" ht="21" customHeight="1">
      <c r="A1589" s="18" t="inlineStr">
        <is>
          <t>00037372</t>
        </is>
      </c>
      <c r="B1589" s="19" t="inlineStr">
        <is>
          <t>EXAMES - HORISTA (COLETADO CAIXA - ENCARGOS COMPLEMENTARES)</t>
        </is>
      </c>
      <c r="C1589" s="18" t="inlineStr">
        <is>
          <t>SINAPI</t>
        </is>
      </c>
      <c r="D1589" s="18" t="inlineStr">
        <is>
          <t>H</t>
        </is>
      </c>
      <c r="E1589" s="20" t="n">
        <v>1</v>
      </c>
      <c r="F1589" s="21" t="n">
        <v>1.34</v>
      </c>
      <c r="G1589" s="21">
        <f>TRUNC(TRUNC(E1589,8)*F1589,2)</f>
        <v/>
      </c>
      <c r="L1589" t="n">
        <v>1</v>
      </c>
      <c r="M1589" t="n">
        <v>1.34</v>
      </c>
      <c r="N1589">
        <f>(M1589-F1589)</f>
        <v/>
      </c>
    </row>
    <row r="1590" ht="21" customHeight="1">
      <c r="A1590" s="18" t="inlineStr">
        <is>
          <t>00043462</t>
        </is>
      </c>
      <c r="B1590" s="19" t="inlineStr">
        <is>
          <t>FERRAMENTAS - FAMILIA ENGENHEIRO CIVIL - HORISTA (ENCARGOS COMPLEMENTARES - COLETADO CAIXA)</t>
        </is>
      </c>
      <c r="C1590" s="18" t="inlineStr">
        <is>
          <t>SINAPI</t>
        </is>
      </c>
      <c r="D1590" s="18" t="inlineStr">
        <is>
          <t>H</t>
        </is>
      </c>
      <c r="E1590" s="20" t="n">
        <v>1</v>
      </c>
      <c r="F1590" s="21" t="n">
        <v>0.01</v>
      </c>
      <c r="G1590" s="21">
        <f>TRUNC(TRUNC(E1590,8)*F1590,2)</f>
        <v/>
      </c>
      <c r="L1590" t="n">
        <v>1</v>
      </c>
      <c r="M1590" t="n">
        <v>0.01</v>
      </c>
      <c r="N1590">
        <f>(M1590-F1590)</f>
        <v/>
      </c>
    </row>
    <row r="1591" ht="21" customHeight="1">
      <c r="A1591" s="18" t="inlineStr">
        <is>
          <t>00037373</t>
        </is>
      </c>
      <c r="B1591" s="19" t="inlineStr">
        <is>
          <t>SEGURO - HORISTA (COLETADO CAIXA - ENCARGOS COMPLEMENTARES)</t>
        </is>
      </c>
      <c r="C1591" s="18" t="inlineStr">
        <is>
          <t>SINAPI</t>
        </is>
      </c>
      <c r="D1591" s="18" t="inlineStr">
        <is>
          <t>H</t>
        </is>
      </c>
      <c r="E1591" s="20" t="n">
        <v>1</v>
      </c>
      <c r="F1591" s="21" t="n">
        <v>0.04</v>
      </c>
      <c r="G1591" s="21">
        <f>TRUNC(TRUNC(E1591,8)*F1591,2)</f>
        <v/>
      </c>
      <c r="L1591" t="n">
        <v>1</v>
      </c>
      <c r="M1591" t="n">
        <v>0.04</v>
      </c>
      <c r="N1591">
        <f>(M1591-F1591)</f>
        <v/>
      </c>
    </row>
    <row r="1592" ht="15" customHeight="1">
      <c r="A1592" s="1" t="n"/>
      <c r="B1592" s="1" t="n"/>
      <c r="C1592" s="1" t="n"/>
      <c r="D1592" s="1" t="n"/>
      <c r="E1592" s="77" t="inlineStr">
        <is>
          <t>TOTAL Encargos Complementares:</t>
        </is>
      </c>
      <c r="F1592" s="89" t="n"/>
      <c r="G1592" s="22">
        <f>SUM(G1588:G1591)</f>
        <v/>
      </c>
    </row>
    <row r="1593" ht="15" customHeight="1">
      <c r="A1593" s="76" t="inlineStr">
        <is>
          <t>Mão de Obra</t>
        </is>
      </c>
      <c r="B1593" s="89" t="n"/>
      <c r="C1593" s="74" t="inlineStr">
        <is>
          <t>FONTE</t>
        </is>
      </c>
      <c r="D1593" s="74" t="inlineStr">
        <is>
          <t>UNID</t>
        </is>
      </c>
      <c r="E1593" s="74" t="inlineStr">
        <is>
          <t>COEFICIENTE</t>
        </is>
      </c>
      <c r="F1593" s="74" t="inlineStr">
        <is>
          <t>PREÇO UNITÁRIO</t>
        </is>
      </c>
      <c r="G1593" s="74" t="inlineStr">
        <is>
          <t>TOTAL</t>
        </is>
      </c>
    </row>
    <row r="1594" ht="15" customHeight="1">
      <c r="A1594" s="18" t="inlineStr">
        <is>
          <t>00002706</t>
        </is>
      </c>
      <c r="B1594" s="19" t="inlineStr">
        <is>
          <t>ENGENHEIRO CIVIL DE OBRA JUNIOR (HORISTA)</t>
        </is>
      </c>
      <c r="C1594" s="18" t="inlineStr">
        <is>
          <t>SINAPI</t>
        </is>
      </c>
      <c r="D1594" s="18" t="inlineStr">
        <is>
          <t>H</t>
        </is>
      </c>
      <c r="E1594" s="20">
        <f>L1594*FATOR</f>
        <v/>
      </c>
      <c r="F1594" s="21" t="n">
        <v>117.29</v>
      </c>
      <c r="G1594" s="21">
        <f>TRUNC(TRUNC(E1594,8)*F1594,2)</f>
        <v/>
      </c>
      <c r="L1594" t="n">
        <v>1</v>
      </c>
      <c r="M1594" t="n">
        <v>117.29</v>
      </c>
      <c r="N1594">
        <f>(M1594-F1594)</f>
        <v/>
      </c>
    </row>
    <row r="1595" ht="15" customHeight="1">
      <c r="A1595" s="1" t="n"/>
      <c r="B1595" s="1" t="n"/>
      <c r="C1595" s="1" t="n"/>
      <c r="D1595" s="1" t="n"/>
      <c r="E1595" s="77" t="inlineStr">
        <is>
          <t>TOTAL Mão de Obra:</t>
        </is>
      </c>
      <c r="F1595" s="89" t="n"/>
      <c r="G1595" s="22">
        <f>SUM(G1594:G1594)</f>
        <v/>
      </c>
    </row>
    <row r="1596" ht="15" customHeight="1">
      <c r="A1596" s="76" t="inlineStr">
        <is>
          <t>Serviço</t>
        </is>
      </c>
      <c r="B1596" s="89" t="n"/>
      <c r="C1596" s="74" t="inlineStr">
        <is>
          <t>FONTE</t>
        </is>
      </c>
      <c r="D1596" s="74" t="inlineStr">
        <is>
          <t>UNID</t>
        </is>
      </c>
      <c r="E1596" s="74" t="inlineStr">
        <is>
          <t>COEFICIENTE</t>
        </is>
      </c>
      <c r="F1596" s="74" t="inlineStr">
        <is>
          <t>PREÇO UNITÁRIO</t>
        </is>
      </c>
      <c r="G1596" s="74" t="inlineStr">
        <is>
          <t>TOTAL</t>
        </is>
      </c>
    </row>
    <row r="1597" ht="21" customHeight="1">
      <c r="A1597" s="18" t="inlineStr">
        <is>
          <t>95402</t>
        </is>
      </c>
      <c r="B1597" s="19" t="inlineStr">
        <is>
          <t>CURSO DE CAPACITAÇÃO PARA ENGENHEIRO CIVIL DE OBRA JÚNIOR (ENCARGOS COMPLEMENTARES) - HORISTA</t>
        </is>
      </c>
      <c r="C1597" s="18" t="inlineStr">
        <is>
          <t>SINAPI</t>
        </is>
      </c>
      <c r="D1597" s="18" t="inlineStr">
        <is>
          <t>H</t>
        </is>
      </c>
      <c r="E1597" s="20" t="n">
        <v>1</v>
      </c>
      <c r="F1597" s="21">
        <f>'COMPOSICOES AUXILIARES'!G1221</f>
        <v/>
      </c>
      <c r="G1597" s="21">
        <f>TRUNC(TRUNC(E1597,8)*F1597,2)</f>
        <v/>
      </c>
      <c r="L1597" t="n">
        <v>1</v>
      </c>
      <c r="M1597" t="n">
        <v>1.99</v>
      </c>
      <c r="N1597">
        <f>(M1597-F1597)</f>
        <v/>
      </c>
    </row>
    <row r="1598" ht="15" customHeight="1">
      <c r="A1598" s="1" t="n"/>
      <c r="B1598" s="1" t="n"/>
      <c r="C1598" s="1" t="n"/>
      <c r="D1598" s="1" t="n"/>
      <c r="E1598" s="77" t="inlineStr">
        <is>
          <t>TOTAL Serviço:</t>
        </is>
      </c>
      <c r="F1598" s="89" t="n"/>
      <c r="G1598" s="22">
        <f>SUM(G1597:G1597)</f>
        <v/>
      </c>
    </row>
    <row r="1599" ht="15" customHeight="1">
      <c r="A1599" s="1" t="n"/>
      <c r="B1599" s="1" t="n"/>
      <c r="C1599" s="1" t="n"/>
      <c r="D1599" s="1" t="n"/>
      <c r="E1599" s="78" t="inlineStr">
        <is>
          <t>VALOR:</t>
        </is>
      </c>
      <c r="F1599" s="89" t="n"/>
      <c r="G1599" s="4">
        <f>SUM(G1598,G1595,G1592)</f>
        <v/>
      </c>
    </row>
    <row r="1600" ht="15" customHeight="1">
      <c r="A1600" s="1" t="n"/>
      <c r="B1600" s="1" t="n"/>
      <c r="C1600" s="1" t="n"/>
      <c r="D1600" s="1" t="n"/>
      <c r="E1600" s="78" t="inlineStr">
        <is>
          <t>VALOR BDI:</t>
        </is>
      </c>
      <c r="F1600" s="89" t="n"/>
      <c r="G1600" s="4">
        <f>ROUNDDOWN(G1599*BDI,2)</f>
        <v/>
      </c>
    </row>
    <row r="1601" ht="15" customHeight="1">
      <c r="A1601" s="1" t="n"/>
      <c r="B1601" s="1" t="n"/>
      <c r="C1601" s="1" t="n"/>
      <c r="D1601" s="1" t="n"/>
      <c r="E1601" s="78" t="inlineStr">
        <is>
          <t>VALOR COM BDI:</t>
        </is>
      </c>
      <c r="F1601" s="89" t="n"/>
      <c r="G1601" s="4">
        <f>G1600 + G1599</f>
        <v/>
      </c>
    </row>
    <row r="1602" ht="9.949999999999999" customHeight="1">
      <c r="A1602" s="1" t="n"/>
      <c r="B1602" s="1" t="n"/>
      <c r="C1602" s="1" t="n"/>
      <c r="D1602" s="1" t="n"/>
      <c r="E1602" s="79" t="n"/>
    </row>
    <row r="1603" ht="20.1" customHeight="1">
      <c r="A1603" s="80" t="inlineStr">
        <is>
          <t>90778 ENGENHEIRO CIVIL DE OBRA PLENO COM ENCARGOS COMPLEMENTARES (H)</t>
        </is>
      </c>
      <c r="B1603" s="88" t="n"/>
      <c r="C1603" s="88" t="n"/>
      <c r="D1603" s="88" t="n"/>
      <c r="E1603" s="88" t="n"/>
      <c r="F1603" s="88" t="n"/>
      <c r="G1603" s="89" t="n"/>
    </row>
    <row r="1604" ht="15" customHeight="1">
      <c r="A1604" s="76" t="inlineStr">
        <is>
          <t>Encargos Complementares</t>
        </is>
      </c>
      <c r="B1604" s="89" t="n"/>
      <c r="C1604" s="74" t="inlineStr">
        <is>
          <t>FONTE</t>
        </is>
      </c>
      <c r="D1604" s="74" t="inlineStr">
        <is>
          <t>UNID</t>
        </is>
      </c>
      <c r="E1604" s="74" t="inlineStr">
        <is>
          <t>COEFICIENTE</t>
        </is>
      </c>
      <c r="F1604" s="74" t="inlineStr">
        <is>
          <t>PREÇO UNITÁRIO</t>
        </is>
      </c>
      <c r="G1604" s="74" t="inlineStr">
        <is>
          <t>TOTAL</t>
        </is>
      </c>
    </row>
    <row r="1605" ht="21" customHeight="1">
      <c r="A1605" s="18" t="inlineStr">
        <is>
          <t>00043486</t>
        </is>
      </c>
      <c r="B1605" s="19" t="inlineStr">
        <is>
          <t>EPI - FAMILIA ENGENHEIRO CIVIL - HORISTA (ENCARGOS COMPLEMENTARES - COLETADO CAIXA)</t>
        </is>
      </c>
      <c r="C1605" s="18" t="inlineStr">
        <is>
          <t>SINAPI</t>
        </is>
      </c>
      <c r="D1605" s="18" t="inlineStr">
        <is>
          <t>H</t>
        </is>
      </c>
      <c r="E1605" s="20" t="n">
        <v>1</v>
      </c>
      <c r="F1605" s="21" t="n">
        <v>0.74</v>
      </c>
      <c r="G1605" s="21">
        <f>TRUNC(TRUNC(E1605,8)*F1605,2)</f>
        <v/>
      </c>
      <c r="L1605" t="n">
        <v>1</v>
      </c>
      <c r="M1605" t="n">
        <v>0.74</v>
      </c>
      <c r="N1605">
        <f>(M1605-F1605)</f>
        <v/>
      </c>
    </row>
    <row r="1606" ht="21" customHeight="1">
      <c r="A1606" s="18" t="inlineStr">
        <is>
          <t>00037372</t>
        </is>
      </c>
      <c r="B1606" s="19" t="inlineStr">
        <is>
          <t>EXAMES - HORISTA (COLETADO CAIXA - ENCARGOS COMPLEMENTARES)</t>
        </is>
      </c>
      <c r="C1606" s="18" t="inlineStr">
        <is>
          <t>SINAPI</t>
        </is>
      </c>
      <c r="D1606" s="18" t="inlineStr">
        <is>
          <t>H</t>
        </is>
      </c>
      <c r="E1606" s="20" t="n">
        <v>1</v>
      </c>
      <c r="F1606" s="21" t="n">
        <v>1.34</v>
      </c>
      <c r="G1606" s="21">
        <f>TRUNC(TRUNC(E1606,8)*F1606,2)</f>
        <v/>
      </c>
      <c r="L1606" t="n">
        <v>1</v>
      </c>
      <c r="M1606" t="n">
        <v>1.34</v>
      </c>
      <c r="N1606">
        <f>(M1606-F1606)</f>
        <v/>
      </c>
    </row>
    <row r="1607" ht="21" customHeight="1">
      <c r="A1607" s="18" t="inlineStr">
        <is>
          <t>00043462</t>
        </is>
      </c>
      <c r="B1607" s="19" t="inlineStr">
        <is>
          <t>FERRAMENTAS - FAMILIA ENGENHEIRO CIVIL - HORISTA (ENCARGOS COMPLEMENTARES - COLETADO CAIXA)</t>
        </is>
      </c>
      <c r="C1607" s="18" t="inlineStr">
        <is>
          <t>SINAPI</t>
        </is>
      </c>
      <c r="D1607" s="18" t="inlineStr">
        <is>
          <t>H</t>
        </is>
      </c>
      <c r="E1607" s="20" t="n">
        <v>1</v>
      </c>
      <c r="F1607" s="21" t="n">
        <v>0.01</v>
      </c>
      <c r="G1607" s="21">
        <f>TRUNC(TRUNC(E1607,8)*F1607,2)</f>
        <v/>
      </c>
      <c r="L1607" t="n">
        <v>1</v>
      </c>
      <c r="M1607" t="n">
        <v>0.01</v>
      </c>
      <c r="N1607">
        <f>(M1607-F1607)</f>
        <v/>
      </c>
    </row>
    <row r="1608" ht="21" customHeight="1">
      <c r="A1608" s="18" t="inlineStr">
        <is>
          <t>00037373</t>
        </is>
      </c>
      <c r="B1608" s="19" t="inlineStr">
        <is>
          <t>SEGURO - HORISTA (COLETADO CAIXA - ENCARGOS COMPLEMENTARES)</t>
        </is>
      </c>
      <c r="C1608" s="18" t="inlineStr">
        <is>
          <t>SINAPI</t>
        </is>
      </c>
      <c r="D1608" s="18" t="inlineStr">
        <is>
          <t>H</t>
        </is>
      </c>
      <c r="E1608" s="20" t="n">
        <v>1</v>
      </c>
      <c r="F1608" s="21" t="n">
        <v>0.04</v>
      </c>
      <c r="G1608" s="21">
        <f>TRUNC(TRUNC(E1608,8)*F1608,2)</f>
        <v/>
      </c>
      <c r="L1608" t="n">
        <v>1</v>
      </c>
      <c r="M1608" t="n">
        <v>0.04</v>
      </c>
      <c r="N1608">
        <f>(M1608-F1608)</f>
        <v/>
      </c>
    </row>
    <row r="1609" ht="15" customHeight="1">
      <c r="A1609" s="1" t="n"/>
      <c r="B1609" s="1" t="n"/>
      <c r="C1609" s="1" t="n"/>
      <c r="D1609" s="1" t="n"/>
      <c r="E1609" s="77" t="inlineStr">
        <is>
          <t>TOTAL Encargos Complementares:</t>
        </is>
      </c>
      <c r="F1609" s="89" t="n"/>
      <c r="G1609" s="22">
        <f>SUM(G1605:G1608)</f>
        <v/>
      </c>
    </row>
    <row r="1610" ht="15" customHeight="1">
      <c r="A1610" s="76" t="inlineStr">
        <is>
          <t>Mão de Obra</t>
        </is>
      </c>
      <c r="B1610" s="89" t="n"/>
      <c r="C1610" s="74" t="inlineStr">
        <is>
          <t>FONTE</t>
        </is>
      </c>
      <c r="D1610" s="74" t="inlineStr">
        <is>
          <t>UNID</t>
        </is>
      </c>
      <c r="E1610" s="74" t="inlineStr">
        <is>
          <t>COEFICIENTE</t>
        </is>
      </c>
      <c r="F1610" s="74" t="inlineStr">
        <is>
          <t>PREÇO UNITÁRIO</t>
        </is>
      </c>
      <c r="G1610" s="74" t="inlineStr">
        <is>
          <t>TOTAL</t>
        </is>
      </c>
    </row>
    <row r="1611" ht="15" customHeight="1">
      <c r="A1611" s="18" t="inlineStr">
        <is>
          <t>00002707</t>
        </is>
      </c>
      <c r="B1611" s="19" t="inlineStr">
        <is>
          <t>ENGENHEIRO CIVIL DE OBRA PLENO (HORISTA)</t>
        </is>
      </c>
      <c r="C1611" s="18" t="inlineStr">
        <is>
          <t>SINAPI</t>
        </is>
      </c>
      <c r="D1611" s="18" t="inlineStr">
        <is>
          <t>H</t>
        </is>
      </c>
      <c r="E1611" s="20">
        <f>L1611*FATOR</f>
        <v/>
      </c>
      <c r="F1611" s="21" t="n">
        <v>127.59</v>
      </c>
      <c r="G1611" s="21">
        <f>TRUNC(TRUNC(E1611,8)*F1611,2)</f>
        <v/>
      </c>
      <c r="L1611" t="n">
        <v>1</v>
      </c>
      <c r="M1611" t="n">
        <v>127.59</v>
      </c>
      <c r="N1611">
        <f>(M1611-F1611)</f>
        <v/>
      </c>
    </row>
    <row r="1612" ht="15" customHeight="1">
      <c r="A1612" s="1" t="n"/>
      <c r="B1612" s="1" t="n"/>
      <c r="C1612" s="1" t="n"/>
      <c r="D1612" s="1" t="n"/>
      <c r="E1612" s="77" t="inlineStr">
        <is>
          <t>TOTAL Mão de Obra:</t>
        </is>
      </c>
      <c r="F1612" s="89" t="n"/>
      <c r="G1612" s="22">
        <f>SUM(G1611:G1611)</f>
        <v/>
      </c>
    </row>
    <row r="1613" ht="15" customHeight="1">
      <c r="A1613" s="76" t="inlineStr">
        <is>
          <t>Serviço</t>
        </is>
      </c>
      <c r="B1613" s="89" t="n"/>
      <c r="C1613" s="74" t="inlineStr">
        <is>
          <t>FONTE</t>
        </is>
      </c>
      <c r="D1613" s="74" t="inlineStr">
        <is>
          <t>UNID</t>
        </is>
      </c>
      <c r="E1613" s="74" t="inlineStr">
        <is>
          <t>COEFICIENTE</t>
        </is>
      </c>
      <c r="F1613" s="74" t="inlineStr">
        <is>
          <t>PREÇO UNITÁRIO</t>
        </is>
      </c>
      <c r="G1613" s="74" t="inlineStr">
        <is>
          <t>TOTAL</t>
        </is>
      </c>
    </row>
    <row r="1614" ht="21" customHeight="1">
      <c r="A1614" s="18" t="inlineStr">
        <is>
          <t>95403</t>
        </is>
      </c>
      <c r="B1614" s="19" t="inlineStr">
        <is>
          <t>CURSO DE CAPACITAÇÃO PARA ENGENHEIRO CIVIL DE OBRA PLENO (ENCARGOS COMPLEMENTARES) - HORISTA</t>
        </is>
      </c>
      <c r="C1614" s="18" t="inlineStr">
        <is>
          <t>SINAPI</t>
        </is>
      </c>
      <c r="D1614" s="18" t="inlineStr">
        <is>
          <t>H</t>
        </is>
      </c>
      <c r="E1614" s="20" t="n">
        <v>1</v>
      </c>
      <c r="F1614" s="21">
        <f>'COMPOSICOES AUXILIARES'!G1229</f>
        <v/>
      </c>
      <c r="G1614" s="21">
        <f>TRUNC(TRUNC(E1614,8)*F1614,2)</f>
        <v/>
      </c>
      <c r="L1614" t="n">
        <v>1</v>
      </c>
      <c r="M1614" t="n">
        <v>2.16</v>
      </c>
      <c r="N1614">
        <f>(M1614-F1614)</f>
        <v/>
      </c>
    </row>
    <row r="1615" ht="15" customHeight="1">
      <c r="A1615" s="1" t="n"/>
      <c r="B1615" s="1" t="n"/>
      <c r="C1615" s="1" t="n"/>
      <c r="D1615" s="1" t="n"/>
      <c r="E1615" s="77" t="inlineStr">
        <is>
          <t>TOTAL Serviço:</t>
        </is>
      </c>
      <c r="F1615" s="89" t="n"/>
      <c r="G1615" s="22">
        <f>SUM(G1614:G1614)</f>
        <v/>
      </c>
    </row>
    <row r="1616" ht="15" customHeight="1">
      <c r="A1616" s="1" t="n"/>
      <c r="B1616" s="1" t="n"/>
      <c r="C1616" s="1" t="n"/>
      <c r="D1616" s="1" t="n"/>
      <c r="E1616" s="78" t="inlineStr">
        <is>
          <t>VALOR:</t>
        </is>
      </c>
      <c r="F1616" s="89" t="n"/>
      <c r="G1616" s="4">
        <f>SUM(G1615,G1612,G1609)</f>
        <v/>
      </c>
    </row>
    <row r="1617" ht="15" customHeight="1">
      <c r="A1617" s="1" t="n"/>
      <c r="B1617" s="1" t="n"/>
      <c r="C1617" s="1" t="n"/>
      <c r="D1617" s="1" t="n"/>
      <c r="E1617" s="78" t="inlineStr">
        <is>
          <t>VALOR BDI:</t>
        </is>
      </c>
      <c r="F1617" s="89" t="n"/>
      <c r="G1617" s="4">
        <f>ROUNDDOWN(G1616*BDI,2)</f>
        <v/>
      </c>
    </row>
    <row r="1618" ht="15" customHeight="1">
      <c r="A1618" s="1" t="n"/>
      <c r="B1618" s="1" t="n"/>
      <c r="C1618" s="1" t="n"/>
      <c r="D1618" s="1" t="n"/>
      <c r="E1618" s="78" t="inlineStr">
        <is>
          <t>VALOR COM BDI:</t>
        </is>
      </c>
      <c r="F1618" s="89" t="n"/>
      <c r="G1618" s="4">
        <f>G1617 + G1616</f>
        <v/>
      </c>
    </row>
    <row r="1619" ht="9.949999999999999" customHeight="1">
      <c r="A1619" s="1" t="n"/>
      <c r="B1619" s="1" t="n"/>
      <c r="C1619" s="1" t="n"/>
      <c r="D1619" s="1" t="n"/>
      <c r="E1619" s="79" t="n"/>
    </row>
    <row r="1620" ht="20.1" customHeight="1">
      <c r="A1620" s="80" t="inlineStr">
        <is>
          <t>91677 ENGENHEIRO ELETRICISTA COM ENCARGOS COMPLEMENTARES (H)</t>
        </is>
      </c>
      <c r="B1620" s="88" t="n"/>
      <c r="C1620" s="88" t="n"/>
      <c r="D1620" s="88" t="n"/>
      <c r="E1620" s="88" t="n"/>
      <c r="F1620" s="88" t="n"/>
      <c r="G1620" s="89" t="n"/>
    </row>
    <row r="1621" ht="15" customHeight="1">
      <c r="A1621" s="76" t="inlineStr">
        <is>
          <t>Encargos Complementares</t>
        </is>
      </c>
      <c r="B1621" s="89" t="n"/>
      <c r="C1621" s="74" t="inlineStr">
        <is>
          <t>FONTE</t>
        </is>
      </c>
      <c r="D1621" s="74" t="inlineStr">
        <is>
          <t>UNID</t>
        </is>
      </c>
      <c r="E1621" s="74" t="inlineStr">
        <is>
          <t>COEFICIENTE</t>
        </is>
      </c>
      <c r="F1621" s="74" t="inlineStr">
        <is>
          <t>PREÇO UNITÁRIO</t>
        </is>
      </c>
      <c r="G1621" s="74" t="inlineStr">
        <is>
          <t>TOTAL</t>
        </is>
      </c>
    </row>
    <row r="1622" ht="21" customHeight="1">
      <c r="A1622" s="18" t="inlineStr">
        <is>
          <t>00043486</t>
        </is>
      </c>
      <c r="B1622" s="19" t="inlineStr">
        <is>
          <t>EPI - FAMILIA ENGENHEIRO CIVIL - HORISTA (ENCARGOS COMPLEMENTARES - COLETADO CAIXA)</t>
        </is>
      </c>
      <c r="C1622" s="18" t="inlineStr">
        <is>
          <t>SINAPI</t>
        </is>
      </c>
      <c r="D1622" s="18" t="inlineStr">
        <is>
          <t>H</t>
        </is>
      </c>
      <c r="E1622" s="20" t="n">
        <v>1</v>
      </c>
      <c r="F1622" s="21" t="n">
        <v>0.74</v>
      </c>
      <c r="G1622" s="21">
        <f>ROUND(ROUND(E1622,8)*F1622,2)</f>
        <v/>
      </c>
      <c r="L1622" t="n">
        <v>1</v>
      </c>
      <c r="M1622" t="n">
        <v>0.74</v>
      </c>
      <c r="N1622">
        <f>(M1622-F1622)</f>
        <v/>
      </c>
    </row>
    <row r="1623" ht="21" customHeight="1">
      <c r="A1623" s="18" t="inlineStr">
        <is>
          <t>00037372</t>
        </is>
      </c>
      <c r="B1623" s="19" t="inlineStr">
        <is>
          <t>EXAMES - HORISTA (COLETADO CAIXA - ENCARGOS COMPLEMENTARES)</t>
        </is>
      </c>
      <c r="C1623" s="18" t="inlineStr">
        <is>
          <t>SINAPI</t>
        </is>
      </c>
      <c r="D1623" s="18" t="inlineStr">
        <is>
          <t>H</t>
        </is>
      </c>
      <c r="E1623" s="20" t="n">
        <v>1</v>
      </c>
      <c r="F1623" s="21" t="n">
        <v>1.34</v>
      </c>
      <c r="G1623" s="21">
        <f>ROUND(ROUND(E1623,8)*F1623,2)</f>
        <v/>
      </c>
      <c r="L1623" t="n">
        <v>1</v>
      </c>
      <c r="M1623" t="n">
        <v>1.34</v>
      </c>
      <c r="N1623">
        <f>(M1623-F1623)</f>
        <v/>
      </c>
    </row>
    <row r="1624" ht="21" customHeight="1">
      <c r="A1624" s="18" t="inlineStr">
        <is>
          <t>00043462</t>
        </is>
      </c>
      <c r="B1624" s="19" t="inlineStr">
        <is>
          <t>FERRAMENTAS - FAMILIA ENGENHEIRO CIVIL - HORISTA (ENCARGOS COMPLEMENTARES - COLETADO CAIXA)</t>
        </is>
      </c>
      <c r="C1624" s="18" t="inlineStr">
        <is>
          <t>SINAPI</t>
        </is>
      </c>
      <c r="D1624" s="18" t="inlineStr">
        <is>
          <t>H</t>
        </is>
      </c>
      <c r="E1624" s="20" t="n">
        <v>1</v>
      </c>
      <c r="F1624" s="21" t="n">
        <v>0.01</v>
      </c>
      <c r="G1624" s="21">
        <f>ROUND(ROUND(E1624,8)*F1624,2)</f>
        <v/>
      </c>
      <c r="L1624" t="n">
        <v>1</v>
      </c>
      <c r="M1624" t="n">
        <v>0.01</v>
      </c>
      <c r="N1624">
        <f>(M1624-F1624)</f>
        <v/>
      </c>
    </row>
    <row r="1625" ht="21" customHeight="1">
      <c r="A1625" s="18" t="inlineStr">
        <is>
          <t>00037373</t>
        </is>
      </c>
      <c r="B1625" s="19" t="inlineStr">
        <is>
          <t>SEGURO - HORISTA (COLETADO CAIXA - ENCARGOS COMPLEMENTARES)</t>
        </is>
      </c>
      <c r="C1625" s="18" t="inlineStr">
        <is>
          <t>SINAPI</t>
        </is>
      </c>
      <c r="D1625" s="18" t="inlineStr">
        <is>
          <t>H</t>
        </is>
      </c>
      <c r="E1625" s="20" t="n">
        <v>1</v>
      </c>
      <c r="F1625" s="21" t="n">
        <v>0.04</v>
      </c>
      <c r="G1625" s="21">
        <f>ROUND(ROUND(E1625,8)*F1625,2)</f>
        <v/>
      </c>
      <c r="L1625" t="n">
        <v>1</v>
      </c>
      <c r="M1625" t="n">
        <v>0.04</v>
      </c>
      <c r="N1625">
        <f>(M1625-F1625)</f>
        <v/>
      </c>
    </row>
    <row r="1626" ht="15" customHeight="1">
      <c r="A1626" s="1" t="n"/>
      <c r="B1626" s="1" t="n"/>
      <c r="C1626" s="1" t="n"/>
      <c r="D1626" s="1" t="n"/>
      <c r="E1626" s="77" t="inlineStr">
        <is>
          <t>TOTAL Encargos Complementares:</t>
        </is>
      </c>
      <c r="F1626" s="89" t="n"/>
      <c r="G1626" s="22">
        <f>SUM(G1622:G1625)</f>
        <v/>
      </c>
    </row>
    <row r="1627" ht="15" customHeight="1">
      <c r="A1627" s="76" t="inlineStr">
        <is>
          <t>Equipamento</t>
        </is>
      </c>
      <c r="B1627" s="89" t="n"/>
      <c r="C1627" s="74" t="inlineStr">
        <is>
          <t>FONTE</t>
        </is>
      </c>
      <c r="D1627" s="74" t="inlineStr">
        <is>
          <t>UNID</t>
        </is>
      </c>
      <c r="E1627" s="74" t="inlineStr">
        <is>
          <t>COEFICIENTE</t>
        </is>
      </c>
      <c r="F1627" s="74" t="inlineStr">
        <is>
          <t>PREÇO UNITÁRIO</t>
        </is>
      </c>
      <c r="G1627" s="74" t="inlineStr">
        <is>
          <t>TOTAL</t>
        </is>
      </c>
    </row>
    <row r="1628" ht="21" customHeight="1">
      <c r="A1628" s="18" t="inlineStr">
        <is>
          <t>95407</t>
        </is>
      </c>
      <c r="B1628" s="19" t="inlineStr">
        <is>
          <t>CURSO DE CAPACITAÇÃO PARA ENGENHEIRO ELETRICISTA (ENCARGOS COMPLEMENTARES) - HORISTA</t>
        </is>
      </c>
      <c r="C1628" s="18" t="inlineStr">
        <is>
          <t xml:space="preserve">Composições </t>
        </is>
      </c>
      <c r="D1628" s="18" t="inlineStr">
        <is>
          <t>H</t>
        </is>
      </c>
      <c r="E1628" s="20" t="n">
        <v>1</v>
      </c>
      <c r="F1628" s="21">
        <f>ROUND(M1628*FATOR, 2)</f>
        <v/>
      </c>
      <c r="G1628" s="21">
        <f>ROUND(ROUND(E1628,8)*F1628,2)</f>
        <v/>
      </c>
      <c r="L1628" t="n">
        <v>1</v>
      </c>
      <c r="M1628" t="n">
        <v>0.92</v>
      </c>
      <c r="N1628">
        <f>(M1628-F1628)</f>
        <v/>
      </c>
    </row>
    <row r="1629" ht="15" customHeight="1">
      <c r="A1629" s="1" t="n"/>
      <c r="B1629" s="1" t="n"/>
      <c r="C1629" s="1" t="n"/>
      <c r="D1629" s="1" t="n"/>
      <c r="E1629" s="77" t="inlineStr">
        <is>
          <t>TOTAL Equipamento:</t>
        </is>
      </c>
      <c r="F1629" s="89" t="n"/>
      <c r="G1629" s="22">
        <f>SUM(G1628:G1628)</f>
        <v/>
      </c>
    </row>
    <row r="1630" ht="15" customHeight="1">
      <c r="A1630" s="76" t="inlineStr">
        <is>
          <t>Mão de Obra</t>
        </is>
      </c>
      <c r="B1630" s="89" t="n"/>
      <c r="C1630" s="74" t="inlineStr">
        <is>
          <t>FONTE</t>
        </is>
      </c>
      <c r="D1630" s="74" t="inlineStr">
        <is>
          <t>UNID</t>
        </is>
      </c>
      <c r="E1630" s="74" t="inlineStr">
        <is>
          <t>COEFICIENTE</t>
        </is>
      </c>
      <c r="F1630" s="74" t="inlineStr">
        <is>
          <t>PREÇO UNITÁRIO</t>
        </is>
      </c>
      <c r="G1630" s="74" t="inlineStr">
        <is>
          <t>TOTAL</t>
        </is>
      </c>
    </row>
    <row r="1631" ht="15" customHeight="1">
      <c r="A1631" s="18" t="inlineStr">
        <is>
          <t>34783</t>
        </is>
      </c>
      <c r="B1631" s="19" t="inlineStr">
        <is>
          <t>ENGENHEIRO ELETRICISTA</t>
        </is>
      </c>
      <c r="C1631" s="18" t="inlineStr">
        <is>
          <t xml:space="preserve">Composições </t>
        </is>
      </c>
      <c r="D1631" s="18" t="inlineStr">
        <is>
          <t>H</t>
        </is>
      </c>
      <c r="E1631" s="20">
        <f>L1631*FATOR</f>
        <v/>
      </c>
      <c r="F1631" s="21" t="n">
        <v>94.06</v>
      </c>
      <c r="G1631" s="21">
        <f>ROUND(ROUND(E1631,8)*F1631,2)</f>
        <v/>
      </c>
      <c r="L1631" t="n">
        <v>1</v>
      </c>
      <c r="M1631" t="n">
        <v>94.06</v>
      </c>
      <c r="N1631">
        <f>(M1631-F1631)</f>
        <v/>
      </c>
    </row>
    <row r="1632" ht="15" customHeight="1">
      <c r="A1632" s="1" t="n"/>
      <c r="B1632" s="1" t="n"/>
      <c r="C1632" s="1" t="n"/>
      <c r="D1632" s="1" t="n"/>
      <c r="E1632" s="77" t="inlineStr">
        <is>
          <t>TOTAL Mão de Obra:</t>
        </is>
      </c>
      <c r="F1632" s="89" t="n"/>
      <c r="G1632" s="22">
        <f>SUM(G1631:G1631)</f>
        <v/>
      </c>
    </row>
    <row r="1633" ht="15" customHeight="1">
      <c r="A1633" s="1" t="n"/>
      <c r="B1633" s="1" t="n"/>
      <c r="C1633" s="1" t="n"/>
      <c r="D1633" s="1" t="n"/>
      <c r="E1633" s="78" t="inlineStr">
        <is>
          <t>VALOR:</t>
        </is>
      </c>
      <c r="F1633" s="89" t="n"/>
      <c r="G1633" s="4">
        <f>SUM(G1629,G1632,G1626)</f>
        <v/>
      </c>
    </row>
    <row r="1634" ht="15" customHeight="1">
      <c r="A1634" s="1" t="n"/>
      <c r="B1634" s="1" t="n"/>
      <c r="C1634" s="1" t="n"/>
      <c r="D1634" s="1" t="n"/>
      <c r="E1634" s="78" t="inlineStr">
        <is>
          <t>VALOR BDI:</t>
        </is>
      </c>
      <c r="F1634" s="89" t="n"/>
      <c r="G1634" s="4">
        <f>ROUNDDOWN(G1633*BDI,2)</f>
        <v/>
      </c>
    </row>
    <row r="1635" ht="15" customHeight="1">
      <c r="A1635" s="1" t="n"/>
      <c r="B1635" s="1" t="n"/>
      <c r="C1635" s="1" t="n"/>
      <c r="D1635" s="1" t="n"/>
      <c r="E1635" s="78" t="inlineStr">
        <is>
          <t>VALOR COM BDI:</t>
        </is>
      </c>
      <c r="F1635" s="89" t="n"/>
      <c r="G1635" s="4">
        <f>G1634 + G1633</f>
        <v/>
      </c>
    </row>
    <row r="1636" ht="9.949999999999999" customHeight="1">
      <c r="A1636" s="1" t="n"/>
      <c r="B1636" s="1" t="n"/>
      <c r="C1636" s="1" t="n"/>
      <c r="D1636" s="1" t="n"/>
      <c r="E1636" s="79" t="n"/>
    </row>
    <row r="1637" ht="20.1" customHeight="1">
      <c r="A1637" s="80" t="inlineStr">
        <is>
          <t>5632 ESCAVADEIRA HIDRÁULICA SOBRE ESTEIRAS, CAÇAMBA 0,80 M3, PESO OPERACIONAL 17 T, POTENCIA BRUTA 111 HP - CHI DIURNO. AF_06/2014 (CHI)</t>
        </is>
      </c>
      <c r="B1637" s="88" t="n"/>
      <c r="C1637" s="88" t="n"/>
      <c r="D1637" s="88" t="n"/>
      <c r="E1637" s="88" t="n"/>
      <c r="F1637" s="88" t="n"/>
      <c r="G1637" s="89" t="n"/>
    </row>
    <row r="1638" ht="15" customHeight="1">
      <c r="A1638" s="76" t="inlineStr">
        <is>
          <t>Mão de Obra com Encargos Complementares</t>
        </is>
      </c>
      <c r="B1638" s="89" t="n"/>
      <c r="C1638" s="74" t="inlineStr">
        <is>
          <t>FONTE</t>
        </is>
      </c>
      <c r="D1638" s="74" t="inlineStr">
        <is>
          <t>UNID</t>
        </is>
      </c>
      <c r="E1638" s="74" t="inlineStr">
        <is>
          <t>COEFICIENTE</t>
        </is>
      </c>
      <c r="F1638" s="74" t="inlineStr">
        <is>
          <t>PREÇO UNITÁRIO</t>
        </is>
      </c>
      <c r="G1638" s="74" t="inlineStr">
        <is>
          <t>TOTAL</t>
        </is>
      </c>
    </row>
    <row r="1639" ht="21" customHeight="1">
      <c r="A1639" s="18" t="inlineStr">
        <is>
          <t>88294</t>
        </is>
      </c>
      <c r="B1639" s="19" t="inlineStr">
        <is>
          <t>OPERADOR DE ESCAVADEIRA COM ENCARGOS COMPLEMENTARES</t>
        </is>
      </c>
      <c r="C1639" s="18" t="inlineStr">
        <is>
          <t>SINAPI</t>
        </is>
      </c>
      <c r="D1639" s="18" t="inlineStr">
        <is>
          <t>H</t>
        </is>
      </c>
      <c r="E1639" s="20">
        <f>L1639*FATOR</f>
        <v/>
      </c>
      <c r="F1639" s="21">
        <f>'COMPOSICOES AUXILIARES'!G2685</f>
        <v/>
      </c>
      <c r="G1639" s="21">
        <f>TRUNC(TRUNC(E1639,8)*F1639,2)</f>
        <v/>
      </c>
      <c r="L1639" t="n">
        <v>1</v>
      </c>
      <c r="M1639" t="n">
        <v>32.73</v>
      </c>
      <c r="N1639">
        <f>(M1639-F1639)</f>
        <v/>
      </c>
    </row>
    <row r="1640" ht="18" customHeight="1">
      <c r="A1640" s="1" t="n"/>
      <c r="B1640" s="1" t="n"/>
      <c r="C1640" s="1" t="n"/>
      <c r="D1640" s="1" t="n"/>
      <c r="E1640" s="77" t="inlineStr">
        <is>
          <t>TOTAL Mão de Obra com Encargos Complementares:</t>
        </is>
      </c>
      <c r="F1640" s="89" t="n"/>
      <c r="G1640" s="22">
        <f>SUM(G1639:G1639)</f>
        <v/>
      </c>
    </row>
    <row r="1641" ht="15" customHeight="1">
      <c r="A1641" s="76" t="inlineStr">
        <is>
          <t>Serviço</t>
        </is>
      </c>
      <c r="B1641" s="89" t="n"/>
      <c r="C1641" s="74" t="inlineStr">
        <is>
          <t>FONTE</t>
        </is>
      </c>
      <c r="D1641" s="74" t="inlineStr">
        <is>
          <t>UNID</t>
        </is>
      </c>
      <c r="E1641" s="74" t="inlineStr">
        <is>
          <t>COEFICIENTE</t>
        </is>
      </c>
      <c r="F1641" s="74" t="inlineStr">
        <is>
          <t>PREÇO UNITÁRIO</t>
        </is>
      </c>
      <c r="G1641" s="74" t="inlineStr">
        <is>
          <t>TOTAL</t>
        </is>
      </c>
    </row>
    <row r="1642" ht="29.1" customHeight="1">
      <c r="A1642" s="18" t="inlineStr">
        <is>
          <t>5627</t>
        </is>
      </c>
      <c r="B1642" s="19" t="inlineStr">
        <is>
          <t>ESCAVADEIRA HIDRÁULICA SOBRE ESTEIRAS, CAÇAMBA 0,80 M3, PESO OPERACIONAL 17 T, POTENCIA BRUTA 111 HP - DEPRECIAÇÃO. AF_06/2014</t>
        </is>
      </c>
      <c r="C1642" s="18" t="inlineStr">
        <is>
          <t>SINAPI</t>
        </is>
      </c>
      <c r="D1642" s="18" t="inlineStr">
        <is>
          <t>H</t>
        </is>
      </c>
      <c r="E1642" s="20" t="n">
        <v>1</v>
      </c>
      <c r="F1642" s="21">
        <f>'COMPOSICOES AUXILIARES'!G1667</f>
        <v/>
      </c>
      <c r="G1642" s="21">
        <f>TRUNC(TRUNC(E1642,8)*F1642,2)</f>
        <v/>
      </c>
      <c r="L1642" t="n">
        <v>1</v>
      </c>
      <c r="M1642" t="n">
        <v>45.36</v>
      </c>
      <c r="N1642">
        <f>(M1642-F1642)</f>
        <v/>
      </c>
    </row>
    <row r="1643" ht="29.1" customHeight="1">
      <c r="A1643" s="18" t="inlineStr">
        <is>
          <t>5628</t>
        </is>
      </c>
      <c r="B1643" s="19" t="inlineStr">
        <is>
          <t>ESCAVADEIRA HIDRÁULICA SOBRE ESTEIRAS, CAÇAMBA 0,80 M3, PESO OPERACIONAL 17 T, POTENCIA BRUTA 111 HP - JUROS. AF_06/2014</t>
        </is>
      </c>
      <c r="C1643" s="18" t="inlineStr">
        <is>
          <t>SINAPI</t>
        </is>
      </c>
      <c r="D1643" s="18" t="inlineStr">
        <is>
          <t>H</t>
        </is>
      </c>
      <c r="E1643" s="20" t="n">
        <v>1</v>
      </c>
      <c r="F1643" s="21">
        <f>'COMPOSICOES AUXILIARES'!G1675</f>
        <v/>
      </c>
      <c r="G1643" s="21">
        <f>TRUNC(TRUNC(E1643,8)*F1643,2)</f>
        <v/>
      </c>
      <c r="L1643" t="n">
        <v>1</v>
      </c>
      <c r="M1643" t="n">
        <v>11.98</v>
      </c>
      <c r="N1643">
        <f>(M1643-F1643)</f>
        <v/>
      </c>
    </row>
    <row r="1644" ht="15" customHeight="1">
      <c r="A1644" s="1" t="n"/>
      <c r="B1644" s="1" t="n"/>
      <c r="C1644" s="1" t="n"/>
      <c r="D1644" s="1" t="n"/>
      <c r="E1644" s="77" t="inlineStr">
        <is>
          <t>TOTAL Serviço:</t>
        </is>
      </c>
      <c r="F1644" s="89" t="n"/>
      <c r="G1644" s="22">
        <f>SUM(G1642:G1643)</f>
        <v/>
      </c>
    </row>
    <row r="1645" ht="15" customHeight="1">
      <c r="A1645" s="1" t="n"/>
      <c r="B1645" s="1" t="n"/>
      <c r="C1645" s="1" t="n"/>
      <c r="D1645" s="1" t="n"/>
      <c r="E1645" s="78" t="inlineStr">
        <is>
          <t>VALOR:</t>
        </is>
      </c>
      <c r="F1645" s="89" t="n"/>
      <c r="G1645" s="4">
        <f>SUM(G1640,G1644)</f>
        <v/>
      </c>
    </row>
    <row r="1646" ht="15" customHeight="1">
      <c r="A1646" s="1" t="n"/>
      <c r="B1646" s="1" t="n"/>
      <c r="C1646" s="1" t="n"/>
      <c r="D1646" s="1" t="n"/>
      <c r="E1646" s="78" t="inlineStr">
        <is>
          <t>VALOR BDI:</t>
        </is>
      </c>
      <c r="F1646" s="89" t="n"/>
      <c r="G1646" s="4">
        <f>ROUNDDOWN(G1645*BDI,2)</f>
        <v/>
      </c>
    </row>
    <row r="1647" ht="15" customHeight="1">
      <c r="A1647" s="1" t="n"/>
      <c r="B1647" s="1" t="n"/>
      <c r="C1647" s="1" t="n"/>
      <c r="D1647" s="1" t="n"/>
      <c r="E1647" s="78" t="inlineStr">
        <is>
          <t>VALOR COM BDI:</t>
        </is>
      </c>
      <c r="F1647" s="89" t="n"/>
      <c r="G1647" s="4">
        <f>G1646 + G1645</f>
        <v/>
      </c>
    </row>
    <row r="1648" ht="9.949999999999999" customHeight="1">
      <c r="A1648" s="1" t="n"/>
      <c r="B1648" s="1" t="n"/>
      <c r="C1648" s="1" t="n"/>
      <c r="D1648" s="1" t="n"/>
      <c r="E1648" s="79" t="n"/>
    </row>
    <row r="1649" ht="20.1" customHeight="1">
      <c r="A1649" s="80" t="inlineStr">
        <is>
          <t>5631 ESCAVADEIRA HIDRÁULICA SOBRE ESTEIRAS, CAÇAMBA 0,80 M3, PESO OPERACIONAL 17 T, POTENCIA BRUTA 111 HP - CHP DIURNO. AF_06/2014 (CHP)</t>
        </is>
      </c>
      <c r="B1649" s="88" t="n"/>
      <c r="C1649" s="88" t="n"/>
      <c r="D1649" s="88" t="n"/>
      <c r="E1649" s="88" t="n"/>
      <c r="F1649" s="88" t="n"/>
      <c r="G1649" s="89" t="n"/>
    </row>
    <row r="1650" ht="15" customHeight="1">
      <c r="A1650" s="76" t="inlineStr">
        <is>
          <t>Mão de Obra com Encargos Complementares</t>
        </is>
      </c>
      <c r="B1650" s="89" t="n"/>
      <c r="C1650" s="74" t="inlineStr">
        <is>
          <t>FONTE</t>
        </is>
      </c>
      <c r="D1650" s="74" t="inlineStr">
        <is>
          <t>UNID</t>
        </is>
      </c>
      <c r="E1650" s="74" t="inlineStr">
        <is>
          <t>COEFICIENTE</t>
        </is>
      </c>
      <c r="F1650" s="74" t="inlineStr">
        <is>
          <t>PREÇO UNITÁRIO</t>
        </is>
      </c>
      <c r="G1650" s="74" t="inlineStr">
        <is>
          <t>TOTAL</t>
        </is>
      </c>
    </row>
    <row r="1651" ht="21" customHeight="1">
      <c r="A1651" s="18" t="inlineStr">
        <is>
          <t>88294</t>
        </is>
      </c>
      <c r="B1651" s="19" t="inlineStr">
        <is>
          <t>OPERADOR DE ESCAVADEIRA COM ENCARGOS COMPLEMENTARES</t>
        </is>
      </c>
      <c r="C1651" s="18" t="inlineStr">
        <is>
          <t>SINAPI</t>
        </is>
      </c>
      <c r="D1651" s="18" t="inlineStr">
        <is>
          <t>H</t>
        </is>
      </c>
      <c r="E1651" s="20">
        <f>L1651*FATOR</f>
        <v/>
      </c>
      <c r="F1651" s="21">
        <f>'COMPOSICOES AUXILIARES'!G2685</f>
        <v/>
      </c>
      <c r="G1651" s="21">
        <f>TRUNC(TRUNC(E1651,8)*F1651,2)</f>
        <v/>
      </c>
      <c r="L1651" t="n">
        <v>1</v>
      </c>
      <c r="M1651" t="n">
        <v>32.73</v>
      </c>
      <c r="N1651">
        <f>(M1651-F1651)</f>
        <v/>
      </c>
    </row>
    <row r="1652" ht="18" customHeight="1">
      <c r="A1652" s="1" t="n"/>
      <c r="B1652" s="1" t="n"/>
      <c r="C1652" s="1" t="n"/>
      <c r="D1652" s="1" t="n"/>
      <c r="E1652" s="77" t="inlineStr">
        <is>
          <t>TOTAL Mão de Obra com Encargos Complementares:</t>
        </is>
      </c>
      <c r="F1652" s="89" t="n"/>
      <c r="G1652" s="22">
        <f>SUM(G1651:G1651)</f>
        <v/>
      </c>
    </row>
    <row r="1653" ht="15" customHeight="1">
      <c r="A1653" s="76" t="inlineStr">
        <is>
          <t>Serviço</t>
        </is>
      </c>
      <c r="B1653" s="89" t="n"/>
      <c r="C1653" s="74" t="inlineStr">
        <is>
          <t>FONTE</t>
        </is>
      </c>
      <c r="D1653" s="74" t="inlineStr">
        <is>
          <t>UNID</t>
        </is>
      </c>
      <c r="E1653" s="74" t="inlineStr">
        <is>
          <t>COEFICIENTE</t>
        </is>
      </c>
      <c r="F1653" s="74" t="inlineStr">
        <is>
          <t>PREÇO UNITÁRIO</t>
        </is>
      </c>
      <c r="G1653" s="74" t="inlineStr">
        <is>
          <t>TOTAL</t>
        </is>
      </c>
    </row>
    <row r="1654" ht="29.1" customHeight="1">
      <c r="A1654" s="18" t="inlineStr">
        <is>
          <t>5627</t>
        </is>
      </c>
      <c r="B1654" s="19" t="inlineStr">
        <is>
          <t>ESCAVADEIRA HIDRÁULICA SOBRE ESTEIRAS, CAÇAMBA 0,80 M3, PESO OPERACIONAL 17 T, POTENCIA BRUTA 111 HP - DEPRECIAÇÃO. AF_06/2014</t>
        </is>
      </c>
      <c r="C1654" s="18" t="inlineStr">
        <is>
          <t>SINAPI</t>
        </is>
      </c>
      <c r="D1654" s="18" t="inlineStr">
        <is>
          <t>H</t>
        </is>
      </c>
      <c r="E1654" s="20" t="n">
        <v>1</v>
      </c>
      <c r="F1654" s="21">
        <f>'COMPOSICOES AUXILIARES'!G1667</f>
        <v/>
      </c>
      <c r="G1654" s="21">
        <f>TRUNC(TRUNC(E1654,8)*F1654,2)</f>
        <v/>
      </c>
      <c r="L1654" t="n">
        <v>1</v>
      </c>
      <c r="M1654" t="n">
        <v>45.36</v>
      </c>
      <c r="N1654">
        <f>(M1654-F1654)</f>
        <v/>
      </c>
    </row>
    <row r="1655" ht="29.1" customHeight="1">
      <c r="A1655" s="18" t="inlineStr">
        <is>
          <t>5628</t>
        </is>
      </c>
      <c r="B1655" s="19" t="inlineStr">
        <is>
          <t>ESCAVADEIRA HIDRÁULICA SOBRE ESTEIRAS, CAÇAMBA 0,80 M3, PESO OPERACIONAL 17 T, POTENCIA BRUTA 111 HP - JUROS. AF_06/2014</t>
        </is>
      </c>
      <c r="C1655" s="18" t="inlineStr">
        <is>
          <t>SINAPI</t>
        </is>
      </c>
      <c r="D1655" s="18" t="inlineStr">
        <is>
          <t>H</t>
        </is>
      </c>
      <c r="E1655" s="20" t="n">
        <v>1</v>
      </c>
      <c r="F1655" s="21">
        <f>'COMPOSICOES AUXILIARES'!G1675</f>
        <v/>
      </c>
      <c r="G1655" s="21">
        <f>TRUNC(TRUNC(E1655,8)*F1655,2)</f>
        <v/>
      </c>
      <c r="L1655" t="n">
        <v>1</v>
      </c>
      <c r="M1655" t="n">
        <v>11.98</v>
      </c>
      <c r="N1655">
        <f>(M1655-F1655)</f>
        <v/>
      </c>
    </row>
    <row r="1656" ht="29.1" customHeight="1">
      <c r="A1656" s="18" t="inlineStr">
        <is>
          <t>5629</t>
        </is>
      </c>
      <c r="B1656" s="19" t="inlineStr">
        <is>
          <t>ESCAVADEIRA HIDRÁULICA SOBRE ESTEIRAS, CAÇAMBA 0,80 M3, PESO OPERACIONAL 17 T, POTENCIA BRUTA 111 HP - MANUTENÇÃO. AF_06/2014</t>
        </is>
      </c>
      <c r="C1656" s="18" t="inlineStr">
        <is>
          <t>SINAPI</t>
        </is>
      </c>
      <c r="D1656" s="18" t="inlineStr">
        <is>
          <t>H</t>
        </is>
      </c>
      <c r="E1656" s="20" t="n">
        <v>1</v>
      </c>
      <c r="F1656" s="21">
        <f>'COMPOSICOES AUXILIARES'!G1683</f>
        <v/>
      </c>
      <c r="G1656" s="21">
        <f>TRUNC(TRUNC(E1656,8)*F1656,2)</f>
        <v/>
      </c>
      <c r="L1656" t="n">
        <v>1</v>
      </c>
      <c r="M1656" t="n">
        <v>56.7</v>
      </c>
      <c r="N1656">
        <f>(M1656-F1656)</f>
        <v/>
      </c>
    </row>
    <row r="1657" ht="29.1" customHeight="1">
      <c r="A1657" s="18" t="inlineStr">
        <is>
          <t>5630</t>
        </is>
      </c>
      <c r="B1657" s="19" t="inlineStr">
        <is>
          <t>ESCAVADEIRA HIDRÁULICA SOBRE ESTEIRAS, CAÇAMBA 0,80 M3, PESO OPERACIONAL 17 T, POTENCIA BRUTA 111 HP - MATERIAIS NA OPERAÇÃO. AF_06/2014</t>
        </is>
      </c>
      <c r="C1657" s="18" t="inlineStr">
        <is>
          <t>SINAPI</t>
        </is>
      </c>
      <c r="D1657" s="18" t="inlineStr">
        <is>
          <t>H</t>
        </is>
      </c>
      <c r="E1657" s="20" t="n">
        <v>1</v>
      </c>
      <c r="F1657" s="21">
        <f>'COMPOSICOES AUXILIARES'!G1691</f>
        <v/>
      </c>
      <c r="G1657" s="21">
        <f>TRUNC(TRUNC(E1657,8)*F1657,2)</f>
        <v/>
      </c>
      <c r="L1657" t="n">
        <v>1</v>
      </c>
      <c r="M1657" t="n">
        <v>67.31</v>
      </c>
      <c r="N1657">
        <f>(M1657-F1657)</f>
        <v/>
      </c>
    </row>
    <row r="1658" ht="15" customHeight="1">
      <c r="A1658" s="1" t="n"/>
      <c r="B1658" s="1" t="n"/>
      <c r="C1658" s="1" t="n"/>
      <c r="D1658" s="1" t="n"/>
      <c r="E1658" s="77" t="inlineStr">
        <is>
          <t>TOTAL Serviço:</t>
        </is>
      </c>
      <c r="F1658" s="89" t="n"/>
      <c r="G1658" s="22">
        <f>SUM(G1654:G1657)</f>
        <v/>
      </c>
    </row>
    <row r="1659" ht="15" customHeight="1">
      <c r="A1659" s="1" t="n"/>
      <c r="B1659" s="1" t="n"/>
      <c r="C1659" s="1" t="n"/>
      <c r="D1659" s="1" t="n"/>
      <c r="E1659" s="78" t="inlineStr">
        <is>
          <t>VALOR:</t>
        </is>
      </c>
      <c r="F1659" s="89" t="n"/>
      <c r="G1659" s="4">
        <f>SUM(G1652,G1658)</f>
        <v/>
      </c>
    </row>
    <row r="1660" ht="15" customHeight="1">
      <c r="A1660" s="1" t="n"/>
      <c r="B1660" s="1" t="n"/>
      <c r="C1660" s="1" t="n"/>
      <c r="D1660" s="1" t="n"/>
      <c r="E1660" s="78" t="inlineStr">
        <is>
          <t>VALOR BDI:</t>
        </is>
      </c>
      <c r="F1660" s="89" t="n"/>
      <c r="G1660" s="4">
        <f>ROUNDDOWN(G1659*BDI,2)</f>
        <v/>
      </c>
    </row>
    <row r="1661" ht="15" customHeight="1">
      <c r="A1661" s="1" t="n"/>
      <c r="B1661" s="1" t="n"/>
      <c r="C1661" s="1" t="n"/>
      <c r="D1661" s="1" t="n"/>
      <c r="E1661" s="78" t="inlineStr">
        <is>
          <t>VALOR COM BDI:</t>
        </is>
      </c>
      <c r="F1661" s="89" t="n"/>
      <c r="G1661" s="4">
        <f>G1660 + G1659</f>
        <v/>
      </c>
    </row>
    <row r="1662" ht="9.949999999999999" customHeight="1">
      <c r="A1662" s="1" t="n"/>
      <c r="B1662" s="1" t="n"/>
      <c r="C1662" s="1" t="n"/>
      <c r="D1662" s="1" t="n"/>
      <c r="E1662" s="79" t="n"/>
    </row>
    <row r="1663" ht="20.1" customHeight="1">
      <c r="A1663" s="80" t="inlineStr">
        <is>
          <t>5627 ESCAVADEIRA HIDRÁULICA SOBRE ESTEIRAS, CAÇAMBA 0,80 M3, PESO OPERACIONAL 17 T, POTENCIA BRUTA 111 HP - DEPRECIAÇÃO. AF_06/2014 (H)</t>
        </is>
      </c>
      <c r="B1663" s="88" t="n"/>
      <c r="C1663" s="88" t="n"/>
      <c r="D1663" s="88" t="n"/>
      <c r="E1663" s="88" t="n"/>
      <c r="F1663" s="88" t="n"/>
      <c r="G1663" s="89" t="n"/>
    </row>
    <row r="1664" ht="15" customHeight="1">
      <c r="A1664" s="76" t="inlineStr">
        <is>
          <t>Equipamento</t>
        </is>
      </c>
      <c r="B1664" s="89" t="n"/>
      <c r="C1664" s="74" t="inlineStr">
        <is>
          <t>FONTE</t>
        </is>
      </c>
      <c r="D1664" s="74" t="inlineStr">
        <is>
          <t>UNID</t>
        </is>
      </c>
      <c r="E1664" s="74" t="inlineStr">
        <is>
          <t>COEFICIENTE</t>
        </is>
      </c>
      <c r="F1664" s="74" t="inlineStr">
        <is>
          <t>PREÇO UNITÁRIO</t>
        </is>
      </c>
      <c r="G1664" s="74" t="inlineStr">
        <is>
          <t>TOTAL</t>
        </is>
      </c>
    </row>
    <row r="1665" ht="21" customHeight="1">
      <c r="A1665" s="18" t="inlineStr">
        <is>
          <t>00010685</t>
        </is>
      </c>
      <c r="B1665" s="19" t="inlineStr">
        <is>
          <t>ESCAVADEIRA HIDRAULICA SOBRE ESTEIRAS, CACAMBA 0,80M3, PESO OPERACIONAL 17T, POTENCIA BRUTA 111HP</t>
        </is>
      </c>
      <c r="C1665" s="18" t="inlineStr">
        <is>
          <t>SINAPI</t>
        </is>
      </c>
      <c r="D1665" s="18" t="inlineStr">
        <is>
          <t>UN</t>
        </is>
      </c>
      <c r="E1665" s="20" t="n">
        <v>5.6e-05</v>
      </c>
      <c r="F1665" s="21">
        <f>ROUND(M1665*FATOR, 2)</f>
        <v/>
      </c>
      <c r="G1665" s="21">
        <f>TRUNC(TRUNC(E1665,8)*F1665,2)</f>
        <v/>
      </c>
      <c r="M1665" t="n">
        <v>810000</v>
      </c>
      <c r="N1665">
        <f>(M1665-F1665)</f>
        <v/>
      </c>
    </row>
    <row r="1666" ht="15" customHeight="1">
      <c r="A1666" s="1" t="n"/>
      <c r="B1666" s="1" t="n"/>
      <c r="C1666" s="1" t="n"/>
      <c r="D1666" s="1" t="n"/>
      <c r="E1666" s="77" t="inlineStr">
        <is>
          <t>TOTAL Equipamento:</t>
        </is>
      </c>
      <c r="F1666" s="89" t="n"/>
      <c r="G1666" s="22">
        <f>SUM(G1665:G1665)</f>
        <v/>
      </c>
    </row>
    <row r="1667" ht="15" customHeight="1">
      <c r="A1667" s="1" t="n"/>
      <c r="B1667" s="1" t="n"/>
      <c r="C1667" s="1" t="n"/>
      <c r="D1667" s="1" t="n"/>
      <c r="E1667" s="78" t="inlineStr">
        <is>
          <t>VALOR:</t>
        </is>
      </c>
      <c r="F1667" s="89" t="n"/>
      <c r="G1667" s="4">
        <f>SUM(G1666)</f>
        <v/>
      </c>
    </row>
    <row r="1668" ht="15" customHeight="1">
      <c r="A1668" s="1" t="n"/>
      <c r="B1668" s="1" t="n"/>
      <c r="C1668" s="1" t="n"/>
      <c r="D1668" s="1" t="n"/>
      <c r="E1668" s="78" t="inlineStr">
        <is>
          <t>VALOR BDI:</t>
        </is>
      </c>
      <c r="F1668" s="89" t="n"/>
      <c r="G1668" s="4">
        <f>ROUNDDOWN(G1667*BDI,2)</f>
        <v/>
      </c>
    </row>
    <row r="1669" ht="15" customHeight="1">
      <c r="A1669" s="1" t="n"/>
      <c r="B1669" s="1" t="n"/>
      <c r="C1669" s="1" t="n"/>
      <c r="D1669" s="1" t="n"/>
      <c r="E1669" s="78" t="inlineStr">
        <is>
          <t>VALOR COM BDI:</t>
        </is>
      </c>
      <c r="F1669" s="89" t="n"/>
      <c r="G1669" s="4">
        <f>G1668 + G1667</f>
        <v/>
      </c>
    </row>
    <row r="1670" ht="9.949999999999999" customHeight="1">
      <c r="A1670" s="1" t="n"/>
      <c r="B1670" s="1" t="n"/>
      <c r="C1670" s="1" t="n"/>
      <c r="D1670" s="1" t="n"/>
      <c r="E1670" s="79" t="n"/>
    </row>
    <row r="1671" ht="20.1" customHeight="1">
      <c r="A1671" s="80" t="inlineStr">
        <is>
          <t>5628 ESCAVADEIRA HIDRÁULICA SOBRE ESTEIRAS, CAÇAMBA 0,80 M3, PESO OPERACIONAL 17 T, POTENCIA BRUTA 111 HP - JUROS. AF_06/2014 (H)</t>
        </is>
      </c>
      <c r="B1671" s="88" t="n"/>
      <c r="C1671" s="88" t="n"/>
      <c r="D1671" s="88" t="n"/>
      <c r="E1671" s="88" t="n"/>
      <c r="F1671" s="88" t="n"/>
      <c r="G1671" s="89" t="n"/>
    </row>
    <row r="1672" ht="15" customHeight="1">
      <c r="A1672" s="76" t="inlineStr">
        <is>
          <t>Equipamento</t>
        </is>
      </c>
      <c r="B1672" s="89" t="n"/>
      <c r="C1672" s="74" t="inlineStr">
        <is>
          <t>FONTE</t>
        </is>
      </c>
      <c r="D1672" s="74" t="inlineStr">
        <is>
          <t>UNID</t>
        </is>
      </c>
      <c r="E1672" s="74" t="inlineStr">
        <is>
          <t>COEFICIENTE</t>
        </is>
      </c>
      <c r="F1672" s="74" t="inlineStr">
        <is>
          <t>PREÇO UNITÁRIO</t>
        </is>
      </c>
      <c r="G1672" s="74" t="inlineStr">
        <is>
          <t>TOTAL</t>
        </is>
      </c>
    </row>
    <row r="1673" ht="21" customHeight="1">
      <c r="A1673" s="18" t="inlineStr">
        <is>
          <t>00010685</t>
        </is>
      </c>
      <c r="B1673" s="19" t="inlineStr">
        <is>
          <t>ESCAVADEIRA HIDRAULICA SOBRE ESTEIRAS, CACAMBA 0,80M3, PESO OPERACIONAL 17T, POTENCIA BRUTA 111HP</t>
        </is>
      </c>
      <c r="C1673" s="18" t="inlineStr">
        <is>
          <t>SINAPI</t>
        </is>
      </c>
      <c r="D1673" s="18" t="inlineStr">
        <is>
          <t>UN</t>
        </is>
      </c>
      <c r="E1673" s="20" t="n">
        <v>1.48e-05</v>
      </c>
      <c r="F1673" s="21">
        <f>ROUND(M1673*FATOR, 2)</f>
        <v/>
      </c>
      <c r="G1673" s="21">
        <f>TRUNC(TRUNC(E1673,8)*F1673,2)</f>
        <v/>
      </c>
      <c r="M1673" t="n">
        <v>810000</v>
      </c>
      <c r="N1673">
        <f>(M1673-F1673)</f>
        <v/>
      </c>
    </row>
    <row r="1674" ht="15" customHeight="1">
      <c r="A1674" s="1" t="n"/>
      <c r="B1674" s="1" t="n"/>
      <c r="C1674" s="1" t="n"/>
      <c r="D1674" s="1" t="n"/>
      <c r="E1674" s="77" t="inlineStr">
        <is>
          <t>TOTAL Equipamento:</t>
        </is>
      </c>
      <c r="F1674" s="89" t="n"/>
      <c r="G1674" s="22">
        <f>SUM(G1673:G1673)</f>
        <v/>
      </c>
    </row>
    <row r="1675" ht="15" customHeight="1">
      <c r="A1675" s="1" t="n"/>
      <c r="B1675" s="1" t="n"/>
      <c r="C1675" s="1" t="n"/>
      <c r="D1675" s="1" t="n"/>
      <c r="E1675" s="78" t="inlineStr">
        <is>
          <t>VALOR:</t>
        </is>
      </c>
      <c r="F1675" s="89" t="n"/>
      <c r="G1675" s="4">
        <f>SUM(G1674)</f>
        <v/>
      </c>
    </row>
    <row r="1676" ht="15" customHeight="1">
      <c r="A1676" s="1" t="n"/>
      <c r="B1676" s="1" t="n"/>
      <c r="C1676" s="1" t="n"/>
      <c r="D1676" s="1" t="n"/>
      <c r="E1676" s="78" t="inlineStr">
        <is>
          <t>VALOR BDI:</t>
        </is>
      </c>
      <c r="F1676" s="89" t="n"/>
      <c r="G1676" s="4">
        <f>ROUNDDOWN(G1675*BDI,2)</f>
        <v/>
      </c>
    </row>
    <row r="1677" ht="15" customHeight="1">
      <c r="A1677" s="1" t="n"/>
      <c r="B1677" s="1" t="n"/>
      <c r="C1677" s="1" t="n"/>
      <c r="D1677" s="1" t="n"/>
      <c r="E1677" s="78" t="inlineStr">
        <is>
          <t>VALOR COM BDI:</t>
        </is>
      </c>
      <c r="F1677" s="89" t="n"/>
      <c r="G1677" s="4">
        <f>G1676 + G1675</f>
        <v/>
      </c>
    </row>
    <row r="1678" ht="9.949999999999999" customHeight="1">
      <c r="A1678" s="1" t="n"/>
      <c r="B1678" s="1" t="n"/>
      <c r="C1678" s="1" t="n"/>
      <c r="D1678" s="1" t="n"/>
      <c r="E1678" s="79" t="n"/>
    </row>
    <row r="1679" ht="20.1" customHeight="1">
      <c r="A1679" s="80" t="inlineStr">
        <is>
          <t>5629 ESCAVADEIRA HIDRÁULICA SOBRE ESTEIRAS, CAÇAMBA 0,80 M3, PESO OPERACIONAL 17 T, POTENCIA BRUTA 111 HP - MANUTENÇÃO. AF_06/2014 (H)</t>
        </is>
      </c>
      <c r="B1679" s="88" t="n"/>
      <c r="C1679" s="88" t="n"/>
      <c r="D1679" s="88" t="n"/>
      <c r="E1679" s="88" t="n"/>
      <c r="F1679" s="88" t="n"/>
      <c r="G1679" s="89" t="n"/>
    </row>
    <row r="1680" ht="15" customHeight="1">
      <c r="A1680" s="76" t="inlineStr">
        <is>
          <t>Equipamento</t>
        </is>
      </c>
      <c r="B1680" s="89" t="n"/>
      <c r="C1680" s="74" t="inlineStr">
        <is>
          <t>FONTE</t>
        </is>
      </c>
      <c r="D1680" s="74" t="inlineStr">
        <is>
          <t>UNID</t>
        </is>
      </c>
      <c r="E1680" s="74" t="inlineStr">
        <is>
          <t>COEFICIENTE</t>
        </is>
      </c>
      <c r="F1680" s="74" t="inlineStr">
        <is>
          <t>PREÇO UNITÁRIO</t>
        </is>
      </c>
      <c r="G1680" s="74" t="inlineStr">
        <is>
          <t>TOTAL</t>
        </is>
      </c>
    </row>
    <row r="1681" ht="21" customHeight="1">
      <c r="A1681" s="18" t="inlineStr">
        <is>
          <t>00010685</t>
        </is>
      </c>
      <c r="B1681" s="19" t="inlineStr">
        <is>
          <t>ESCAVADEIRA HIDRAULICA SOBRE ESTEIRAS, CACAMBA 0,80M3, PESO OPERACIONAL 17T, POTENCIA BRUTA 111HP</t>
        </is>
      </c>
      <c r="C1681" s="18" t="inlineStr">
        <is>
          <t>SINAPI</t>
        </is>
      </c>
      <c r="D1681" s="18" t="inlineStr">
        <is>
          <t>UN</t>
        </is>
      </c>
      <c r="E1681" s="20" t="n">
        <v>6.999999999999999e-05</v>
      </c>
      <c r="F1681" s="21">
        <f>ROUND(M1681*FATOR, 2)</f>
        <v/>
      </c>
      <c r="G1681" s="21">
        <f>TRUNC(TRUNC(E1681,8)*F1681,2)</f>
        <v/>
      </c>
      <c r="M1681" t="n">
        <v>810000</v>
      </c>
      <c r="N1681">
        <f>(M1681-F1681)</f>
        <v/>
      </c>
    </row>
    <row r="1682" ht="15" customHeight="1">
      <c r="A1682" s="1" t="n"/>
      <c r="B1682" s="1" t="n"/>
      <c r="C1682" s="1" t="n"/>
      <c r="D1682" s="1" t="n"/>
      <c r="E1682" s="77" t="inlineStr">
        <is>
          <t>TOTAL Equipamento:</t>
        </is>
      </c>
      <c r="F1682" s="89" t="n"/>
      <c r="G1682" s="22">
        <f>SUM(G1681:G1681)</f>
        <v/>
      </c>
    </row>
    <row r="1683" ht="15" customHeight="1">
      <c r="A1683" s="1" t="n"/>
      <c r="B1683" s="1" t="n"/>
      <c r="C1683" s="1" t="n"/>
      <c r="D1683" s="1" t="n"/>
      <c r="E1683" s="78" t="inlineStr">
        <is>
          <t>VALOR:</t>
        </is>
      </c>
      <c r="F1683" s="89" t="n"/>
      <c r="G1683" s="4">
        <f>SUM(G1682)</f>
        <v/>
      </c>
    </row>
    <row r="1684" ht="15" customHeight="1">
      <c r="A1684" s="1" t="n"/>
      <c r="B1684" s="1" t="n"/>
      <c r="C1684" s="1" t="n"/>
      <c r="D1684" s="1" t="n"/>
      <c r="E1684" s="78" t="inlineStr">
        <is>
          <t>VALOR BDI:</t>
        </is>
      </c>
      <c r="F1684" s="89" t="n"/>
      <c r="G1684" s="4">
        <f>ROUNDDOWN(G1683*BDI,2)</f>
        <v/>
      </c>
    </row>
    <row r="1685" ht="15" customHeight="1">
      <c r="A1685" s="1" t="n"/>
      <c r="B1685" s="1" t="n"/>
      <c r="C1685" s="1" t="n"/>
      <c r="D1685" s="1" t="n"/>
      <c r="E1685" s="78" t="inlineStr">
        <is>
          <t>VALOR COM BDI:</t>
        </is>
      </c>
      <c r="F1685" s="89" t="n"/>
      <c r="G1685" s="4">
        <f>G1684 + G1683</f>
        <v/>
      </c>
    </row>
    <row r="1686" ht="9.949999999999999" customHeight="1">
      <c r="A1686" s="1" t="n"/>
      <c r="B1686" s="1" t="n"/>
      <c r="C1686" s="1" t="n"/>
      <c r="D1686" s="1" t="n"/>
      <c r="E1686" s="79" t="n"/>
    </row>
    <row r="1687" ht="20.1" customHeight="1">
      <c r="A1687" s="80" t="inlineStr">
        <is>
          <t>5630 ESCAVADEIRA HIDRÁULICA SOBRE ESTEIRAS, CAÇAMBA 0,80 M3, PESO OPERACIONAL 17 T, POTENCIA BRUTA 111 HP - MATERIAIS NA OPERAÇÃO. AF_06/2014 (H)</t>
        </is>
      </c>
      <c r="B1687" s="88" t="n"/>
      <c r="C1687" s="88" t="n"/>
      <c r="D1687" s="88" t="n"/>
      <c r="E1687" s="88" t="n"/>
      <c r="F1687" s="88" t="n"/>
      <c r="G1687" s="89" t="n"/>
    </row>
    <row r="1688" ht="15" customHeight="1">
      <c r="A1688" s="76" t="inlineStr">
        <is>
          <t>Material</t>
        </is>
      </c>
      <c r="B1688" s="89" t="n"/>
      <c r="C1688" s="74" t="inlineStr">
        <is>
          <t>FONTE</t>
        </is>
      </c>
      <c r="D1688" s="74" t="inlineStr">
        <is>
          <t>UNID</t>
        </is>
      </c>
      <c r="E1688" s="74" t="inlineStr">
        <is>
          <t>COEFICIENTE</t>
        </is>
      </c>
      <c r="F1688" s="74" t="inlineStr">
        <is>
          <t>PREÇO UNITÁRIO</t>
        </is>
      </c>
      <c r="G1688" s="74" t="inlineStr">
        <is>
          <t>TOTAL</t>
        </is>
      </c>
    </row>
    <row r="1689" ht="21" customHeight="1">
      <c r="A1689" s="18" t="inlineStr">
        <is>
          <t>00004221</t>
        </is>
      </c>
      <c r="B1689" s="19" t="inlineStr">
        <is>
          <t>OLEO DIESEL COMBUSTIVEL COMUM METROPOLITANO S-10 OU S-500</t>
        </is>
      </c>
      <c r="C1689" s="18" t="inlineStr">
        <is>
          <t>SINAPI</t>
        </is>
      </c>
      <c r="D1689" s="18" t="inlineStr">
        <is>
          <t>L</t>
        </is>
      </c>
      <c r="E1689" s="20" t="n">
        <v>10.77</v>
      </c>
      <c r="F1689" s="21">
        <f>ROUND(M1689*FATOR, 2)</f>
        <v/>
      </c>
      <c r="G1689" s="21">
        <f>TRUNC(TRUNC(E1689,8)*F1689,2)</f>
        <v/>
      </c>
      <c r="L1689" t="n">
        <v>10.77</v>
      </c>
      <c r="M1689" t="n">
        <v>6.25</v>
      </c>
      <c r="N1689">
        <f>(M1689-F1689)</f>
        <v/>
      </c>
    </row>
    <row r="1690" ht="15" customHeight="1">
      <c r="A1690" s="1" t="n"/>
      <c r="B1690" s="1" t="n"/>
      <c r="C1690" s="1" t="n"/>
      <c r="D1690" s="1" t="n"/>
      <c r="E1690" s="77" t="inlineStr">
        <is>
          <t>TOTAL Material:</t>
        </is>
      </c>
      <c r="F1690" s="89" t="n"/>
      <c r="G1690" s="22">
        <f>SUM(G1689:G1689)</f>
        <v/>
      </c>
    </row>
    <row r="1691" ht="15" customHeight="1">
      <c r="A1691" s="1" t="n"/>
      <c r="B1691" s="1" t="n"/>
      <c r="C1691" s="1" t="n"/>
      <c r="D1691" s="1" t="n"/>
      <c r="E1691" s="78" t="inlineStr">
        <is>
          <t>VALOR:</t>
        </is>
      </c>
      <c r="F1691" s="89" t="n"/>
      <c r="G1691" s="4">
        <f>SUM(G1690)</f>
        <v/>
      </c>
    </row>
    <row r="1692" ht="15" customHeight="1">
      <c r="A1692" s="1" t="n"/>
      <c r="B1692" s="1" t="n"/>
      <c r="C1692" s="1" t="n"/>
      <c r="D1692" s="1" t="n"/>
      <c r="E1692" s="78" t="inlineStr">
        <is>
          <t>VALOR BDI:</t>
        </is>
      </c>
      <c r="F1692" s="89" t="n"/>
      <c r="G1692" s="4">
        <f>ROUNDDOWN(G1691*BDI,2)</f>
        <v/>
      </c>
    </row>
    <row r="1693" ht="15" customHeight="1">
      <c r="A1693" s="1" t="n"/>
      <c r="B1693" s="1" t="n"/>
      <c r="C1693" s="1" t="n"/>
      <c r="D1693" s="1" t="n"/>
      <c r="E1693" s="78" t="inlineStr">
        <is>
          <t>VALOR COM BDI:</t>
        </is>
      </c>
      <c r="F1693" s="89" t="n"/>
      <c r="G1693" s="4">
        <f>G1692 + G1691</f>
        <v/>
      </c>
    </row>
    <row r="1694" ht="9.949999999999999" customHeight="1">
      <c r="A1694" s="1" t="n"/>
      <c r="B1694" s="1" t="n"/>
      <c r="C1694" s="1" t="n"/>
      <c r="D1694" s="1" t="n"/>
      <c r="E1694" s="79" t="n"/>
    </row>
    <row r="1695" ht="20.1" customHeight="1">
      <c r="A1695" s="80" t="inlineStr">
        <is>
          <t>93358 ESCAVAÇÃO MANUAL DE VALA COM PROFUNDIDADE MENOR OU IGUAL A 1,30 M. AF_02/2021 (M3)</t>
        </is>
      </c>
      <c r="B1695" s="88" t="n"/>
      <c r="C1695" s="88" t="n"/>
      <c r="D1695" s="88" t="n"/>
      <c r="E1695" s="88" t="n"/>
      <c r="F1695" s="88" t="n"/>
      <c r="G1695" s="89" t="n"/>
    </row>
    <row r="1696" ht="15" customHeight="1">
      <c r="A1696" s="76" t="inlineStr">
        <is>
          <t>Mão de Obra com Encargos Complementares</t>
        </is>
      </c>
      <c r="B1696" s="89" t="n"/>
      <c r="C1696" s="74" t="inlineStr">
        <is>
          <t>FONTE</t>
        </is>
      </c>
      <c r="D1696" s="74" t="inlineStr">
        <is>
          <t>UNID</t>
        </is>
      </c>
      <c r="E1696" s="74" t="inlineStr">
        <is>
          <t>COEFICIENTE</t>
        </is>
      </c>
      <c r="F1696" s="74" t="inlineStr">
        <is>
          <t>PREÇO UNITÁRIO</t>
        </is>
      </c>
      <c r="G1696" s="74" t="inlineStr">
        <is>
          <t>TOTAL</t>
        </is>
      </c>
    </row>
    <row r="1697" ht="15" customHeight="1">
      <c r="A1697" s="18" t="inlineStr">
        <is>
          <t>88316</t>
        </is>
      </c>
      <c r="B1697" s="19" t="inlineStr">
        <is>
          <t>SERVENTE COM ENCARGOS COMPLEMENTARES</t>
        </is>
      </c>
      <c r="C1697" s="18" t="inlineStr">
        <is>
          <t>SINAPI</t>
        </is>
      </c>
      <c r="D1697" s="18" t="inlineStr">
        <is>
          <t>H</t>
        </is>
      </c>
      <c r="E1697" s="20">
        <f>L1697*FATOR</f>
        <v/>
      </c>
      <c r="F1697" s="21">
        <f>'COMPOSICOES AUXILIARES'!G3382</f>
        <v/>
      </c>
      <c r="G1697" s="21">
        <f>TRUNC(TRUNC(E1697,8)*F1697,2)</f>
        <v/>
      </c>
      <c r="L1697" t="n">
        <v>3.956</v>
      </c>
      <c r="M1697" t="n">
        <v>22.1</v>
      </c>
      <c r="N1697">
        <f>(M1697-F1697)</f>
        <v/>
      </c>
    </row>
    <row r="1698" ht="18" customHeight="1">
      <c r="A1698" s="1" t="n"/>
      <c r="B1698" s="1" t="n"/>
      <c r="C1698" s="1" t="n"/>
      <c r="D1698" s="1" t="n"/>
      <c r="E1698" s="77" t="inlineStr">
        <is>
          <t>TOTAL Mão de Obra com Encargos Complementares:</t>
        </is>
      </c>
      <c r="F1698" s="89" t="n"/>
      <c r="G1698" s="22">
        <f>SUM(G1697:G1697)</f>
        <v/>
      </c>
    </row>
    <row r="1699" ht="15" customHeight="1">
      <c r="A1699" s="1" t="n"/>
      <c r="B1699" s="1" t="n"/>
      <c r="C1699" s="1" t="n"/>
      <c r="D1699" s="1" t="n"/>
      <c r="E1699" s="78" t="inlineStr">
        <is>
          <t>VALOR:</t>
        </is>
      </c>
      <c r="F1699" s="89" t="n"/>
      <c r="G1699" s="4">
        <f>SUM(G1698)</f>
        <v/>
      </c>
    </row>
    <row r="1700" ht="15" customHeight="1">
      <c r="A1700" s="1" t="n"/>
      <c r="B1700" s="1" t="n"/>
      <c r="C1700" s="1" t="n"/>
      <c r="D1700" s="1" t="n"/>
      <c r="E1700" s="78" t="inlineStr">
        <is>
          <t>VALOR BDI:</t>
        </is>
      </c>
      <c r="F1700" s="89" t="n"/>
      <c r="G1700" s="4">
        <f>ROUNDDOWN(G1699*BDI,2)</f>
        <v/>
      </c>
    </row>
    <row r="1701" ht="15" customHeight="1">
      <c r="A1701" s="1" t="n"/>
      <c r="B1701" s="1" t="n"/>
      <c r="C1701" s="1" t="n"/>
      <c r="D1701" s="1" t="n"/>
      <c r="E1701" s="78" t="inlineStr">
        <is>
          <t>VALOR COM BDI:</t>
        </is>
      </c>
      <c r="F1701" s="89" t="n"/>
      <c r="G1701" s="4">
        <f>G1700 + G1699</f>
        <v/>
      </c>
    </row>
    <row r="1702" ht="9.949999999999999" customHeight="1">
      <c r="A1702" s="1" t="n"/>
      <c r="B1702" s="1" t="n"/>
      <c r="C1702" s="1" t="n"/>
      <c r="D1702" s="1" t="n"/>
      <c r="E1702" s="79" t="n"/>
    </row>
    <row r="1703" ht="20.1" customHeight="1">
      <c r="A1703" s="80" t="inlineStr">
        <is>
          <t>S08623 Emassamento de superfície, com aplicação de 02 demãos de massa corrida - R1 (m2)</t>
        </is>
      </c>
      <c r="B1703" s="88" t="n"/>
      <c r="C1703" s="88" t="n"/>
      <c r="D1703" s="88" t="n"/>
      <c r="E1703" s="88" t="n"/>
      <c r="F1703" s="88" t="n"/>
      <c r="G1703" s="89" t="n"/>
    </row>
    <row r="1704" ht="15" customHeight="1">
      <c r="A1704" s="76" t="inlineStr">
        <is>
          <t>Encargos Complementares</t>
        </is>
      </c>
      <c r="B1704" s="89" t="n"/>
      <c r="C1704" s="74" t="inlineStr">
        <is>
          <t>FONTE</t>
        </is>
      </c>
      <c r="D1704" s="74" t="inlineStr">
        <is>
          <t>UNID</t>
        </is>
      </c>
      <c r="E1704" s="74" t="inlineStr">
        <is>
          <t>COEFICIENTE</t>
        </is>
      </c>
      <c r="F1704" s="74" t="inlineStr">
        <is>
          <t>PREÇO UNITÁRIO</t>
        </is>
      </c>
      <c r="G1704" s="74" t="inlineStr">
        <is>
          <t>TOTAL</t>
        </is>
      </c>
    </row>
    <row r="1705" ht="15" customHeight="1">
      <c r="A1705" s="18" t="inlineStr">
        <is>
          <t>S10553</t>
        </is>
      </c>
      <c r="B1705" s="19" t="inlineStr">
        <is>
          <t>Encargos Complementares - Pintor</t>
        </is>
      </c>
      <c r="C1705" s="18" t="inlineStr">
        <is>
          <t>ORSE</t>
        </is>
      </c>
      <c r="D1705" s="18" t="inlineStr">
        <is>
          <t>h</t>
        </is>
      </c>
      <c r="E1705" s="20" t="n">
        <v>0.5</v>
      </c>
      <c r="F1705" s="21" t="n">
        <v>3.96</v>
      </c>
      <c r="G1705" s="21">
        <f>ROUND(ROUND(E1705,8)*F1705,2)</f>
        <v/>
      </c>
      <c r="L1705" t="n">
        <v>0.5</v>
      </c>
      <c r="M1705" t="n">
        <v>3.96</v>
      </c>
      <c r="N1705">
        <f>(M1705-F1705)</f>
        <v/>
      </c>
    </row>
    <row r="1706" ht="15" customHeight="1">
      <c r="A1706" s="18" t="inlineStr">
        <is>
          <t>S10549</t>
        </is>
      </c>
      <c r="B1706" s="19" t="inlineStr">
        <is>
          <t>Encargos Complementares - Servente</t>
        </is>
      </c>
      <c r="C1706" s="18" t="inlineStr">
        <is>
          <t>ORSE</t>
        </is>
      </c>
      <c r="D1706" s="18" t="inlineStr">
        <is>
          <t>h</t>
        </is>
      </c>
      <c r="E1706" s="20" t="n">
        <v>0.25</v>
      </c>
      <c r="F1706" s="21" t="n">
        <v>3.89</v>
      </c>
      <c r="G1706" s="21">
        <f>ROUND(ROUND(E1706,8)*F1706,2)</f>
        <v/>
      </c>
      <c r="L1706" t="n">
        <v>0.25</v>
      </c>
      <c r="M1706" t="n">
        <v>3.89</v>
      </c>
      <c r="N1706">
        <f>(M1706-F1706)</f>
        <v/>
      </c>
    </row>
    <row r="1707" ht="15" customHeight="1">
      <c r="A1707" s="1" t="n"/>
      <c r="B1707" s="1" t="n"/>
      <c r="C1707" s="1" t="n"/>
      <c r="D1707" s="1" t="n"/>
      <c r="E1707" s="77" t="inlineStr">
        <is>
          <t>TOTAL Encargos Complementares:</t>
        </is>
      </c>
      <c r="F1707" s="89" t="n"/>
      <c r="G1707" s="22">
        <f>SUM(G1705:G1706)</f>
        <v/>
      </c>
    </row>
    <row r="1708" ht="15" customHeight="1">
      <c r="A1708" s="76" t="inlineStr">
        <is>
          <t>Material</t>
        </is>
      </c>
      <c r="B1708" s="89" t="n"/>
      <c r="C1708" s="74" t="inlineStr">
        <is>
          <t>FONTE</t>
        </is>
      </c>
      <c r="D1708" s="74" t="inlineStr">
        <is>
          <t>UNID</t>
        </is>
      </c>
      <c r="E1708" s="74" t="inlineStr">
        <is>
          <t>COEFICIENTE</t>
        </is>
      </c>
      <c r="F1708" s="74" t="inlineStr">
        <is>
          <t>PREÇO UNITÁRIO</t>
        </is>
      </c>
      <c r="G1708" s="74" t="inlineStr">
        <is>
          <t>TOTAL</t>
        </is>
      </c>
    </row>
    <row r="1709" ht="21" customHeight="1">
      <c r="A1709" s="18" t="inlineStr">
        <is>
          <t>I03767S</t>
        </is>
      </c>
      <c r="B1709" s="19" t="inlineStr">
        <is>
          <t>Lixa em folha para parede ou madeira, numero 120, cor vermelha</t>
        </is>
      </c>
      <c r="C1709" s="18" t="inlineStr">
        <is>
          <t>ORSE</t>
        </is>
      </c>
      <c r="D1709" s="18" t="inlineStr">
        <is>
          <t>un</t>
        </is>
      </c>
      <c r="E1709" s="20" t="n">
        <v>0.4</v>
      </c>
      <c r="F1709" s="21">
        <f>ROUND(M1709*FATOR, 2)</f>
        <v/>
      </c>
      <c r="G1709" s="21">
        <f>ROUND(ROUND(E1709,8)*F1709,2)</f>
        <v/>
      </c>
      <c r="L1709" t="n">
        <v>0.4</v>
      </c>
      <c r="M1709" t="n">
        <v>0.95</v>
      </c>
      <c r="N1709">
        <f>(M1709-F1709)</f>
        <v/>
      </c>
    </row>
    <row r="1710" ht="15" customHeight="1">
      <c r="A1710" s="18" t="inlineStr">
        <is>
          <t>I01605</t>
        </is>
      </c>
      <c r="B1710" s="19" t="inlineStr">
        <is>
          <t>Massa corrida a base pva (coralar ou similar)</t>
        </is>
      </c>
      <c r="C1710" s="18" t="inlineStr">
        <is>
          <t>ORSE</t>
        </is>
      </c>
      <c r="D1710" s="18" t="inlineStr">
        <is>
          <t>l</t>
        </is>
      </c>
      <c r="E1710" s="20" t="n">
        <v>0.7</v>
      </c>
      <c r="F1710" s="21">
        <f>ROUND(M1710*FATOR, 2)</f>
        <v/>
      </c>
      <c r="G1710" s="21">
        <f>ROUND(ROUND(E1710,8)*F1710,2)</f>
        <v/>
      </c>
      <c r="L1710" t="n">
        <v>0.7</v>
      </c>
      <c r="M1710" t="n">
        <v>2.16</v>
      </c>
      <c r="N1710">
        <f>(M1710-F1710)</f>
        <v/>
      </c>
    </row>
    <row r="1711" ht="15" customHeight="1">
      <c r="A1711" s="1" t="n"/>
      <c r="B1711" s="1" t="n"/>
      <c r="C1711" s="1" t="n"/>
      <c r="D1711" s="1" t="n"/>
      <c r="E1711" s="77" t="inlineStr">
        <is>
          <t>TOTAL Material:</t>
        </is>
      </c>
      <c r="F1711" s="89" t="n"/>
      <c r="G1711" s="22">
        <f>SUM(G1709:G1710)</f>
        <v/>
      </c>
    </row>
    <row r="1712" ht="15" customHeight="1">
      <c r="A1712" s="76" t="inlineStr">
        <is>
          <t>Mão de Obra</t>
        </is>
      </c>
      <c r="B1712" s="89" t="n"/>
      <c r="C1712" s="74" t="inlineStr">
        <is>
          <t>FONTE</t>
        </is>
      </c>
      <c r="D1712" s="74" t="inlineStr">
        <is>
          <t>UNID</t>
        </is>
      </c>
      <c r="E1712" s="74" t="inlineStr">
        <is>
          <t>COEFICIENTE</t>
        </is>
      </c>
      <c r="F1712" s="74" t="inlineStr">
        <is>
          <t>PREÇO UNITÁRIO</t>
        </is>
      </c>
      <c r="G1712" s="74" t="inlineStr">
        <is>
          <t>TOTAL</t>
        </is>
      </c>
    </row>
    <row r="1713" ht="15" customHeight="1">
      <c r="A1713" s="18" t="inlineStr">
        <is>
          <t>I04783S</t>
        </is>
      </c>
      <c r="B1713" s="19" t="inlineStr">
        <is>
          <t>Pintor (horista)</t>
        </is>
      </c>
      <c r="C1713" s="18" t="inlineStr">
        <is>
          <t>ORSE</t>
        </is>
      </c>
      <c r="D1713" s="18" t="inlineStr">
        <is>
          <t>h</t>
        </is>
      </c>
      <c r="E1713" s="20">
        <f>L1713*FATOR</f>
        <v/>
      </c>
      <c r="F1713" s="21" t="n">
        <v>19.13</v>
      </c>
      <c r="G1713" s="21">
        <f>ROUND(ROUND(E1713,8)*F1713,2)</f>
        <v/>
      </c>
      <c r="L1713" t="n">
        <v>0.5</v>
      </c>
      <c r="M1713" t="n">
        <v>19.13</v>
      </c>
      <c r="N1713">
        <f>(M1713-F1713)</f>
        <v/>
      </c>
    </row>
    <row r="1714" ht="15" customHeight="1">
      <c r="A1714" s="18" t="inlineStr">
        <is>
          <t>I06111S</t>
        </is>
      </c>
      <c r="B1714" s="19" t="inlineStr">
        <is>
          <t>Servente de obras (horista)</t>
        </is>
      </c>
      <c r="C1714" s="18" t="inlineStr">
        <is>
          <t>ORSE</t>
        </is>
      </c>
      <c r="D1714" s="18" t="inlineStr">
        <is>
          <t>h</t>
        </is>
      </c>
      <c r="E1714" s="20">
        <f>L1714*FATOR</f>
        <v/>
      </c>
      <c r="F1714" s="21" t="n">
        <v>13.65</v>
      </c>
      <c r="G1714" s="21">
        <f>ROUND(ROUND(E1714,8)*F1714,2)</f>
        <v/>
      </c>
      <c r="L1714" t="n">
        <v>0.25</v>
      </c>
      <c r="M1714" t="n">
        <v>13.65</v>
      </c>
      <c r="N1714">
        <f>(M1714-F1714)</f>
        <v/>
      </c>
    </row>
    <row r="1715" ht="15" customHeight="1">
      <c r="A1715" s="1" t="n"/>
      <c r="B1715" s="1" t="n"/>
      <c r="C1715" s="1" t="n"/>
      <c r="D1715" s="1" t="n"/>
      <c r="E1715" s="77" t="inlineStr">
        <is>
          <t>TOTAL Mão de Obra:</t>
        </is>
      </c>
      <c r="F1715" s="89" t="n"/>
      <c r="G1715" s="22">
        <f>SUM(G1713:G1714)</f>
        <v/>
      </c>
    </row>
    <row r="1716" ht="15" customHeight="1">
      <c r="A1716" s="1" t="n"/>
      <c r="B1716" s="1" t="n"/>
      <c r="C1716" s="1" t="n"/>
      <c r="D1716" s="1" t="n"/>
      <c r="E1716" s="78" t="inlineStr">
        <is>
          <t>VALOR:</t>
        </is>
      </c>
      <c r="F1716" s="89" t="n"/>
      <c r="G1716" s="4">
        <f>SUM(G1711,G1715,G1707)</f>
        <v/>
      </c>
    </row>
    <row r="1717" ht="15" customHeight="1">
      <c r="A1717" s="1" t="n"/>
      <c r="B1717" s="1" t="n"/>
      <c r="C1717" s="1" t="n"/>
      <c r="D1717" s="1" t="n"/>
      <c r="E1717" s="78" t="inlineStr">
        <is>
          <t>VALOR BDI:</t>
        </is>
      </c>
      <c r="F1717" s="89" t="n"/>
      <c r="G1717" s="4">
        <f>ROUNDDOWN(G1716*BDI,2)</f>
        <v/>
      </c>
    </row>
    <row r="1718" ht="15" customHeight="1">
      <c r="A1718" s="1" t="n"/>
      <c r="B1718" s="1" t="n"/>
      <c r="C1718" s="1" t="n"/>
      <c r="D1718" s="1" t="n"/>
      <c r="E1718" s="78" t="inlineStr">
        <is>
          <t>VALOR COM BDI:</t>
        </is>
      </c>
      <c r="F1718" s="89" t="n"/>
      <c r="G1718" s="4">
        <f>G1717 + G1716</f>
        <v/>
      </c>
    </row>
    <row r="1719" ht="9.949999999999999" customHeight="1">
      <c r="A1719" s="1" t="n"/>
      <c r="B1719" s="1" t="n"/>
      <c r="C1719" s="1" t="n"/>
      <c r="D1719" s="1" t="n"/>
      <c r="E1719" s="79" t="n"/>
    </row>
    <row r="1720" ht="20.1" customHeight="1">
      <c r="A1720" s="80" t="inlineStr">
        <is>
          <t>S10551 Encargos Complementares - Carpinteiro (h)</t>
        </is>
      </c>
      <c r="B1720" s="88" t="n"/>
      <c r="C1720" s="88" t="n"/>
      <c r="D1720" s="88" t="n"/>
      <c r="E1720" s="88" t="n"/>
      <c r="F1720" s="88" t="n"/>
      <c r="G1720" s="89" t="n"/>
    </row>
    <row r="1721" ht="15" customHeight="1">
      <c r="A1721" s="76" t="inlineStr">
        <is>
          <t>Encargos Complementares</t>
        </is>
      </c>
      <c r="B1721" s="89" t="n"/>
      <c r="C1721" s="74" t="inlineStr">
        <is>
          <t>FONTE</t>
        </is>
      </c>
      <c r="D1721" s="74" t="inlineStr">
        <is>
          <t>UNID</t>
        </is>
      </c>
      <c r="E1721" s="74" t="inlineStr">
        <is>
          <t>COEFICIENTE</t>
        </is>
      </c>
      <c r="F1721" s="74" t="inlineStr">
        <is>
          <t>PREÇO UNITÁRIO</t>
        </is>
      </c>
      <c r="G1721" s="74" t="inlineStr">
        <is>
          <t>TOTAL</t>
        </is>
      </c>
    </row>
    <row r="1722" ht="15" customHeight="1">
      <c r="A1722" s="18" t="inlineStr">
        <is>
          <t>I00158</t>
        </is>
      </c>
      <c r="B1722" s="19" t="inlineStr">
        <is>
          <t>Almoço (Participação do empregador)</t>
        </is>
      </c>
      <c r="C1722" s="18" t="inlineStr">
        <is>
          <t>ORSE</t>
        </is>
      </c>
      <c r="D1722" s="18" t="inlineStr">
        <is>
          <t>un</t>
        </is>
      </c>
      <c r="E1722" s="20" t="n">
        <v>0.1018</v>
      </c>
      <c r="F1722" s="21" t="n">
        <v>14</v>
      </c>
      <c r="G1722" s="21">
        <f>ROUND(ROUND(E1722,8)*F1722,2)</f>
        <v/>
      </c>
      <c r="L1722" t="n">
        <v>0.1018</v>
      </c>
      <c r="M1722" t="n">
        <v>14</v>
      </c>
      <c r="N1722">
        <f>(M1722-F1722)</f>
        <v/>
      </c>
    </row>
    <row r="1723" ht="21" customHeight="1">
      <c r="A1723" s="18" t="inlineStr">
        <is>
          <t>I12893S</t>
        </is>
      </c>
      <c r="B1723" s="19" t="inlineStr">
        <is>
          <t>Bota de seguranca com biqueira de aco e colarinho acolchoado</t>
        </is>
      </c>
      <c r="C1723" s="18" t="inlineStr">
        <is>
          <t>ORSE</t>
        </is>
      </c>
      <c r="D1723" s="18" t="inlineStr">
        <is>
          <t>par</t>
        </is>
      </c>
      <c r="E1723" s="20" t="n">
        <v>0.0007</v>
      </c>
      <c r="F1723" s="21" t="n">
        <v>64.8</v>
      </c>
      <c r="G1723" s="21">
        <f>ROUND(ROUND(E1723,8)*F1723,2)</f>
        <v/>
      </c>
      <c r="L1723" t="n">
        <v>0.0007</v>
      </c>
      <c r="M1723" t="n">
        <v>64.8</v>
      </c>
      <c r="N1723">
        <f>(M1723-F1723)</f>
        <v/>
      </c>
    </row>
    <row r="1724" ht="21" customHeight="1">
      <c r="A1724" s="18" t="inlineStr">
        <is>
          <t>I12894S</t>
        </is>
      </c>
      <c r="B1724" s="19" t="inlineStr">
        <is>
          <t>Capa para chuva em pvc com forro de poliester, com capuz (amarela ou azul)</t>
        </is>
      </c>
      <c r="C1724" s="18" t="inlineStr">
        <is>
          <t>ORSE</t>
        </is>
      </c>
      <c r="D1724" s="18" t="inlineStr">
        <is>
          <t>un</t>
        </is>
      </c>
      <c r="E1724" s="20" t="n">
        <v>0.0002</v>
      </c>
      <c r="F1724" s="21" t="n">
        <v>17.55</v>
      </c>
      <c r="G1724" s="21">
        <f>ROUND(ROUND(E1724,8)*F1724,2)</f>
        <v/>
      </c>
      <c r="L1724" t="n">
        <v>0.0002</v>
      </c>
      <c r="M1724" t="n">
        <v>17.55</v>
      </c>
      <c r="N1724">
        <f>(M1724-F1724)</f>
        <v/>
      </c>
    </row>
    <row r="1725" ht="21" customHeight="1">
      <c r="A1725" s="18" t="inlineStr">
        <is>
          <t>I12895S</t>
        </is>
      </c>
      <c r="B1725" s="19" t="inlineStr">
        <is>
          <t>Capacete de seguranca aba frontal com suspensao de polietileno, sem jugular (classe b)</t>
        </is>
      </c>
      <c r="C1725" s="18" t="inlineStr">
        <is>
          <t>ORSE</t>
        </is>
      </c>
      <c r="D1725" s="18" t="inlineStr">
        <is>
          <t>un</t>
        </is>
      </c>
      <c r="E1725" s="20" t="n">
        <v>0.0005999999999999999</v>
      </c>
      <c r="F1725" s="21" t="n">
        <v>13.5</v>
      </c>
      <c r="G1725" s="21">
        <f>ROUND(ROUND(E1725,8)*F1725,2)</f>
        <v/>
      </c>
      <c r="L1725" t="n">
        <v>0.0005999999999999999</v>
      </c>
      <c r="M1725" t="n">
        <v>13.5</v>
      </c>
      <c r="N1725">
        <f>(M1725-F1725)</f>
        <v/>
      </c>
    </row>
    <row r="1726" ht="15" customHeight="1">
      <c r="A1726" s="18" t="inlineStr">
        <is>
          <t>I10492</t>
        </is>
      </c>
      <c r="B1726" s="19" t="inlineStr">
        <is>
          <t>Cesta Básica</t>
        </is>
      </c>
      <c r="C1726" s="18" t="inlineStr">
        <is>
          <t>ORSE</t>
        </is>
      </c>
      <c r="D1726" s="18" t="inlineStr">
        <is>
          <t>un</t>
        </is>
      </c>
      <c r="E1726" s="20" t="n">
        <v>0.0045</v>
      </c>
      <c r="F1726" s="21" t="n">
        <v>190</v>
      </c>
      <c r="G1726" s="21">
        <f>ROUND(ROUND(E1726,8)*F1726,2)</f>
        <v/>
      </c>
      <c r="L1726" t="n">
        <v>0.0045</v>
      </c>
      <c r="M1726" t="n">
        <v>190</v>
      </c>
      <c r="N1726">
        <f>(M1726-F1726)</f>
        <v/>
      </c>
    </row>
    <row r="1727" ht="15" customHeight="1">
      <c r="A1727" s="18" t="inlineStr">
        <is>
          <t>I10579</t>
        </is>
      </c>
      <c r="B1727" s="19" t="inlineStr">
        <is>
          <t>Chave de fenda chata 30 cm</t>
        </is>
      </c>
      <c r="C1727" s="18" t="inlineStr">
        <is>
          <t>ORSE</t>
        </is>
      </c>
      <c r="D1727" s="18" t="inlineStr">
        <is>
          <t>un</t>
        </is>
      </c>
      <c r="E1727" s="20" t="n">
        <v>0.0002</v>
      </c>
      <c r="F1727" s="21" t="n">
        <v>26.89</v>
      </c>
      <c r="G1727" s="21">
        <f>ROUND(ROUND(E1727,8)*F1727,2)</f>
        <v/>
      </c>
      <c r="L1727" t="n">
        <v>0.0002</v>
      </c>
      <c r="M1727" t="n">
        <v>26.89</v>
      </c>
      <c r="N1727">
        <f>(M1727-F1727)</f>
        <v/>
      </c>
    </row>
    <row r="1728" ht="15" customHeight="1">
      <c r="A1728" s="18" t="inlineStr">
        <is>
          <t>I10517</t>
        </is>
      </c>
      <c r="B1728" s="19" t="inlineStr">
        <is>
          <t>Exames admissionais/demissionais (checkup)</t>
        </is>
      </c>
      <c r="C1728" s="18" t="inlineStr">
        <is>
          <t>ORSE</t>
        </is>
      </c>
      <c r="D1728" s="18" t="inlineStr">
        <is>
          <t>cj</t>
        </is>
      </c>
      <c r="E1728" s="20" t="n">
        <v>0.0004</v>
      </c>
      <c r="F1728" s="21" t="n">
        <v>300</v>
      </c>
      <c r="G1728" s="21">
        <f>ROUND(ROUND(E1728,8)*F1728,2)</f>
        <v/>
      </c>
      <c r="L1728" t="n">
        <v>0.0004</v>
      </c>
      <c r="M1728" t="n">
        <v>300</v>
      </c>
      <c r="N1728">
        <f>(M1728-F1728)</f>
        <v/>
      </c>
    </row>
    <row r="1729" ht="15" customHeight="1">
      <c r="A1729" s="18" t="inlineStr">
        <is>
          <t>I00941</t>
        </is>
      </c>
      <c r="B1729" s="19" t="inlineStr">
        <is>
          <t>Fardamento com mangas curta</t>
        </is>
      </c>
      <c r="C1729" s="18" t="inlineStr">
        <is>
          <t>ORSE</t>
        </is>
      </c>
      <c r="D1729" s="18" t="inlineStr">
        <is>
          <t>un</t>
        </is>
      </c>
      <c r="E1729" s="20" t="n">
        <v>0.0015</v>
      </c>
      <c r="F1729" s="21" t="n">
        <v>190.35</v>
      </c>
      <c r="G1729" s="21">
        <f>ROUND(ROUND(E1729,8)*F1729,2)</f>
        <v/>
      </c>
      <c r="L1729" t="n">
        <v>0.0015</v>
      </c>
      <c r="M1729" t="n">
        <v>190.35</v>
      </c>
      <c r="N1729">
        <f>(M1729-F1729)</f>
        <v/>
      </c>
    </row>
    <row r="1730" ht="15" customHeight="1">
      <c r="A1730" s="18" t="inlineStr">
        <is>
          <t>I10578</t>
        </is>
      </c>
      <c r="B1730" s="19" t="inlineStr">
        <is>
          <t>Formão grande</t>
        </is>
      </c>
      <c r="C1730" s="18" t="inlineStr">
        <is>
          <t>ORSE</t>
        </is>
      </c>
      <c r="D1730" s="18" t="inlineStr">
        <is>
          <t>un</t>
        </is>
      </c>
      <c r="E1730" s="20" t="n">
        <v>0.0002</v>
      </c>
      <c r="F1730" s="21" t="n">
        <v>15.15</v>
      </c>
      <c r="G1730" s="21">
        <f>ROUND(ROUND(E1730,8)*F1730,2)</f>
        <v/>
      </c>
      <c r="L1730" t="n">
        <v>0.0002</v>
      </c>
      <c r="M1730" t="n">
        <v>15.15</v>
      </c>
      <c r="N1730">
        <f>(M1730-F1730)</f>
        <v/>
      </c>
    </row>
    <row r="1731" ht="21" customHeight="1">
      <c r="A1731" s="18" t="inlineStr">
        <is>
          <t>I11248</t>
        </is>
      </c>
      <c r="B1731" s="19" t="inlineStr">
        <is>
          <t>Furadeira e Parafusadeira eletrica Bosch ou Similar profissional</t>
        </is>
      </c>
      <c r="C1731" s="18" t="inlineStr">
        <is>
          <t>ORSE</t>
        </is>
      </c>
      <c r="D1731" s="18" t="inlineStr">
        <is>
          <t>un</t>
        </is>
      </c>
      <c r="E1731" s="20" t="n">
        <v>0.0001</v>
      </c>
      <c r="F1731" s="21" t="n">
        <v>246</v>
      </c>
      <c r="G1731" s="21">
        <f>ROUND(ROUND(E1731,8)*F1731,2)</f>
        <v/>
      </c>
      <c r="L1731" t="n">
        <v>0.0001</v>
      </c>
      <c r="M1731" t="n">
        <v>246</v>
      </c>
      <c r="N1731">
        <f>(M1731-F1731)</f>
        <v/>
      </c>
    </row>
    <row r="1732" ht="15" customHeight="1">
      <c r="A1732" s="18" t="inlineStr">
        <is>
          <t>I12892S</t>
        </is>
      </c>
      <c r="B1732" s="19" t="inlineStr">
        <is>
          <t>Luva raspa de couro, cano curto (punho *7* cm)</t>
        </is>
      </c>
      <c r="C1732" s="18" t="inlineStr">
        <is>
          <t>ORSE</t>
        </is>
      </c>
      <c r="D1732" s="18" t="inlineStr">
        <is>
          <t>par</t>
        </is>
      </c>
      <c r="E1732" s="20" t="n">
        <v>0.0023</v>
      </c>
      <c r="F1732" s="21" t="n">
        <v>12.15</v>
      </c>
      <c r="G1732" s="21">
        <f>ROUND(ROUND(E1732,8)*F1732,2)</f>
        <v/>
      </c>
      <c r="L1732" t="n">
        <v>0.0023</v>
      </c>
      <c r="M1732" t="n">
        <v>12.15</v>
      </c>
      <c r="N1732">
        <f>(M1732-F1732)</f>
        <v/>
      </c>
    </row>
    <row r="1733" ht="15" customHeight="1">
      <c r="A1733" s="18" t="inlineStr">
        <is>
          <t>I11244</t>
        </is>
      </c>
      <c r="B1733" s="19" t="inlineStr">
        <is>
          <t>Martelo com unha</t>
        </is>
      </c>
      <c r="C1733" s="18" t="inlineStr">
        <is>
          <t>ORSE</t>
        </is>
      </c>
      <c r="D1733" s="18" t="inlineStr">
        <is>
          <t>un</t>
        </is>
      </c>
      <c r="E1733" s="20" t="n">
        <v>0.0002</v>
      </c>
      <c r="F1733" s="21" t="n">
        <v>48.95</v>
      </c>
      <c r="G1733" s="21">
        <f>ROUND(ROUND(E1733,8)*F1733,2)</f>
        <v/>
      </c>
      <c r="L1733" t="n">
        <v>0.0002</v>
      </c>
      <c r="M1733" t="n">
        <v>48.95</v>
      </c>
      <c r="N1733">
        <f>(M1733-F1733)</f>
        <v/>
      </c>
    </row>
    <row r="1734" ht="15" customHeight="1">
      <c r="A1734" s="18" t="inlineStr">
        <is>
          <t>I01651</t>
        </is>
      </c>
      <c r="B1734" s="19" t="inlineStr">
        <is>
          <t>Óculos branco proteção</t>
        </is>
      </c>
      <c r="C1734" s="18" t="inlineStr">
        <is>
          <t>ORSE</t>
        </is>
      </c>
      <c r="D1734" s="18" t="inlineStr">
        <is>
          <t>pr</t>
        </is>
      </c>
      <c r="E1734" s="20" t="n">
        <v>0.0007</v>
      </c>
      <c r="F1734" s="21" t="n">
        <v>6.35</v>
      </c>
      <c r="G1734" s="21">
        <f>ROUND(ROUND(E1734,8)*F1734,2)</f>
        <v/>
      </c>
      <c r="L1734" t="n">
        <v>0.0007</v>
      </c>
      <c r="M1734" t="n">
        <v>6.35</v>
      </c>
      <c r="N1734">
        <f>(M1734-F1734)</f>
        <v/>
      </c>
    </row>
    <row r="1735" ht="15" customHeight="1">
      <c r="A1735" s="18" t="inlineStr">
        <is>
          <t>I10596</t>
        </is>
      </c>
      <c r="B1735" s="19" t="inlineStr">
        <is>
          <t>Protetor auricular</t>
        </is>
      </c>
      <c r="C1735" s="18" t="inlineStr">
        <is>
          <t>ORSE</t>
        </is>
      </c>
      <c r="D1735" s="18" t="inlineStr">
        <is>
          <t>un</t>
        </is>
      </c>
      <c r="E1735" s="20" t="n">
        <v>0.0045</v>
      </c>
      <c r="F1735" s="21" t="n">
        <v>4.9</v>
      </c>
      <c r="G1735" s="21">
        <f>ROUND(ROUND(E1735,8)*F1735,2)</f>
        <v/>
      </c>
      <c r="L1735" t="n">
        <v>0.0045</v>
      </c>
      <c r="M1735" t="n">
        <v>4.9</v>
      </c>
      <c r="N1735">
        <f>(M1735-F1735)</f>
        <v/>
      </c>
    </row>
    <row r="1736" ht="15" customHeight="1">
      <c r="A1736" s="18" t="inlineStr">
        <is>
          <t>I10599</t>
        </is>
      </c>
      <c r="B1736" s="19" t="inlineStr">
        <is>
          <t>Protetor solar fps 30 com 120ml</t>
        </is>
      </c>
      <c r="C1736" s="18" t="inlineStr">
        <is>
          <t>ORSE</t>
        </is>
      </c>
      <c r="D1736" s="18" t="inlineStr">
        <is>
          <t>un</t>
        </is>
      </c>
      <c r="E1736" s="20" t="n">
        <v>0.0018</v>
      </c>
      <c r="F1736" s="21" t="n">
        <v>18</v>
      </c>
      <c r="G1736" s="21">
        <f>ROUND(ROUND(E1736,8)*F1736,2)</f>
        <v/>
      </c>
      <c r="L1736" t="n">
        <v>0.0018</v>
      </c>
      <c r="M1736" t="n">
        <v>18</v>
      </c>
      <c r="N1736">
        <f>(M1736-F1736)</f>
        <v/>
      </c>
    </row>
    <row r="1737" ht="21" customHeight="1">
      <c r="A1737" s="18" t="inlineStr">
        <is>
          <t>I10761</t>
        </is>
      </c>
      <c r="B1737" s="19" t="inlineStr">
        <is>
          <t>Refeição - café da manhã ( café com leite e dois pães com manteiga)</t>
        </is>
      </c>
      <c r="C1737" s="18" t="inlineStr">
        <is>
          <t>ORSE</t>
        </is>
      </c>
      <c r="D1737" s="18" t="inlineStr">
        <is>
          <t>un</t>
        </is>
      </c>
      <c r="E1737" s="20" t="n">
        <v>0.1018</v>
      </c>
      <c r="F1737" s="21" t="n">
        <v>5</v>
      </c>
      <c r="G1737" s="21">
        <f>ROUND(ROUND(E1737,8)*F1737,2)</f>
        <v/>
      </c>
      <c r="L1737" t="n">
        <v>0.1018</v>
      </c>
      <c r="M1737" t="n">
        <v>5</v>
      </c>
      <c r="N1737">
        <f>(M1737-F1737)</f>
        <v/>
      </c>
    </row>
    <row r="1738" ht="15" customHeight="1">
      <c r="A1738" s="18" t="inlineStr">
        <is>
          <t>I10362</t>
        </is>
      </c>
      <c r="B1738" s="19" t="inlineStr">
        <is>
          <t>Seguro de vida e acidente em grupo</t>
        </is>
      </c>
      <c r="C1738" s="18" t="inlineStr">
        <is>
          <t>ORSE</t>
        </is>
      </c>
      <c r="D1738" s="18" t="inlineStr">
        <is>
          <t>un</t>
        </is>
      </c>
      <c r="E1738" s="20" t="n">
        <v>0.0045</v>
      </c>
      <c r="F1738" s="21" t="n">
        <v>12.54</v>
      </c>
      <c r="G1738" s="21">
        <f>ROUND(ROUND(E1738,8)*F1738,2)</f>
        <v/>
      </c>
      <c r="L1738" t="n">
        <v>0.0045</v>
      </c>
      <c r="M1738" t="n">
        <v>12.54</v>
      </c>
      <c r="N1738">
        <f>(M1738-F1738)</f>
        <v/>
      </c>
    </row>
    <row r="1739" ht="15" customHeight="1">
      <c r="A1739" s="18" t="inlineStr">
        <is>
          <t>I11249</t>
        </is>
      </c>
      <c r="B1739" s="19" t="inlineStr">
        <is>
          <t>Serra circular eletrica portatil</t>
        </is>
      </c>
      <c r="C1739" s="18" t="inlineStr">
        <is>
          <t>ORSE</t>
        </is>
      </c>
      <c r="D1739" s="18" t="inlineStr">
        <is>
          <t>un</t>
        </is>
      </c>
      <c r="E1739" s="20" t="n">
        <v>0.0001</v>
      </c>
      <c r="F1739" s="21" t="n">
        <v>518</v>
      </c>
      <c r="G1739" s="21">
        <f>ROUND(ROUND(E1739,8)*F1739,2)</f>
        <v/>
      </c>
      <c r="L1739" t="n">
        <v>0.0001</v>
      </c>
      <c r="M1739" t="n">
        <v>518</v>
      </c>
      <c r="N1739">
        <f>(M1739-F1739)</f>
        <v/>
      </c>
    </row>
    <row r="1740" ht="15" customHeight="1">
      <c r="A1740" s="18" t="inlineStr">
        <is>
          <t>I10577</t>
        </is>
      </c>
      <c r="B1740" s="19" t="inlineStr">
        <is>
          <t>Serrote 40cm</t>
        </is>
      </c>
      <c r="C1740" s="18" t="inlineStr">
        <is>
          <t>ORSE</t>
        </is>
      </c>
      <c r="D1740" s="18" t="inlineStr">
        <is>
          <t>un</t>
        </is>
      </c>
      <c r="E1740" s="20" t="n">
        <v>0.0001</v>
      </c>
      <c r="F1740" s="21" t="n">
        <v>29.9</v>
      </c>
      <c r="G1740" s="21">
        <f>ROUND(ROUND(E1740,8)*F1740,2)</f>
        <v/>
      </c>
      <c r="L1740" t="n">
        <v>0.0001</v>
      </c>
      <c r="M1740" t="n">
        <v>29.9</v>
      </c>
      <c r="N1740">
        <f>(M1740-F1740)</f>
        <v/>
      </c>
    </row>
    <row r="1741" ht="15" customHeight="1">
      <c r="A1741" s="18" t="inlineStr">
        <is>
          <t>I02378</t>
        </is>
      </c>
      <c r="B1741" s="19" t="inlineStr">
        <is>
          <t>Vale transporte</t>
        </is>
      </c>
      <c r="C1741" s="18" t="inlineStr">
        <is>
          <t>ORSE</t>
        </is>
      </c>
      <c r="D1741" s="18" t="inlineStr">
        <is>
          <t>un</t>
        </is>
      </c>
      <c r="E1741" s="20" t="n">
        <v>0.0654</v>
      </c>
      <c r="F1741" s="21" t="n">
        <v>4.5</v>
      </c>
      <c r="G1741" s="21">
        <f>ROUND(ROUND(E1741,8)*F1741,2)</f>
        <v/>
      </c>
      <c r="L1741" t="n">
        <v>0.0654</v>
      </c>
      <c r="M1741" t="n">
        <v>4.5</v>
      </c>
      <c r="N1741">
        <f>(M1741-F1741)</f>
        <v/>
      </c>
    </row>
    <row r="1742" ht="15" customHeight="1">
      <c r="A1742" s="1" t="n"/>
      <c r="B1742" s="1" t="n"/>
      <c r="C1742" s="1" t="n"/>
      <c r="D1742" s="1" t="n"/>
      <c r="E1742" s="77" t="inlineStr">
        <is>
          <t>TOTAL Encargos Complementares:</t>
        </is>
      </c>
      <c r="F1742" s="89" t="n"/>
      <c r="G1742" s="22">
        <f>SUM(G1722:G1741)</f>
        <v/>
      </c>
    </row>
    <row r="1743" ht="15" customHeight="1">
      <c r="A1743" s="1" t="n"/>
      <c r="B1743" s="1" t="n"/>
      <c r="C1743" s="1" t="n"/>
      <c r="D1743" s="1" t="n"/>
      <c r="E1743" s="78" t="inlineStr">
        <is>
          <t>VALOR:</t>
        </is>
      </c>
      <c r="F1743" s="89" t="n"/>
      <c r="G1743" s="4">
        <f>SUM(G1742)</f>
        <v/>
      </c>
    </row>
    <row r="1744" ht="15" customHeight="1">
      <c r="A1744" s="1" t="n"/>
      <c r="B1744" s="1" t="n"/>
      <c r="C1744" s="1" t="n"/>
      <c r="D1744" s="1" t="n"/>
      <c r="E1744" s="78" t="inlineStr">
        <is>
          <t>VALOR BDI:</t>
        </is>
      </c>
      <c r="F1744" s="89" t="n"/>
      <c r="G1744" s="4">
        <f>ROUNDDOWN(G1743*BDI,2)</f>
        <v/>
      </c>
    </row>
    <row r="1745" ht="15" customHeight="1">
      <c r="A1745" s="1" t="n"/>
      <c r="B1745" s="1" t="n"/>
      <c r="C1745" s="1" t="n"/>
      <c r="D1745" s="1" t="n"/>
      <c r="E1745" s="78" t="inlineStr">
        <is>
          <t>VALOR COM BDI:</t>
        </is>
      </c>
      <c r="F1745" s="89" t="n"/>
      <c r="G1745" s="4">
        <f>G1744 + G1743</f>
        <v/>
      </c>
    </row>
    <row r="1746" ht="9.949999999999999" customHeight="1">
      <c r="A1746" s="1" t="n"/>
      <c r="B1746" s="1" t="n"/>
      <c r="C1746" s="1" t="n"/>
      <c r="D1746" s="1" t="n"/>
      <c r="E1746" s="79" t="n"/>
    </row>
    <row r="1747" ht="20.1" customHeight="1">
      <c r="A1747" s="80" t="inlineStr">
        <is>
          <t>S10550 Encargos Complementares - Pedreiro (h)</t>
        </is>
      </c>
      <c r="B1747" s="88" t="n"/>
      <c r="C1747" s="88" t="n"/>
      <c r="D1747" s="88" t="n"/>
      <c r="E1747" s="88" t="n"/>
      <c r="F1747" s="88" t="n"/>
      <c r="G1747" s="89" t="n"/>
    </row>
    <row r="1748" ht="15" customHeight="1">
      <c r="A1748" s="76" t="inlineStr">
        <is>
          <t>Encargos Complementares</t>
        </is>
      </c>
      <c r="B1748" s="89" t="n"/>
      <c r="C1748" s="74" t="inlineStr">
        <is>
          <t>FONTE</t>
        </is>
      </c>
      <c r="D1748" s="74" t="inlineStr">
        <is>
          <t>UNID</t>
        </is>
      </c>
      <c r="E1748" s="74" t="inlineStr">
        <is>
          <t>COEFICIENTE</t>
        </is>
      </c>
      <c r="F1748" s="74" t="inlineStr">
        <is>
          <t>PREÇO UNITÁRIO</t>
        </is>
      </c>
      <c r="G1748" s="74" t="inlineStr">
        <is>
          <t>TOTAL</t>
        </is>
      </c>
    </row>
    <row r="1749" ht="15" customHeight="1">
      <c r="A1749" s="18" t="inlineStr">
        <is>
          <t>I00158</t>
        </is>
      </c>
      <c r="B1749" s="19" t="inlineStr">
        <is>
          <t>Almoço (Participação do empregador)</t>
        </is>
      </c>
      <c r="C1749" s="18" t="inlineStr">
        <is>
          <t>ORSE</t>
        </is>
      </c>
      <c r="D1749" s="18" t="inlineStr">
        <is>
          <t>un</t>
        </is>
      </c>
      <c r="E1749" s="20" t="n">
        <v>0.1018</v>
      </c>
      <c r="F1749" s="21" t="n">
        <v>14</v>
      </c>
      <c r="G1749" s="21">
        <f>ROUND(ROUND(E1749,8)*F1749,2)</f>
        <v/>
      </c>
      <c r="L1749" t="n">
        <v>0.1018</v>
      </c>
      <c r="M1749" t="n">
        <v>14</v>
      </c>
      <c r="N1749">
        <f>(M1749-F1749)</f>
        <v/>
      </c>
    </row>
    <row r="1750" ht="21" customHeight="1">
      <c r="A1750" s="18" t="inlineStr">
        <is>
          <t>I12893S</t>
        </is>
      </c>
      <c r="B1750" s="19" t="inlineStr">
        <is>
          <t>Bota de seguranca com biqueira de aco e colarinho acolchoado</t>
        </is>
      </c>
      <c r="C1750" s="18" t="inlineStr">
        <is>
          <t>ORSE</t>
        </is>
      </c>
      <c r="D1750" s="18" t="inlineStr">
        <is>
          <t>par</t>
        </is>
      </c>
      <c r="E1750" s="20" t="n">
        <v>0.0008</v>
      </c>
      <c r="F1750" s="21" t="n">
        <v>64.8</v>
      </c>
      <c r="G1750" s="21">
        <f>ROUND(ROUND(E1750,8)*F1750,2)</f>
        <v/>
      </c>
      <c r="L1750" t="n">
        <v>0.0008</v>
      </c>
      <c r="M1750" t="n">
        <v>64.8</v>
      </c>
      <c r="N1750">
        <f>(M1750-F1750)</f>
        <v/>
      </c>
    </row>
    <row r="1751" ht="21" customHeight="1">
      <c r="A1751" s="18" t="inlineStr">
        <is>
          <t>I12894S</t>
        </is>
      </c>
      <c r="B1751" s="19" t="inlineStr">
        <is>
          <t>Capa para chuva em pvc com forro de poliester, com capuz (amarela ou azul)</t>
        </is>
      </c>
      <c r="C1751" s="18" t="inlineStr">
        <is>
          <t>ORSE</t>
        </is>
      </c>
      <c r="D1751" s="18" t="inlineStr">
        <is>
          <t>un</t>
        </is>
      </c>
      <c r="E1751" s="20" t="n">
        <v>0.0002</v>
      </c>
      <c r="F1751" s="21" t="n">
        <v>17.55</v>
      </c>
      <c r="G1751" s="21">
        <f>ROUND(ROUND(E1751,8)*F1751,2)</f>
        <v/>
      </c>
      <c r="L1751" t="n">
        <v>0.0002</v>
      </c>
      <c r="M1751" t="n">
        <v>17.55</v>
      </c>
      <c r="N1751">
        <f>(M1751-F1751)</f>
        <v/>
      </c>
    </row>
    <row r="1752" ht="21" customHeight="1">
      <c r="A1752" s="18" t="inlineStr">
        <is>
          <t>I12895S</t>
        </is>
      </c>
      <c r="B1752" s="19" t="inlineStr">
        <is>
          <t>Capacete de seguranca aba frontal com suspensao de polietileno, sem jugular (classe b)</t>
        </is>
      </c>
      <c r="C1752" s="18" t="inlineStr">
        <is>
          <t>ORSE</t>
        </is>
      </c>
      <c r="D1752" s="18" t="inlineStr">
        <is>
          <t>un</t>
        </is>
      </c>
      <c r="E1752" s="20" t="n">
        <v>0.0005999999999999999</v>
      </c>
      <c r="F1752" s="21" t="n">
        <v>13.5</v>
      </c>
      <c r="G1752" s="21">
        <f>ROUND(ROUND(E1752,8)*F1752,2)</f>
        <v/>
      </c>
      <c r="L1752" t="n">
        <v>0.0005999999999999999</v>
      </c>
      <c r="M1752" t="n">
        <v>13.5</v>
      </c>
      <c r="N1752">
        <f>(M1752-F1752)</f>
        <v/>
      </c>
    </row>
    <row r="1753" ht="15" customHeight="1">
      <c r="A1753" s="18" t="inlineStr">
        <is>
          <t>I10492</t>
        </is>
      </c>
      <c r="B1753" s="19" t="inlineStr">
        <is>
          <t>Cesta Básica</t>
        </is>
      </c>
      <c r="C1753" s="18" t="inlineStr">
        <is>
          <t>ORSE</t>
        </is>
      </c>
      <c r="D1753" s="18" t="inlineStr">
        <is>
          <t>un</t>
        </is>
      </c>
      <c r="E1753" s="20" t="n">
        <v>0.0045</v>
      </c>
      <c r="F1753" s="21" t="n">
        <v>190</v>
      </c>
      <c r="G1753" s="21">
        <f>ROUND(ROUND(E1753,8)*F1753,2)</f>
        <v/>
      </c>
      <c r="L1753" t="n">
        <v>0.0045</v>
      </c>
      <c r="M1753" t="n">
        <v>190</v>
      </c>
      <c r="N1753">
        <f>(M1753-F1753)</f>
        <v/>
      </c>
    </row>
    <row r="1754" ht="15" customHeight="1">
      <c r="A1754" s="18" t="inlineStr">
        <is>
          <t>I04722</t>
        </is>
      </c>
      <c r="B1754" s="19" t="inlineStr">
        <is>
          <t>Colher de pedreiro</t>
        </is>
      </c>
      <c r="C1754" s="18" t="inlineStr">
        <is>
          <t>ORSE</t>
        </is>
      </c>
      <c r="D1754" s="18" t="inlineStr">
        <is>
          <t>un</t>
        </is>
      </c>
      <c r="E1754" s="20" t="n">
        <v>0.0004</v>
      </c>
      <c r="F1754" s="21" t="n">
        <v>18.8</v>
      </c>
      <c r="G1754" s="21">
        <f>ROUND(ROUND(E1754,8)*F1754,2)</f>
        <v/>
      </c>
      <c r="L1754" t="n">
        <v>0.0004</v>
      </c>
      <c r="M1754" t="n">
        <v>18.8</v>
      </c>
      <c r="N1754">
        <f>(M1754-F1754)</f>
        <v/>
      </c>
    </row>
    <row r="1755" ht="21" customHeight="1">
      <c r="A1755" s="18" t="inlineStr">
        <is>
          <t>I04174</t>
        </is>
      </c>
      <c r="B1755" s="19" t="inlineStr">
        <is>
          <t>Desempenadeira de aço lisa, cabo madeira, ref:143, Atlas ou similar</t>
        </is>
      </c>
      <c r="C1755" s="18" t="inlineStr">
        <is>
          <t>ORSE</t>
        </is>
      </c>
      <c r="D1755" s="18" t="inlineStr">
        <is>
          <t>un</t>
        </is>
      </c>
      <c r="E1755" s="20" t="n">
        <v>0.0005</v>
      </c>
      <c r="F1755" s="21" t="n">
        <v>10.8</v>
      </c>
      <c r="G1755" s="21">
        <f>ROUND(ROUND(E1755,8)*F1755,2)</f>
        <v/>
      </c>
      <c r="L1755" t="n">
        <v>0.0005</v>
      </c>
      <c r="M1755" t="n">
        <v>10.8</v>
      </c>
      <c r="N1755">
        <f>(M1755-F1755)</f>
        <v/>
      </c>
    </row>
    <row r="1756" ht="15" customHeight="1">
      <c r="A1756" s="18" t="inlineStr">
        <is>
          <t>I11245</t>
        </is>
      </c>
      <c r="B1756" s="19" t="inlineStr">
        <is>
          <t>Desempoladeira de madeira 12x22</t>
        </is>
      </c>
      <c r="C1756" s="18" t="inlineStr">
        <is>
          <t>ORSE</t>
        </is>
      </c>
      <c r="D1756" s="18" t="inlineStr">
        <is>
          <t>un</t>
        </is>
      </c>
      <c r="E1756" s="20" t="n">
        <v>0.0007</v>
      </c>
      <c r="F1756" s="21" t="n">
        <v>11.6</v>
      </c>
      <c r="G1756" s="21">
        <f>ROUND(ROUND(E1756,8)*F1756,2)</f>
        <v/>
      </c>
      <c r="L1756" t="n">
        <v>0.0007</v>
      </c>
      <c r="M1756" t="n">
        <v>11.6</v>
      </c>
      <c r="N1756">
        <f>(M1756-F1756)</f>
        <v/>
      </c>
    </row>
    <row r="1757" ht="15" customHeight="1">
      <c r="A1757" s="18" t="inlineStr">
        <is>
          <t>I11246</t>
        </is>
      </c>
      <c r="B1757" s="19" t="inlineStr">
        <is>
          <t>Escala métrica de bambú</t>
        </is>
      </c>
      <c r="C1757" s="18" t="inlineStr">
        <is>
          <t>ORSE</t>
        </is>
      </c>
      <c r="D1757" s="18" t="inlineStr">
        <is>
          <t>Un</t>
        </is>
      </c>
      <c r="E1757" s="20" t="n">
        <v>0.0007</v>
      </c>
      <c r="F1757" s="21" t="n">
        <v>10.22</v>
      </c>
      <c r="G1757" s="21">
        <f>ROUND(ROUND(E1757,8)*F1757,2)</f>
        <v/>
      </c>
      <c r="L1757" t="n">
        <v>0.0007</v>
      </c>
      <c r="M1757" t="n">
        <v>10.22</v>
      </c>
      <c r="N1757">
        <f>(M1757-F1757)</f>
        <v/>
      </c>
    </row>
    <row r="1758" ht="15" customHeight="1">
      <c r="A1758" s="18" t="inlineStr">
        <is>
          <t>I10517</t>
        </is>
      </c>
      <c r="B1758" s="19" t="inlineStr">
        <is>
          <t>Exames admissionais/demissionais (checkup)</t>
        </is>
      </c>
      <c r="C1758" s="18" t="inlineStr">
        <is>
          <t>ORSE</t>
        </is>
      </c>
      <c r="D1758" s="18" t="inlineStr">
        <is>
          <t>cj</t>
        </is>
      </c>
      <c r="E1758" s="20" t="n">
        <v>0.0004</v>
      </c>
      <c r="F1758" s="21" t="n">
        <v>300</v>
      </c>
      <c r="G1758" s="21">
        <f>ROUND(ROUND(E1758,8)*F1758,2)</f>
        <v/>
      </c>
      <c r="L1758" t="n">
        <v>0.0004</v>
      </c>
      <c r="M1758" t="n">
        <v>300</v>
      </c>
      <c r="N1758">
        <f>(M1758-F1758)</f>
        <v/>
      </c>
    </row>
    <row r="1759" ht="15" customHeight="1">
      <c r="A1759" s="18" t="inlineStr">
        <is>
          <t>I00941</t>
        </is>
      </c>
      <c r="B1759" s="19" t="inlineStr">
        <is>
          <t>Fardamento com mangas curta</t>
        </is>
      </c>
      <c r="C1759" s="18" t="inlineStr">
        <is>
          <t>ORSE</t>
        </is>
      </c>
      <c r="D1759" s="18" t="inlineStr">
        <is>
          <t>un</t>
        </is>
      </c>
      <c r="E1759" s="20" t="n">
        <v>0.0015</v>
      </c>
      <c r="F1759" s="21" t="n">
        <v>190.35</v>
      </c>
      <c r="G1759" s="21">
        <f>ROUND(ROUND(E1759,8)*F1759,2)</f>
        <v/>
      </c>
      <c r="L1759" t="n">
        <v>0.0015</v>
      </c>
      <c r="M1759" t="n">
        <v>190.35</v>
      </c>
      <c r="N1759">
        <f>(M1759-F1759)</f>
        <v/>
      </c>
    </row>
    <row r="1760" ht="15" customHeight="1">
      <c r="A1760" s="18" t="inlineStr">
        <is>
          <t>I12892S</t>
        </is>
      </c>
      <c r="B1760" s="19" t="inlineStr">
        <is>
          <t>Luva raspa de couro, cano curto (punho *7* cm)</t>
        </is>
      </c>
      <c r="C1760" s="18" t="inlineStr">
        <is>
          <t>ORSE</t>
        </is>
      </c>
      <c r="D1760" s="18" t="inlineStr">
        <is>
          <t>par</t>
        </is>
      </c>
      <c r="E1760" s="20" t="n">
        <v>0.0023</v>
      </c>
      <c r="F1760" s="21" t="n">
        <v>12.15</v>
      </c>
      <c r="G1760" s="21">
        <f>ROUND(ROUND(E1760,8)*F1760,2)</f>
        <v/>
      </c>
      <c r="L1760" t="n">
        <v>0.0023</v>
      </c>
      <c r="M1760" t="n">
        <v>12.15</v>
      </c>
      <c r="N1760">
        <f>(M1760-F1760)</f>
        <v/>
      </c>
    </row>
    <row r="1761" ht="15" customHeight="1">
      <c r="A1761" s="18" t="inlineStr">
        <is>
          <t>I11264</t>
        </is>
      </c>
      <c r="B1761" s="19" t="inlineStr">
        <is>
          <t>Marreta de 1/2 kg com cabo</t>
        </is>
      </c>
      <c r="C1761" s="18" t="inlineStr">
        <is>
          <t>ORSE</t>
        </is>
      </c>
      <c r="D1761" s="18" t="inlineStr">
        <is>
          <t>un</t>
        </is>
      </c>
      <c r="E1761" s="20" t="n">
        <v>0.0002</v>
      </c>
      <c r="F1761" s="21" t="n">
        <v>13.52</v>
      </c>
      <c r="G1761" s="21">
        <f>ROUND(ROUND(E1761,8)*F1761,2)</f>
        <v/>
      </c>
      <c r="L1761" t="n">
        <v>0.0002</v>
      </c>
      <c r="M1761" t="n">
        <v>13.52</v>
      </c>
      <c r="N1761">
        <f>(M1761-F1761)</f>
        <v/>
      </c>
    </row>
    <row r="1762" ht="15" customHeight="1">
      <c r="A1762" s="18" t="inlineStr">
        <is>
          <t>I11265</t>
        </is>
      </c>
      <c r="B1762" s="19" t="inlineStr">
        <is>
          <t>Martelo de borracha com cabo</t>
        </is>
      </c>
      <c r="C1762" s="18" t="inlineStr">
        <is>
          <t>ORSE</t>
        </is>
      </c>
      <c r="D1762" s="18" t="inlineStr">
        <is>
          <t>un</t>
        </is>
      </c>
      <c r="E1762" s="20" t="n">
        <v>0.0004</v>
      </c>
      <c r="F1762" s="21" t="n">
        <v>18.75</v>
      </c>
      <c r="G1762" s="21">
        <f>ROUND(ROUND(E1762,8)*F1762,2)</f>
        <v/>
      </c>
      <c r="L1762" t="n">
        <v>0.0004</v>
      </c>
      <c r="M1762" t="n">
        <v>18.75</v>
      </c>
      <c r="N1762">
        <f>(M1762-F1762)</f>
        <v/>
      </c>
    </row>
    <row r="1763" ht="15" customHeight="1">
      <c r="A1763" s="18" t="inlineStr">
        <is>
          <t>I11243</t>
        </is>
      </c>
      <c r="B1763" s="19" t="inlineStr">
        <is>
          <t>Martelo sem unha</t>
        </is>
      </c>
      <c r="C1763" s="18" t="inlineStr">
        <is>
          <t>ORSE</t>
        </is>
      </c>
      <c r="D1763" s="18" t="inlineStr">
        <is>
          <t>un</t>
        </is>
      </c>
      <c r="E1763" s="20" t="n">
        <v>0.0001</v>
      </c>
      <c r="F1763" s="21" t="n">
        <v>28</v>
      </c>
      <c r="G1763" s="21">
        <f>ROUND(ROUND(E1763,8)*F1763,2)</f>
        <v/>
      </c>
      <c r="L1763" t="n">
        <v>0.0001</v>
      </c>
      <c r="M1763" t="n">
        <v>28</v>
      </c>
      <c r="N1763">
        <f>(M1763-F1763)</f>
        <v/>
      </c>
    </row>
    <row r="1764" ht="15" customHeight="1">
      <c r="A1764" s="18" t="inlineStr">
        <is>
          <t>I10789</t>
        </is>
      </c>
      <c r="B1764" s="19" t="inlineStr">
        <is>
          <t>Nível de bolha de madeira</t>
        </is>
      </c>
      <c r="C1764" s="18" t="inlineStr">
        <is>
          <t>ORSE</t>
        </is>
      </c>
      <c r="D1764" s="18" t="inlineStr">
        <is>
          <t>un</t>
        </is>
      </c>
      <c r="E1764" s="20" t="n">
        <v>0.0002</v>
      </c>
      <c r="F1764" s="21" t="n">
        <v>15.4</v>
      </c>
      <c r="G1764" s="21">
        <f>ROUND(ROUND(E1764,8)*F1764,2)</f>
        <v/>
      </c>
      <c r="L1764" t="n">
        <v>0.0002</v>
      </c>
      <c r="M1764" t="n">
        <v>15.4</v>
      </c>
      <c r="N1764">
        <f>(M1764-F1764)</f>
        <v/>
      </c>
    </row>
    <row r="1765" ht="15" customHeight="1">
      <c r="A1765" s="18" t="inlineStr">
        <is>
          <t>I01651</t>
        </is>
      </c>
      <c r="B1765" s="19" t="inlineStr">
        <is>
          <t>Óculos branco proteção</t>
        </is>
      </c>
      <c r="C1765" s="18" t="inlineStr">
        <is>
          <t>ORSE</t>
        </is>
      </c>
      <c r="D1765" s="18" t="inlineStr">
        <is>
          <t>pr</t>
        </is>
      </c>
      <c r="E1765" s="20" t="n">
        <v>0.0008</v>
      </c>
      <c r="F1765" s="21" t="n">
        <v>6.35</v>
      </c>
      <c r="G1765" s="21">
        <f>ROUND(ROUND(E1765,8)*F1765,2)</f>
        <v/>
      </c>
      <c r="L1765" t="n">
        <v>0.0008</v>
      </c>
      <c r="M1765" t="n">
        <v>6.35</v>
      </c>
      <c r="N1765">
        <f>(M1765-F1765)</f>
        <v/>
      </c>
    </row>
    <row r="1766" ht="15" customHeight="1">
      <c r="A1766" s="18" t="inlineStr">
        <is>
          <t>I10596</t>
        </is>
      </c>
      <c r="B1766" s="19" t="inlineStr">
        <is>
          <t>Protetor auricular</t>
        </is>
      </c>
      <c r="C1766" s="18" t="inlineStr">
        <is>
          <t>ORSE</t>
        </is>
      </c>
      <c r="D1766" s="18" t="inlineStr">
        <is>
          <t>un</t>
        </is>
      </c>
      <c r="E1766" s="20" t="n">
        <v>0.0045</v>
      </c>
      <c r="F1766" s="21" t="n">
        <v>4.9</v>
      </c>
      <c r="G1766" s="21">
        <f>ROUND(ROUND(E1766,8)*F1766,2)</f>
        <v/>
      </c>
      <c r="L1766" t="n">
        <v>0.0045</v>
      </c>
      <c r="M1766" t="n">
        <v>4.9</v>
      </c>
      <c r="N1766">
        <f>(M1766-F1766)</f>
        <v/>
      </c>
    </row>
    <row r="1767" ht="15" customHeight="1">
      <c r="A1767" s="18" t="inlineStr">
        <is>
          <t>I10599</t>
        </is>
      </c>
      <c r="B1767" s="19" t="inlineStr">
        <is>
          <t>Protetor solar fps 30 com 120ml</t>
        </is>
      </c>
      <c r="C1767" s="18" t="inlineStr">
        <is>
          <t>ORSE</t>
        </is>
      </c>
      <c r="D1767" s="18" t="inlineStr">
        <is>
          <t>un</t>
        </is>
      </c>
      <c r="E1767" s="20" t="n">
        <v>0.0018</v>
      </c>
      <c r="F1767" s="21" t="n">
        <v>18</v>
      </c>
      <c r="G1767" s="21">
        <f>ROUND(ROUND(E1767,8)*F1767,2)</f>
        <v/>
      </c>
      <c r="L1767" t="n">
        <v>0.0018</v>
      </c>
      <c r="M1767" t="n">
        <v>18</v>
      </c>
      <c r="N1767">
        <f>(M1767-F1767)</f>
        <v/>
      </c>
    </row>
    <row r="1768" ht="15" customHeight="1">
      <c r="A1768" s="18" t="inlineStr">
        <is>
          <t>I10790</t>
        </is>
      </c>
      <c r="B1768" s="19" t="inlineStr">
        <is>
          <t>Prumo de face</t>
        </is>
      </c>
      <c r="C1768" s="18" t="inlineStr">
        <is>
          <t>ORSE</t>
        </is>
      </c>
      <c r="D1768" s="18" t="inlineStr">
        <is>
          <t>un</t>
        </is>
      </c>
      <c r="E1768" s="20" t="n">
        <v>0.0001</v>
      </c>
      <c r="F1768" s="21" t="n">
        <v>25.95</v>
      </c>
      <c r="G1768" s="21">
        <f>ROUND(ROUND(E1768,8)*F1768,2)</f>
        <v/>
      </c>
      <c r="L1768" t="n">
        <v>0.0001</v>
      </c>
      <c r="M1768" t="n">
        <v>25.95</v>
      </c>
      <c r="N1768">
        <f>(M1768-F1768)</f>
        <v/>
      </c>
    </row>
    <row r="1769" ht="21" customHeight="1">
      <c r="A1769" s="18" t="inlineStr">
        <is>
          <t>I10761</t>
        </is>
      </c>
      <c r="B1769" s="19" t="inlineStr">
        <is>
          <t>Refeição - café da manhã ( café com leite e dois pães com manteiga)</t>
        </is>
      </c>
      <c r="C1769" s="18" t="inlineStr">
        <is>
          <t>ORSE</t>
        </is>
      </c>
      <c r="D1769" s="18" t="inlineStr">
        <is>
          <t>un</t>
        </is>
      </c>
      <c r="E1769" s="20" t="n">
        <v>0.1018</v>
      </c>
      <c r="F1769" s="21" t="n">
        <v>5</v>
      </c>
      <c r="G1769" s="21">
        <f>ROUND(ROUND(E1769,8)*F1769,2)</f>
        <v/>
      </c>
      <c r="L1769" t="n">
        <v>0.1018</v>
      </c>
      <c r="M1769" t="n">
        <v>5</v>
      </c>
      <c r="N1769">
        <f>(M1769-F1769)</f>
        <v/>
      </c>
    </row>
    <row r="1770" ht="15" customHeight="1">
      <c r="A1770" s="18" t="inlineStr">
        <is>
          <t>I10282</t>
        </is>
      </c>
      <c r="B1770" s="19" t="inlineStr">
        <is>
          <t>Regua de alumínio c/ 2,00m (para pedreiro)</t>
        </is>
      </c>
      <c r="C1770" s="18" t="inlineStr">
        <is>
          <t>ORSE</t>
        </is>
      </c>
      <c r="D1770" s="18" t="inlineStr">
        <is>
          <t>un</t>
        </is>
      </c>
      <c r="E1770" s="20" t="n">
        <v>0.0002</v>
      </c>
      <c r="F1770" s="21" t="n">
        <v>40.8</v>
      </c>
      <c r="G1770" s="21">
        <f>ROUND(ROUND(E1770,8)*F1770,2)</f>
        <v/>
      </c>
      <c r="L1770" t="n">
        <v>0.0002</v>
      </c>
      <c r="M1770" t="n">
        <v>40.8</v>
      </c>
      <c r="N1770">
        <f>(M1770-F1770)</f>
        <v/>
      </c>
    </row>
    <row r="1771" ht="15" customHeight="1">
      <c r="A1771" s="18" t="inlineStr">
        <is>
          <t>I10362</t>
        </is>
      </c>
      <c r="B1771" s="19" t="inlineStr">
        <is>
          <t>Seguro de vida e acidente em grupo</t>
        </is>
      </c>
      <c r="C1771" s="18" t="inlineStr">
        <is>
          <t>ORSE</t>
        </is>
      </c>
      <c r="D1771" s="18" t="inlineStr">
        <is>
          <t>un</t>
        </is>
      </c>
      <c r="E1771" s="20" t="n">
        <v>0.0045</v>
      </c>
      <c r="F1771" s="21" t="n">
        <v>12.54</v>
      </c>
      <c r="G1771" s="21">
        <f>ROUND(ROUND(E1771,8)*F1771,2)</f>
        <v/>
      </c>
      <c r="L1771" t="n">
        <v>0.0045</v>
      </c>
      <c r="M1771" t="n">
        <v>12.54</v>
      </c>
      <c r="N1771">
        <f>(M1771-F1771)</f>
        <v/>
      </c>
    </row>
    <row r="1772" ht="15" customHeight="1">
      <c r="A1772" s="18" t="inlineStr">
        <is>
          <t>I11247</t>
        </is>
      </c>
      <c r="B1772" s="19" t="inlineStr">
        <is>
          <t>Serra mármore</t>
        </is>
      </c>
      <c r="C1772" s="18" t="inlineStr">
        <is>
          <t>ORSE</t>
        </is>
      </c>
      <c r="D1772" s="18" t="inlineStr">
        <is>
          <t>un</t>
        </is>
      </c>
      <c r="E1772" s="20" t="n">
        <v>0.0001</v>
      </c>
      <c r="F1772" s="21" t="n">
        <v>327.8</v>
      </c>
      <c r="G1772" s="21">
        <f>ROUND(ROUND(E1772,8)*F1772,2)</f>
        <v/>
      </c>
      <c r="L1772" t="n">
        <v>0.0001</v>
      </c>
      <c r="M1772" t="n">
        <v>327.8</v>
      </c>
      <c r="N1772">
        <f>(M1772-F1772)</f>
        <v/>
      </c>
    </row>
    <row r="1773" ht="15" customHeight="1">
      <c r="A1773" s="18" t="inlineStr">
        <is>
          <t>I02378</t>
        </is>
      </c>
      <c r="B1773" s="19" t="inlineStr">
        <is>
          <t>Vale transporte</t>
        </is>
      </c>
      <c r="C1773" s="18" t="inlineStr">
        <is>
          <t>ORSE</t>
        </is>
      </c>
      <c r="D1773" s="18" t="inlineStr">
        <is>
          <t>un</t>
        </is>
      </c>
      <c r="E1773" s="20" t="n">
        <v>0.0654</v>
      </c>
      <c r="F1773" s="21" t="n">
        <v>4.5</v>
      </c>
      <c r="G1773" s="21">
        <f>ROUND(ROUND(E1773,8)*F1773,2)</f>
        <v/>
      </c>
      <c r="L1773" t="n">
        <v>0.0654</v>
      </c>
      <c r="M1773" t="n">
        <v>4.5</v>
      </c>
      <c r="N1773">
        <f>(M1773-F1773)</f>
        <v/>
      </c>
    </row>
    <row r="1774" ht="15" customHeight="1">
      <c r="A1774" s="1" t="n"/>
      <c r="B1774" s="1" t="n"/>
      <c r="C1774" s="1" t="n"/>
      <c r="D1774" s="1" t="n"/>
      <c r="E1774" s="77" t="inlineStr">
        <is>
          <t>TOTAL Encargos Complementares:</t>
        </is>
      </c>
      <c r="F1774" s="89" t="n"/>
      <c r="G1774" s="22">
        <f>SUM(G1749:G1773)</f>
        <v/>
      </c>
    </row>
    <row r="1775" ht="15" customHeight="1">
      <c r="A1775" s="1" t="n"/>
      <c r="B1775" s="1" t="n"/>
      <c r="C1775" s="1" t="n"/>
      <c r="D1775" s="1" t="n"/>
      <c r="E1775" s="78" t="inlineStr">
        <is>
          <t>VALOR:</t>
        </is>
      </c>
      <c r="F1775" s="89" t="n"/>
      <c r="G1775" s="4">
        <f>SUM(G1774)</f>
        <v/>
      </c>
    </row>
    <row r="1776" ht="15" customHeight="1">
      <c r="A1776" s="1" t="n"/>
      <c r="B1776" s="1" t="n"/>
      <c r="C1776" s="1" t="n"/>
      <c r="D1776" s="1" t="n"/>
      <c r="E1776" s="78" t="inlineStr">
        <is>
          <t>VALOR BDI:</t>
        </is>
      </c>
      <c r="F1776" s="89" t="n"/>
      <c r="G1776" s="4">
        <f>ROUNDDOWN(G1775*BDI,2)</f>
        <v/>
      </c>
    </row>
    <row r="1777" ht="15" customHeight="1">
      <c r="A1777" s="1" t="n"/>
      <c r="B1777" s="1" t="n"/>
      <c r="C1777" s="1" t="n"/>
      <c r="D1777" s="1" t="n"/>
      <c r="E1777" s="78" t="inlineStr">
        <is>
          <t>VALOR COM BDI:</t>
        </is>
      </c>
      <c r="F1777" s="89" t="n"/>
      <c r="G1777" s="4">
        <f>G1776 + G1775</f>
        <v/>
      </c>
    </row>
    <row r="1778" ht="9.949999999999999" customHeight="1">
      <c r="A1778" s="1" t="n"/>
      <c r="B1778" s="1" t="n"/>
      <c r="C1778" s="1" t="n"/>
      <c r="D1778" s="1" t="n"/>
      <c r="E1778" s="79" t="n"/>
    </row>
    <row r="1779" ht="20.1" customHeight="1">
      <c r="A1779" s="80" t="inlineStr">
        <is>
          <t>S10553 Encargos Complementares - Pintor (h)</t>
        </is>
      </c>
      <c r="B1779" s="88" t="n"/>
      <c r="C1779" s="88" t="n"/>
      <c r="D1779" s="88" t="n"/>
      <c r="E1779" s="88" t="n"/>
      <c r="F1779" s="88" t="n"/>
      <c r="G1779" s="89" t="n"/>
    </row>
    <row r="1780" ht="15" customHeight="1">
      <c r="A1780" s="76" t="inlineStr">
        <is>
          <t>Encargos Complementares</t>
        </is>
      </c>
      <c r="B1780" s="89" t="n"/>
      <c r="C1780" s="74" t="inlineStr">
        <is>
          <t>FONTE</t>
        </is>
      </c>
      <c r="D1780" s="74" t="inlineStr">
        <is>
          <t>UNID</t>
        </is>
      </c>
      <c r="E1780" s="74" t="inlineStr">
        <is>
          <t>COEFICIENTE</t>
        </is>
      </c>
      <c r="F1780" s="74" t="inlineStr">
        <is>
          <t>PREÇO UNITÁRIO</t>
        </is>
      </c>
      <c r="G1780" s="74" t="inlineStr">
        <is>
          <t>TOTAL</t>
        </is>
      </c>
    </row>
    <row r="1781" ht="15" customHeight="1">
      <c r="A1781" s="18" t="inlineStr">
        <is>
          <t>I00158</t>
        </is>
      </c>
      <c r="B1781" s="19" t="inlineStr">
        <is>
          <t>Almoço (Participação do empregador)</t>
        </is>
      </c>
      <c r="C1781" s="18" t="inlineStr">
        <is>
          <t>ORSE</t>
        </is>
      </c>
      <c r="D1781" s="18" t="inlineStr">
        <is>
          <t>un</t>
        </is>
      </c>
      <c r="E1781" s="20" t="n">
        <v>0.1018</v>
      </c>
      <c r="F1781" s="21" t="n">
        <v>14</v>
      </c>
      <c r="G1781" s="21">
        <f>ROUND(ROUND(E1781,8)*F1781,2)</f>
        <v/>
      </c>
      <c r="L1781" t="n">
        <v>0.1018</v>
      </c>
      <c r="M1781" t="n">
        <v>14</v>
      </c>
      <c r="N1781">
        <f>(M1781-F1781)</f>
        <v/>
      </c>
    </row>
    <row r="1782" ht="21" customHeight="1">
      <c r="A1782" s="18" t="inlineStr">
        <is>
          <t>I12893S</t>
        </is>
      </c>
      <c r="B1782" s="19" t="inlineStr">
        <is>
          <t>Bota de seguranca com biqueira de aco e colarinho acolchoado</t>
        </is>
      </c>
      <c r="C1782" s="18" t="inlineStr">
        <is>
          <t>ORSE</t>
        </is>
      </c>
      <c r="D1782" s="18" t="inlineStr">
        <is>
          <t>par</t>
        </is>
      </c>
      <c r="E1782" s="20" t="n">
        <v>0.0008</v>
      </c>
      <c r="F1782" s="21" t="n">
        <v>64.8</v>
      </c>
      <c r="G1782" s="21">
        <f>ROUND(ROUND(E1782,8)*F1782,2)</f>
        <v/>
      </c>
      <c r="L1782" t="n">
        <v>0.0008</v>
      </c>
      <c r="M1782" t="n">
        <v>64.8</v>
      </c>
      <c r="N1782">
        <f>(M1782-F1782)</f>
        <v/>
      </c>
    </row>
    <row r="1783" ht="21" customHeight="1">
      <c r="A1783" s="18" t="inlineStr">
        <is>
          <t>I12894S</t>
        </is>
      </c>
      <c r="B1783" s="19" t="inlineStr">
        <is>
          <t>Capa para chuva em pvc com forro de poliester, com capuz (amarela ou azul)</t>
        </is>
      </c>
      <c r="C1783" s="18" t="inlineStr">
        <is>
          <t>ORSE</t>
        </is>
      </c>
      <c r="D1783" s="18" t="inlineStr">
        <is>
          <t>un</t>
        </is>
      </c>
      <c r="E1783" s="20" t="n">
        <v>0.0002</v>
      </c>
      <c r="F1783" s="21" t="n">
        <v>17.55</v>
      </c>
      <c r="G1783" s="21">
        <f>ROUND(ROUND(E1783,8)*F1783,2)</f>
        <v/>
      </c>
      <c r="L1783" t="n">
        <v>0.0002</v>
      </c>
      <c r="M1783" t="n">
        <v>17.55</v>
      </c>
      <c r="N1783">
        <f>(M1783-F1783)</f>
        <v/>
      </c>
    </row>
    <row r="1784" ht="21" customHeight="1">
      <c r="A1784" s="18" t="inlineStr">
        <is>
          <t>I12895S</t>
        </is>
      </c>
      <c r="B1784" s="19" t="inlineStr">
        <is>
          <t>Capacete de seguranca aba frontal com suspensao de polietileno, sem jugular (classe b)</t>
        </is>
      </c>
      <c r="C1784" s="18" t="inlineStr">
        <is>
          <t>ORSE</t>
        </is>
      </c>
      <c r="D1784" s="18" t="inlineStr">
        <is>
          <t>un</t>
        </is>
      </c>
      <c r="E1784" s="20" t="n">
        <v>0.0005999999999999999</v>
      </c>
      <c r="F1784" s="21" t="n">
        <v>13.5</v>
      </c>
      <c r="G1784" s="21">
        <f>ROUND(ROUND(E1784,8)*F1784,2)</f>
        <v/>
      </c>
      <c r="L1784" t="n">
        <v>0.0005999999999999999</v>
      </c>
      <c r="M1784" t="n">
        <v>13.5</v>
      </c>
      <c r="N1784">
        <f>(M1784-F1784)</f>
        <v/>
      </c>
    </row>
    <row r="1785" ht="15" customHeight="1">
      <c r="A1785" s="18" t="inlineStr">
        <is>
          <t>I10492</t>
        </is>
      </c>
      <c r="B1785" s="19" t="inlineStr">
        <is>
          <t>Cesta Básica</t>
        </is>
      </c>
      <c r="C1785" s="18" t="inlineStr">
        <is>
          <t>ORSE</t>
        </is>
      </c>
      <c r="D1785" s="18" t="inlineStr">
        <is>
          <t>un</t>
        </is>
      </c>
      <c r="E1785" s="20" t="n">
        <v>0.0045</v>
      </c>
      <c r="F1785" s="21" t="n">
        <v>190</v>
      </c>
      <c r="G1785" s="21">
        <f>ROUND(ROUND(E1785,8)*F1785,2)</f>
        <v/>
      </c>
      <c r="L1785" t="n">
        <v>0.0045</v>
      </c>
      <c r="M1785" t="n">
        <v>190</v>
      </c>
      <c r="N1785">
        <f>(M1785-F1785)</f>
        <v/>
      </c>
    </row>
    <row r="1786" ht="21" customHeight="1">
      <c r="A1786" s="18" t="inlineStr">
        <is>
          <t>I04174</t>
        </is>
      </c>
      <c r="B1786" s="19" t="inlineStr">
        <is>
          <t>Desempenadeira de aço lisa, cabo madeira, ref:143, Atlas ou similar</t>
        </is>
      </c>
      <c r="C1786" s="18" t="inlineStr">
        <is>
          <t>ORSE</t>
        </is>
      </c>
      <c r="D1786" s="18" t="inlineStr">
        <is>
          <t>un</t>
        </is>
      </c>
      <c r="E1786" s="20" t="n">
        <v>0.0005</v>
      </c>
      <c r="F1786" s="21" t="n">
        <v>10.8</v>
      </c>
      <c r="G1786" s="21">
        <f>ROUND(ROUND(E1786,8)*F1786,2)</f>
        <v/>
      </c>
      <c r="L1786" t="n">
        <v>0.0005</v>
      </c>
      <c r="M1786" t="n">
        <v>10.8</v>
      </c>
      <c r="N1786">
        <f>(M1786-F1786)</f>
        <v/>
      </c>
    </row>
    <row r="1787" ht="15" customHeight="1">
      <c r="A1787" s="18" t="inlineStr">
        <is>
          <t>I11252</t>
        </is>
      </c>
      <c r="B1787" s="19" t="inlineStr">
        <is>
          <t>Escada de aluminio de abrir com 7 degraus</t>
        </is>
      </c>
      <c r="C1787" s="18" t="inlineStr">
        <is>
          <t>ORSE</t>
        </is>
      </c>
      <c r="D1787" s="18" t="inlineStr">
        <is>
          <t>un</t>
        </is>
      </c>
      <c r="E1787" s="20" t="n">
        <v>0.0001</v>
      </c>
      <c r="F1787" s="21" t="n">
        <v>269</v>
      </c>
      <c r="G1787" s="21">
        <f>ROUND(ROUND(E1787,8)*F1787,2)</f>
        <v/>
      </c>
      <c r="L1787" t="n">
        <v>0.0001</v>
      </c>
      <c r="M1787" t="n">
        <v>269</v>
      </c>
      <c r="N1787">
        <f>(M1787-F1787)</f>
        <v/>
      </c>
    </row>
    <row r="1788" ht="15" customHeight="1">
      <c r="A1788" s="18" t="inlineStr">
        <is>
          <t>I04725</t>
        </is>
      </c>
      <c r="B1788" s="19" t="inlineStr">
        <is>
          <t>Espátula</t>
        </is>
      </c>
      <c r="C1788" s="18" t="inlineStr">
        <is>
          <t>ORSE</t>
        </is>
      </c>
      <c r="D1788" s="18" t="inlineStr">
        <is>
          <t>un</t>
        </is>
      </c>
      <c r="E1788" s="20" t="n">
        <v>0.0004</v>
      </c>
      <c r="F1788" s="21" t="n">
        <v>16.82</v>
      </c>
      <c r="G1788" s="21">
        <f>ROUND(ROUND(E1788,8)*F1788,2)</f>
        <v/>
      </c>
      <c r="L1788" t="n">
        <v>0.0004</v>
      </c>
      <c r="M1788" t="n">
        <v>16.82</v>
      </c>
      <c r="N1788">
        <f>(M1788-F1788)</f>
        <v/>
      </c>
    </row>
    <row r="1789" ht="15" customHeight="1">
      <c r="A1789" s="18" t="inlineStr">
        <is>
          <t>I10517</t>
        </is>
      </c>
      <c r="B1789" s="19" t="inlineStr">
        <is>
          <t>Exames admissionais/demissionais (checkup)</t>
        </is>
      </c>
      <c r="C1789" s="18" t="inlineStr">
        <is>
          <t>ORSE</t>
        </is>
      </c>
      <c r="D1789" s="18" t="inlineStr">
        <is>
          <t>cj</t>
        </is>
      </c>
      <c r="E1789" s="20" t="n">
        <v>0.0004</v>
      </c>
      <c r="F1789" s="21" t="n">
        <v>300</v>
      </c>
      <c r="G1789" s="21">
        <f>ROUND(ROUND(E1789,8)*F1789,2)</f>
        <v/>
      </c>
      <c r="L1789" t="n">
        <v>0.0004</v>
      </c>
      <c r="M1789" t="n">
        <v>300</v>
      </c>
      <c r="N1789">
        <f>(M1789-F1789)</f>
        <v/>
      </c>
    </row>
    <row r="1790" ht="15" customHeight="1">
      <c r="A1790" s="18" t="inlineStr">
        <is>
          <t>I00941</t>
        </is>
      </c>
      <c r="B1790" s="19" t="inlineStr">
        <is>
          <t>Fardamento com mangas curta</t>
        </is>
      </c>
      <c r="C1790" s="18" t="inlineStr">
        <is>
          <t>ORSE</t>
        </is>
      </c>
      <c r="D1790" s="18" t="inlineStr">
        <is>
          <t>un</t>
        </is>
      </c>
      <c r="E1790" s="20" t="n">
        <v>0.0015</v>
      </c>
      <c r="F1790" s="21" t="n">
        <v>190.35</v>
      </c>
      <c r="G1790" s="21">
        <f>ROUND(ROUND(E1790,8)*F1790,2)</f>
        <v/>
      </c>
      <c r="L1790" t="n">
        <v>0.0015</v>
      </c>
      <c r="M1790" t="n">
        <v>190.35</v>
      </c>
      <c r="N1790">
        <f>(M1790-F1790)</f>
        <v/>
      </c>
    </row>
    <row r="1791" ht="15" customHeight="1">
      <c r="A1791" s="18" t="inlineStr">
        <is>
          <t>I12892S</t>
        </is>
      </c>
      <c r="B1791" s="19" t="inlineStr">
        <is>
          <t>Luva raspa de couro, cano curto (punho *7* cm)</t>
        </is>
      </c>
      <c r="C1791" s="18" t="inlineStr">
        <is>
          <t>ORSE</t>
        </is>
      </c>
      <c r="D1791" s="18" t="inlineStr">
        <is>
          <t>par</t>
        </is>
      </c>
      <c r="E1791" s="20" t="n">
        <v>0.0023</v>
      </c>
      <c r="F1791" s="21" t="n">
        <v>12.15</v>
      </c>
      <c r="G1791" s="21">
        <f>ROUND(ROUND(E1791,8)*F1791,2)</f>
        <v/>
      </c>
      <c r="L1791" t="n">
        <v>0.0023</v>
      </c>
      <c r="M1791" t="n">
        <v>12.15</v>
      </c>
      <c r="N1791">
        <f>(M1791-F1791)</f>
        <v/>
      </c>
    </row>
    <row r="1792" ht="15" customHeight="1">
      <c r="A1792" s="18" t="inlineStr">
        <is>
          <t>I01651</t>
        </is>
      </c>
      <c r="B1792" s="19" t="inlineStr">
        <is>
          <t>Óculos branco proteção</t>
        </is>
      </c>
      <c r="C1792" s="18" t="inlineStr">
        <is>
          <t>ORSE</t>
        </is>
      </c>
      <c r="D1792" s="18" t="inlineStr">
        <is>
          <t>pr</t>
        </is>
      </c>
      <c r="E1792" s="20" t="n">
        <v>0.0008</v>
      </c>
      <c r="F1792" s="21" t="n">
        <v>6.35</v>
      </c>
      <c r="G1792" s="21">
        <f>ROUND(ROUND(E1792,8)*F1792,2)</f>
        <v/>
      </c>
      <c r="L1792" t="n">
        <v>0.0008</v>
      </c>
      <c r="M1792" t="n">
        <v>6.35</v>
      </c>
      <c r="N1792">
        <f>(M1792-F1792)</f>
        <v/>
      </c>
    </row>
    <row r="1793" ht="15" customHeight="1">
      <c r="A1793" s="18" t="inlineStr">
        <is>
          <t>I11251</t>
        </is>
      </c>
      <c r="B1793" s="19" t="inlineStr">
        <is>
          <t>Pincel de seda 2"</t>
        </is>
      </c>
      <c r="C1793" s="18" t="inlineStr">
        <is>
          <t>ORSE</t>
        </is>
      </c>
      <c r="D1793" s="18" t="inlineStr">
        <is>
          <t>un</t>
        </is>
      </c>
      <c r="E1793" s="20" t="n">
        <v>0.0045</v>
      </c>
      <c r="F1793" s="21" t="n">
        <v>26.9</v>
      </c>
      <c r="G1793" s="21">
        <f>ROUND(ROUND(E1793,8)*F1793,2)</f>
        <v/>
      </c>
      <c r="L1793" t="n">
        <v>0.0045</v>
      </c>
      <c r="M1793" t="n">
        <v>26.9</v>
      </c>
      <c r="N1793">
        <f>(M1793-F1793)</f>
        <v/>
      </c>
    </row>
    <row r="1794" ht="15" customHeight="1">
      <c r="A1794" s="18" t="inlineStr">
        <is>
          <t>I10596</t>
        </is>
      </c>
      <c r="B1794" s="19" t="inlineStr">
        <is>
          <t>Protetor auricular</t>
        </is>
      </c>
      <c r="C1794" s="18" t="inlineStr">
        <is>
          <t>ORSE</t>
        </is>
      </c>
      <c r="D1794" s="18" t="inlineStr">
        <is>
          <t>un</t>
        </is>
      </c>
      <c r="E1794" s="20" t="n">
        <v>0.0045</v>
      </c>
      <c r="F1794" s="21" t="n">
        <v>4.9</v>
      </c>
      <c r="G1794" s="21">
        <f>ROUND(ROUND(E1794,8)*F1794,2)</f>
        <v/>
      </c>
      <c r="L1794" t="n">
        <v>0.0045</v>
      </c>
      <c r="M1794" t="n">
        <v>4.9</v>
      </c>
      <c r="N1794">
        <f>(M1794-F1794)</f>
        <v/>
      </c>
    </row>
    <row r="1795" ht="15" customHeight="1">
      <c r="A1795" s="18" t="inlineStr">
        <is>
          <t>I10599</t>
        </is>
      </c>
      <c r="B1795" s="19" t="inlineStr">
        <is>
          <t>Protetor solar fps 30 com 120ml</t>
        </is>
      </c>
      <c r="C1795" s="18" t="inlineStr">
        <is>
          <t>ORSE</t>
        </is>
      </c>
      <c r="D1795" s="18" t="inlineStr">
        <is>
          <t>un</t>
        </is>
      </c>
      <c r="E1795" s="20" t="n">
        <v>0.0018</v>
      </c>
      <c r="F1795" s="21" t="n">
        <v>18</v>
      </c>
      <c r="G1795" s="21">
        <f>ROUND(ROUND(E1795,8)*F1795,2)</f>
        <v/>
      </c>
      <c r="L1795" t="n">
        <v>0.0018</v>
      </c>
      <c r="M1795" t="n">
        <v>18</v>
      </c>
      <c r="N1795">
        <f>(M1795-F1795)</f>
        <v/>
      </c>
    </row>
    <row r="1796" ht="21" customHeight="1">
      <c r="A1796" s="18" t="inlineStr">
        <is>
          <t>I10761</t>
        </is>
      </c>
      <c r="B1796" s="19" t="inlineStr">
        <is>
          <t>Refeição - café da manhã ( café com leite e dois pães com manteiga)</t>
        </is>
      </c>
      <c r="C1796" s="18" t="inlineStr">
        <is>
          <t>ORSE</t>
        </is>
      </c>
      <c r="D1796" s="18" t="inlineStr">
        <is>
          <t>un</t>
        </is>
      </c>
      <c r="E1796" s="20" t="n">
        <v>0.1018</v>
      </c>
      <c r="F1796" s="21" t="n">
        <v>5</v>
      </c>
      <c r="G1796" s="21">
        <f>ROUND(ROUND(E1796,8)*F1796,2)</f>
        <v/>
      </c>
      <c r="L1796" t="n">
        <v>0.1018</v>
      </c>
      <c r="M1796" t="n">
        <v>5</v>
      </c>
      <c r="N1796">
        <f>(M1796-F1796)</f>
        <v/>
      </c>
    </row>
    <row r="1797" ht="15" customHeight="1">
      <c r="A1797" s="18" t="inlineStr">
        <is>
          <t>I11250</t>
        </is>
      </c>
      <c r="B1797" s="19" t="inlineStr">
        <is>
          <t>Rolo lã de carneiro 20cm</t>
        </is>
      </c>
      <c r="C1797" s="18" t="inlineStr">
        <is>
          <t>ORSE</t>
        </is>
      </c>
      <c r="D1797" s="18" t="inlineStr">
        <is>
          <t>un</t>
        </is>
      </c>
      <c r="E1797" s="20" t="n">
        <v>0.0023</v>
      </c>
      <c r="F1797" s="21" t="n">
        <v>17.5</v>
      </c>
      <c r="G1797" s="21">
        <f>ROUND(ROUND(E1797,8)*F1797,2)</f>
        <v/>
      </c>
      <c r="L1797" t="n">
        <v>0.0023</v>
      </c>
      <c r="M1797" t="n">
        <v>17.5</v>
      </c>
      <c r="N1797">
        <f>(M1797-F1797)</f>
        <v/>
      </c>
    </row>
    <row r="1798" ht="15" customHeight="1">
      <c r="A1798" s="18" t="inlineStr">
        <is>
          <t>I10362</t>
        </is>
      </c>
      <c r="B1798" s="19" t="inlineStr">
        <is>
          <t>Seguro de vida e acidente em grupo</t>
        </is>
      </c>
      <c r="C1798" s="18" t="inlineStr">
        <is>
          <t>ORSE</t>
        </is>
      </c>
      <c r="D1798" s="18" t="inlineStr">
        <is>
          <t>un</t>
        </is>
      </c>
      <c r="E1798" s="20" t="n">
        <v>0.0045</v>
      </c>
      <c r="F1798" s="21" t="n">
        <v>12.54</v>
      </c>
      <c r="G1798" s="21">
        <f>ROUND(ROUND(E1798,8)*F1798,2)</f>
        <v/>
      </c>
      <c r="L1798" t="n">
        <v>0.0045</v>
      </c>
      <c r="M1798" t="n">
        <v>12.54</v>
      </c>
      <c r="N1798">
        <f>(M1798-F1798)</f>
        <v/>
      </c>
    </row>
    <row r="1799" ht="15" customHeight="1">
      <c r="A1799" s="18" t="inlineStr">
        <is>
          <t>I10583</t>
        </is>
      </c>
      <c r="B1799" s="19" t="inlineStr">
        <is>
          <t>Trincha 3"</t>
        </is>
      </c>
      <c r="C1799" s="18" t="inlineStr">
        <is>
          <t>ORSE</t>
        </is>
      </c>
      <c r="D1799" s="18" t="inlineStr">
        <is>
          <t>un</t>
        </is>
      </c>
      <c r="E1799" s="20" t="n">
        <v>0.0045</v>
      </c>
      <c r="F1799" s="21" t="n">
        <v>11.98</v>
      </c>
      <c r="G1799" s="21">
        <f>ROUND(ROUND(E1799,8)*F1799,2)</f>
        <v/>
      </c>
      <c r="L1799" t="n">
        <v>0.0045</v>
      </c>
      <c r="M1799" t="n">
        <v>11.98</v>
      </c>
      <c r="N1799">
        <f>(M1799-F1799)</f>
        <v/>
      </c>
    </row>
    <row r="1800" ht="15" customHeight="1">
      <c r="A1800" s="18" t="inlineStr">
        <is>
          <t>I02378</t>
        </is>
      </c>
      <c r="B1800" s="19" t="inlineStr">
        <is>
          <t>Vale transporte</t>
        </is>
      </c>
      <c r="C1800" s="18" t="inlineStr">
        <is>
          <t>ORSE</t>
        </is>
      </c>
      <c r="D1800" s="18" t="inlineStr">
        <is>
          <t>un</t>
        </is>
      </c>
      <c r="E1800" s="20" t="n">
        <v>0.0654</v>
      </c>
      <c r="F1800" s="21" t="n">
        <v>4.5</v>
      </c>
      <c r="G1800" s="21">
        <f>ROUND(ROUND(E1800,8)*F1800,2)</f>
        <v/>
      </c>
      <c r="L1800" t="n">
        <v>0.0654</v>
      </c>
      <c r="M1800" t="n">
        <v>4.5</v>
      </c>
      <c r="N1800">
        <f>(M1800-F1800)</f>
        <v/>
      </c>
    </row>
    <row r="1801" ht="15" customHeight="1">
      <c r="A1801" s="1" t="n"/>
      <c r="B1801" s="1" t="n"/>
      <c r="C1801" s="1" t="n"/>
      <c r="D1801" s="1" t="n"/>
      <c r="E1801" s="77" t="inlineStr">
        <is>
          <t>TOTAL Encargos Complementares:</t>
        </is>
      </c>
      <c r="F1801" s="89" t="n"/>
      <c r="G1801" s="22">
        <f>SUM(G1781:G1800)</f>
        <v/>
      </c>
    </row>
    <row r="1802" ht="15" customHeight="1">
      <c r="A1802" s="1" t="n"/>
      <c r="B1802" s="1" t="n"/>
      <c r="C1802" s="1" t="n"/>
      <c r="D1802" s="1" t="n"/>
      <c r="E1802" s="78" t="inlineStr">
        <is>
          <t>VALOR:</t>
        </is>
      </c>
      <c r="F1802" s="89" t="n"/>
      <c r="G1802" s="4">
        <f>SUM(G1801)</f>
        <v/>
      </c>
    </row>
    <row r="1803" ht="15" customHeight="1">
      <c r="A1803" s="1" t="n"/>
      <c r="B1803" s="1" t="n"/>
      <c r="C1803" s="1" t="n"/>
      <c r="D1803" s="1" t="n"/>
      <c r="E1803" s="78" t="inlineStr">
        <is>
          <t>VALOR BDI:</t>
        </is>
      </c>
      <c r="F1803" s="89" t="n"/>
      <c r="G1803" s="4">
        <f>ROUNDDOWN(G1802*BDI,2)</f>
        <v/>
      </c>
    </row>
    <row r="1804" ht="15" customHeight="1">
      <c r="A1804" s="1" t="n"/>
      <c r="B1804" s="1" t="n"/>
      <c r="C1804" s="1" t="n"/>
      <c r="D1804" s="1" t="n"/>
      <c r="E1804" s="78" t="inlineStr">
        <is>
          <t>VALOR COM BDI:</t>
        </is>
      </c>
      <c r="F1804" s="89" t="n"/>
      <c r="G1804" s="4">
        <f>G1803 + G1802</f>
        <v/>
      </c>
    </row>
    <row r="1805" ht="9.949999999999999" customHeight="1">
      <c r="A1805" s="1" t="n"/>
      <c r="B1805" s="1" t="n"/>
      <c r="C1805" s="1" t="n"/>
      <c r="D1805" s="1" t="n"/>
      <c r="E1805" s="79" t="n"/>
    </row>
    <row r="1806" ht="20.1" customHeight="1">
      <c r="A1806" s="80" t="inlineStr">
        <is>
          <t>S10549 Encargos Complementares - Servente (h)</t>
        </is>
      </c>
      <c r="B1806" s="88" t="n"/>
      <c r="C1806" s="88" t="n"/>
      <c r="D1806" s="88" t="n"/>
      <c r="E1806" s="88" t="n"/>
      <c r="F1806" s="88" t="n"/>
      <c r="G1806" s="89" t="n"/>
    </row>
    <row r="1807" ht="15" customHeight="1">
      <c r="A1807" s="76" t="inlineStr">
        <is>
          <t>Encargos Complementares</t>
        </is>
      </c>
      <c r="B1807" s="89" t="n"/>
      <c r="C1807" s="74" t="inlineStr">
        <is>
          <t>FONTE</t>
        </is>
      </c>
      <c r="D1807" s="74" t="inlineStr">
        <is>
          <t>UNID</t>
        </is>
      </c>
      <c r="E1807" s="74" t="inlineStr">
        <is>
          <t>COEFICIENTE</t>
        </is>
      </c>
      <c r="F1807" s="74" t="inlineStr">
        <is>
          <t>PREÇO UNITÁRIO</t>
        </is>
      </c>
      <c r="G1807" s="74" t="inlineStr">
        <is>
          <t>TOTAL</t>
        </is>
      </c>
    </row>
    <row r="1808" ht="15" customHeight="1">
      <c r="A1808" s="18" t="inlineStr">
        <is>
          <t>I00158</t>
        </is>
      </c>
      <c r="B1808" s="19" t="inlineStr">
        <is>
          <t>Almoço (Participação do empregador)</t>
        </is>
      </c>
      <c r="C1808" s="18" t="inlineStr">
        <is>
          <t>ORSE</t>
        </is>
      </c>
      <c r="D1808" s="18" t="inlineStr">
        <is>
          <t>un</t>
        </is>
      </c>
      <c r="E1808" s="20" t="n">
        <v>0.1018</v>
      </c>
      <c r="F1808" s="21" t="n">
        <v>14</v>
      </c>
      <c r="G1808" s="21">
        <f>ROUND(ROUND(E1808,8)*F1808,2)</f>
        <v/>
      </c>
      <c r="L1808" t="n">
        <v>0.1018</v>
      </c>
      <c r="M1808" t="n">
        <v>14</v>
      </c>
      <c r="N1808">
        <f>(M1808-F1808)</f>
        <v/>
      </c>
    </row>
    <row r="1809" ht="21" customHeight="1">
      <c r="A1809" s="18" t="inlineStr">
        <is>
          <t>I12893S</t>
        </is>
      </c>
      <c r="B1809" s="19" t="inlineStr">
        <is>
          <t>Bota de seguranca com biqueira de aco e colarinho acolchoado</t>
        </is>
      </c>
      <c r="C1809" s="18" t="inlineStr">
        <is>
          <t>ORSE</t>
        </is>
      </c>
      <c r="D1809" s="18" t="inlineStr">
        <is>
          <t>par</t>
        </is>
      </c>
      <c r="E1809" s="20" t="n">
        <v>0.0008</v>
      </c>
      <c r="F1809" s="21" t="n">
        <v>64.8</v>
      </c>
      <c r="G1809" s="21">
        <f>ROUND(ROUND(E1809,8)*F1809,2)</f>
        <v/>
      </c>
      <c r="L1809" t="n">
        <v>0.0008</v>
      </c>
      <c r="M1809" t="n">
        <v>64.8</v>
      </c>
      <c r="N1809">
        <f>(M1809-F1809)</f>
        <v/>
      </c>
    </row>
    <row r="1810" ht="21" customHeight="1">
      <c r="A1810" s="18" t="inlineStr">
        <is>
          <t>I12894S</t>
        </is>
      </c>
      <c r="B1810" s="19" t="inlineStr">
        <is>
          <t>Capa para chuva em pvc com forro de poliester, com capuz (amarela ou azul)</t>
        </is>
      </c>
      <c r="C1810" s="18" t="inlineStr">
        <is>
          <t>ORSE</t>
        </is>
      </c>
      <c r="D1810" s="18" t="inlineStr">
        <is>
          <t>un</t>
        </is>
      </c>
      <c r="E1810" s="20" t="n">
        <v>0.0002</v>
      </c>
      <c r="F1810" s="21" t="n">
        <v>17.55</v>
      </c>
      <c r="G1810" s="21">
        <f>ROUND(ROUND(E1810,8)*F1810,2)</f>
        <v/>
      </c>
      <c r="L1810" t="n">
        <v>0.0002</v>
      </c>
      <c r="M1810" t="n">
        <v>17.55</v>
      </c>
      <c r="N1810">
        <f>(M1810-F1810)</f>
        <v/>
      </c>
    </row>
    <row r="1811" ht="21" customHeight="1">
      <c r="A1811" s="18" t="inlineStr">
        <is>
          <t>I12895S</t>
        </is>
      </c>
      <c r="B1811" s="19" t="inlineStr">
        <is>
          <t>Capacete de seguranca aba frontal com suspensao de polietileno, sem jugular (classe b)</t>
        </is>
      </c>
      <c r="C1811" s="18" t="inlineStr">
        <is>
          <t>ORSE</t>
        </is>
      </c>
      <c r="D1811" s="18" t="inlineStr">
        <is>
          <t>un</t>
        </is>
      </c>
      <c r="E1811" s="20" t="n">
        <v>0.0005999999999999999</v>
      </c>
      <c r="F1811" s="21" t="n">
        <v>13.5</v>
      </c>
      <c r="G1811" s="21">
        <f>ROUND(ROUND(E1811,8)*F1811,2)</f>
        <v/>
      </c>
      <c r="L1811" t="n">
        <v>0.0005999999999999999</v>
      </c>
      <c r="M1811" t="n">
        <v>13.5</v>
      </c>
      <c r="N1811">
        <f>(M1811-F1811)</f>
        <v/>
      </c>
    </row>
    <row r="1812" ht="21" customHeight="1">
      <c r="A1812" s="18" t="inlineStr">
        <is>
          <t>I02711S</t>
        </is>
      </c>
      <c r="B1812" s="19" t="inlineStr">
        <is>
          <t>Carrinho de mao de aco capacidade 50 a 60 l, pneu com camara</t>
        </is>
      </c>
      <c r="C1812" s="18" t="inlineStr">
        <is>
          <t>ORSE</t>
        </is>
      </c>
      <c r="D1812" s="18" t="inlineStr">
        <is>
          <t>un</t>
        </is>
      </c>
      <c r="E1812" s="20" t="n">
        <v>0.0002</v>
      </c>
      <c r="F1812" s="21" t="n">
        <v>180</v>
      </c>
      <c r="G1812" s="21">
        <f>ROUND(ROUND(E1812,8)*F1812,2)</f>
        <v/>
      </c>
      <c r="L1812" t="n">
        <v>0.0002</v>
      </c>
      <c r="M1812" t="n">
        <v>180</v>
      </c>
      <c r="N1812">
        <f>(M1812-F1812)</f>
        <v/>
      </c>
    </row>
    <row r="1813" ht="15" customHeight="1">
      <c r="A1813" s="18" t="inlineStr">
        <is>
          <t>I10492</t>
        </is>
      </c>
      <c r="B1813" s="19" t="inlineStr">
        <is>
          <t>Cesta Básica</t>
        </is>
      </c>
      <c r="C1813" s="18" t="inlineStr">
        <is>
          <t>ORSE</t>
        </is>
      </c>
      <c r="D1813" s="18" t="inlineStr">
        <is>
          <t>un</t>
        </is>
      </c>
      <c r="E1813" s="20" t="n">
        <v>0.0045</v>
      </c>
      <c r="F1813" s="21" t="n">
        <v>190</v>
      </c>
      <c r="G1813" s="21">
        <f>ROUND(ROUND(E1813,8)*F1813,2)</f>
        <v/>
      </c>
      <c r="L1813" t="n">
        <v>0.0045</v>
      </c>
      <c r="M1813" t="n">
        <v>190</v>
      </c>
      <c r="N1813">
        <f>(M1813-F1813)</f>
        <v/>
      </c>
    </row>
    <row r="1814" ht="15" customHeight="1">
      <c r="A1814" s="18" t="inlineStr">
        <is>
          <t>I10517</t>
        </is>
      </c>
      <c r="B1814" s="19" t="inlineStr">
        <is>
          <t>Exames admissionais/demissionais (checkup)</t>
        </is>
      </c>
      <c r="C1814" s="18" t="inlineStr">
        <is>
          <t>ORSE</t>
        </is>
      </c>
      <c r="D1814" s="18" t="inlineStr">
        <is>
          <t>cj</t>
        </is>
      </c>
      <c r="E1814" s="20" t="n">
        <v>0.0004</v>
      </c>
      <c r="F1814" s="21" t="n">
        <v>300</v>
      </c>
      <c r="G1814" s="21">
        <f>ROUND(ROUND(E1814,8)*F1814,2)</f>
        <v/>
      </c>
      <c r="L1814" t="n">
        <v>0.0004</v>
      </c>
      <c r="M1814" t="n">
        <v>300</v>
      </c>
      <c r="N1814">
        <f>(M1814-F1814)</f>
        <v/>
      </c>
    </row>
    <row r="1815" ht="15" customHeight="1">
      <c r="A1815" s="18" t="inlineStr">
        <is>
          <t>I00941</t>
        </is>
      </c>
      <c r="B1815" s="19" t="inlineStr">
        <is>
          <t>Fardamento com mangas curta</t>
        </is>
      </c>
      <c r="C1815" s="18" t="inlineStr">
        <is>
          <t>ORSE</t>
        </is>
      </c>
      <c r="D1815" s="18" t="inlineStr">
        <is>
          <t>un</t>
        </is>
      </c>
      <c r="E1815" s="20" t="n">
        <v>0.0015</v>
      </c>
      <c r="F1815" s="21" t="n">
        <v>190.35</v>
      </c>
      <c r="G1815" s="21">
        <f>ROUND(ROUND(E1815,8)*F1815,2)</f>
        <v/>
      </c>
      <c r="L1815" t="n">
        <v>0.0015</v>
      </c>
      <c r="M1815" t="n">
        <v>190.35</v>
      </c>
      <c r="N1815">
        <f>(M1815-F1815)</f>
        <v/>
      </c>
    </row>
    <row r="1816" ht="15" customHeight="1">
      <c r="A1816" s="18" t="inlineStr">
        <is>
          <t>I12892S</t>
        </is>
      </c>
      <c r="B1816" s="19" t="inlineStr">
        <is>
          <t>Luva raspa de couro, cano curto (punho *7* cm)</t>
        </is>
      </c>
      <c r="C1816" s="18" t="inlineStr">
        <is>
          <t>ORSE</t>
        </is>
      </c>
      <c r="D1816" s="18" t="inlineStr">
        <is>
          <t>par</t>
        </is>
      </c>
      <c r="E1816" s="20" t="n">
        <v>0.0023</v>
      </c>
      <c r="F1816" s="21" t="n">
        <v>12.15</v>
      </c>
      <c r="G1816" s="21">
        <f>ROUND(ROUND(E1816,8)*F1816,2)</f>
        <v/>
      </c>
      <c r="L1816" t="n">
        <v>0.0023</v>
      </c>
      <c r="M1816" t="n">
        <v>12.15</v>
      </c>
      <c r="N1816">
        <f>(M1816-F1816)</f>
        <v/>
      </c>
    </row>
    <row r="1817" ht="15" customHeight="1">
      <c r="A1817" s="18" t="inlineStr">
        <is>
          <t>I04729</t>
        </is>
      </c>
      <c r="B1817" s="19" t="inlineStr">
        <is>
          <t>Marreta 1 kg com cabo</t>
        </is>
      </c>
      <c r="C1817" s="18" t="inlineStr">
        <is>
          <t>ORSE</t>
        </is>
      </c>
      <c r="D1817" s="18" t="inlineStr">
        <is>
          <t>un</t>
        </is>
      </c>
      <c r="E1817" s="20" t="n">
        <v>0.0001</v>
      </c>
      <c r="F1817" s="21" t="n">
        <v>31.5</v>
      </c>
      <c r="G1817" s="21">
        <f>ROUND(ROUND(E1817,8)*F1817,2)</f>
        <v/>
      </c>
      <c r="L1817" t="n">
        <v>0.0001</v>
      </c>
      <c r="M1817" t="n">
        <v>31.5</v>
      </c>
      <c r="N1817">
        <f>(M1817-F1817)</f>
        <v/>
      </c>
    </row>
    <row r="1818" ht="15" customHeight="1">
      <c r="A1818" s="18" t="inlineStr">
        <is>
          <t>I01651</t>
        </is>
      </c>
      <c r="B1818" s="19" t="inlineStr">
        <is>
          <t>Óculos branco proteção</t>
        </is>
      </c>
      <c r="C1818" s="18" t="inlineStr">
        <is>
          <t>ORSE</t>
        </is>
      </c>
      <c r="D1818" s="18" t="inlineStr">
        <is>
          <t>pr</t>
        </is>
      </c>
      <c r="E1818" s="20" t="n">
        <v>0.0008</v>
      </c>
      <c r="F1818" s="21" t="n">
        <v>6.35</v>
      </c>
      <c r="G1818" s="21">
        <f>ROUND(ROUND(E1818,8)*F1818,2)</f>
        <v/>
      </c>
      <c r="L1818" t="n">
        <v>0.0008</v>
      </c>
      <c r="M1818" t="n">
        <v>6.35</v>
      </c>
      <c r="N1818">
        <f>(M1818-F1818)</f>
        <v/>
      </c>
    </row>
    <row r="1819" ht="15" customHeight="1">
      <c r="A1819" s="18" t="inlineStr">
        <is>
          <t>I10788</t>
        </is>
      </c>
      <c r="B1819" s="19" t="inlineStr">
        <is>
          <t>Pá quadrada</t>
        </is>
      </c>
      <c r="C1819" s="18" t="inlineStr">
        <is>
          <t>ORSE</t>
        </is>
      </c>
      <c r="D1819" s="18" t="inlineStr">
        <is>
          <t>un</t>
        </is>
      </c>
      <c r="E1819" s="20" t="n">
        <v>0.0002</v>
      </c>
      <c r="F1819" s="21" t="n">
        <v>36.9</v>
      </c>
      <c r="G1819" s="21">
        <f>ROUND(ROUND(E1819,8)*F1819,2)</f>
        <v/>
      </c>
      <c r="L1819" t="n">
        <v>0.0002</v>
      </c>
      <c r="M1819" t="n">
        <v>36.9</v>
      </c>
      <c r="N1819">
        <f>(M1819-F1819)</f>
        <v/>
      </c>
    </row>
    <row r="1820" ht="15" customHeight="1">
      <c r="A1820" s="18" t="inlineStr">
        <is>
          <t>I10596</t>
        </is>
      </c>
      <c r="B1820" s="19" t="inlineStr">
        <is>
          <t>Protetor auricular</t>
        </is>
      </c>
      <c r="C1820" s="18" t="inlineStr">
        <is>
          <t>ORSE</t>
        </is>
      </c>
      <c r="D1820" s="18" t="inlineStr">
        <is>
          <t>un</t>
        </is>
      </c>
      <c r="E1820" s="20" t="n">
        <v>0.0045</v>
      </c>
      <c r="F1820" s="21" t="n">
        <v>4.9</v>
      </c>
      <c r="G1820" s="21">
        <f>ROUND(ROUND(E1820,8)*F1820,2)</f>
        <v/>
      </c>
      <c r="L1820" t="n">
        <v>0.0045</v>
      </c>
      <c r="M1820" t="n">
        <v>4.9</v>
      </c>
      <c r="N1820">
        <f>(M1820-F1820)</f>
        <v/>
      </c>
    </row>
    <row r="1821" ht="15" customHeight="1">
      <c r="A1821" s="18" t="inlineStr">
        <is>
          <t>I10599</t>
        </is>
      </c>
      <c r="B1821" s="19" t="inlineStr">
        <is>
          <t>Protetor solar fps 30 com 120ml</t>
        </is>
      </c>
      <c r="C1821" s="18" t="inlineStr">
        <is>
          <t>ORSE</t>
        </is>
      </c>
      <c r="D1821" s="18" t="inlineStr">
        <is>
          <t>un</t>
        </is>
      </c>
      <c r="E1821" s="20" t="n">
        <v>0.0018</v>
      </c>
      <c r="F1821" s="21" t="n">
        <v>18</v>
      </c>
      <c r="G1821" s="21">
        <f>ROUND(ROUND(E1821,8)*F1821,2)</f>
        <v/>
      </c>
      <c r="L1821" t="n">
        <v>0.0018</v>
      </c>
      <c r="M1821" t="n">
        <v>18</v>
      </c>
      <c r="N1821">
        <f>(M1821-F1821)</f>
        <v/>
      </c>
    </row>
    <row r="1822" ht="21" customHeight="1">
      <c r="A1822" s="18" t="inlineStr">
        <is>
          <t>I10761</t>
        </is>
      </c>
      <c r="B1822" s="19" t="inlineStr">
        <is>
          <t>Refeição - café da manhã ( café com leite e dois pães com manteiga)</t>
        </is>
      </c>
      <c r="C1822" s="18" t="inlineStr">
        <is>
          <t>ORSE</t>
        </is>
      </c>
      <c r="D1822" s="18" t="inlineStr">
        <is>
          <t>un</t>
        </is>
      </c>
      <c r="E1822" s="20" t="n">
        <v>0.1018</v>
      </c>
      <c r="F1822" s="21" t="n">
        <v>5</v>
      </c>
      <c r="G1822" s="21">
        <f>ROUND(ROUND(E1822,8)*F1822,2)</f>
        <v/>
      </c>
      <c r="L1822" t="n">
        <v>0.1018</v>
      </c>
      <c r="M1822" t="n">
        <v>5</v>
      </c>
      <c r="N1822">
        <f>(M1822-F1822)</f>
        <v/>
      </c>
    </row>
    <row r="1823" ht="15" customHeight="1">
      <c r="A1823" s="18" t="inlineStr">
        <is>
          <t>I10362</t>
        </is>
      </c>
      <c r="B1823" s="19" t="inlineStr">
        <is>
          <t>Seguro de vida e acidente em grupo</t>
        </is>
      </c>
      <c r="C1823" s="18" t="inlineStr">
        <is>
          <t>ORSE</t>
        </is>
      </c>
      <c r="D1823" s="18" t="inlineStr">
        <is>
          <t>un</t>
        </is>
      </c>
      <c r="E1823" s="20" t="n">
        <v>0.0045</v>
      </c>
      <c r="F1823" s="21" t="n">
        <v>12.54</v>
      </c>
      <c r="G1823" s="21">
        <f>ROUND(ROUND(E1823,8)*F1823,2)</f>
        <v/>
      </c>
      <c r="L1823" t="n">
        <v>0.0045</v>
      </c>
      <c r="M1823" t="n">
        <v>12.54</v>
      </c>
      <c r="N1823">
        <f>(M1823-F1823)</f>
        <v/>
      </c>
    </row>
    <row r="1824" ht="15" customHeight="1">
      <c r="A1824" s="18" t="inlineStr">
        <is>
          <t>I04728</t>
        </is>
      </c>
      <c r="B1824" s="19" t="inlineStr">
        <is>
          <t>Talhadeira chata 10"</t>
        </is>
      </c>
      <c r="C1824" s="18" t="inlineStr">
        <is>
          <t>ORSE</t>
        </is>
      </c>
      <c r="D1824" s="18" t="inlineStr">
        <is>
          <t>un</t>
        </is>
      </c>
      <c r="E1824" s="20" t="n">
        <v>0.0003</v>
      </c>
      <c r="F1824" s="21" t="n">
        <v>18.58</v>
      </c>
      <c r="G1824" s="21">
        <f>ROUND(ROUND(E1824,8)*F1824,2)</f>
        <v/>
      </c>
      <c r="L1824" t="n">
        <v>0.0003</v>
      </c>
      <c r="M1824" t="n">
        <v>18.58</v>
      </c>
      <c r="N1824">
        <f>(M1824-F1824)</f>
        <v/>
      </c>
    </row>
    <row r="1825" ht="15" customHeight="1">
      <c r="A1825" s="18" t="inlineStr">
        <is>
          <t>I02378</t>
        </is>
      </c>
      <c r="B1825" s="19" t="inlineStr">
        <is>
          <t>Vale transporte</t>
        </is>
      </c>
      <c r="C1825" s="18" t="inlineStr">
        <is>
          <t>ORSE</t>
        </is>
      </c>
      <c r="D1825" s="18" t="inlineStr">
        <is>
          <t>un</t>
        </is>
      </c>
      <c r="E1825" s="20" t="n">
        <v>0.0941</v>
      </c>
      <c r="F1825" s="21" t="n">
        <v>4.5</v>
      </c>
      <c r="G1825" s="21">
        <f>ROUND(ROUND(E1825,8)*F1825,2)</f>
        <v/>
      </c>
      <c r="L1825" t="n">
        <v>0.0941</v>
      </c>
      <c r="M1825" t="n">
        <v>4.5</v>
      </c>
      <c r="N1825">
        <f>(M1825-F1825)</f>
        <v/>
      </c>
    </row>
    <row r="1826" ht="15" customHeight="1">
      <c r="A1826" s="1" t="n"/>
      <c r="B1826" s="1" t="n"/>
      <c r="C1826" s="1" t="n"/>
      <c r="D1826" s="1" t="n"/>
      <c r="E1826" s="77" t="inlineStr">
        <is>
          <t>TOTAL Encargos Complementares:</t>
        </is>
      </c>
      <c r="F1826" s="89" t="n"/>
      <c r="G1826" s="22">
        <f>SUM(G1808:G1825)</f>
        <v/>
      </c>
    </row>
    <row r="1827" ht="15" customHeight="1">
      <c r="A1827" s="1" t="n"/>
      <c r="B1827" s="1" t="n"/>
      <c r="C1827" s="1" t="n"/>
      <c r="D1827" s="1" t="n"/>
      <c r="E1827" s="78" t="inlineStr">
        <is>
          <t>VALOR:</t>
        </is>
      </c>
      <c r="F1827" s="89" t="n"/>
      <c r="G1827" s="4">
        <f>SUM(G1826)</f>
        <v/>
      </c>
    </row>
    <row r="1828" ht="15" customHeight="1">
      <c r="A1828" s="1" t="n"/>
      <c r="B1828" s="1" t="n"/>
      <c r="C1828" s="1" t="n"/>
      <c r="D1828" s="1" t="n"/>
      <c r="E1828" s="78" t="inlineStr">
        <is>
          <t>VALOR BDI:</t>
        </is>
      </c>
      <c r="F1828" s="89" t="n"/>
      <c r="G1828" s="4">
        <f>ROUNDDOWN(G1827*BDI,2)</f>
        <v/>
      </c>
    </row>
    <row r="1829" ht="15" customHeight="1">
      <c r="A1829" s="1" t="n"/>
      <c r="B1829" s="1" t="n"/>
      <c r="C1829" s="1" t="n"/>
      <c r="D1829" s="1" t="n"/>
      <c r="E1829" s="78" t="inlineStr">
        <is>
          <t>VALOR COM BDI:</t>
        </is>
      </c>
      <c r="F1829" s="89" t="n"/>
      <c r="G1829" s="4">
        <f>G1828 + G1827</f>
        <v/>
      </c>
    </row>
    <row r="1830" ht="9.949999999999999" customHeight="1">
      <c r="A1830" s="1" t="n"/>
      <c r="B1830" s="1" t="n"/>
      <c r="C1830" s="1" t="n"/>
      <c r="D1830" s="1" t="n"/>
      <c r="E1830" s="79" t="n"/>
    </row>
    <row r="1831" ht="20.1" customHeight="1">
      <c r="A1831" s="80" t="inlineStr">
        <is>
          <t>92272 FABRICAÇÃO DE ESCORAS DE VIGA DO TIPO GARFO, EM MADEIRA. AF_09/2020 (M)</t>
        </is>
      </c>
      <c r="B1831" s="88" t="n"/>
      <c r="C1831" s="88" t="n"/>
      <c r="D1831" s="88" t="n"/>
      <c r="E1831" s="88" t="n"/>
      <c r="F1831" s="88" t="n"/>
      <c r="G1831" s="89" t="n"/>
    </row>
    <row r="1832" ht="15" customHeight="1">
      <c r="A1832" s="76" t="inlineStr">
        <is>
          <t>Equipamento Custo Horário</t>
        </is>
      </c>
      <c r="B1832" s="89" t="n"/>
      <c r="C1832" s="74" t="inlineStr">
        <is>
          <t>FONTE</t>
        </is>
      </c>
      <c r="D1832" s="74" t="inlineStr">
        <is>
          <t>UNID</t>
        </is>
      </c>
      <c r="E1832" s="74" t="inlineStr">
        <is>
          <t>COEFICIENTE</t>
        </is>
      </c>
      <c r="F1832" s="74" t="inlineStr">
        <is>
          <t>PREÇO UNITÁRIO</t>
        </is>
      </c>
      <c r="G1832" s="74" t="inlineStr">
        <is>
          <t>TOTAL</t>
        </is>
      </c>
    </row>
    <row r="1833" ht="29.1" customHeight="1">
      <c r="A1833" s="18" t="inlineStr">
        <is>
          <t>91693</t>
        </is>
      </c>
      <c r="B1833" s="19" t="inlineStr">
        <is>
          <t>SERRA CIRCULAR DE BANCADA COM MOTOR ELÉTRICO POTÊNCIA DE 5HP, COM COIFA PARA DISCO 10" - CHI DIURNO. AF_08/2015</t>
        </is>
      </c>
      <c r="C1833" s="18" t="inlineStr">
        <is>
          <t>SINAPI</t>
        </is>
      </c>
      <c r="D1833" s="18" t="inlineStr">
        <is>
          <t>CHI</t>
        </is>
      </c>
      <c r="E1833" s="20" t="n">
        <v>0.08799999999999999</v>
      </c>
      <c r="F1833" s="21">
        <f>'COMPOSICOES AUXILIARES'!G3317</f>
        <v/>
      </c>
      <c r="G1833" s="21">
        <f>TRUNC(TRUNC(E1833,8)*F1833,2)</f>
        <v/>
      </c>
      <c r="L1833" t="n">
        <v>0.08799999999999999</v>
      </c>
      <c r="M1833" t="n">
        <v>32.36</v>
      </c>
      <c r="N1833">
        <f>(M1833-F1833)</f>
        <v/>
      </c>
    </row>
    <row r="1834" ht="29.1" customHeight="1">
      <c r="A1834" s="18" t="inlineStr">
        <is>
          <t>91692</t>
        </is>
      </c>
      <c r="B1834" s="19" t="inlineStr">
        <is>
          <t>SERRA CIRCULAR DE BANCADA COM MOTOR ELÉTRICO POTÊNCIA DE 5HP, COM COIFA PARA DISCO 10" - CHP DIURNO. AF_08/2015</t>
        </is>
      </c>
      <c r="C1834" s="18" t="inlineStr">
        <is>
          <t>SINAPI</t>
        </is>
      </c>
      <c r="D1834" s="18" t="inlineStr">
        <is>
          <t>CHP</t>
        </is>
      </c>
      <c r="E1834" s="20" t="n">
        <v>0.022</v>
      </c>
      <c r="F1834" s="21">
        <f>'COMPOSICOES AUXILIARES'!G3331</f>
        <v/>
      </c>
      <c r="G1834" s="21">
        <f>TRUNC(TRUNC(E1834,8)*F1834,2)</f>
        <v/>
      </c>
      <c r="L1834" t="n">
        <v>0.022</v>
      </c>
      <c r="M1834" t="n">
        <v>33.75</v>
      </c>
      <c r="N1834">
        <f>(M1834-F1834)</f>
        <v/>
      </c>
    </row>
    <row r="1835" ht="18" customHeight="1">
      <c r="A1835" s="1" t="n"/>
      <c r="B1835" s="1" t="n"/>
      <c r="C1835" s="1" t="n"/>
      <c r="D1835" s="1" t="n"/>
      <c r="E1835" s="77" t="inlineStr">
        <is>
          <t>TOTAL Equipamento Custo Horário:</t>
        </is>
      </c>
      <c r="F1835" s="89" t="n"/>
      <c r="G1835" s="22">
        <f>SUM(G1833:G1834)</f>
        <v/>
      </c>
    </row>
    <row r="1836" ht="15" customHeight="1">
      <c r="A1836" s="76" t="inlineStr">
        <is>
          <t>Material</t>
        </is>
      </c>
      <c r="B1836" s="89" t="n"/>
      <c r="C1836" s="74" t="inlineStr">
        <is>
          <t>FONTE</t>
        </is>
      </c>
      <c r="D1836" s="74" t="inlineStr">
        <is>
          <t>UNID</t>
        </is>
      </c>
      <c r="E1836" s="74" t="inlineStr">
        <is>
          <t>COEFICIENTE</t>
        </is>
      </c>
      <c r="F1836" s="74" t="inlineStr">
        <is>
          <t>PREÇO UNITÁRIO</t>
        </is>
      </c>
      <c r="G1836" s="74" t="inlineStr">
        <is>
          <t>TOTAL</t>
        </is>
      </c>
    </row>
    <row r="1837" ht="29.1" customHeight="1">
      <c r="A1837" s="18" t="inlineStr">
        <is>
          <t>00001345</t>
        </is>
      </c>
      <c r="B1837" s="19" t="inlineStr">
        <is>
          <t>CHAPA/PAINEL DE MADEIRA COMPENSADA PLASTIFICADA (MADEIRITE PLASTIFICADO) PARA FORMA DE CONCRETO, DE 2200 X 1100 MM, E = *17* MM</t>
        </is>
      </c>
      <c r="C1837" s="18" t="inlineStr">
        <is>
          <t>SINAPI</t>
        </is>
      </c>
      <c r="D1837" s="18" t="inlineStr">
        <is>
          <t>M2</t>
        </is>
      </c>
      <c r="E1837" s="20" t="n">
        <v>0.136</v>
      </c>
      <c r="F1837" s="21">
        <f>ROUND(M1837*FATOR, 2)</f>
        <v/>
      </c>
      <c r="G1837" s="21">
        <f>TRUNC(TRUNC(E1837,8)*F1837,2)</f>
        <v/>
      </c>
      <c r="L1837" t="n">
        <v>0.136</v>
      </c>
      <c r="M1837" t="n">
        <v>98.3</v>
      </c>
      <c r="N1837">
        <f>(M1837-F1837)</f>
        <v/>
      </c>
    </row>
    <row r="1838" ht="21" customHeight="1">
      <c r="A1838" s="18" t="inlineStr">
        <is>
          <t>00004491</t>
        </is>
      </c>
      <c r="B1838" s="19" t="inlineStr">
        <is>
          <t>PONTALETE *7,5 X 7,5* CM EM PINUS, MISTA OU EQUIVALENTE DA REGIAO - BRUTA</t>
        </is>
      </c>
      <c r="C1838" s="18" t="inlineStr">
        <is>
          <t>SINAPI</t>
        </is>
      </c>
      <c r="D1838" s="18" t="inlineStr">
        <is>
          <t>M</t>
        </is>
      </c>
      <c r="E1838" s="20" t="n">
        <v>2.342</v>
      </c>
      <c r="F1838" s="21">
        <f>ROUND(M1838*FATOR, 2)</f>
        <v/>
      </c>
      <c r="G1838" s="21">
        <f>TRUNC(TRUNC(E1838,8)*F1838,2)</f>
        <v/>
      </c>
      <c r="L1838" t="n">
        <v>2.342</v>
      </c>
      <c r="M1838" t="n">
        <v>11.26</v>
      </c>
      <c r="N1838">
        <f>(M1838-F1838)</f>
        <v/>
      </c>
    </row>
    <row r="1839" ht="15" customHeight="1">
      <c r="A1839" s="18" t="inlineStr">
        <is>
          <t>00005068</t>
        </is>
      </c>
      <c r="B1839" s="19" t="inlineStr">
        <is>
          <t>PREGO DE ACO POLIDO COM CABECA 17 X 21 (2 X 11)</t>
        </is>
      </c>
      <c r="C1839" s="18" t="inlineStr">
        <is>
          <t>SINAPI</t>
        </is>
      </c>
      <c r="D1839" s="18" t="inlineStr">
        <is>
          <t>KG</t>
        </is>
      </c>
      <c r="E1839" s="20" t="n">
        <v>0.012</v>
      </c>
      <c r="F1839" s="21">
        <f>ROUND(M1839*FATOR, 2)</f>
        <v/>
      </c>
      <c r="G1839" s="21">
        <f>TRUNC(TRUNC(E1839,8)*F1839,2)</f>
        <v/>
      </c>
      <c r="L1839" t="n">
        <v>0.012</v>
      </c>
      <c r="M1839" t="n">
        <v>13.61</v>
      </c>
      <c r="N1839">
        <f>(M1839-F1839)</f>
        <v/>
      </c>
    </row>
    <row r="1840" ht="15" customHeight="1">
      <c r="A1840" s="1" t="n"/>
      <c r="B1840" s="1" t="n"/>
      <c r="C1840" s="1" t="n"/>
      <c r="D1840" s="1" t="n"/>
      <c r="E1840" s="77" t="inlineStr">
        <is>
          <t>TOTAL Material:</t>
        </is>
      </c>
      <c r="F1840" s="89" t="n"/>
      <c r="G1840" s="22">
        <f>SUM(G1837:G1839)</f>
        <v/>
      </c>
    </row>
    <row r="1841" ht="15" customHeight="1">
      <c r="A1841" s="76" t="inlineStr">
        <is>
          <t>Mão de Obra com Encargos Complementares</t>
        </is>
      </c>
      <c r="B1841" s="89" t="n"/>
      <c r="C1841" s="74" t="inlineStr">
        <is>
          <t>FONTE</t>
        </is>
      </c>
      <c r="D1841" s="74" t="inlineStr">
        <is>
          <t>UNID</t>
        </is>
      </c>
      <c r="E1841" s="74" t="inlineStr">
        <is>
          <t>COEFICIENTE</t>
        </is>
      </c>
      <c r="F1841" s="74" t="inlineStr">
        <is>
          <t>PREÇO UNITÁRIO</t>
        </is>
      </c>
      <c r="G1841" s="74" t="inlineStr">
        <is>
          <t>TOTAL</t>
        </is>
      </c>
    </row>
    <row r="1842" ht="21" customHeight="1">
      <c r="A1842" s="18" t="inlineStr">
        <is>
          <t>88239</t>
        </is>
      </c>
      <c r="B1842" s="19" t="inlineStr">
        <is>
          <t>AJUDANTE DE CARPINTEIRO COM ENCARGOS COMPLEMENTARES</t>
        </is>
      </c>
      <c r="C1842" s="18" t="inlineStr">
        <is>
          <t>SINAPI</t>
        </is>
      </c>
      <c r="D1842" s="18" t="inlineStr">
        <is>
          <t>H</t>
        </is>
      </c>
      <c r="E1842" s="20">
        <f>L1842*FATOR</f>
        <v/>
      </c>
      <c r="F1842" s="21">
        <f>'COMPOSICOES AUXILIARES'!G37</f>
        <v/>
      </c>
      <c r="G1842" s="21">
        <f>TRUNC(TRUNC(E1842,8)*F1842,2)</f>
        <v/>
      </c>
      <c r="L1842" t="n">
        <v>0.032</v>
      </c>
      <c r="M1842" t="n">
        <v>23.13</v>
      </c>
      <c r="N1842">
        <f>(M1842-F1842)</f>
        <v/>
      </c>
    </row>
    <row r="1843" ht="21" customHeight="1">
      <c r="A1843" s="18" t="inlineStr">
        <is>
          <t>88262</t>
        </is>
      </c>
      <c r="B1843" s="19" t="inlineStr">
        <is>
          <t>CARPINTEIRO DE FORMAS COM ENCARGOS COMPLEMENTARES</t>
        </is>
      </c>
      <c r="C1843" s="18" t="inlineStr">
        <is>
          <t>SINAPI</t>
        </is>
      </c>
      <c r="D1843" s="18" t="inlineStr">
        <is>
          <t>H</t>
        </is>
      </c>
      <c r="E1843" s="20">
        <f>L1843*FATOR</f>
        <v/>
      </c>
      <c r="F1843" s="21">
        <f>'COMPOSICOES AUXILIARES'!G825</f>
        <v/>
      </c>
      <c r="G1843" s="21">
        <f>TRUNC(TRUNC(E1843,8)*F1843,2)</f>
        <v/>
      </c>
      <c r="L1843" t="n">
        <v>0.083</v>
      </c>
      <c r="M1843" t="n">
        <v>28.52</v>
      </c>
      <c r="N1843">
        <f>(M1843-F1843)</f>
        <v/>
      </c>
    </row>
    <row r="1844" ht="18" customHeight="1">
      <c r="A1844" s="1" t="n"/>
      <c r="B1844" s="1" t="n"/>
      <c r="C1844" s="1" t="n"/>
      <c r="D1844" s="1" t="n"/>
      <c r="E1844" s="77" t="inlineStr">
        <is>
          <t>TOTAL Mão de Obra com Encargos Complementares:</t>
        </is>
      </c>
      <c r="F1844" s="89" t="n"/>
      <c r="G1844" s="22">
        <f>SUM(G1842:G1843)</f>
        <v/>
      </c>
    </row>
    <row r="1845" ht="15" customHeight="1">
      <c r="A1845" s="1" t="n"/>
      <c r="B1845" s="1" t="n"/>
      <c r="C1845" s="1" t="n"/>
      <c r="D1845" s="1" t="n"/>
      <c r="E1845" s="78" t="inlineStr">
        <is>
          <t>VALOR:</t>
        </is>
      </c>
      <c r="F1845" s="89" t="n"/>
      <c r="G1845" s="4">
        <f>SUM(G1840,G1844,G1835)</f>
        <v/>
      </c>
    </row>
    <row r="1846" ht="15" customHeight="1">
      <c r="A1846" s="1" t="n"/>
      <c r="B1846" s="1" t="n"/>
      <c r="C1846" s="1" t="n"/>
      <c r="D1846" s="1" t="n"/>
      <c r="E1846" s="78" t="inlineStr">
        <is>
          <t>VALOR BDI:</t>
        </is>
      </c>
      <c r="F1846" s="89" t="n"/>
      <c r="G1846" s="4">
        <f>ROUNDDOWN(G1845*BDI,2)</f>
        <v/>
      </c>
    </row>
    <row r="1847" ht="15" customHeight="1">
      <c r="A1847" s="1" t="n"/>
      <c r="B1847" s="1" t="n"/>
      <c r="C1847" s="1" t="n"/>
      <c r="D1847" s="1" t="n"/>
      <c r="E1847" s="78" t="inlineStr">
        <is>
          <t>VALOR COM BDI:</t>
        </is>
      </c>
      <c r="F1847" s="89" t="n"/>
      <c r="G1847" s="4">
        <f>G1846 + G1845</f>
        <v/>
      </c>
    </row>
    <row r="1848" ht="9.949999999999999" customHeight="1">
      <c r="A1848" s="1" t="n"/>
      <c r="B1848" s="1" t="n"/>
      <c r="C1848" s="1" t="n"/>
      <c r="D1848" s="1" t="n"/>
      <c r="E1848" s="79" t="n"/>
    </row>
    <row r="1849" ht="20.1" customHeight="1">
      <c r="A1849" s="80" t="inlineStr">
        <is>
          <t>92264 FABRICAÇÃO DE FÔRMA PARA PILARES E ESTRUTURAS SIMILARES, EM CHAPA DE MADEIRA COMPENSADA PLASTIFICADA, E = 18 MM. AF_09/2020 (M2)</t>
        </is>
      </c>
      <c r="B1849" s="88" t="n"/>
      <c r="C1849" s="88" t="n"/>
      <c r="D1849" s="88" t="n"/>
      <c r="E1849" s="88" t="n"/>
      <c r="F1849" s="88" t="n"/>
      <c r="G1849" s="89" t="n"/>
    </row>
    <row r="1850" ht="15" customHeight="1">
      <c r="A1850" s="76" t="inlineStr">
        <is>
          <t>Equipamento Custo Horário</t>
        </is>
      </c>
      <c r="B1850" s="89" t="n"/>
      <c r="C1850" s="74" t="inlineStr">
        <is>
          <t>FONTE</t>
        </is>
      </c>
      <c r="D1850" s="74" t="inlineStr">
        <is>
          <t>UNID</t>
        </is>
      </c>
      <c r="E1850" s="74" t="inlineStr">
        <is>
          <t>COEFICIENTE</t>
        </is>
      </c>
      <c r="F1850" s="74" t="inlineStr">
        <is>
          <t>PREÇO UNITÁRIO</t>
        </is>
      </c>
      <c r="G1850" s="74" t="inlineStr">
        <is>
          <t>TOTAL</t>
        </is>
      </c>
    </row>
    <row r="1851" ht="29.1" customHeight="1">
      <c r="A1851" s="18" t="inlineStr">
        <is>
          <t>91693</t>
        </is>
      </c>
      <c r="B1851" s="19" t="inlineStr">
        <is>
          <t>SERRA CIRCULAR DE BANCADA COM MOTOR ELÉTRICO POTÊNCIA DE 5HP, COM COIFA PARA DISCO 10" - CHI DIURNO. AF_08/2015</t>
        </is>
      </c>
      <c r="C1851" s="18" t="inlineStr">
        <is>
          <t>SINAPI</t>
        </is>
      </c>
      <c r="D1851" s="18" t="inlineStr">
        <is>
          <t>CHI</t>
        </is>
      </c>
      <c r="E1851" s="20" t="n">
        <v>0.255</v>
      </c>
      <c r="F1851" s="21">
        <f>'COMPOSICOES AUXILIARES'!G3317</f>
        <v/>
      </c>
      <c r="G1851" s="21">
        <f>TRUNC(TRUNC(E1851,8)*F1851,2)</f>
        <v/>
      </c>
      <c r="L1851" t="n">
        <v>0.255</v>
      </c>
      <c r="M1851" t="n">
        <v>32.36</v>
      </c>
      <c r="N1851">
        <f>(M1851-F1851)</f>
        <v/>
      </c>
    </row>
    <row r="1852" ht="29.1" customHeight="1">
      <c r="A1852" s="18" t="inlineStr">
        <is>
          <t>91692</t>
        </is>
      </c>
      <c r="B1852" s="19" t="inlineStr">
        <is>
          <t>SERRA CIRCULAR DE BANCADA COM MOTOR ELÉTRICO POTÊNCIA DE 5HP, COM COIFA PARA DISCO 10" - CHP DIURNO. AF_08/2015</t>
        </is>
      </c>
      <c r="C1852" s="18" t="inlineStr">
        <is>
          <t>SINAPI</t>
        </is>
      </c>
      <c r="D1852" s="18" t="inlineStr">
        <is>
          <t>CHP</t>
        </is>
      </c>
      <c r="E1852" s="20" t="n">
        <v>0.063</v>
      </c>
      <c r="F1852" s="21">
        <f>'COMPOSICOES AUXILIARES'!G3331</f>
        <v/>
      </c>
      <c r="G1852" s="21">
        <f>TRUNC(TRUNC(E1852,8)*F1852,2)</f>
        <v/>
      </c>
      <c r="L1852" t="n">
        <v>0.063</v>
      </c>
      <c r="M1852" t="n">
        <v>33.75</v>
      </c>
      <c r="N1852">
        <f>(M1852-F1852)</f>
        <v/>
      </c>
    </row>
    <row r="1853" ht="18" customHeight="1">
      <c r="A1853" s="1" t="n"/>
      <c r="B1853" s="1" t="n"/>
      <c r="C1853" s="1" t="n"/>
      <c r="D1853" s="1" t="n"/>
      <c r="E1853" s="77" t="inlineStr">
        <is>
          <t>TOTAL Equipamento Custo Horário:</t>
        </is>
      </c>
      <c r="F1853" s="89" t="n"/>
      <c r="G1853" s="22">
        <f>SUM(G1851:G1852)</f>
        <v/>
      </c>
    </row>
    <row r="1854" ht="15" customHeight="1">
      <c r="A1854" s="76" t="inlineStr">
        <is>
          <t>Material</t>
        </is>
      </c>
      <c r="B1854" s="89" t="n"/>
      <c r="C1854" s="74" t="inlineStr">
        <is>
          <t>FONTE</t>
        </is>
      </c>
      <c r="D1854" s="74" t="inlineStr">
        <is>
          <t>UNID</t>
        </is>
      </c>
      <c r="E1854" s="74" t="inlineStr">
        <is>
          <t>COEFICIENTE</t>
        </is>
      </c>
      <c r="F1854" s="74" t="inlineStr">
        <is>
          <t>PREÇO UNITÁRIO</t>
        </is>
      </c>
      <c r="G1854" s="74" t="inlineStr">
        <is>
          <t>TOTAL</t>
        </is>
      </c>
    </row>
    <row r="1855" ht="29.1" customHeight="1">
      <c r="A1855" s="18" t="inlineStr">
        <is>
          <t>00001345</t>
        </is>
      </c>
      <c r="B1855" s="19" t="inlineStr">
        <is>
          <t>CHAPA/PAINEL DE MADEIRA COMPENSADA PLASTIFICADA (MADEIRITE PLASTIFICADO) PARA FORMA DE CONCRETO, DE 2200 X 1100 MM, E = *17* MM</t>
        </is>
      </c>
      <c r="C1855" s="18" t="inlineStr">
        <is>
          <t>SINAPI</t>
        </is>
      </c>
      <c r="D1855" s="18" t="inlineStr">
        <is>
          <t>M2</t>
        </is>
      </c>
      <c r="E1855" s="20" t="n">
        <v>1.336</v>
      </c>
      <c r="F1855" s="21">
        <f>ROUND(M1855*FATOR, 2)</f>
        <v/>
      </c>
      <c r="G1855" s="21">
        <f>TRUNC(TRUNC(E1855,8)*F1855,2)</f>
        <v/>
      </c>
      <c r="L1855" t="n">
        <v>1.336</v>
      </c>
      <c r="M1855" t="n">
        <v>98.3</v>
      </c>
      <c r="N1855">
        <f>(M1855-F1855)</f>
        <v/>
      </c>
    </row>
    <row r="1856" ht="21" customHeight="1">
      <c r="A1856" s="18" t="inlineStr">
        <is>
          <t>00004491</t>
        </is>
      </c>
      <c r="B1856" s="19" t="inlineStr">
        <is>
          <t>PONTALETE *7,5 X 7,5* CM EM PINUS, MISTA OU EQUIVALENTE DA REGIAO - BRUTA</t>
        </is>
      </c>
      <c r="C1856" s="18" t="inlineStr">
        <is>
          <t>SINAPI</t>
        </is>
      </c>
      <c r="D1856" s="18" t="inlineStr">
        <is>
          <t>M</t>
        </is>
      </c>
      <c r="E1856" s="20" t="n">
        <v>2.308</v>
      </c>
      <c r="F1856" s="21">
        <f>ROUND(M1856*FATOR, 2)</f>
        <v/>
      </c>
      <c r="G1856" s="21">
        <f>TRUNC(TRUNC(E1856,8)*F1856,2)</f>
        <v/>
      </c>
      <c r="L1856" t="n">
        <v>2.308</v>
      </c>
      <c r="M1856" t="n">
        <v>11.26</v>
      </c>
      <c r="N1856">
        <f>(M1856-F1856)</f>
        <v/>
      </c>
    </row>
    <row r="1857" ht="15" customHeight="1">
      <c r="A1857" s="18" t="inlineStr">
        <is>
          <t>00005068</t>
        </is>
      </c>
      <c r="B1857" s="19" t="inlineStr">
        <is>
          <t>PREGO DE ACO POLIDO COM CABECA 17 X 21 (2 X 11)</t>
        </is>
      </c>
      <c r="C1857" s="18" t="inlineStr">
        <is>
          <t>SINAPI</t>
        </is>
      </c>
      <c r="D1857" s="18" t="inlineStr">
        <is>
          <t>KG</t>
        </is>
      </c>
      <c r="E1857" s="20" t="n">
        <v>0.208</v>
      </c>
      <c r="F1857" s="21">
        <f>ROUND(M1857*FATOR, 2)</f>
        <v/>
      </c>
      <c r="G1857" s="21">
        <f>TRUNC(TRUNC(E1857,8)*F1857,2)</f>
        <v/>
      </c>
      <c r="L1857" t="n">
        <v>0.208</v>
      </c>
      <c r="M1857" t="n">
        <v>13.61</v>
      </c>
      <c r="N1857">
        <f>(M1857-F1857)</f>
        <v/>
      </c>
    </row>
    <row r="1858" ht="21" customHeight="1">
      <c r="A1858" s="18" t="inlineStr">
        <is>
          <t>00004517</t>
        </is>
      </c>
      <c r="B1858" s="19" t="inlineStr">
        <is>
          <t>SARRAFO *2,5 X 7,5* CM EM PINUS, MISTA OU EQUIVALENTE DA REGIAO - BRUTA</t>
        </is>
      </c>
      <c r="C1858" s="18" t="inlineStr">
        <is>
          <t>SINAPI</t>
        </is>
      </c>
      <c r="D1858" s="18" t="inlineStr">
        <is>
          <t>M</t>
        </is>
      </c>
      <c r="E1858" s="20" t="n">
        <v>9.237</v>
      </c>
      <c r="F1858" s="21">
        <f>ROUND(M1858*FATOR, 2)</f>
        <v/>
      </c>
      <c r="G1858" s="21">
        <f>TRUNC(TRUNC(E1858,8)*F1858,2)</f>
        <v/>
      </c>
      <c r="L1858" t="n">
        <v>9.237</v>
      </c>
      <c r="M1858" t="n">
        <v>3.94</v>
      </c>
      <c r="N1858">
        <f>(M1858-F1858)</f>
        <v/>
      </c>
    </row>
    <row r="1859" ht="15" customHeight="1">
      <c r="A1859" s="1" t="n"/>
      <c r="B1859" s="1" t="n"/>
      <c r="C1859" s="1" t="n"/>
      <c r="D1859" s="1" t="n"/>
      <c r="E1859" s="77" t="inlineStr">
        <is>
          <t>TOTAL Material:</t>
        </is>
      </c>
      <c r="F1859" s="89" t="n"/>
      <c r="G1859" s="22">
        <f>SUM(G1855:G1858)</f>
        <v/>
      </c>
    </row>
    <row r="1860" ht="15" customHeight="1">
      <c r="A1860" s="76" t="inlineStr">
        <is>
          <t>Mão de Obra com Encargos Complementares</t>
        </is>
      </c>
      <c r="B1860" s="89" t="n"/>
      <c r="C1860" s="74" t="inlineStr">
        <is>
          <t>FONTE</t>
        </is>
      </c>
      <c r="D1860" s="74" t="inlineStr">
        <is>
          <t>UNID</t>
        </is>
      </c>
      <c r="E1860" s="74" t="inlineStr">
        <is>
          <t>COEFICIENTE</t>
        </is>
      </c>
      <c r="F1860" s="74" t="inlineStr">
        <is>
          <t>PREÇO UNITÁRIO</t>
        </is>
      </c>
      <c r="G1860" s="74" t="inlineStr">
        <is>
          <t>TOTAL</t>
        </is>
      </c>
    </row>
    <row r="1861" ht="21" customHeight="1">
      <c r="A1861" s="18" t="inlineStr">
        <is>
          <t>88239</t>
        </is>
      </c>
      <c r="B1861" s="19" t="inlineStr">
        <is>
          <t>AJUDANTE DE CARPINTEIRO COM ENCARGOS COMPLEMENTARES</t>
        </is>
      </c>
      <c r="C1861" s="18" t="inlineStr">
        <is>
          <t>SINAPI</t>
        </is>
      </c>
      <c r="D1861" s="18" t="inlineStr">
        <is>
          <t>H</t>
        </is>
      </c>
      <c r="E1861" s="20">
        <f>L1861*FATOR</f>
        <v/>
      </c>
      <c r="F1861" s="21">
        <f>'COMPOSICOES AUXILIARES'!G37</f>
        <v/>
      </c>
      <c r="G1861" s="21">
        <f>TRUNC(TRUNC(E1861,8)*F1861,2)</f>
        <v/>
      </c>
      <c r="L1861" t="n">
        <v>0.25</v>
      </c>
      <c r="M1861" t="n">
        <v>23.13</v>
      </c>
      <c r="N1861">
        <f>(M1861-F1861)</f>
        <v/>
      </c>
    </row>
    <row r="1862" ht="21" customHeight="1">
      <c r="A1862" s="18" t="inlineStr">
        <is>
          <t>88262</t>
        </is>
      </c>
      <c r="B1862" s="19" t="inlineStr">
        <is>
          <t>CARPINTEIRO DE FORMAS COM ENCARGOS COMPLEMENTARES</t>
        </is>
      </c>
      <c r="C1862" s="18" t="inlineStr">
        <is>
          <t>SINAPI</t>
        </is>
      </c>
      <c r="D1862" s="18" t="inlineStr">
        <is>
          <t>H</t>
        </is>
      </c>
      <c r="E1862" s="20">
        <f>L1862*FATOR</f>
        <v/>
      </c>
      <c r="F1862" s="21">
        <f>'COMPOSICOES AUXILIARES'!G825</f>
        <v/>
      </c>
      <c r="G1862" s="21">
        <f>TRUNC(TRUNC(E1862,8)*F1862,2)</f>
        <v/>
      </c>
      <c r="L1862" t="n">
        <v>1.18</v>
      </c>
      <c r="M1862" t="n">
        <v>28.52</v>
      </c>
      <c r="N1862">
        <f>(M1862-F1862)</f>
        <v/>
      </c>
    </row>
    <row r="1863" ht="18" customHeight="1">
      <c r="A1863" s="1" t="n"/>
      <c r="B1863" s="1" t="n"/>
      <c r="C1863" s="1" t="n"/>
      <c r="D1863" s="1" t="n"/>
      <c r="E1863" s="77" t="inlineStr">
        <is>
          <t>TOTAL Mão de Obra com Encargos Complementares:</t>
        </is>
      </c>
      <c r="F1863" s="89" t="n"/>
      <c r="G1863" s="22">
        <f>SUM(G1861:G1862)</f>
        <v/>
      </c>
    </row>
    <row r="1864" ht="15" customHeight="1">
      <c r="A1864" s="1" t="n"/>
      <c r="B1864" s="1" t="n"/>
      <c r="C1864" s="1" t="n"/>
      <c r="D1864" s="1" t="n"/>
      <c r="E1864" s="78" t="inlineStr">
        <is>
          <t>VALOR:</t>
        </is>
      </c>
      <c r="F1864" s="89" t="n"/>
      <c r="G1864" s="4">
        <f>SUM(G1859,G1863,G1853)</f>
        <v/>
      </c>
    </row>
    <row r="1865" ht="15" customHeight="1">
      <c r="A1865" s="1" t="n"/>
      <c r="B1865" s="1" t="n"/>
      <c r="C1865" s="1" t="n"/>
      <c r="D1865" s="1" t="n"/>
      <c r="E1865" s="78" t="inlineStr">
        <is>
          <t>VALOR BDI:</t>
        </is>
      </c>
      <c r="F1865" s="89" t="n"/>
      <c r="G1865" s="4">
        <f>ROUNDDOWN(G1864*BDI,2)</f>
        <v/>
      </c>
    </row>
    <row r="1866" ht="15" customHeight="1">
      <c r="A1866" s="1" t="n"/>
      <c r="B1866" s="1" t="n"/>
      <c r="C1866" s="1" t="n"/>
      <c r="D1866" s="1" t="n"/>
      <c r="E1866" s="78" t="inlineStr">
        <is>
          <t>VALOR COM BDI:</t>
        </is>
      </c>
      <c r="F1866" s="89" t="n"/>
      <c r="G1866" s="4">
        <f>G1865 + G1864</f>
        <v/>
      </c>
    </row>
    <row r="1867" ht="9.949999999999999" customHeight="1">
      <c r="A1867" s="1" t="n"/>
      <c r="B1867" s="1" t="n"/>
      <c r="C1867" s="1" t="n"/>
      <c r="D1867" s="1" t="n"/>
      <c r="E1867" s="79" t="n"/>
    </row>
    <row r="1868" ht="20.1" customHeight="1">
      <c r="A1868" s="80" t="inlineStr">
        <is>
          <t>92263 FABRICAÇÃO DE FÔRMA PARA PILARES E ESTRUTURAS SIMILARES, EM CHAPA DE MADEIRA COMPENSADA RESINADA, E = 17 MM. AF_09/2020 (M2)</t>
        </is>
      </c>
      <c r="B1868" s="88" t="n"/>
      <c r="C1868" s="88" t="n"/>
      <c r="D1868" s="88" t="n"/>
      <c r="E1868" s="88" t="n"/>
      <c r="F1868" s="88" t="n"/>
      <c r="G1868" s="89" t="n"/>
    </row>
    <row r="1869" ht="15" customHeight="1">
      <c r="A1869" s="76" t="inlineStr">
        <is>
          <t>Equipamento Custo Horário</t>
        </is>
      </c>
      <c r="B1869" s="89" t="n"/>
      <c r="C1869" s="74" t="inlineStr">
        <is>
          <t>FONTE</t>
        </is>
      </c>
      <c r="D1869" s="74" t="inlineStr">
        <is>
          <t>UNID</t>
        </is>
      </c>
      <c r="E1869" s="74" t="inlineStr">
        <is>
          <t>COEFICIENTE</t>
        </is>
      </c>
      <c r="F1869" s="74" t="inlineStr">
        <is>
          <t>PREÇO UNITÁRIO</t>
        </is>
      </c>
      <c r="G1869" s="74" t="inlineStr">
        <is>
          <t>TOTAL</t>
        </is>
      </c>
    </row>
    <row r="1870" ht="29.1" customHeight="1">
      <c r="A1870" s="18" t="inlineStr">
        <is>
          <t>91693</t>
        </is>
      </c>
      <c r="B1870" s="19" t="inlineStr">
        <is>
          <t>SERRA CIRCULAR DE BANCADA COM MOTOR ELÉTRICO POTÊNCIA DE 5HP, COM COIFA PARA DISCO 10" - CHI DIURNO. AF_08/2015</t>
        </is>
      </c>
      <c r="C1870" s="18" t="inlineStr">
        <is>
          <t>SINAPI</t>
        </is>
      </c>
      <c r="D1870" s="18" t="inlineStr">
        <is>
          <t>CHI</t>
        </is>
      </c>
      <c r="E1870" s="20" t="n">
        <v>0.255</v>
      </c>
      <c r="F1870" s="21">
        <f>'COMPOSICOES AUXILIARES'!G3317</f>
        <v/>
      </c>
      <c r="G1870" s="21">
        <f>TRUNC(TRUNC(E1870,8)*F1870,2)</f>
        <v/>
      </c>
      <c r="L1870" t="n">
        <v>0.255</v>
      </c>
      <c r="M1870" t="n">
        <v>32.36</v>
      </c>
      <c r="N1870">
        <f>(M1870-F1870)</f>
        <v/>
      </c>
    </row>
    <row r="1871" ht="29.1" customHeight="1">
      <c r="A1871" s="18" t="inlineStr">
        <is>
          <t>91692</t>
        </is>
      </c>
      <c r="B1871" s="19" t="inlineStr">
        <is>
          <t>SERRA CIRCULAR DE BANCADA COM MOTOR ELÉTRICO POTÊNCIA DE 5HP, COM COIFA PARA DISCO 10" - CHP DIURNO. AF_08/2015</t>
        </is>
      </c>
      <c r="C1871" s="18" t="inlineStr">
        <is>
          <t>SINAPI</t>
        </is>
      </c>
      <c r="D1871" s="18" t="inlineStr">
        <is>
          <t>CHP</t>
        </is>
      </c>
      <c r="E1871" s="20" t="n">
        <v>0.063</v>
      </c>
      <c r="F1871" s="21">
        <f>'COMPOSICOES AUXILIARES'!G3331</f>
        <v/>
      </c>
      <c r="G1871" s="21">
        <f>TRUNC(TRUNC(E1871,8)*F1871,2)</f>
        <v/>
      </c>
      <c r="L1871" t="n">
        <v>0.063</v>
      </c>
      <c r="M1871" t="n">
        <v>33.75</v>
      </c>
      <c r="N1871">
        <f>(M1871-F1871)</f>
        <v/>
      </c>
    </row>
    <row r="1872" ht="18" customHeight="1">
      <c r="A1872" s="1" t="n"/>
      <c r="B1872" s="1" t="n"/>
      <c r="C1872" s="1" t="n"/>
      <c r="D1872" s="1" t="n"/>
      <c r="E1872" s="77" t="inlineStr">
        <is>
          <t>TOTAL Equipamento Custo Horário:</t>
        </is>
      </c>
      <c r="F1872" s="89" t="n"/>
      <c r="G1872" s="22">
        <f>SUM(G1870:G1871)</f>
        <v/>
      </c>
    </row>
    <row r="1873" ht="15" customHeight="1">
      <c r="A1873" s="76" t="inlineStr">
        <is>
          <t>Material</t>
        </is>
      </c>
      <c r="B1873" s="89" t="n"/>
      <c r="C1873" s="74" t="inlineStr">
        <is>
          <t>FONTE</t>
        </is>
      </c>
      <c r="D1873" s="74" t="inlineStr">
        <is>
          <t>UNID</t>
        </is>
      </c>
      <c r="E1873" s="74" t="inlineStr">
        <is>
          <t>COEFICIENTE</t>
        </is>
      </c>
      <c r="F1873" s="74" t="inlineStr">
        <is>
          <t>PREÇO UNITÁRIO</t>
        </is>
      </c>
      <c r="G1873" s="74" t="inlineStr">
        <is>
          <t>TOTAL</t>
        </is>
      </c>
    </row>
    <row r="1874" ht="29.1" customHeight="1">
      <c r="A1874" s="18" t="inlineStr">
        <is>
          <t>00001358</t>
        </is>
      </c>
      <c r="B1874" s="19" t="inlineStr">
        <is>
          <t>CHAPA/PAINEL DE MADEIRA COMPENSADA RESINADA (MADEIRITE RESINADO ROSA) PARA FORMA DE CONCRETO, DE 2200 X 1100 MM, E = 17 MM</t>
        </is>
      </c>
      <c r="C1874" s="18" t="inlineStr">
        <is>
          <t>SINAPI</t>
        </is>
      </c>
      <c r="D1874" s="18" t="inlineStr">
        <is>
          <t>M2</t>
        </is>
      </c>
      <c r="E1874" s="20" t="n">
        <v>1.336</v>
      </c>
      <c r="F1874" s="21">
        <f>ROUND(M1874*FATOR, 2)</f>
        <v/>
      </c>
      <c r="G1874" s="21">
        <f>TRUNC(TRUNC(E1874,8)*F1874,2)</f>
        <v/>
      </c>
      <c r="L1874" t="n">
        <v>1.336</v>
      </c>
      <c r="M1874" t="n">
        <v>58.04</v>
      </c>
      <c r="N1874">
        <f>(M1874-F1874)</f>
        <v/>
      </c>
    </row>
    <row r="1875" ht="21" customHeight="1">
      <c r="A1875" s="18" t="inlineStr">
        <is>
          <t>00004491</t>
        </is>
      </c>
      <c r="B1875" s="19" t="inlineStr">
        <is>
          <t>PONTALETE *7,5 X 7,5* CM EM PINUS, MISTA OU EQUIVALENTE DA REGIAO - BRUTA</t>
        </is>
      </c>
      <c r="C1875" s="18" t="inlineStr">
        <is>
          <t>SINAPI</t>
        </is>
      </c>
      <c r="D1875" s="18" t="inlineStr">
        <is>
          <t>M</t>
        </is>
      </c>
      <c r="E1875" s="20" t="n">
        <v>2.308</v>
      </c>
      <c r="F1875" s="21">
        <f>ROUND(M1875*FATOR, 2)</f>
        <v/>
      </c>
      <c r="G1875" s="21">
        <f>TRUNC(TRUNC(E1875,8)*F1875,2)</f>
        <v/>
      </c>
      <c r="L1875" t="n">
        <v>2.308</v>
      </c>
      <c r="M1875" t="n">
        <v>11.26</v>
      </c>
      <c r="N1875">
        <f>(M1875-F1875)</f>
        <v/>
      </c>
    </row>
    <row r="1876" ht="15" customHeight="1">
      <c r="A1876" s="18" t="inlineStr">
        <is>
          <t>00005068</t>
        </is>
      </c>
      <c r="B1876" s="19" t="inlineStr">
        <is>
          <t>PREGO DE ACO POLIDO COM CABECA 17 X 21 (2 X 11)</t>
        </is>
      </c>
      <c r="C1876" s="18" t="inlineStr">
        <is>
          <t>SINAPI</t>
        </is>
      </c>
      <c r="D1876" s="18" t="inlineStr">
        <is>
          <t>KG</t>
        </is>
      </c>
      <c r="E1876" s="20" t="n">
        <v>0.208</v>
      </c>
      <c r="F1876" s="21">
        <f>ROUND(M1876*FATOR, 2)</f>
        <v/>
      </c>
      <c r="G1876" s="21">
        <f>TRUNC(TRUNC(E1876,8)*F1876,2)</f>
        <v/>
      </c>
      <c r="L1876" t="n">
        <v>0.208</v>
      </c>
      <c r="M1876" t="n">
        <v>13.61</v>
      </c>
      <c r="N1876">
        <f>(M1876-F1876)</f>
        <v/>
      </c>
    </row>
    <row r="1877" ht="21" customHeight="1">
      <c r="A1877" s="18" t="inlineStr">
        <is>
          <t>00004517</t>
        </is>
      </c>
      <c r="B1877" s="19" t="inlineStr">
        <is>
          <t>SARRAFO *2,5 X 7,5* CM EM PINUS, MISTA OU EQUIVALENTE DA REGIAO - BRUTA</t>
        </is>
      </c>
      <c r="C1877" s="18" t="inlineStr">
        <is>
          <t>SINAPI</t>
        </is>
      </c>
      <c r="D1877" s="18" t="inlineStr">
        <is>
          <t>M</t>
        </is>
      </c>
      <c r="E1877" s="20" t="n">
        <v>9.237</v>
      </c>
      <c r="F1877" s="21">
        <f>ROUND(M1877*FATOR, 2)</f>
        <v/>
      </c>
      <c r="G1877" s="21">
        <f>TRUNC(TRUNC(E1877,8)*F1877,2)</f>
        <v/>
      </c>
      <c r="L1877" t="n">
        <v>9.237</v>
      </c>
      <c r="M1877" t="n">
        <v>3.94</v>
      </c>
      <c r="N1877">
        <f>(M1877-F1877)</f>
        <v/>
      </c>
    </row>
    <row r="1878" ht="15" customHeight="1">
      <c r="A1878" s="1" t="n"/>
      <c r="B1878" s="1" t="n"/>
      <c r="C1878" s="1" t="n"/>
      <c r="D1878" s="1" t="n"/>
      <c r="E1878" s="77" t="inlineStr">
        <is>
          <t>TOTAL Material:</t>
        </is>
      </c>
      <c r="F1878" s="89" t="n"/>
      <c r="G1878" s="22">
        <f>SUM(G1874:G1877)</f>
        <v/>
      </c>
    </row>
    <row r="1879" ht="15" customHeight="1">
      <c r="A1879" s="76" t="inlineStr">
        <is>
          <t>Mão de Obra com Encargos Complementares</t>
        </is>
      </c>
      <c r="B1879" s="89" t="n"/>
      <c r="C1879" s="74" t="inlineStr">
        <is>
          <t>FONTE</t>
        </is>
      </c>
      <c r="D1879" s="74" t="inlineStr">
        <is>
          <t>UNID</t>
        </is>
      </c>
      <c r="E1879" s="74" t="inlineStr">
        <is>
          <t>COEFICIENTE</t>
        </is>
      </c>
      <c r="F1879" s="74" t="inlineStr">
        <is>
          <t>PREÇO UNITÁRIO</t>
        </is>
      </c>
      <c r="G1879" s="74" t="inlineStr">
        <is>
          <t>TOTAL</t>
        </is>
      </c>
    </row>
    <row r="1880" ht="21" customHeight="1">
      <c r="A1880" s="18" t="inlineStr">
        <is>
          <t>88239</t>
        </is>
      </c>
      <c r="B1880" s="19" t="inlineStr">
        <is>
          <t>AJUDANTE DE CARPINTEIRO COM ENCARGOS COMPLEMENTARES</t>
        </is>
      </c>
      <c r="C1880" s="18" t="inlineStr">
        <is>
          <t>SINAPI</t>
        </is>
      </c>
      <c r="D1880" s="18" t="inlineStr">
        <is>
          <t>H</t>
        </is>
      </c>
      <c r="E1880" s="20">
        <f>L1880*FATOR</f>
        <v/>
      </c>
      <c r="F1880" s="21">
        <f>'COMPOSICOES AUXILIARES'!G37</f>
        <v/>
      </c>
      <c r="G1880" s="21">
        <f>TRUNC(TRUNC(E1880,8)*F1880,2)</f>
        <v/>
      </c>
      <c r="L1880" t="n">
        <v>0.25</v>
      </c>
      <c r="M1880" t="n">
        <v>23.13</v>
      </c>
      <c r="N1880">
        <f>(M1880-F1880)</f>
        <v/>
      </c>
    </row>
    <row r="1881" ht="21" customHeight="1">
      <c r="A1881" s="18" t="inlineStr">
        <is>
          <t>88262</t>
        </is>
      </c>
      <c r="B1881" s="19" t="inlineStr">
        <is>
          <t>CARPINTEIRO DE FORMAS COM ENCARGOS COMPLEMENTARES</t>
        </is>
      </c>
      <c r="C1881" s="18" t="inlineStr">
        <is>
          <t>SINAPI</t>
        </is>
      </c>
      <c r="D1881" s="18" t="inlineStr">
        <is>
          <t>H</t>
        </is>
      </c>
      <c r="E1881" s="20">
        <f>L1881*FATOR</f>
        <v/>
      </c>
      <c r="F1881" s="21">
        <f>'COMPOSICOES AUXILIARES'!G825</f>
        <v/>
      </c>
      <c r="G1881" s="21">
        <f>TRUNC(TRUNC(E1881,8)*F1881,2)</f>
        <v/>
      </c>
      <c r="L1881" t="n">
        <v>1.18</v>
      </c>
      <c r="M1881" t="n">
        <v>28.52</v>
      </c>
      <c r="N1881">
        <f>(M1881-F1881)</f>
        <v/>
      </c>
    </row>
    <row r="1882" ht="18" customHeight="1">
      <c r="A1882" s="1" t="n"/>
      <c r="B1882" s="1" t="n"/>
      <c r="C1882" s="1" t="n"/>
      <c r="D1882" s="1" t="n"/>
      <c r="E1882" s="77" t="inlineStr">
        <is>
          <t>TOTAL Mão de Obra com Encargos Complementares:</t>
        </is>
      </c>
      <c r="F1882" s="89" t="n"/>
      <c r="G1882" s="22">
        <f>SUM(G1880:G1881)</f>
        <v/>
      </c>
    </row>
    <row r="1883" ht="15" customHeight="1">
      <c r="A1883" s="1" t="n"/>
      <c r="B1883" s="1" t="n"/>
      <c r="C1883" s="1" t="n"/>
      <c r="D1883" s="1" t="n"/>
      <c r="E1883" s="78" t="inlineStr">
        <is>
          <t>VALOR:</t>
        </is>
      </c>
      <c r="F1883" s="89" t="n"/>
      <c r="G1883" s="4">
        <f>SUM(G1878,G1882,G1872)</f>
        <v/>
      </c>
    </row>
    <row r="1884" ht="15" customHeight="1">
      <c r="A1884" s="1" t="n"/>
      <c r="B1884" s="1" t="n"/>
      <c r="C1884" s="1" t="n"/>
      <c r="D1884" s="1" t="n"/>
      <c r="E1884" s="78" t="inlineStr">
        <is>
          <t>VALOR BDI:</t>
        </is>
      </c>
      <c r="F1884" s="89" t="n"/>
      <c r="G1884" s="4">
        <f>ROUNDDOWN(G1883*BDI,2)</f>
        <v/>
      </c>
    </row>
    <row r="1885" ht="15" customHeight="1">
      <c r="A1885" s="1" t="n"/>
      <c r="B1885" s="1" t="n"/>
      <c r="C1885" s="1" t="n"/>
      <c r="D1885" s="1" t="n"/>
      <c r="E1885" s="78" t="inlineStr">
        <is>
          <t>VALOR COM BDI:</t>
        </is>
      </c>
      <c r="F1885" s="89" t="n"/>
      <c r="G1885" s="4">
        <f>G1884 + G1883</f>
        <v/>
      </c>
    </row>
    <row r="1886" ht="9.949999999999999" customHeight="1">
      <c r="A1886" s="1" t="n"/>
      <c r="B1886" s="1" t="n"/>
      <c r="C1886" s="1" t="n"/>
      <c r="D1886" s="1" t="n"/>
      <c r="E1886" s="79" t="n"/>
    </row>
    <row r="1887" ht="20.1" customHeight="1">
      <c r="A1887" s="80" t="inlineStr">
        <is>
          <t>92265 FABRICAÇÃO DE FÔRMA PARA VIGAS, EM CHAPA DE MADEIRA COMPENSADA RESINADA, E = 17 MM. AF_09/2020 (M2)</t>
        </is>
      </c>
      <c r="B1887" s="88" t="n"/>
      <c r="C1887" s="88" t="n"/>
      <c r="D1887" s="88" t="n"/>
      <c r="E1887" s="88" t="n"/>
      <c r="F1887" s="88" t="n"/>
      <c r="G1887" s="89" t="n"/>
    </row>
    <row r="1888" ht="15" customHeight="1">
      <c r="A1888" s="76" t="inlineStr">
        <is>
          <t>Equipamento Custo Horário</t>
        </is>
      </c>
      <c r="B1888" s="89" t="n"/>
      <c r="C1888" s="74" t="inlineStr">
        <is>
          <t>FONTE</t>
        </is>
      </c>
      <c r="D1888" s="74" t="inlineStr">
        <is>
          <t>UNID</t>
        </is>
      </c>
      <c r="E1888" s="74" t="inlineStr">
        <is>
          <t>COEFICIENTE</t>
        </is>
      </c>
      <c r="F1888" s="74" t="inlineStr">
        <is>
          <t>PREÇO UNITÁRIO</t>
        </is>
      </c>
      <c r="G1888" s="74" t="inlineStr">
        <is>
          <t>TOTAL</t>
        </is>
      </c>
    </row>
    <row r="1889" ht="29.1" customHeight="1">
      <c r="A1889" s="18" t="inlineStr">
        <is>
          <t>91693</t>
        </is>
      </c>
      <c r="B1889" s="19" t="inlineStr">
        <is>
          <t>SERRA CIRCULAR DE BANCADA COM MOTOR ELÉTRICO POTÊNCIA DE 5HP, COM COIFA PARA DISCO 10" - CHI DIURNO. AF_08/2015</t>
        </is>
      </c>
      <c r="C1889" s="18" t="inlineStr">
        <is>
          <t>SINAPI</t>
        </is>
      </c>
      <c r="D1889" s="18" t="inlineStr">
        <is>
          <t>CHI</t>
        </is>
      </c>
      <c r="E1889" s="20" t="n">
        <v>0.237</v>
      </c>
      <c r="F1889" s="21">
        <f>'COMPOSICOES AUXILIARES'!G3317</f>
        <v/>
      </c>
      <c r="G1889" s="21">
        <f>TRUNC(TRUNC(E1889,8)*F1889,2)</f>
        <v/>
      </c>
      <c r="L1889" t="n">
        <v>0.237</v>
      </c>
      <c r="M1889" t="n">
        <v>32.36</v>
      </c>
      <c r="N1889">
        <f>(M1889-F1889)</f>
        <v/>
      </c>
    </row>
    <row r="1890" ht="29.1" customHeight="1">
      <c r="A1890" s="18" t="inlineStr">
        <is>
          <t>91692</t>
        </is>
      </c>
      <c r="B1890" s="19" t="inlineStr">
        <is>
          <t>SERRA CIRCULAR DE BANCADA COM MOTOR ELÉTRICO POTÊNCIA DE 5HP, COM COIFA PARA DISCO 10" - CHP DIURNO. AF_08/2015</t>
        </is>
      </c>
      <c r="C1890" s="18" t="inlineStr">
        <is>
          <t>SINAPI</t>
        </is>
      </c>
      <c r="D1890" s="18" t="inlineStr">
        <is>
          <t>CHP</t>
        </is>
      </c>
      <c r="E1890" s="20" t="n">
        <v>0.05</v>
      </c>
      <c r="F1890" s="21">
        <f>'COMPOSICOES AUXILIARES'!G3331</f>
        <v/>
      </c>
      <c r="G1890" s="21">
        <f>TRUNC(TRUNC(E1890,8)*F1890,2)</f>
        <v/>
      </c>
      <c r="L1890" t="n">
        <v>0.05</v>
      </c>
      <c r="M1890" t="n">
        <v>33.75</v>
      </c>
      <c r="N1890">
        <f>(M1890-F1890)</f>
        <v/>
      </c>
    </row>
    <row r="1891" ht="18" customHeight="1">
      <c r="A1891" s="1" t="n"/>
      <c r="B1891" s="1" t="n"/>
      <c r="C1891" s="1" t="n"/>
      <c r="D1891" s="1" t="n"/>
      <c r="E1891" s="77" t="inlineStr">
        <is>
          <t>TOTAL Equipamento Custo Horário:</t>
        </is>
      </c>
      <c r="F1891" s="89" t="n"/>
      <c r="G1891" s="22">
        <f>SUM(G1889:G1890)</f>
        <v/>
      </c>
    </row>
    <row r="1892" ht="15" customHeight="1">
      <c r="A1892" s="76" t="inlineStr">
        <is>
          <t>Material</t>
        </is>
      </c>
      <c r="B1892" s="89" t="n"/>
      <c r="C1892" s="74" t="inlineStr">
        <is>
          <t>FONTE</t>
        </is>
      </c>
      <c r="D1892" s="74" t="inlineStr">
        <is>
          <t>UNID</t>
        </is>
      </c>
      <c r="E1892" s="74" t="inlineStr">
        <is>
          <t>COEFICIENTE</t>
        </is>
      </c>
      <c r="F1892" s="74" t="inlineStr">
        <is>
          <t>PREÇO UNITÁRIO</t>
        </is>
      </c>
      <c r="G1892" s="74" t="inlineStr">
        <is>
          <t>TOTAL</t>
        </is>
      </c>
    </row>
    <row r="1893" ht="29.1" customHeight="1">
      <c r="A1893" s="18" t="inlineStr">
        <is>
          <t>00001358</t>
        </is>
      </c>
      <c r="B1893" s="19" t="inlineStr">
        <is>
          <t>CHAPA/PAINEL DE MADEIRA COMPENSADA RESINADA (MADEIRITE RESINADO ROSA) PARA FORMA DE CONCRETO, DE 2200 X 1100 MM, E = 17 MM</t>
        </is>
      </c>
      <c r="C1893" s="18" t="inlineStr">
        <is>
          <t>SINAPI</t>
        </is>
      </c>
      <c r="D1893" s="18" t="inlineStr">
        <is>
          <t>M2</t>
        </is>
      </c>
      <c r="E1893" s="20" t="n">
        <v>1.146</v>
      </c>
      <c r="F1893" s="21">
        <f>ROUND(M1893*FATOR, 2)</f>
        <v/>
      </c>
      <c r="G1893" s="21">
        <f>TRUNC(TRUNC(E1893,8)*F1893,2)</f>
        <v/>
      </c>
      <c r="L1893" t="n">
        <v>1.146</v>
      </c>
      <c r="M1893" t="n">
        <v>58.04</v>
      </c>
      <c r="N1893">
        <f>(M1893-F1893)</f>
        <v/>
      </c>
    </row>
    <row r="1894" ht="21" customHeight="1">
      <c r="A1894" s="18" t="inlineStr">
        <is>
          <t>00004491</t>
        </is>
      </c>
      <c r="B1894" s="19" t="inlineStr">
        <is>
          <t>PONTALETE *7,5 X 7,5* CM EM PINUS, MISTA OU EQUIVALENTE DA REGIAO - BRUTA</t>
        </is>
      </c>
      <c r="C1894" s="18" t="inlineStr">
        <is>
          <t>SINAPI</t>
        </is>
      </c>
      <c r="D1894" s="18" t="inlineStr">
        <is>
          <t>M</t>
        </is>
      </c>
      <c r="E1894" s="20" t="n">
        <v>0.166</v>
      </c>
      <c r="F1894" s="21">
        <f>ROUND(M1894*FATOR, 2)</f>
        <v/>
      </c>
      <c r="G1894" s="21">
        <f>TRUNC(TRUNC(E1894,8)*F1894,2)</f>
        <v/>
      </c>
      <c r="L1894" t="n">
        <v>0.166</v>
      </c>
      <c r="M1894" t="n">
        <v>11.26</v>
      </c>
      <c r="N1894">
        <f>(M1894-F1894)</f>
        <v/>
      </c>
    </row>
    <row r="1895" ht="15" customHeight="1">
      <c r="A1895" s="18" t="inlineStr">
        <is>
          <t>00005068</t>
        </is>
      </c>
      <c r="B1895" s="19" t="inlineStr">
        <is>
          <t>PREGO DE ACO POLIDO COM CABECA 17 X 21 (2 X 11)</t>
        </is>
      </c>
      <c r="C1895" s="18" t="inlineStr">
        <is>
          <t>SINAPI</t>
        </is>
      </c>
      <c r="D1895" s="18" t="inlineStr">
        <is>
          <t>KG</t>
        </is>
      </c>
      <c r="E1895" s="20" t="n">
        <v>0.159</v>
      </c>
      <c r="F1895" s="21">
        <f>ROUND(M1895*FATOR, 2)</f>
        <v/>
      </c>
      <c r="G1895" s="21">
        <f>TRUNC(TRUNC(E1895,8)*F1895,2)</f>
        <v/>
      </c>
      <c r="L1895" t="n">
        <v>0.159</v>
      </c>
      <c r="M1895" t="n">
        <v>13.61</v>
      </c>
      <c r="N1895">
        <f>(M1895-F1895)</f>
        <v/>
      </c>
    </row>
    <row r="1896" ht="21" customHeight="1">
      <c r="A1896" s="18" t="inlineStr">
        <is>
          <t>00004517</t>
        </is>
      </c>
      <c r="B1896" s="19" t="inlineStr">
        <is>
          <t>SARRAFO *2,5 X 7,5* CM EM PINUS, MISTA OU EQUIVALENTE DA REGIAO - BRUTA</t>
        </is>
      </c>
      <c r="C1896" s="18" t="inlineStr">
        <is>
          <t>SINAPI</t>
        </is>
      </c>
      <c r="D1896" s="18" t="inlineStr">
        <is>
          <t>M</t>
        </is>
      </c>
      <c r="E1896" s="20" t="n">
        <v>6.952</v>
      </c>
      <c r="F1896" s="21">
        <f>ROUND(M1896*FATOR, 2)</f>
        <v/>
      </c>
      <c r="G1896" s="21">
        <f>TRUNC(TRUNC(E1896,8)*F1896,2)</f>
        <v/>
      </c>
      <c r="L1896" t="n">
        <v>6.952</v>
      </c>
      <c r="M1896" t="n">
        <v>3.94</v>
      </c>
      <c r="N1896">
        <f>(M1896-F1896)</f>
        <v/>
      </c>
    </row>
    <row r="1897" ht="15" customHeight="1">
      <c r="A1897" s="1" t="n"/>
      <c r="B1897" s="1" t="n"/>
      <c r="C1897" s="1" t="n"/>
      <c r="D1897" s="1" t="n"/>
      <c r="E1897" s="77" t="inlineStr">
        <is>
          <t>TOTAL Material:</t>
        </is>
      </c>
      <c r="F1897" s="89" t="n"/>
      <c r="G1897" s="22">
        <f>SUM(G1893:G1896)</f>
        <v/>
      </c>
    </row>
    <row r="1898" ht="15" customHeight="1">
      <c r="A1898" s="76" t="inlineStr">
        <is>
          <t>Mão de Obra com Encargos Complementares</t>
        </is>
      </c>
      <c r="B1898" s="89" t="n"/>
      <c r="C1898" s="74" t="inlineStr">
        <is>
          <t>FONTE</t>
        </is>
      </c>
      <c r="D1898" s="74" t="inlineStr">
        <is>
          <t>UNID</t>
        </is>
      </c>
      <c r="E1898" s="74" t="inlineStr">
        <is>
          <t>COEFICIENTE</t>
        </is>
      </c>
      <c r="F1898" s="74" t="inlineStr">
        <is>
          <t>PREÇO UNITÁRIO</t>
        </is>
      </c>
      <c r="G1898" s="74" t="inlineStr">
        <is>
          <t>TOTAL</t>
        </is>
      </c>
    </row>
    <row r="1899" ht="21" customHeight="1">
      <c r="A1899" s="18" t="inlineStr">
        <is>
          <t>88239</t>
        </is>
      </c>
      <c r="B1899" s="19" t="inlineStr">
        <is>
          <t>AJUDANTE DE CARPINTEIRO COM ENCARGOS COMPLEMENTARES</t>
        </is>
      </c>
      <c r="C1899" s="18" t="inlineStr">
        <is>
          <t>SINAPI</t>
        </is>
      </c>
      <c r="D1899" s="18" t="inlineStr">
        <is>
          <t>H</t>
        </is>
      </c>
      <c r="E1899" s="20">
        <f>L1899*FATOR</f>
        <v/>
      </c>
      <c r="F1899" s="21">
        <f>'COMPOSICOES AUXILIARES'!G37</f>
        <v/>
      </c>
      <c r="G1899" s="21">
        <f>TRUNC(TRUNC(E1899,8)*F1899,2)</f>
        <v/>
      </c>
      <c r="L1899" t="n">
        <v>0.202</v>
      </c>
      <c r="M1899" t="n">
        <v>23.13</v>
      </c>
      <c r="N1899">
        <f>(M1899-F1899)</f>
        <v/>
      </c>
    </row>
    <row r="1900" ht="21" customHeight="1">
      <c r="A1900" s="18" t="inlineStr">
        <is>
          <t>88262</t>
        </is>
      </c>
      <c r="B1900" s="19" t="inlineStr">
        <is>
          <t>CARPINTEIRO DE FORMAS COM ENCARGOS COMPLEMENTARES</t>
        </is>
      </c>
      <c r="C1900" s="18" t="inlineStr">
        <is>
          <t>SINAPI</t>
        </is>
      </c>
      <c r="D1900" s="18" t="inlineStr">
        <is>
          <t>H</t>
        </is>
      </c>
      <c r="E1900" s="20">
        <f>L1900*FATOR</f>
        <v/>
      </c>
      <c r="F1900" s="21">
        <f>'COMPOSICOES AUXILIARES'!G825</f>
        <v/>
      </c>
      <c r="G1900" s="21">
        <f>TRUNC(TRUNC(E1900,8)*F1900,2)</f>
        <v/>
      </c>
      <c r="L1900" t="n">
        <v>0.911</v>
      </c>
      <c r="M1900" t="n">
        <v>28.52</v>
      </c>
      <c r="N1900">
        <f>(M1900-F1900)</f>
        <v/>
      </c>
    </row>
    <row r="1901" ht="18" customHeight="1">
      <c r="A1901" s="1" t="n"/>
      <c r="B1901" s="1" t="n"/>
      <c r="C1901" s="1" t="n"/>
      <c r="D1901" s="1" t="n"/>
      <c r="E1901" s="77" t="inlineStr">
        <is>
          <t>TOTAL Mão de Obra com Encargos Complementares:</t>
        </is>
      </c>
      <c r="F1901" s="89" t="n"/>
      <c r="G1901" s="22">
        <f>SUM(G1899:G1900)</f>
        <v/>
      </c>
    </row>
    <row r="1902" ht="15" customHeight="1">
      <c r="A1902" s="1" t="n"/>
      <c r="B1902" s="1" t="n"/>
      <c r="C1902" s="1" t="n"/>
      <c r="D1902" s="1" t="n"/>
      <c r="E1902" s="78" t="inlineStr">
        <is>
          <t>VALOR:</t>
        </is>
      </c>
      <c r="F1902" s="89" t="n"/>
      <c r="G1902" s="4">
        <f>SUM(G1897,G1901,G1891)</f>
        <v/>
      </c>
    </row>
    <row r="1903" ht="15" customHeight="1">
      <c r="A1903" s="1" t="n"/>
      <c r="B1903" s="1" t="n"/>
      <c r="C1903" s="1" t="n"/>
      <c r="D1903" s="1" t="n"/>
      <c r="E1903" s="78" t="inlineStr">
        <is>
          <t>VALOR BDI:</t>
        </is>
      </c>
      <c r="F1903" s="89" t="n"/>
      <c r="G1903" s="4">
        <f>ROUNDDOWN(G1902*BDI,2)</f>
        <v/>
      </c>
    </row>
    <row r="1904" ht="15" customHeight="1">
      <c r="A1904" s="1" t="n"/>
      <c r="B1904" s="1" t="n"/>
      <c r="C1904" s="1" t="n"/>
      <c r="D1904" s="1" t="n"/>
      <c r="E1904" s="78" t="inlineStr">
        <is>
          <t>VALOR COM BDI:</t>
        </is>
      </c>
      <c r="F1904" s="89" t="n"/>
      <c r="G1904" s="4">
        <f>G1903 + G1902</f>
        <v/>
      </c>
    </row>
    <row r="1905" ht="9.949999999999999" customHeight="1">
      <c r="A1905" s="1" t="n"/>
      <c r="B1905" s="1" t="n"/>
      <c r="C1905" s="1" t="n"/>
      <c r="D1905" s="1" t="n"/>
      <c r="E1905" s="79" t="n"/>
    </row>
    <row r="1906" ht="27" customHeight="1">
      <c r="A1906" s="80" t="inlineStr">
        <is>
          <t>91170 FIXAÇÃO DE TUBOS HORIZONTAIS DE PVC ÁGUA, PVC ESGOTO, PVC ÁGUA PLUVIAL, CPVC, PPR, COBRE OU AÇO, DIÂMETROS MENORES OU IGUAIS A 40 MM, COM ABRAÇADEIRA METÁLICA RÍGIDA TIPO U PERFIL 1 1/4", FIXADA EM PERFILADO EM LAJE. AF_09/2023_PS (M)</t>
        </is>
      </c>
      <c r="B1906" s="88" t="n"/>
      <c r="C1906" s="88" t="n"/>
      <c r="D1906" s="88" t="n"/>
      <c r="E1906" s="88" t="n"/>
      <c r="F1906" s="88" t="n"/>
      <c r="G1906" s="89" t="n"/>
    </row>
    <row r="1907" ht="15" customHeight="1">
      <c r="A1907" s="76" t="inlineStr">
        <is>
          <t>Material</t>
        </is>
      </c>
      <c r="B1907" s="89" t="n"/>
      <c r="C1907" s="74" t="inlineStr">
        <is>
          <t>FONTE</t>
        </is>
      </c>
      <c r="D1907" s="74" t="inlineStr">
        <is>
          <t>UNID</t>
        </is>
      </c>
      <c r="E1907" s="74" t="inlineStr">
        <is>
          <t>COEFICIENTE</t>
        </is>
      </c>
      <c r="F1907" s="74" t="inlineStr">
        <is>
          <t>PREÇO UNITÁRIO</t>
        </is>
      </c>
      <c r="G1907" s="74" t="inlineStr">
        <is>
          <t>TOTAL</t>
        </is>
      </c>
    </row>
    <row r="1908" ht="21" customHeight="1">
      <c r="A1908" s="18" t="inlineStr">
        <is>
          <t>00000392</t>
        </is>
      </c>
      <c r="B1908" s="19" t="inlineStr">
        <is>
          <t>ABRACADEIRA EM ACO PARA AMARRACAO DE ELETRODUTOS, TIPO D, COM 1/2" E PARAFUSO DE FIXACAO</t>
        </is>
      </c>
      <c r="C1908" s="18" t="inlineStr">
        <is>
          <t>SINAPI</t>
        </is>
      </c>
      <c r="D1908" s="18" t="inlineStr">
        <is>
          <t>UN</t>
        </is>
      </c>
      <c r="E1908" s="20" t="n">
        <v>1.7857</v>
      </c>
      <c r="F1908" s="21">
        <f>ROUND(M1908*FATOR, 2)</f>
        <v/>
      </c>
      <c r="G1908" s="21">
        <f>TRUNC(TRUNC(E1908,8)*F1908,2)</f>
        <v/>
      </c>
      <c r="L1908" t="n">
        <v>1.7857</v>
      </c>
      <c r="M1908" t="n">
        <v>3.05</v>
      </c>
      <c r="N1908">
        <f>(M1908-F1908)</f>
        <v/>
      </c>
    </row>
    <row r="1909" ht="15" customHeight="1">
      <c r="A1909" s="1" t="n"/>
      <c r="B1909" s="1" t="n"/>
      <c r="C1909" s="1" t="n"/>
      <c r="D1909" s="1" t="n"/>
      <c r="E1909" s="77" t="inlineStr">
        <is>
          <t>TOTAL Material:</t>
        </is>
      </c>
      <c r="F1909" s="89" t="n"/>
      <c r="G1909" s="22">
        <f>SUM(G1908:G1908)</f>
        <v/>
      </c>
    </row>
    <row r="1910" ht="15" customHeight="1">
      <c r="A1910" s="76" t="inlineStr">
        <is>
          <t>Mão de Obra com Encargos Complementares</t>
        </is>
      </c>
      <c r="B1910" s="89" t="n"/>
      <c r="C1910" s="74" t="inlineStr">
        <is>
          <t>FONTE</t>
        </is>
      </c>
      <c r="D1910" s="74" t="inlineStr">
        <is>
          <t>UNID</t>
        </is>
      </c>
      <c r="E1910" s="74" t="inlineStr">
        <is>
          <t>COEFICIENTE</t>
        </is>
      </c>
      <c r="F1910" s="74" t="inlineStr">
        <is>
          <t>PREÇO UNITÁRIO</t>
        </is>
      </c>
      <c r="G1910" s="74" t="inlineStr">
        <is>
          <t>TOTAL</t>
        </is>
      </c>
    </row>
    <row r="1911" ht="21" customHeight="1">
      <c r="A1911" s="18" t="inlineStr">
        <is>
          <t>88248</t>
        </is>
      </c>
      <c r="B1911" s="19" t="inlineStr">
        <is>
          <t>AUXILIAR DE ENCANADOR OU BOMBEIRO HIDRÁULICO COM ENCARGOS COMPLEMENTARES</t>
        </is>
      </c>
      <c r="C1911" s="18" t="inlineStr">
        <is>
          <t>SINAPI</t>
        </is>
      </c>
      <c r="D1911" s="18" t="inlineStr">
        <is>
          <t>H</t>
        </is>
      </c>
      <c r="E1911" s="20">
        <f>L1911*FATOR</f>
        <v/>
      </c>
      <c r="F1911" s="21">
        <f>'COMPOSICOES AUXILIARES'!G395</f>
        <v/>
      </c>
      <c r="G1911" s="21">
        <f>TRUNC(TRUNC(E1911,8)*F1911,2)</f>
        <v/>
      </c>
      <c r="L1911" t="n">
        <v>0.048</v>
      </c>
      <c r="M1911" t="n">
        <v>22.64</v>
      </c>
      <c r="N1911">
        <f>(M1911-F1911)</f>
        <v/>
      </c>
    </row>
    <row r="1912" ht="21" customHeight="1">
      <c r="A1912" s="18" t="inlineStr">
        <is>
          <t>88267</t>
        </is>
      </c>
      <c r="B1912" s="19" t="inlineStr">
        <is>
          <t>ENCANADOR OU BOMBEIRO HIDRÁULICO COM ENCARGOS COMPLEMENTARES</t>
        </is>
      </c>
      <c r="C1912" s="18" t="inlineStr">
        <is>
          <t>SINAPI</t>
        </is>
      </c>
      <c r="D1912" s="18" t="inlineStr">
        <is>
          <t>H</t>
        </is>
      </c>
      <c r="E1912" s="20">
        <f>L1912*FATOR</f>
        <v/>
      </c>
      <c r="F1912" s="21">
        <f>'COMPOSICOES AUXILIARES'!G1569</f>
        <v/>
      </c>
      <c r="G1912" s="21">
        <f>TRUNC(TRUNC(E1912,8)*F1912,2)</f>
        <v/>
      </c>
      <c r="L1912" t="n">
        <v>0.2114</v>
      </c>
      <c r="M1912" t="n">
        <v>28.12</v>
      </c>
      <c r="N1912">
        <f>(M1912-F1912)</f>
        <v/>
      </c>
    </row>
    <row r="1913" ht="18" customHeight="1">
      <c r="A1913" s="1" t="n"/>
      <c r="B1913" s="1" t="n"/>
      <c r="C1913" s="1" t="n"/>
      <c r="D1913" s="1" t="n"/>
      <c r="E1913" s="77" t="inlineStr">
        <is>
          <t>TOTAL Mão de Obra com Encargos Complementares:</t>
        </is>
      </c>
      <c r="F1913" s="89" t="n"/>
      <c r="G1913" s="22">
        <f>SUM(G1911:G1912)</f>
        <v/>
      </c>
    </row>
    <row r="1914" ht="15" customHeight="1">
      <c r="A1914" s="1" t="n"/>
      <c r="B1914" s="1" t="n"/>
      <c r="C1914" s="1" t="n"/>
      <c r="D1914" s="1" t="n"/>
      <c r="E1914" s="78" t="inlineStr">
        <is>
          <t>VALOR:</t>
        </is>
      </c>
      <c r="F1914" s="89" t="n"/>
      <c r="G1914" s="4">
        <f>SUM(G1909,G1913)</f>
        <v/>
      </c>
    </row>
    <row r="1915" ht="15" customHeight="1">
      <c r="A1915" s="1" t="n"/>
      <c r="B1915" s="1" t="n"/>
      <c r="C1915" s="1" t="n"/>
      <c r="D1915" s="1" t="n"/>
      <c r="E1915" s="78" t="inlineStr">
        <is>
          <t>VALOR BDI:</t>
        </is>
      </c>
      <c r="F1915" s="89" t="n"/>
      <c r="G1915" s="4">
        <f>ROUNDDOWN(G1914*BDI,2)</f>
        <v/>
      </c>
    </row>
    <row r="1916" ht="15" customHeight="1">
      <c r="A1916" s="1" t="n"/>
      <c r="B1916" s="1" t="n"/>
      <c r="C1916" s="1" t="n"/>
      <c r="D1916" s="1" t="n"/>
      <c r="E1916" s="78" t="inlineStr">
        <is>
          <t>VALOR COM BDI:</t>
        </is>
      </c>
      <c r="F1916" s="89" t="n"/>
      <c r="G1916" s="4">
        <f>G1915 + G1914</f>
        <v/>
      </c>
    </row>
    <row r="1917" ht="9.949999999999999" customHeight="1">
      <c r="A1917" s="1" t="n"/>
      <c r="B1917" s="1" t="n"/>
      <c r="C1917" s="1" t="n"/>
      <c r="D1917" s="1" t="n"/>
      <c r="E1917" s="79" t="n"/>
    </row>
    <row r="1918" ht="27" customHeight="1">
      <c r="A1918" s="80" t="inlineStr">
        <is>
          <t>91173 FIXAÇÃO DE TUBOS VERTICAIS DE PVC ÁGUA, PVC ESGOTO, PVC ÁGUA PLUVIAL, CPVC, PPR, COBRE OU AÇO, DIÂMETROS MENORES OU IGUAIS A 40 MM, COM ABRAÇADEIRA METÁLICA RÍGIDA TIPO U PERFIL 1 1/4", FIXADA EM PERFILADO EM PAREDE. AF_09/2023_PS (M)</t>
        </is>
      </c>
      <c r="B1918" s="88" t="n"/>
      <c r="C1918" s="88" t="n"/>
      <c r="D1918" s="88" t="n"/>
      <c r="E1918" s="88" t="n"/>
      <c r="F1918" s="88" t="n"/>
      <c r="G1918" s="89" t="n"/>
    </row>
    <row r="1919" ht="15" customHeight="1">
      <c r="A1919" s="76" t="inlineStr">
        <is>
          <t>Material</t>
        </is>
      </c>
      <c r="B1919" s="89" t="n"/>
      <c r="C1919" s="74" t="inlineStr">
        <is>
          <t>FONTE</t>
        </is>
      </c>
      <c r="D1919" s="74" t="inlineStr">
        <is>
          <t>UNID</t>
        </is>
      </c>
      <c r="E1919" s="74" t="inlineStr">
        <is>
          <t>COEFICIENTE</t>
        </is>
      </c>
      <c r="F1919" s="74" t="inlineStr">
        <is>
          <t>PREÇO UNITÁRIO</t>
        </is>
      </c>
      <c r="G1919" s="74" t="inlineStr">
        <is>
          <t>TOTAL</t>
        </is>
      </c>
    </row>
    <row r="1920" ht="21" customHeight="1">
      <c r="A1920" s="18" t="inlineStr">
        <is>
          <t>00000392</t>
        </is>
      </c>
      <c r="B1920" s="19" t="inlineStr">
        <is>
          <t>ABRACADEIRA EM ACO PARA AMARRACAO DE ELETRODUTOS, TIPO D, COM 1/2" E PARAFUSO DE FIXACAO</t>
        </is>
      </c>
      <c r="C1920" s="18" t="inlineStr">
        <is>
          <t>SINAPI</t>
        </is>
      </c>
      <c r="D1920" s="18" t="inlineStr">
        <is>
          <t>UN</t>
        </is>
      </c>
      <c r="E1920" s="20" t="n">
        <v>0.6667</v>
      </c>
      <c r="F1920" s="21">
        <f>ROUND(M1920*FATOR, 2)</f>
        <v/>
      </c>
      <c r="G1920" s="21">
        <f>TRUNC(TRUNC(E1920,8)*F1920,2)</f>
        <v/>
      </c>
      <c r="L1920" t="n">
        <v>0.6667</v>
      </c>
      <c r="M1920" t="n">
        <v>3.05</v>
      </c>
      <c r="N1920">
        <f>(M1920-F1920)</f>
        <v/>
      </c>
    </row>
    <row r="1921" ht="15" customHeight="1">
      <c r="A1921" s="1" t="n"/>
      <c r="B1921" s="1" t="n"/>
      <c r="C1921" s="1" t="n"/>
      <c r="D1921" s="1" t="n"/>
      <c r="E1921" s="77" t="inlineStr">
        <is>
          <t>TOTAL Material:</t>
        </is>
      </c>
      <c r="F1921" s="89" t="n"/>
      <c r="G1921" s="22">
        <f>SUM(G1920:G1920)</f>
        <v/>
      </c>
    </row>
    <row r="1922" ht="15" customHeight="1">
      <c r="A1922" s="76" t="inlineStr">
        <is>
          <t>Mão de Obra com Encargos Complementares</t>
        </is>
      </c>
      <c r="B1922" s="89" t="n"/>
      <c r="C1922" s="74" t="inlineStr">
        <is>
          <t>FONTE</t>
        </is>
      </c>
      <c r="D1922" s="74" t="inlineStr">
        <is>
          <t>UNID</t>
        </is>
      </c>
      <c r="E1922" s="74" t="inlineStr">
        <is>
          <t>COEFICIENTE</t>
        </is>
      </c>
      <c r="F1922" s="74" t="inlineStr">
        <is>
          <t>PREÇO UNITÁRIO</t>
        </is>
      </c>
      <c r="G1922" s="74" t="inlineStr">
        <is>
          <t>TOTAL</t>
        </is>
      </c>
    </row>
    <row r="1923" ht="21" customHeight="1">
      <c r="A1923" s="18" t="inlineStr">
        <is>
          <t>88248</t>
        </is>
      </c>
      <c r="B1923" s="19" t="inlineStr">
        <is>
          <t>AUXILIAR DE ENCANADOR OU BOMBEIRO HIDRÁULICO COM ENCARGOS COMPLEMENTARES</t>
        </is>
      </c>
      <c r="C1923" s="18" t="inlineStr">
        <is>
          <t>SINAPI</t>
        </is>
      </c>
      <c r="D1923" s="18" t="inlineStr">
        <is>
          <t>H</t>
        </is>
      </c>
      <c r="E1923" s="20">
        <f>L1923*FATOR</f>
        <v/>
      </c>
      <c r="F1923" s="21">
        <f>'COMPOSICOES AUXILIARES'!G395</f>
        <v/>
      </c>
      <c r="G1923" s="21">
        <f>TRUNC(TRUNC(E1923,8)*F1923,2)</f>
        <v/>
      </c>
      <c r="L1923" t="n">
        <v>0.0179</v>
      </c>
      <c r="M1923" t="n">
        <v>22.64</v>
      </c>
      <c r="N1923">
        <f>(M1923-F1923)</f>
        <v/>
      </c>
    </row>
    <row r="1924" ht="21" customHeight="1">
      <c r="A1924" s="18" t="inlineStr">
        <is>
          <t>88267</t>
        </is>
      </c>
      <c r="B1924" s="19" t="inlineStr">
        <is>
          <t>ENCANADOR OU BOMBEIRO HIDRÁULICO COM ENCARGOS COMPLEMENTARES</t>
        </is>
      </c>
      <c r="C1924" s="18" t="inlineStr">
        <is>
          <t>SINAPI</t>
        </is>
      </c>
      <c r="D1924" s="18" t="inlineStr">
        <is>
          <t>H</t>
        </is>
      </c>
      <c r="E1924" s="20">
        <f>L1924*FATOR</f>
        <v/>
      </c>
      <c r="F1924" s="21">
        <f>'COMPOSICOES AUXILIARES'!G1569</f>
        <v/>
      </c>
      <c r="G1924" s="21">
        <f>TRUNC(TRUNC(E1924,8)*F1924,2)</f>
        <v/>
      </c>
      <c r="L1924" t="n">
        <v>0.0789</v>
      </c>
      <c r="M1924" t="n">
        <v>28.12</v>
      </c>
      <c r="N1924">
        <f>(M1924-F1924)</f>
        <v/>
      </c>
    </row>
    <row r="1925" ht="18" customHeight="1">
      <c r="A1925" s="1" t="n"/>
      <c r="B1925" s="1" t="n"/>
      <c r="C1925" s="1" t="n"/>
      <c r="D1925" s="1" t="n"/>
      <c r="E1925" s="77" t="inlineStr">
        <is>
          <t>TOTAL Mão de Obra com Encargos Complementares:</t>
        </is>
      </c>
      <c r="F1925" s="89" t="n"/>
      <c r="G1925" s="22">
        <f>SUM(G1923:G1924)</f>
        <v/>
      </c>
    </row>
    <row r="1926" ht="15" customHeight="1">
      <c r="A1926" s="1" t="n"/>
      <c r="B1926" s="1" t="n"/>
      <c r="C1926" s="1" t="n"/>
      <c r="D1926" s="1" t="n"/>
      <c r="E1926" s="78" t="inlineStr">
        <is>
          <t>VALOR:</t>
        </is>
      </c>
      <c r="F1926" s="89" t="n"/>
      <c r="G1926" s="4">
        <f>SUM(G1921,G1925)</f>
        <v/>
      </c>
    </row>
    <row r="1927" ht="15" customHeight="1">
      <c r="A1927" s="1" t="n"/>
      <c r="B1927" s="1" t="n"/>
      <c r="C1927" s="1" t="n"/>
      <c r="D1927" s="1" t="n"/>
      <c r="E1927" s="78" t="inlineStr">
        <is>
          <t>VALOR BDI:</t>
        </is>
      </c>
      <c r="F1927" s="89" t="n"/>
      <c r="G1927" s="4">
        <f>ROUNDDOWN(G1926*BDI,2)</f>
        <v/>
      </c>
    </row>
    <row r="1928" ht="15" customHeight="1">
      <c r="A1928" s="1" t="n"/>
      <c r="B1928" s="1" t="n"/>
      <c r="C1928" s="1" t="n"/>
      <c r="D1928" s="1" t="n"/>
      <c r="E1928" s="78" t="inlineStr">
        <is>
          <t>VALOR COM BDI:</t>
        </is>
      </c>
      <c r="F1928" s="89" t="n"/>
      <c r="G1928" s="4">
        <f>G1927 + G1926</f>
        <v/>
      </c>
    </row>
    <row r="1929" ht="9.949999999999999" customHeight="1">
      <c r="A1929" s="1" t="n"/>
      <c r="B1929" s="1" t="n"/>
      <c r="C1929" s="1" t="n"/>
      <c r="D1929" s="1" t="n"/>
      <c r="E1929" s="79" t="n"/>
    </row>
    <row r="1930" ht="20.1" customHeight="1">
      <c r="A1930" s="80" t="inlineStr">
        <is>
          <t>S11640 Forma plana para estruturas, em compensado plastificado de 10mm, 02 usos, inclusive escoramento - Revisada 07.2015 (m2)</t>
        </is>
      </c>
      <c r="B1930" s="88" t="n"/>
      <c r="C1930" s="88" t="n"/>
      <c r="D1930" s="88" t="n"/>
      <c r="E1930" s="88" t="n"/>
      <c r="F1930" s="88" t="n"/>
      <c r="G1930" s="89" t="n"/>
    </row>
    <row r="1931" ht="15" customHeight="1">
      <c r="A1931" s="76" t="inlineStr">
        <is>
          <t>Material</t>
        </is>
      </c>
      <c r="B1931" s="89" t="n"/>
      <c r="C1931" s="74" t="inlineStr">
        <is>
          <t>FONTE</t>
        </is>
      </c>
      <c r="D1931" s="74" t="inlineStr">
        <is>
          <t>UNID</t>
        </is>
      </c>
      <c r="E1931" s="74" t="inlineStr">
        <is>
          <t>COEFICIENTE</t>
        </is>
      </c>
      <c r="F1931" s="74" t="inlineStr">
        <is>
          <t>PREÇO UNITÁRIO</t>
        </is>
      </c>
      <c r="G1931" s="74" t="inlineStr">
        <is>
          <t>TOTAL</t>
        </is>
      </c>
    </row>
    <row r="1932" ht="21" customHeight="1">
      <c r="A1932" s="18" t="inlineStr">
        <is>
          <t>00043130</t>
        </is>
      </c>
      <c r="B1932" s="19" t="inlineStr">
        <is>
          <t>ARAME GALVANIZADO 12 BWG, D = 2,76 MM (0,048 KG/M) OU 14 BWG, D = 2,11 MM (0,026 KG/M)</t>
        </is>
      </c>
      <c r="C1932" s="18" t="inlineStr">
        <is>
          <t>SINAPI</t>
        </is>
      </c>
      <c r="D1932" s="18" t="inlineStr">
        <is>
          <t>KG</t>
        </is>
      </c>
      <c r="E1932" s="20" t="n">
        <v>0.15</v>
      </c>
      <c r="F1932" s="21">
        <f>ROUND(M1932*FATOR, 2)</f>
        <v/>
      </c>
      <c r="G1932" s="21">
        <f>ROUND(ROUND(E1932,8)*F1932,2)</f>
        <v/>
      </c>
      <c r="L1932" t="n">
        <v>0.15</v>
      </c>
      <c r="M1932" t="n">
        <v>15.73</v>
      </c>
      <c r="N1932">
        <f>(M1932-F1932)</f>
        <v/>
      </c>
    </row>
    <row r="1933" ht="29.1" customHeight="1">
      <c r="A1933" s="18" t="inlineStr">
        <is>
          <t>00001346</t>
        </is>
      </c>
      <c r="B1933" s="19" t="inlineStr">
        <is>
          <t>CHAPA/PAINEL DE MADEIRA COMPENSADA PLASTIFICADA (MADEIRITE PLASTIFICADO) PARA FORMA DE CONCRETO, DE 2200 X 1100 MM, E = 10 MM</t>
        </is>
      </c>
      <c r="C1933" s="18" t="inlineStr">
        <is>
          <t>SINAPI</t>
        </is>
      </c>
      <c r="D1933" s="18" t="inlineStr">
        <is>
          <t>M2</t>
        </is>
      </c>
      <c r="E1933" s="20" t="n">
        <v>0.584</v>
      </c>
      <c r="F1933" s="21">
        <f>ROUND(M1933*FATOR, 2)</f>
        <v/>
      </c>
      <c r="G1933" s="21">
        <f>ROUND(ROUND(E1933,8)*F1933,2)</f>
        <v/>
      </c>
      <c r="L1933" t="n">
        <v>0.584</v>
      </c>
      <c r="M1933" t="n">
        <v>57.17</v>
      </c>
      <c r="N1933">
        <f>(M1933-F1933)</f>
        <v/>
      </c>
    </row>
    <row r="1934" ht="21" customHeight="1">
      <c r="A1934" s="18" t="inlineStr">
        <is>
          <t>00002692</t>
        </is>
      </c>
      <c r="B1934" s="19" t="inlineStr">
        <is>
          <t>DESMOLDANTE PROTETOR PARA FORMAS DE MADEIRA, DE BASE OLEOSA EMULSIONADA EM AGUA</t>
        </is>
      </c>
      <c r="C1934" s="18" t="inlineStr">
        <is>
          <t>SINAPI</t>
        </is>
      </c>
      <c r="D1934" s="18" t="inlineStr">
        <is>
          <t>L</t>
        </is>
      </c>
      <c r="E1934" s="20" t="n">
        <v>0.02</v>
      </c>
      <c r="F1934" s="21">
        <f>ROUND(M1934*FATOR, 2)</f>
        <v/>
      </c>
      <c r="G1934" s="21">
        <f>ROUND(ROUND(E1934,8)*F1934,2)</f>
        <v/>
      </c>
      <c r="L1934" t="n">
        <v>0.02</v>
      </c>
      <c r="M1934" t="n">
        <v>7.74</v>
      </c>
      <c r="N1934">
        <f>(M1934-F1934)</f>
        <v/>
      </c>
    </row>
    <row r="1935" ht="21" customHeight="1">
      <c r="A1935" s="18" t="inlineStr">
        <is>
          <t>I01569</t>
        </is>
      </c>
      <c r="B1935" s="19" t="inlineStr">
        <is>
          <t>Madeira mista serrada (barrote) 6 x 6cm - 0,0036 m3/m (angelim, louro)</t>
        </is>
      </c>
      <c r="C1935" s="18" t="inlineStr">
        <is>
          <t>ORSE</t>
        </is>
      </c>
      <c r="D1935" s="18" t="inlineStr">
        <is>
          <t>m</t>
        </is>
      </c>
      <c r="E1935" s="20" t="n">
        <v>3.067</v>
      </c>
      <c r="F1935" s="21">
        <f>ROUND(M1935*FATOR, 2)</f>
        <v/>
      </c>
      <c r="G1935" s="21">
        <f>ROUND(ROUND(E1935,8)*F1935,2)</f>
        <v/>
      </c>
      <c r="L1935" t="n">
        <v>3.067</v>
      </c>
      <c r="M1935" t="n">
        <v>6.75</v>
      </c>
      <c r="N1935">
        <f>(M1935-F1935)</f>
        <v/>
      </c>
    </row>
    <row r="1936" ht="15" customHeight="1">
      <c r="A1936" s="18" t="inlineStr">
        <is>
          <t>00005068</t>
        </is>
      </c>
      <c r="B1936" s="19" t="inlineStr">
        <is>
          <t>PREGO DE ACO POLIDO COM CABECA 17 X 21 (2 X 11)</t>
        </is>
      </c>
      <c r="C1936" s="18" t="inlineStr">
        <is>
          <t>SINAPI</t>
        </is>
      </c>
      <c r="D1936" s="18" t="inlineStr">
        <is>
          <t>KG</t>
        </is>
      </c>
      <c r="E1936" s="20" t="n">
        <v>0.025</v>
      </c>
      <c r="F1936" s="21">
        <f>ROUND(M1936*FATOR, 2)</f>
        <v/>
      </c>
      <c r="G1936" s="21">
        <f>ROUND(ROUND(E1936,8)*F1936,2)</f>
        <v/>
      </c>
      <c r="L1936" t="n">
        <v>0.025</v>
      </c>
      <c r="M1936" t="n">
        <v>13.61</v>
      </c>
      <c r="N1936">
        <f>(M1936-F1936)</f>
        <v/>
      </c>
    </row>
    <row r="1937" ht="15" customHeight="1">
      <c r="A1937" s="18" t="inlineStr">
        <is>
          <t>00005069</t>
        </is>
      </c>
      <c r="B1937" s="19" t="inlineStr">
        <is>
          <t>PREGO DE ACO POLIDO COM CABECA 17 X 27 (2 1/2 X 11)</t>
        </is>
      </c>
      <c r="C1937" s="18" t="inlineStr">
        <is>
          <t>SINAPI</t>
        </is>
      </c>
      <c r="D1937" s="18" t="inlineStr">
        <is>
          <t>KG</t>
        </is>
      </c>
      <c r="E1937" s="20" t="n">
        <v>0.1</v>
      </c>
      <c r="F1937" s="21">
        <f>ROUND(M1937*FATOR, 2)</f>
        <v/>
      </c>
      <c r="G1937" s="21">
        <f>ROUND(ROUND(E1937,8)*F1937,2)</f>
        <v/>
      </c>
      <c r="L1937" t="n">
        <v>0.1</v>
      </c>
      <c r="M1937" t="n">
        <v>13.87</v>
      </c>
      <c r="N1937">
        <f>(M1937-F1937)</f>
        <v/>
      </c>
    </row>
    <row r="1938" ht="21" customHeight="1">
      <c r="A1938" s="18" t="inlineStr">
        <is>
          <t>00004509</t>
        </is>
      </c>
      <c r="B1938" s="19" t="inlineStr">
        <is>
          <t>SARRAFO *2,5 X 10* CM EM PINUS, MISTA OU EQUIVALENTE DA REGIAO - BRUTA</t>
        </is>
      </c>
      <c r="C1938" s="18" t="inlineStr">
        <is>
          <t>SINAPI</t>
        </is>
      </c>
      <c r="D1938" s="18" t="inlineStr">
        <is>
          <t>M</t>
        </is>
      </c>
      <c r="E1938" s="20" t="n">
        <v>2.722</v>
      </c>
      <c r="F1938" s="21">
        <f>ROUND(M1938*FATOR, 2)</f>
        <v/>
      </c>
      <c r="G1938" s="21">
        <f>ROUND(ROUND(E1938,8)*F1938,2)</f>
        <v/>
      </c>
      <c r="L1938" t="n">
        <v>2.722</v>
      </c>
      <c r="M1938" t="n">
        <v>5.71</v>
      </c>
      <c r="N1938">
        <f>(M1938-F1938)</f>
        <v/>
      </c>
    </row>
    <row r="1939" ht="29.1" customHeight="1">
      <c r="A1939" s="18" t="inlineStr">
        <is>
          <t>00006193</t>
        </is>
      </c>
      <c r="B1939" s="19" t="inlineStr">
        <is>
          <t>TABUA NAO APARELHADA *2,5 X 20* CM, EM MACARANDUBA/MASSARANDUBA, ANGELIM OU EQUIVALENTE DA REGIAO - BRUTA</t>
        </is>
      </c>
      <c r="C1939" s="18" t="inlineStr">
        <is>
          <t>SINAPI</t>
        </is>
      </c>
      <c r="D1939" s="18" t="inlineStr">
        <is>
          <t>M</t>
        </is>
      </c>
      <c r="E1939" s="20" t="n">
        <v>0.306</v>
      </c>
      <c r="F1939" s="21">
        <f>ROUND(M1939*FATOR, 2)</f>
        <v/>
      </c>
      <c r="G1939" s="21">
        <f>ROUND(ROUND(E1939,8)*F1939,2)</f>
        <v/>
      </c>
      <c r="L1939" t="n">
        <v>0.306</v>
      </c>
      <c r="M1939" t="n">
        <v>17.66</v>
      </c>
      <c r="N1939">
        <f>(M1939-F1939)</f>
        <v/>
      </c>
    </row>
    <row r="1940" ht="15" customHeight="1">
      <c r="A1940" s="1" t="n"/>
      <c r="B1940" s="1" t="n"/>
      <c r="C1940" s="1" t="n"/>
      <c r="D1940" s="1" t="n"/>
      <c r="E1940" s="77" t="inlineStr">
        <is>
          <t>TOTAL Material:</t>
        </is>
      </c>
      <c r="F1940" s="89" t="n"/>
      <c r="G1940" s="22">
        <f>SUM(G1932:G1939)</f>
        <v/>
      </c>
    </row>
    <row r="1941" ht="15" customHeight="1">
      <c r="A1941" s="76" t="inlineStr">
        <is>
          <t>Mão de Obra com Encargos Complementares</t>
        </is>
      </c>
      <c r="B1941" s="89" t="n"/>
      <c r="C1941" s="74" t="inlineStr">
        <is>
          <t>FONTE</t>
        </is>
      </c>
      <c r="D1941" s="74" t="inlineStr">
        <is>
          <t>UNID</t>
        </is>
      </c>
      <c r="E1941" s="74" t="inlineStr">
        <is>
          <t>COEFICIENTE</t>
        </is>
      </c>
      <c r="F1941" s="74" t="inlineStr">
        <is>
          <t>PREÇO UNITÁRIO</t>
        </is>
      </c>
      <c r="G1941" s="74" t="inlineStr">
        <is>
          <t>TOTAL</t>
        </is>
      </c>
    </row>
    <row r="1942" ht="21" customHeight="1">
      <c r="A1942" s="18" t="inlineStr">
        <is>
          <t>88262</t>
        </is>
      </c>
      <c r="B1942" s="19" t="inlineStr">
        <is>
          <t>CARPINTEIRO DE FORMAS COM ENCARGOS COMPLEMENTARES</t>
        </is>
      </c>
      <c r="C1942" s="18" t="inlineStr">
        <is>
          <t>SINAPI</t>
        </is>
      </c>
      <c r="D1942" s="18" t="inlineStr">
        <is>
          <t>H</t>
        </is>
      </c>
      <c r="E1942" s="20">
        <f>L1942*FATOR</f>
        <v/>
      </c>
      <c r="F1942" s="21">
        <f>'COMPOSICOES AUXILIARES'!G825</f>
        <v/>
      </c>
      <c r="G1942" s="21">
        <f>ROUND(ROUND(E1942,8)*F1942,2)</f>
        <v/>
      </c>
      <c r="L1942" t="n">
        <v>1.333</v>
      </c>
      <c r="M1942" t="n">
        <v>28.52</v>
      </c>
      <c r="N1942">
        <f>(M1942-F1942)</f>
        <v/>
      </c>
    </row>
    <row r="1943" ht="15" customHeight="1">
      <c r="A1943" s="18" t="inlineStr">
        <is>
          <t>88316</t>
        </is>
      </c>
      <c r="B1943" s="19" t="inlineStr">
        <is>
          <t>SERVENTE COM ENCARGOS COMPLEMENTARES</t>
        </is>
      </c>
      <c r="C1943" s="18" t="inlineStr">
        <is>
          <t>SINAPI</t>
        </is>
      </c>
      <c r="D1943" s="18" t="inlineStr">
        <is>
          <t>H</t>
        </is>
      </c>
      <c r="E1943" s="20">
        <f>L1943*FATOR</f>
        <v/>
      </c>
      <c r="F1943" s="21">
        <f>'COMPOSICOES AUXILIARES'!G3382</f>
        <v/>
      </c>
      <c r="G1943" s="21">
        <f>ROUND(ROUND(E1943,8)*F1943,2)</f>
        <v/>
      </c>
      <c r="L1943" t="n">
        <v>0.333</v>
      </c>
      <c r="M1943" t="n">
        <v>22.1</v>
      </c>
      <c r="N1943">
        <f>(M1943-F1943)</f>
        <v/>
      </c>
    </row>
    <row r="1944" ht="18" customHeight="1">
      <c r="A1944" s="1" t="n"/>
      <c r="B1944" s="1" t="n"/>
      <c r="C1944" s="1" t="n"/>
      <c r="D1944" s="1" t="n"/>
      <c r="E1944" s="77" t="inlineStr">
        <is>
          <t>TOTAL Mão de Obra com Encargos Complementares:</t>
        </is>
      </c>
      <c r="F1944" s="89" t="n"/>
      <c r="G1944" s="22">
        <f>SUM(G1942:G1943)</f>
        <v/>
      </c>
    </row>
    <row r="1945" ht="15" customHeight="1">
      <c r="A1945" s="1" t="n"/>
      <c r="B1945" s="1" t="n"/>
      <c r="C1945" s="1" t="n"/>
      <c r="D1945" s="1" t="n"/>
      <c r="E1945" s="78" t="inlineStr">
        <is>
          <t>VALOR:</t>
        </is>
      </c>
      <c r="F1945" s="89" t="n"/>
      <c r="G1945" s="4">
        <f>SUM(G1940,G1944)</f>
        <v/>
      </c>
    </row>
    <row r="1946" ht="15" customHeight="1">
      <c r="A1946" s="1" t="n"/>
      <c r="B1946" s="1" t="n"/>
      <c r="C1946" s="1" t="n"/>
      <c r="D1946" s="1" t="n"/>
      <c r="E1946" s="78" t="inlineStr">
        <is>
          <t>VALOR BDI:</t>
        </is>
      </c>
      <c r="F1946" s="89" t="n"/>
      <c r="G1946" s="4">
        <f>ROUNDDOWN(G1945*BDI,2)</f>
        <v/>
      </c>
    </row>
    <row r="1947" ht="15" customHeight="1">
      <c r="A1947" s="1" t="n"/>
      <c r="B1947" s="1" t="n"/>
      <c r="C1947" s="1" t="n"/>
      <c r="D1947" s="1" t="n"/>
      <c r="E1947" s="78" t="inlineStr">
        <is>
          <t>VALOR COM BDI:</t>
        </is>
      </c>
      <c r="F1947" s="89" t="n"/>
      <c r="G1947" s="4">
        <f>G1946 + G1945</f>
        <v/>
      </c>
    </row>
    <row r="1948" ht="9.949999999999999" customHeight="1">
      <c r="A1948" s="1" t="n"/>
      <c r="B1948" s="1" t="n"/>
      <c r="C1948" s="1" t="n"/>
      <c r="D1948" s="1" t="n"/>
      <c r="E1948" s="79" t="n"/>
    </row>
    <row r="1949" ht="20.1" customHeight="1">
      <c r="A1949" s="80" t="inlineStr">
        <is>
          <t>S00081 Forma plana para fundações, em tábuas de pinho, 01 uso (m2)</t>
        </is>
      </c>
      <c r="B1949" s="88" t="n"/>
      <c r="C1949" s="88" t="n"/>
      <c r="D1949" s="88" t="n"/>
      <c r="E1949" s="88" t="n"/>
      <c r="F1949" s="88" t="n"/>
      <c r="G1949" s="89" t="n"/>
    </row>
    <row r="1950" ht="15" customHeight="1">
      <c r="A1950" s="76" t="inlineStr">
        <is>
          <t>Encargos Complementares</t>
        </is>
      </c>
      <c r="B1950" s="89" t="n"/>
      <c r="C1950" s="74" t="inlineStr">
        <is>
          <t>FONTE</t>
        </is>
      </c>
      <c r="D1950" s="74" t="inlineStr">
        <is>
          <t>UNID</t>
        </is>
      </c>
      <c r="E1950" s="74" t="inlineStr">
        <is>
          <t>COEFICIENTE</t>
        </is>
      </c>
      <c r="F1950" s="74" t="inlineStr">
        <is>
          <t>PREÇO UNITÁRIO</t>
        </is>
      </c>
      <c r="G1950" s="74" t="inlineStr">
        <is>
          <t>TOTAL</t>
        </is>
      </c>
    </row>
    <row r="1951" ht="15" customHeight="1">
      <c r="A1951" s="18" t="inlineStr">
        <is>
          <t>S10551</t>
        </is>
      </c>
      <c r="B1951" s="19" t="inlineStr">
        <is>
          <t>Encargos Complementares - Carpinteiro</t>
        </is>
      </c>
      <c r="C1951" s="18" t="inlineStr">
        <is>
          <t>ORSE</t>
        </is>
      </c>
      <c r="D1951" s="18" t="inlineStr">
        <is>
          <t>h</t>
        </is>
      </c>
      <c r="E1951" s="20" t="n">
        <v>1.7</v>
      </c>
      <c r="F1951" s="21" t="n">
        <v>3.78</v>
      </c>
      <c r="G1951" s="21">
        <f>ROUND(ROUND(E1951,8)*F1951,2)</f>
        <v/>
      </c>
      <c r="L1951" t="n">
        <v>1.7</v>
      </c>
      <c r="M1951" t="n">
        <v>3.78</v>
      </c>
      <c r="N1951">
        <f>(M1951-F1951)</f>
        <v/>
      </c>
    </row>
    <row r="1952" ht="15" customHeight="1">
      <c r="A1952" s="18" t="inlineStr">
        <is>
          <t>S10549</t>
        </is>
      </c>
      <c r="B1952" s="19" t="inlineStr">
        <is>
          <t>Encargos Complementares - Servente</t>
        </is>
      </c>
      <c r="C1952" s="18" t="inlineStr">
        <is>
          <t>ORSE</t>
        </is>
      </c>
      <c r="D1952" s="18" t="inlineStr">
        <is>
          <t>h</t>
        </is>
      </c>
      <c r="E1952" s="20" t="n">
        <v>1.7</v>
      </c>
      <c r="F1952" s="21" t="n">
        <v>3.89</v>
      </c>
      <c r="G1952" s="21">
        <f>ROUND(ROUND(E1952,8)*F1952,2)</f>
        <v/>
      </c>
      <c r="L1952" t="n">
        <v>1.7</v>
      </c>
      <c r="M1952" t="n">
        <v>3.89</v>
      </c>
      <c r="N1952">
        <f>(M1952-F1952)</f>
        <v/>
      </c>
    </row>
    <row r="1953" ht="15" customHeight="1">
      <c r="A1953" s="1" t="n"/>
      <c r="B1953" s="1" t="n"/>
      <c r="C1953" s="1" t="n"/>
      <c r="D1953" s="1" t="n"/>
      <c r="E1953" s="77" t="inlineStr">
        <is>
          <t>TOTAL Encargos Complementares:</t>
        </is>
      </c>
      <c r="F1953" s="89" t="n"/>
      <c r="G1953" s="22">
        <f>SUM(G1951:G1952)</f>
        <v/>
      </c>
    </row>
    <row r="1954" ht="15" customHeight="1">
      <c r="A1954" s="76" t="inlineStr">
        <is>
          <t>Material</t>
        </is>
      </c>
      <c r="B1954" s="89" t="n"/>
      <c r="C1954" s="74" t="inlineStr">
        <is>
          <t>FONTE</t>
        </is>
      </c>
      <c r="D1954" s="74" t="inlineStr">
        <is>
          <t>UNID</t>
        </is>
      </c>
      <c r="E1954" s="74" t="inlineStr">
        <is>
          <t>COEFICIENTE</t>
        </is>
      </c>
      <c r="F1954" s="74" t="inlineStr">
        <is>
          <t>PREÇO UNITÁRIO</t>
        </is>
      </c>
      <c r="G1954" s="74" t="inlineStr">
        <is>
          <t>TOTAL</t>
        </is>
      </c>
    </row>
    <row r="1955" ht="21" customHeight="1">
      <c r="A1955" s="18" t="inlineStr">
        <is>
          <t>I02692S</t>
        </is>
      </c>
      <c r="B1955" s="19" t="inlineStr">
        <is>
          <t>Desmoldante protetor para formas de madeira, de base oleosaemulsionada em agua</t>
        </is>
      </c>
      <c r="C1955" s="18" t="inlineStr">
        <is>
          <t>ORSE</t>
        </is>
      </c>
      <c r="D1955" s="18" t="inlineStr">
        <is>
          <t>l</t>
        </is>
      </c>
      <c r="E1955" s="20" t="n">
        <v>0.015</v>
      </c>
      <c r="F1955" s="21">
        <f>ROUND(M1955*FATOR, 2)</f>
        <v/>
      </c>
      <c r="G1955" s="21">
        <f>ROUND(ROUND(E1955,8)*F1955,2)</f>
        <v/>
      </c>
      <c r="L1955" t="n">
        <v>0.015</v>
      </c>
      <c r="M1955" t="n">
        <v>8.18</v>
      </c>
      <c r="N1955">
        <f>(M1955-F1955)</f>
        <v/>
      </c>
    </row>
    <row r="1956" ht="21" customHeight="1">
      <c r="A1956" s="18" t="inlineStr">
        <is>
          <t>I01569</t>
        </is>
      </c>
      <c r="B1956" s="19" t="inlineStr">
        <is>
          <t>Madeira mista serrada (barrote) 6 x 6cm - 0,0036 m3/m (angelim, louro)</t>
        </is>
      </c>
      <c r="C1956" s="18" t="inlineStr">
        <is>
          <t>ORSE</t>
        </is>
      </c>
      <c r="D1956" s="18" t="inlineStr">
        <is>
          <t>m</t>
        </is>
      </c>
      <c r="E1956" s="20" t="n">
        <v>2</v>
      </c>
      <c r="F1956" s="21">
        <f>ROUND(M1956*FATOR, 2)</f>
        <v/>
      </c>
      <c r="G1956" s="21">
        <f>ROUND(ROUND(E1956,8)*F1956,2)</f>
        <v/>
      </c>
      <c r="L1956" t="n">
        <v>2</v>
      </c>
      <c r="M1956" t="n">
        <v>6.75</v>
      </c>
      <c r="N1956">
        <f>(M1956-F1956)</f>
        <v/>
      </c>
    </row>
    <row r="1957" ht="15" customHeight="1">
      <c r="A1957" s="18" t="inlineStr">
        <is>
          <t>I05067S</t>
        </is>
      </c>
      <c r="B1957" s="19" t="inlineStr">
        <is>
          <t>Prego de aco polido com cabeca 16 x 24 (2 1/4 x 12)</t>
        </is>
      </c>
      <c r="C1957" s="18" t="inlineStr">
        <is>
          <t>ORSE</t>
        </is>
      </c>
      <c r="D1957" s="18" t="inlineStr">
        <is>
          <t>kg</t>
        </is>
      </c>
      <c r="E1957" s="20" t="n">
        <v>0.4</v>
      </c>
      <c r="F1957" s="21">
        <f>ROUND(M1957*FATOR, 2)</f>
        <v/>
      </c>
      <c r="G1957" s="21">
        <f>ROUND(ROUND(E1957,8)*F1957,2)</f>
        <v/>
      </c>
      <c r="L1957" t="n">
        <v>0.4</v>
      </c>
      <c r="M1957" t="n">
        <v>16.86</v>
      </c>
      <c r="N1957">
        <f>(M1957-F1957)</f>
        <v/>
      </c>
    </row>
    <row r="1958" ht="21" customHeight="1">
      <c r="A1958" s="18" t="inlineStr">
        <is>
          <t>I04509S</t>
        </is>
      </c>
      <c r="B1958" s="19" t="inlineStr">
        <is>
          <t>Sarrafo *2,5 x 10* cm em pinus, mista ou equivalente da regiao - bruta</t>
        </is>
      </c>
      <c r="C1958" s="18" t="inlineStr">
        <is>
          <t>ORSE</t>
        </is>
      </c>
      <c r="D1958" s="18" t="inlineStr">
        <is>
          <t>m</t>
        </is>
      </c>
      <c r="E1958" s="20" t="n">
        <v>1.2</v>
      </c>
      <c r="F1958" s="21">
        <f>ROUND(M1958*FATOR, 2)</f>
        <v/>
      </c>
      <c r="G1958" s="21">
        <f>ROUND(ROUND(E1958,8)*F1958,2)</f>
        <v/>
      </c>
      <c r="L1958" t="n">
        <v>1.2</v>
      </c>
      <c r="M1958" t="n">
        <v>5.65</v>
      </c>
      <c r="N1958">
        <f>(M1958-F1958)</f>
        <v/>
      </c>
    </row>
    <row r="1959" ht="29.1" customHeight="1">
      <c r="A1959" s="18" t="inlineStr">
        <is>
          <t>I06189S</t>
        </is>
      </c>
      <c r="B1959" s="19" t="inlineStr">
        <is>
          <t>Tabua nao aparelhada *2,5 x 30* cm, em macaranduba/massaranduba, angelim ou equivalente da regiao - bruta</t>
        </is>
      </c>
      <c r="C1959" s="18" t="inlineStr">
        <is>
          <t>ORSE</t>
        </is>
      </c>
      <c r="D1959" s="18" t="inlineStr">
        <is>
          <t>m</t>
        </is>
      </c>
      <c r="E1959" s="20" t="n">
        <v>3.67</v>
      </c>
      <c r="F1959" s="21">
        <f>ROUND(M1959*FATOR, 2)</f>
        <v/>
      </c>
      <c r="G1959" s="21">
        <f>ROUND(ROUND(E1959,8)*F1959,2)</f>
        <v/>
      </c>
      <c r="L1959" t="n">
        <v>3.67</v>
      </c>
      <c r="M1959" t="n">
        <v>24.75</v>
      </c>
      <c r="N1959">
        <f>(M1959-F1959)</f>
        <v/>
      </c>
    </row>
    <row r="1960" ht="15" customHeight="1">
      <c r="A1960" s="1" t="n"/>
      <c r="B1960" s="1" t="n"/>
      <c r="C1960" s="1" t="n"/>
      <c r="D1960" s="1" t="n"/>
      <c r="E1960" s="77" t="inlineStr">
        <is>
          <t>TOTAL Material:</t>
        </is>
      </c>
      <c r="F1960" s="89" t="n"/>
      <c r="G1960" s="22">
        <f>SUM(G1955:G1959)</f>
        <v/>
      </c>
    </row>
    <row r="1961" ht="15" customHeight="1">
      <c r="A1961" s="76" t="inlineStr">
        <is>
          <t>Mão de Obra</t>
        </is>
      </c>
      <c r="B1961" s="89" t="n"/>
      <c r="C1961" s="74" t="inlineStr">
        <is>
          <t>FONTE</t>
        </is>
      </c>
      <c r="D1961" s="74" t="inlineStr">
        <is>
          <t>UNID</t>
        </is>
      </c>
      <c r="E1961" s="74" t="inlineStr">
        <is>
          <t>COEFICIENTE</t>
        </is>
      </c>
      <c r="F1961" s="74" t="inlineStr">
        <is>
          <t>PREÇO UNITÁRIO</t>
        </is>
      </c>
      <c r="G1961" s="74" t="inlineStr">
        <is>
          <t>TOTAL</t>
        </is>
      </c>
    </row>
    <row r="1962" ht="15" customHeight="1">
      <c r="A1962" s="18" t="inlineStr">
        <is>
          <t>I01213S</t>
        </is>
      </c>
      <c r="B1962" s="19" t="inlineStr">
        <is>
          <t>Carpinteiro de formas ou oficial (horista)</t>
        </is>
      </c>
      <c r="C1962" s="18" t="inlineStr">
        <is>
          <t>ORSE</t>
        </is>
      </c>
      <c r="D1962" s="18" t="inlineStr">
        <is>
          <t>h</t>
        </is>
      </c>
      <c r="E1962" s="20">
        <f>L1962*FATOR</f>
        <v/>
      </c>
      <c r="F1962" s="21" t="n">
        <v>19.13</v>
      </c>
      <c r="G1962" s="21">
        <f>ROUND(ROUND(E1962,8)*F1962,2)</f>
        <v/>
      </c>
      <c r="L1962" t="n">
        <v>1.7</v>
      </c>
      <c r="M1962" t="n">
        <v>19.13</v>
      </c>
      <c r="N1962">
        <f>(M1962-F1962)</f>
        <v/>
      </c>
    </row>
    <row r="1963" ht="15" customHeight="1">
      <c r="A1963" s="18" t="inlineStr">
        <is>
          <t>I06111S</t>
        </is>
      </c>
      <c r="B1963" s="19" t="inlineStr">
        <is>
          <t>Servente de obras (horista)</t>
        </is>
      </c>
      <c r="C1963" s="18" t="inlineStr">
        <is>
          <t>ORSE</t>
        </is>
      </c>
      <c r="D1963" s="18" t="inlineStr">
        <is>
          <t>h</t>
        </is>
      </c>
      <c r="E1963" s="20">
        <f>L1963*FATOR</f>
        <v/>
      </c>
      <c r="F1963" s="21" t="n">
        <v>13.65</v>
      </c>
      <c r="G1963" s="21">
        <f>ROUND(ROUND(E1963,8)*F1963,2)</f>
        <v/>
      </c>
      <c r="L1963" t="n">
        <v>1.7</v>
      </c>
      <c r="M1963" t="n">
        <v>13.65</v>
      </c>
      <c r="N1963">
        <f>(M1963-F1963)</f>
        <v/>
      </c>
    </row>
    <row r="1964" ht="15" customHeight="1">
      <c r="A1964" s="1" t="n"/>
      <c r="B1964" s="1" t="n"/>
      <c r="C1964" s="1" t="n"/>
      <c r="D1964" s="1" t="n"/>
      <c r="E1964" s="77" t="inlineStr">
        <is>
          <t>TOTAL Mão de Obra:</t>
        </is>
      </c>
      <c r="F1964" s="89" t="n"/>
      <c r="G1964" s="22">
        <f>SUM(G1962:G1963)</f>
        <v/>
      </c>
    </row>
    <row r="1965" ht="15" customHeight="1">
      <c r="A1965" s="1" t="n"/>
      <c r="B1965" s="1" t="n"/>
      <c r="C1965" s="1" t="n"/>
      <c r="D1965" s="1" t="n"/>
      <c r="E1965" s="78" t="inlineStr">
        <is>
          <t>VALOR:</t>
        </is>
      </c>
      <c r="F1965" s="89" t="n"/>
      <c r="G1965" s="4">
        <f>SUM(G1960,G1964,G1953)</f>
        <v/>
      </c>
    </row>
    <row r="1966" ht="15" customHeight="1">
      <c r="A1966" s="1" t="n"/>
      <c r="B1966" s="1" t="n"/>
      <c r="C1966" s="1" t="n"/>
      <c r="D1966" s="1" t="n"/>
      <c r="E1966" s="78" t="inlineStr">
        <is>
          <t>VALOR BDI:</t>
        </is>
      </c>
      <c r="F1966" s="89" t="n"/>
      <c r="G1966" s="4">
        <f>ROUNDDOWN(G1965*BDI,2)</f>
        <v/>
      </c>
    </row>
    <row r="1967" ht="15" customHeight="1">
      <c r="A1967" s="1" t="n"/>
      <c r="B1967" s="1" t="n"/>
      <c r="C1967" s="1" t="n"/>
      <c r="D1967" s="1" t="n"/>
      <c r="E1967" s="78" t="inlineStr">
        <is>
          <t>VALOR COM BDI:</t>
        </is>
      </c>
      <c r="F1967" s="89" t="n"/>
      <c r="G1967" s="4">
        <f>G1966 + G1965</f>
        <v/>
      </c>
    </row>
    <row r="1968" ht="9.949999999999999" customHeight="1">
      <c r="A1968" s="1" t="n"/>
      <c r="B1968" s="1" t="n"/>
      <c r="C1968" s="1" t="n"/>
      <c r="D1968" s="1" t="n"/>
      <c r="E1968" s="79" t="n"/>
    </row>
    <row r="1969" ht="20.1" customHeight="1">
      <c r="A1969" s="80" t="inlineStr">
        <is>
          <t>90279 GRAUTE FGK=20 MPA; TRAÇO 1:0,04:1,8:2,1 (EM MASSA SECA DE CIMENTO/ CAL/ AREIA GROSSA/ BRITA 0) - PREPARO MECÂNICO COM BETONEIRA 400 L. AF_09/2021 (M3)</t>
        </is>
      </c>
      <c r="B1969" s="88" t="n"/>
      <c r="C1969" s="88" t="n"/>
      <c r="D1969" s="88" t="n"/>
      <c r="E1969" s="88" t="n"/>
      <c r="F1969" s="88" t="n"/>
      <c r="G1969" s="89" t="n"/>
    </row>
    <row r="1970" ht="15" customHeight="1">
      <c r="A1970" s="76" t="inlineStr">
        <is>
          <t>Equipamento Custo Horário</t>
        </is>
      </c>
      <c r="B1970" s="89" t="n"/>
      <c r="C1970" s="74" t="inlineStr">
        <is>
          <t>FONTE</t>
        </is>
      </c>
      <c r="D1970" s="74" t="inlineStr">
        <is>
          <t>UNID</t>
        </is>
      </c>
      <c r="E1970" s="74" t="inlineStr">
        <is>
          <t>COEFICIENTE</t>
        </is>
      </c>
      <c r="F1970" s="74" t="inlineStr">
        <is>
          <t>PREÇO UNITÁRIO</t>
        </is>
      </c>
      <c r="G1970" s="74" t="inlineStr">
        <is>
          <t>TOTAL</t>
        </is>
      </c>
    </row>
    <row r="1971" ht="38.1" customHeight="1">
      <c r="A1971" s="18" t="inlineStr">
        <is>
          <t>88831</t>
        </is>
      </c>
      <c r="B1971" s="19" t="inlineStr">
        <is>
          <t>BETONEIRA CAPACIDADE NOMINAL DE 400 L, CAPACIDADE DE MISTURA 280 L, MOTOR ELÉTRICO TRIFÁSICO POTÊNCIA DE 2 CV, SEM CARREGADOR - CHI DIURNO. AF_05/2023</t>
        </is>
      </c>
      <c r="C1971" s="18" t="inlineStr">
        <is>
          <t>SINAPI</t>
        </is>
      </c>
      <c r="D1971" s="18" t="inlineStr">
        <is>
          <t>CHI</t>
        </is>
      </c>
      <c r="E1971" s="20" t="n">
        <v>0.4931</v>
      </c>
      <c r="F1971" s="21">
        <f>'COMPOSICOES AUXILIARES'!G450</f>
        <v/>
      </c>
      <c r="G1971" s="21">
        <f>TRUNC(TRUNC(E1971,8)*F1971,2)</f>
        <v/>
      </c>
      <c r="L1971" t="n">
        <v>0.4931</v>
      </c>
      <c r="M1971" t="n">
        <v>0.35</v>
      </c>
      <c r="N1971">
        <f>(M1971-F1971)</f>
        <v/>
      </c>
    </row>
    <row r="1972" ht="38.1" customHeight="1">
      <c r="A1972" s="18" t="inlineStr">
        <is>
          <t>88830</t>
        </is>
      </c>
      <c r="B1972" s="19" t="inlineStr">
        <is>
          <t>BETONEIRA CAPACIDADE NOMINAL DE 400 L, CAPACIDADE DE MISTURA 280 L, MOTOR ELÉTRICO TRIFÁSICO POTÊNCIA DE 2 CV, SEM CARREGADOR - CHP DIURNO. AF_05/2023</t>
        </is>
      </c>
      <c r="C1972" s="18" t="inlineStr">
        <is>
          <t>SINAPI</t>
        </is>
      </c>
      <c r="D1972" s="18" t="inlineStr">
        <is>
          <t>CHP</t>
        </is>
      </c>
      <c r="E1972" s="20" t="n">
        <v>1.1138</v>
      </c>
      <c r="F1972" s="21">
        <f>'COMPOSICOES AUXILIARES'!G461</f>
        <v/>
      </c>
      <c r="G1972" s="21">
        <f>TRUNC(TRUNC(E1972,8)*F1972,2)</f>
        <v/>
      </c>
      <c r="L1972" t="n">
        <v>1.1138</v>
      </c>
      <c r="M1972" t="n">
        <v>1.89</v>
      </c>
      <c r="N1972">
        <f>(M1972-F1972)</f>
        <v/>
      </c>
    </row>
    <row r="1973" ht="18" customHeight="1">
      <c r="A1973" s="1" t="n"/>
      <c r="B1973" s="1" t="n"/>
      <c r="C1973" s="1" t="n"/>
      <c r="D1973" s="1" t="n"/>
      <c r="E1973" s="77" t="inlineStr">
        <is>
          <t>TOTAL Equipamento Custo Horário:</t>
        </is>
      </c>
      <c r="F1973" s="89" t="n"/>
      <c r="G1973" s="22">
        <f>SUM(G1971:G1972)</f>
        <v/>
      </c>
    </row>
    <row r="1974" ht="15" customHeight="1">
      <c r="A1974" s="76" t="inlineStr">
        <is>
          <t>Material</t>
        </is>
      </c>
      <c r="B1974" s="89" t="n"/>
      <c r="C1974" s="74" t="inlineStr">
        <is>
          <t>FONTE</t>
        </is>
      </c>
      <c r="D1974" s="74" t="inlineStr">
        <is>
          <t>UNID</t>
        </is>
      </c>
      <c r="E1974" s="74" t="inlineStr">
        <is>
          <t>COEFICIENTE</t>
        </is>
      </c>
      <c r="F1974" s="74" t="inlineStr">
        <is>
          <t>PREÇO UNITÁRIO</t>
        </is>
      </c>
      <c r="G1974" s="74" t="inlineStr">
        <is>
          <t>TOTAL</t>
        </is>
      </c>
    </row>
    <row r="1975" ht="21" customHeight="1">
      <c r="A1975" s="18" t="inlineStr">
        <is>
          <t>00000367</t>
        </is>
      </c>
      <c r="B1975" s="19" t="inlineStr">
        <is>
          <t>AREIA GROSSA - POSTO JAZIDA/FORNECEDOR (RETIRADO NA JAZIDA, SEM TRANSPORTE)</t>
        </is>
      </c>
      <c r="C1975" s="18" t="inlineStr">
        <is>
          <t>SINAPI</t>
        </is>
      </c>
      <c r="D1975" s="18" t="inlineStr">
        <is>
          <t>M3</t>
        </is>
      </c>
      <c r="E1975" s="20" t="n">
        <v>0.6302</v>
      </c>
      <c r="F1975" s="21">
        <f>ROUND(M1975*FATOR, 2)</f>
        <v/>
      </c>
      <c r="G1975" s="21">
        <f>TRUNC(TRUNC(E1975,8)*F1975,2)</f>
        <v/>
      </c>
      <c r="L1975" t="n">
        <v>0.6302</v>
      </c>
      <c r="M1975" t="n">
        <v>131.69</v>
      </c>
      <c r="N1975">
        <f>(M1975-F1975)</f>
        <v/>
      </c>
    </row>
    <row r="1976" ht="15" customHeight="1">
      <c r="A1976" s="18" t="inlineStr">
        <is>
          <t>00001106</t>
        </is>
      </c>
      <c r="B1976" s="19" t="inlineStr">
        <is>
          <t>CAL HIDRATADA CH-I PARA ARGAMASSAS</t>
        </is>
      </c>
      <c r="C1976" s="18" t="inlineStr">
        <is>
          <t>SINAPI</t>
        </is>
      </c>
      <c r="D1976" s="18" t="inlineStr">
        <is>
          <t>KG</t>
        </is>
      </c>
      <c r="E1976" s="20" t="n">
        <v>15.1255</v>
      </c>
      <c r="F1976" s="21">
        <f>ROUND(M1976*FATOR, 2)</f>
        <v/>
      </c>
      <c r="G1976" s="21">
        <f>TRUNC(TRUNC(E1976,8)*F1976,2)</f>
        <v/>
      </c>
      <c r="L1976" t="n">
        <v>15.1255</v>
      </c>
      <c r="M1976" t="n">
        <v>1.15</v>
      </c>
      <c r="N1976">
        <f>(M1976-F1976)</f>
        <v/>
      </c>
    </row>
    <row r="1977" ht="15" customHeight="1">
      <c r="A1977" s="18" t="inlineStr">
        <is>
          <t>00001379</t>
        </is>
      </c>
      <c r="B1977" s="19" t="inlineStr">
        <is>
          <t>CIMENTO PORTLAND COMPOSTO CP II-32</t>
        </is>
      </c>
      <c r="C1977" s="18" t="inlineStr">
        <is>
          <t>SINAPI</t>
        </is>
      </c>
      <c r="D1977" s="18" t="inlineStr">
        <is>
          <t>KG</t>
        </is>
      </c>
      <c r="E1977" s="20" t="n">
        <v>420.1527</v>
      </c>
      <c r="F1977" s="21">
        <f>ROUND(M1977*FATOR, 2)</f>
        <v/>
      </c>
      <c r="G1977" s="21">
        <f>TRUNC(TRUNC(E1977,8)*F1977,2)</f>
        <v/>
      </c>
      <c r="L1977" t="n">
        <v>420.1527</v>
      </c>
      <c r="M1977" t="n">
        <v>0.72</v>
      </c>
      <c r="N1977">
        <f>(M1977-F1977)</f>
        <v/>
      </c>
    </row>
    <row r="1978" ht="21" customHeight="1">
      <c r="A1978" s="18" t="inlineStr">
        <is>
          <t>00004720</t>
        </is>
      </c>
      <c r="B1978" s="19" t="inlineStr">
        <is>
          <t>PEDRA BRITADA N. 0, OU PEDRISCO (4,8 A 9,5 MM) POSTO PEDREIRA/FORNECEDOR, SEM FRETE</t>
        </is>
      </c>
      <c r="C1978" s="18" t="inlineStr">
        <is>
          <t>SINAPI</t>
        </is>
      </c>
      <c r="D1978" s="18" t="inlineStr">
        <is>
          <t>M3</t>
        </is>
      </c>
      <c r="E1978" s="20" t="n">
        <v>0.5881999999999999</v>
      </c>
      <c r="F1978" s="21">
        <f>ROUND(M1978*FATOR, 2)</f>
        <v/>
      </c>
      <c r="G1978" s="21">
        <f>TRUNC(TRUNC(E1978,8)*F1978,2)</f>
        <v/>
      </c>
      <c r="L1978" t="n">
        <v>0.5881999999999999</v>
      </c>
      <c r="M1978" t="n">
        <v>133.51</v>
      </c>
      <c r="N1978">
        <f>(M1978-F1978)</f>
        <v/>
      </c>
    </row>
    <row r="1979" ht="15" customHeight="1">
      <c r="A1979" s="1" t="n"/>
      <c r="B1979" s="1" t="n"/>
      <c r="C1979" s="1" t="n"/>
      <c r="D1979" s="1" t="n"/>
      <c r="E1979" s="77" t="inlineStr">
        <is>
          <t>TOTAL Material:</t>
        </is>
      </c>
      <c r="F1979" s="89" t="n"/>
      <c r="G1979" s="22">
        <f>SUM(G1975:G1978)</f>
        <v/>
      </c>
    </row>
    <row r="1980" ht="15" customHeight="1">
      <c r="A1980" s="76" t="inlineStr">
        <is>
          <t>Mão de Obra com Encargos Complementares</t>
        </is>
      </c>
      <c r="B1980" s="89" t="n"/>
      <c r="C1980" s="74" t="inlineStr">
        <is>
          <t>FONTE</t>
        </is>
      </c>
      <c r="D1980" s="74" t="inlineStr">
        <is>
          <t>UNID</t>
        </is>
      </c>
      <c r="E1980" s="74" t="inlineStr">
        <is>
          <t>COEFICIENTE</t>
        </is>
      </c>
      <c r="F1980" s="74" t="inlineStr">
        <is>
          <t>PREÇO UNITÁRIO</t>
        </is>
      </c>
      <c r="G1980" s="74" t="inlineStr">
        <is>
          <t>TOTAL</t>
        </is>
      </c>
    </row>
    <row r="1981" ht="21" customHeight="1">
      <c r="A1981" s="18" t="inlineStr">
        <is>
          <t>88377</t>
        </is>
      </c>
      <c r="B1981" s="19" t="inlineStr">
        <is>
          <t>OPERADOR DE BETONEIRA ESTACIONÁRIA/MISTURADOR COM ENCARGOS COMPLEMENTARES</t>
        </is>
      </c>
      <c r="C1981" s="18" t="inlineStr">
        <is>
          <t>SINAPI</t>
        </is>
      </c>
      <c r="D1981" s="18" t="inlineStr">
        <is>
          <t>H</t>
        </is>
      </c>
      <c r="E1981" s="20">
        <f>L1981*FATOR</f>
        <v/>
      </c>
      <c r="F1981" s="21">
        <f>'COMPOSICOES AUXILIARES'!G2666</f>
        <v/>
      </c>
      <c r="G1981" s="21">
        <f>TRUNC(TRUNC(E1981,8)*F1981,2)</f>
        <v/>
      </c>
      <c r="L1981" t="n">
        <v>1.6069</v>
      </c>
      <c r="M1981" t="n">
        <v>26.7</v>
      </c>
      <c r="N1981">
        <f>(M1981-F1981)</f>
        <v/>
      </c>
    </row>
    <row r="1982" ht="15" customHeight="1">
      <c r="A1982" s="18" t="inlineStr">
        <is>
          <t>88316</t>
        </is>
      </c>
      <c r="B1982" s="19" t="inlineStr">
        <is>
          <t>SERVENTE COM ENCARGOS COMPLEMENTARES</t>
        </is>
      </c>
      <c r="C1982" s="18" t="inlineStr">
        <is>
          <t>SINAPI</t>
        </is>
      </c>
      <c r="D1982" s="18" t="inlineStr">
        <is>
          <t>H</t>
        </is>
      </c>
      <c r="E1982" s="20">
        <f>L1982*FATOR</f>
        <v/>
      </c>
      <c r="F1982" s="21">
        <f>'COMPOSICOES AUXILIARES'!G3382</f>
        <v/>
      </c>
      <c r="G1982" s="21">
        <f>TRUNC(TRUNC(E1982,8)*F1982,2)</f>
        <v/>
      </c>
      <c r="L1982" t="n">
        <v>2.5492</v>
      </c>
      <c r="M1982" t="n">
        <v>22.1</v>
      </c>
      <c r="N1982">
        <f>(M1982-F1982)</f>
        <v/>
      </c>
    </row>
    <row r="1983" ht="18" customHeight="1">
      <c r="A1983" s="1" t="n"/>
      <c r="B1983" s="1" t="n"/>
      <c r="C1983" s="1" t="n"/>
      <c r="D1983" s="1" t="n"/>
      <c r="E1983" s="77" t="inlineStr">
        <is>
          <t>TOTAL Mão de Obra com Encargos Complementares:</t>
        </is>
      </c>
      <c r="F1983" s="89" t="n"/>
      <c r="G1983" s="22">
        <f>SUM(G1981:G1982)</f>
        <v/>
      </c>
    </row>
    <row r="1984" ht="15" customHeight="1">
      <c r="A1984" s="1" t="n"/>
      <c r="B1984" s="1" t="n"/>
      <c r="C1984" s="1" t="n"/>
      <c r="D1984" s="1" t="n"/>
      <c r="E1984" s="78" t="inlineStr">
        <is>
          <t>VALOR:</t>
        </is>
      </c>
      <c r="F1984" s="89" t="n"/>
      <c r="G1984" s="4">
        <f>SUM(G1979,G1983,G1973)</f>
        <v/>
      </c>
    </row>
    <row r="1985" ht="15" customHeight="1">
      <c r="A1985" s="1" t="n"/>
      <c r="B1985" s="1" t="n"/>
      <c r="C1985" s="1" t="n"/>
      <c r="D1985" s="1" t="n"/>
      <c r="E1985" s="78" t="inlineStr">
        <is>
          <t>VALOR BDI:</t>
        </is>
      </c>
      <c r="F1985" s="89" t="n"/>
      <c r="G1985" s="4">
        <f>ROUNDDOWN(G1984*BDI,2)</f>
        <v/>
      </c>
    </row>
    <row r="1986" ht="15" customHeight="1">
      <c r="A1986" s="1" t="n"/>
      <c r="B1986" s="1" t="n"/>
      <c r="C1986" s="1" t="n"/>
      <c r="D1986" s="1" t="n"/>
      <c r="E1986" s="78" t="inlineStr">
        <is>
          <t>VALOR COM BDI:</t>
        </is>
      </c>
      <c r="F1986" s="89" t="n"/>
      <c r="G1986" s="4">
        <f>G1985 + G1984</f>
        <v/>
      </c>
    </row>
    <row r="1987" ht="9.949999999999999" customHeight="1">
      <c r="A1987" s="1" t="n"/>
      <c r="B1987" s="1" t="n"/>
      <c r="C1987" s="1" t="n"/>
      <c r="D1987" s="1" t="n"/>
      <c r="E1987" s="79" t="n"/>
    </row>
    <row r="1988" ht="20.1" customHeight="1">
      <c r="A1988" s="80" t="inlineStr">
        <is>
          <t>93282 GUINCHO ELÉTRICO DE COLUNA, CAPACIDADE 400 KG, COM MOTO FREIO, MOTOR TRIFÁSICO DE 1,25 CV - CHI DIURNO. AF_03/2016 (CHI)</t>
        </is>
      </c>
      <c r="B1988" s="88" t="n"/>
      <c r="C1988" s="88" t="n"/>
      <c r="D1988" s="88" t="n"/>
      <c r="E1988" s="88" t="n"/>
      <c r="F1988" s="88" t="n"/>
      <c r="G1988" s="89" t="n"/>
    </row>
    <row r="1989" ht="15" customHeight="1">
      <c r="A1989" s="76" t="inlineStr">
        <is>
          <t>Mão de Obra com Encargos Complementares</t>
        </is>
      </c>
      <c r="B1989" s="89" t="n"/>
      <c r="C1989" s="74" t="inlineStr">
        <is>
          <t>FONTE</t>
        </is>
      </c>
      <c r="D1989" s="74" t="inlineStr">
        <is>
          <t>UNID</t>
        </is>
      </c>
      <c r="E1989" s="74" t="inlineStr">
        <is>
          <t>COEFICIENTE</t>
        </is>
      </c>
      <c r="F1989" s="74" t="inlineStr">
        <is>
          <t>PREÇO UNITÁRIO</t>
        </is>
      </c>
      <c r="G1989" s="74" t="inlineStr">
        <is>
          <t>TOTAL</t>
        </is>
      </c>
    </row>
    <row r="1990" ht="21" customHeight="1">
      <c r="A1990" s="18" t="inlineStr">
        <is>
          <t>88295</t>
        </is>
      </c>
      <c r="B1990" s="19" t="inlineStr">
        <is>
          <t>OPERADOR DE GUINCHO COM ENCARGOS COMPLEMENTARES</t>
        </is>
      </c>
      <c r="C1990" s="18" t="inlineStr">
        <is>
          <t>SINAPI</t>
        </is>
      </c>
      <c r="D1990" s="18" t="inlineStr">
        <is>
          <t>H</t>
        </is>
      </c>
      <c r="E1990" s="20">
        <f>L1990*FATOR</f>
        <v/>
      </c>
      <c r="F1990" s="21">
        <f>'COMPOSICOES AUXILIARES'!G2704</f>
        <v/>
      </c>
      <c r="G1990" s="21">
        <f>TRUNC(TRUNC(E1990,8)*F1990,2)</f>
        <v/>
      </c>
      <c r="L1990" t="n">
        <v>1</v>
      </c>
      <c r="M1990" t="n">
        <v>26.89</v>
      </c>
      <c r="N1990">
        <f>(M1990-F1990)</f>
        <v/>
      </c>
    </row>
    <row r="1991" ht="18" customHeight="1">
      <c r="A1991" s="1" t="n"/>
      <c r="B1991" s="1" t="n"/>
      <c r="C1991" s="1" t="n"/>
      <c r="D1991" s="1" t="n"/>
      <c r="E1991" s="77" t="inlineStr">
        <is>
          <t>TOTAL Mão de Obra com Encargos Complementares:</t>
        </is>
      </c>
      <c r="F1991" s="89" t="n"/>
      <c r="G1991" s="22">
        <f>SUM(G1990:G1990)</f>
        <v/>
      </c>
    </row>
    <row r="1992" ht="15" customHeight="1">
      <c r="A1992" s="76" t="inlineStr">
        <is>
          <t>Serviço</t>
        </is>
      </c>
      <c r="B1992" s="89" t="n"/>
      <c r="C1992" s="74" t="inlineStr">
        <is>
          <t>FONTE</t>
        </is>
      </c>
      <c r="D1992" s="74" t="inlineStr">
        <is>
          <t>UNID</t>
        </is>
      </c>
      <c r="E1992" s="74" t="inlineStr">
        <is>
          <t>COEFICIENTE</t>
        </is>
      </c>
      <c r="F1992" s="74" t="inlineStr">
        <is>
          <t>PREÇO UNITÁRIO</t>
        </is>
      </c>
      <c r="G1992" s="74" t="inlineStr">
        <is>
          <t>TOTAL</t>
        </is>
      </c>
    </row>
    <row r="1993" ht="29.1" customHeight="1">
      <c r="A1993" s="18" t="inlineStr">
        <is>
          <t>93277</t>
        </is>
      </c>
      <c r="B1993" s="19" t="inlineStr">
        <is>
          <t>GUINCHO ELÉTRICO DE COLUNA, CAPACIDADE 400 KG, COM MOTO FREIO, MOTOR TRIFÁSICO DE 1,25 CV - DEPRECIAÇÃO. AF_03/2016</t>
        </is>
      </c>
      <c r="C1993" s="18" t="inlineStr">
        <is>
          <t>SINAPI</t>
        </is>
      </c>
      <c r="D1993" s="18" t="inlineStr">
        <is>
          <t>H</t>
        </is>
      </c>
      <c r="E1993" s="20" t="n">
        <v>1</v>
      </c>
      <c r="F1993" s="21">
        <f>'COMPOSICOES AUXILIARES'!G2018</f>
        <v/>
      </c>
      <c r="G1993" s="21">
        <f>TRUNC(TRUNC(E1993,8)*F1993,2)</f>
        <v/>
      </c>
      <c r="L1993" t="n">
        <v>1</v>
      </c>
      <c r="M1993" t="n">
        <v>0.49</v>
      </c>
      <c r="N1993">
        <f>(M1993-F1993)</f>
        <v/>
      </c>
    </row>
    <row r="1994" ht="29.1" customHeight="1">
      <c r="A1994" s="18" t="inlineStr">
        <is>
          <t>93278</t>
        </is>
      </c>
      <c r="B1994" s="19" t="inlineStr">
        <is>
          <t>GUINCHO ELÉTRICO DE COLUNA, CAPACIDADE 400 KG, COM MOTO FREIO, MOTOR TRIFÁSICO DE 1,25 CV - JUROS. AF_03/2016</t>
        </is>
      </c>
      <c r="C1994" s="18" t="inlineStr">
        <is>
          <t>SINAPI</t>
        </is>
      </c>
      <c r="D1994" s="18" t="inlineStr">
        <is>
          <t>H</t>
        </is>
      </c>
      <c r="E1994" s="20" t="n">
        <v>1</v>
      </c>
      <c r="F1994" s="21">
        <f>'COMPOSICOES AUXILIARES'!G2026</f>
        <v/>
      </c>
      <c r="G1994" s="21">
        <f>TRUNC(TRUNC(E1994,8)*F1994,2)</f>
        <v/>
      </c>
      <c r="L1994" t="n">
        <v>1</v>
      </c>
      <c r="M1994" t="n">
        <v>0.11</v>
      </c>
      <c r="N1994">
        <f>(M1994-F1994)</f>
        <v/>
      </c>
    </row>
    <row r="1995" ht="15" customHeight="1">
      <c r="A1995" s="1" t="n"/>
      <c r="B1995" s="1" t="n"/>
      <c r="C1995" s="1" t="n"/>
      <c r="D1995" s="1" t="n"/>
      <c r="E1995" s="77" t="inlineStr">
        <is>
          <t>TOTAL Serviço:</t>
        </is>
      </c>
      <c r="F1995" s="89" t="n"/>
      <c r="G1995" s="22">
        <f>SUM(G1993:G1994)</f>
        <v/>
      </c>
    </row>
    <row r="1996" ht="15" customHeight="1">
      <c r="A1996" s="1" t="n"/>
      <c r="B1996" s="1" t="n"/>
      <c r="C1996" s="1" t="n"/>
      <c r="D1996" s="1" t="n"/>
      <c r="E1996" s="78" t="inlineStr">
        <is>
          <t>VALOR:</t>
        </is>
      </c>
      <c r="F1996" s="89" t="n"/>
      <c r="G1996" s="4">
        <f>SUM(G1991,G1995)</f>
        <v/>
      </c>
    </row>
    <row r="1997" ht="15" customHeight="1">
      <c r="A1997" s="1" t="n"/>
      <c r="B1997" s="1" t="n"/>
      <c r="C1997" s="1" t="n"/>
      <c r="D1997" s="1" t="n"/>
      <c r="E1997" s="78" t="inlineStr">
        <is>
          <t>VALOR BDI:</t>
        </is>
      </c>
      <c r="F1997" s="89" t="n"/>
      <c r="G1997" s="4">
        <f>ROUNDDOWN(G1996*BDI,2)</f>
        <v/>
      </c>
    </row>
    <row r="1998" ht="15" customHeight="1">
      <c r="A1998" s="1" t="n"/>
      <c r="B1998" s="1" t="n"/>
      <c r="C1998" s="1" t="n"/>
      <c r="D1998" s="1" t="n"/>
      <c r="E1998" s="78" t="inlineStr">
        <is>
          <t>VALOR COM BDI:</t>
        </is>
      </c>
      <c r="F1998" s="89" t="n"/>
      <c r="G1998" s="4">
        <f>G1997 + G1996</f>
        <v/>
      </c>
    </row>
    <row r="1999" ht="9.949999999999999" customHeight="1">
      <c r="A1999" s="1" t="n"/>
      <c r="B1999" s="1" t="n"/>
      <c r="C1999" s="1" t="n"/>
      <c r="D1999" s="1" t="n"/>
      <c r="E1999" s="79" t="n"/>
    </row>
    <row r="2000" ht="20.1" customHeight="1">
      <c r="A2000" s="80" t="inlineStr">
        <is>
          <t>93281 GUINCHO ELÉTRICO DE COLUNA, CAPACIDADE 400 KG, COM MOTO FREIO, MOTOR TRIFÁSICO DE 1,25 CV - CHP DIURNO. AF_03/2016 (CHP)</t>
        </is>
      </c>
      <c r="B2000" s="88" t="n"/>
      <c r="C2000" s="88" t="n"/>
      <c r="D2000" s="88" t="n"/>
      <c r="E2000" s="88" t="n"/>
      <c r="F2000" s="88" t="n"/>
      <c r="G2000" s="89" t="n"/>
    </row>
    <row r="2001" ht="15" customHeight="1">
      <c r="A2001" s="76" t="inlineStr">
        <is>
          <t>Mão de Obra com Encargos Complementares</t>
        </is>
      </c>
      <c r="B2001" s="89" t="n"/>
      <c r="C2001" s="74" t="inlineStr">
        <is>
          <t>FONTE</t>
        </is>
      </c>
      <c r="D2001" s="74" t="inlineStr">
        <is>
          <t>UNID</t>
        </is>
      </c>
      <c r="E2001" s="74" t="inlineStr">
        <is>
          <t>COEFICIENTE</t>
        </is>
      </c>
      <c r="F2001" s="74" t="inlineStr">
        <is>
          <t>PREÇO UNITÁRIO</t>
        </is>
      </c>
      <c r="G2001" s="74" t="inlineStr">
        <is>
          <t>TOTAL</t>
        </is>
      </c>
    </row>
    <row r="2002" ht="21" customHeight="1">
      <c r="A2002" s="18" t="inlineStr">
        <is>
          <t>88295</t>
        </is>
      </c>
      <c r="B2002" s="19" t="inlineStr">
        <is>
          <t>OPERADOR DE GUINCHO COM ENCARGOS COMPLEMENTARES</t>
        </is>
      </c>
      <c r="C2002" s="18" t="inlineStr">
        <is>
          <t>SINAPI</t>
        </is>
      </c>
      <c r="D2002" s="18" t="inlineStr">
        <is>
          <t>H</t>
        </is>
      </c>
      <c r="E2002" s="20">
        <f>L2002*FATOR</f>
        <v/>
      </c>
      <c r="F2002" s="21">
        <f>'COMPOSICOES AUXILIARES'!G2704</f>
        <v/>
      </c>
      <c r="G2002" s="21">
        <f>TRUNC(TRUNC(E2002,8)*F2002,2)</f>
        <v/>
      </c>
      <c r="L2002" t="n">
        <v>1</v>
      </c>
      <c r="M2002" t="n">
        <v>26.89</v>
      </c>
      <c r="N2002">
        <f>(M2002-F2002)</f>
        <v/>
      </c>
    </row>
    <row r="2003" ht="18" customHeight="1">
      <c r="A2003" s="1" t="n"/>
      <c r="B2003" s="1" t="n"/>
      <c r="C2003" s="1" t="n"/>
      <c r="D2003" s="1" t="n"/>
      <c r="E2003" s="77" t="inlineStr">
        <is>
          <t>TOTAL Mão de Obra com Encargos Complementares:</t>
        </is>
      </c>
      <c r="F2003" s="89" t="n"/>
      <c r="G2003" s="22">
        <f>SUM(G2002:G2002)</f>
        <v/>
      </c>
    </row>
    <row r="2004" ht="15" customHeight="1">
      <c r="A2004" s="76" t="inlineStr">
        <is>
          <t>Serviço</t>
        </is>
      </c>
      <c r="B2004" s="89" t="n"/>
      <c r="C2004" s="74" t="inlineStr">
        <is>
          <t>FONTE</t>
        </is>
      </c>
      <c r="D2004" s="74" t="inlineStr">
        <is>
          <t>UNID</t>
        </is>
      </c>
      <c r="E2004" s="74" t="inlineStr">
        <is>
          <t>COEFICIENTE</t>
        </is>
      </c>
      <c r="F2004" s="74" t="inlineStr">
        <is>
          <t>PREÇO UNITÁRIO</t>
        </is>
      </c>
      <c r="G2004" s="74" t="inlineStr">
        <is>
          <t>TOTAL</t>
        </is>
      </c>
    </row>
    <row r="2005" ht="29.1" customHeight="1">
      <c r="A2005" s="18" t="inlineStr">
        <is>
          <t>93277</t>
        </is>
      </c>
      <c r="B2005" s="19" t="inlineStr">
        <is>
          <t>GUINCHO ELÉTRICO DE COLUNA, CAPACIDADE 400 KG, COM MOTO FREIO, MOTOR TRIFÁSICO DE 1,25 CV - DEPRECIAÇÃO. AF_03/2016</t>
        </is>
      </c>
      <c r="C2005" s="18" t="inlineStr">
        <is>
          <t>SINAPI</t>
        </is>
      </c>
      <c r="D2005" s="18" t="inlineStr">
        <is>
          <t>H</t>
        </is>
      </c>
      <c r="E2005" s="20" t="n">
        <v>1</v>
      </c>
      <c r="F2005" s="21">
        <f>'COMPOSICOES AUXILIARES'!G2018</f>
        <v/>
      </c>
      <c r="G2005" s="21">
        <f>TRUNC(TRUNC(E2005,8)*F2005,2)</f>
        <v/>
      </c>
      <c r="L2005" t="n">
        <v>1</v>
      </c>
      <c r="M2005" t="n">
        <v>0.49</v>
      </c>
      <c r="N2005">
        <f>(M2005-F2005)</f>
        <v/>
      </c>
    </row>
    <row r="2006" ht="29.1" customHeight="1">
      <c r="A2006" s="18" t="inlineStr">
        <is>
          <t>93278</t>
        </is>
      </c>
      <c r="B2006" s="19" t="inlineStr">
        <is>
          <t>GUINCHO ELÉTRICO DE COLUNA, CAPACIDADE 400 KG, COM MOTO FREIO, MOTOR TRIFÁSICO DE 1,25 CV - JUROS. AF_03/2016</t>
        </is>
      </c>
      <c r="C2006" s="18" t="inlineStr">
        <is>
          <t>SINAPI</t>
        </is>
      </c>
      <c r="D2006" s="18" t="inlineStr">
        <is>
          <t>H</t>
        </is>
      </c>
      <c r="E2006" s="20" t="n">
        <v>1</v>
      </c>
      <c r="F2006" s="21">
        <f>'COMPOSICOES AUXILIARES'!G2026</f>
        <v/>
      </c>
      <c r="G2006" s="21">
        <f>TRUNC(TRUNC(E2006,8)*F2006,2)</f>
        <v/>
      </c>
      <c r="L2006" t="n">
        <v>1</v>
      </c>
      <c r="M2006" t="n">
        <v>0.11</v>
      </c>
      <c r="N2006">
        <f>(M2006-F2006)</f>
        <v/>
      </c>
    </row>
    <row r="2007" ht="29.1" customHeight="1">
      <c r="A2007" s="18" t="inlineStr">
        <is>
          <t>93279</t>
        </is>
      </c>
      <c r="B2007" s="19" t="inlineStr">
        <is>
          <t>GUINCHO ELÉTRICO DE COLUNA, CAPACIDADE 400 KG, COM MOTO FREIO, MOTOR TRIFÁSICO DE 1,25 CV - MANUTENÇÃO. AF_03/2016</t>
        </is>
      </c>
      <c r="C2007" s="18" t="inlineStr">
        <is>
          <t>SINAPI</t>
        </is>
      </c>
      <c r="D2007" s="18" t="inlineStr">
        <is>
          <t>H</t>
        </is>
      </c>
      <c r="E2007" s="20" t="n">
        <v>1</v>
      </c>
      <c r="F2007" s="21">
        <f>'COMPOSICOES AUXILIARES'!G2034</f>
        <v/>
      </c>
      <c r="G2007" s="21">
        <f>TRUNC(TRUNC(E2007,8)*F2007,2)</f>
        <v/>
      </c>
      <c r="L2007" t="n">
        <v>1</v>
      </c>
      <c r="M2007" t="n">
        <v>0.46</v>
      </c>
      <c r="N2007">
        <f>(M2007-F2007)</f>
        <v/>
      </c>
    </row>
    <row r="2008" ht="29.1" customHeight="1">
      <c r="A2008" s="18" t="inlineStr">
        <is>
          <t>93280</t>
        </is>
      </c>
      <c r="B2008" s="19" t="inlineStr">
        <is>
          <t>GUINCHO ELÉTRICO DE COLUNA, CAPACIDADE 400 KG, COM MOTO FREIO, MOTOR TRIFÁSICO DE 1,25 CV - MATERIAIS NA OPERAÇÃO. AF_03/2016</t>
        </is>
      </c>
      <c r="C2008" s="18" t="inlineStr">
        <is>
          <t>SINAPI</t>
        </is>
      </c>
      <c r="D2008" s="18" t="inlineStr">
        <is>
          <t>H</t>
        </is>
      </c>
      <c r="E2008" s="20" t="n">
        <v>1</v>
      </c>
      <c r="F2008" s="21">
        <f>'COMPOSICOES AUXILIARES'!G2042</f>
        <v/>
      </c>
      <c r="G2008" s="21">
        <f>TRUNC(TRUNC(E2008,8)*F2008,2)</f>
        <v/>
      </c>
      <c r="L2008" t="n">
        <v>1</v>
      </c>
      <c r="M2008" t="n">
        <v>0.75</v>
      </c>
      <c r="N2008">
        <f>(M2008-F2008)</f>
        <v/>
      </c>
    </row>
    <row r="2009" ht="15" customHeight="1">
      <c r="A2009" s="1" t="n"/>
      <c r="B2009" s="1" t="n"/>
      <c r="C2009" s="1" t="n"/>
      <c r="D2009" s="1" t="n"/>
      <c r="E2009" s="77" t="inlineStr">
        <is>
          <t>TOTAL Serviço:</t>
        </is>
      </c>
      <c r="F2009" s="89" t="n"/>
      <c r="G2009" s="22">
        <f>SUM(G2005:G2008)</f>
        <v/>
      </c>
    </row>
    <row r="2010" ht="15" customHeight="1">
      <c r="A2010" s="1" t="n"/>
      <c r="B2010" s="1" t="n"/>
      <c r="C2010" s="1" t="n"/>
      <c r="D2010" s="1" t="n"/>
      <c r="E2010" s="78" t="inlineStr">
        <is>
          <t>VALOR:</t>
        </is>
      </c>
      <c r="F2010" s="89" t="n"/>
      <c r="G2010" s="4">
        <f>SUM(G2003,G2009)</f>
        <v/>
      </c>
    </row>
    <row r="2011" ht="15" customHeight="1">
      <c r="A2011" s="1" t="n"/>
      <c r="B2011" s="1" t="n"/>
      <c r="C2011" s="1" t="n"/>
      <c r="D2011" s="1" t="n"/>
      <c r="E2011" s="78" t="inlineStr">
        <is>
          <t>VALOR BDI:</t>
        </is>
      </c>
      <c r="F2011" s="89" t="n"/>
      <c r="G2011" s="4">
        <f>ROUNDDOWN(G2010*BDI,2)</f>
        <v/>
      </c>
    </row>
    <row r="2012" ht="15" customHeight="1">
      <c r="A2012" s="1" t="n"/>
      <c r="B2012" s="1" t="n"/>
      <c r="C2012" s="1" t="n"/>
      <c r="D2012" s="1" t="n"/>
      <c r="E2012" s="78" t="inlineStr">
        <is>
          <t>VALOR COM BDI:</t>
        </is>
      </c>
      <c r="F2012" s="89" t="n"/>
      <c r="G2012" s="4">
        <f>G2011 + G2010</f>
        <v/>
      </c>
    </row>
    <row r="2013" ht="9.949999999999999" customHeight="1">
      <c r="A2013" s="1" t="n"/>
      <c r="B2013" s="1" t="n"/>
      <c r="C2013" s="1" t="n"/>
      <c r="D2013" s="1" t="n"/>
      <c r="E2013" s="79" t="n"/>
    </row>
    <row r="2014" ht="20.1" customHeight="1">
      <c r="A2014" s="80" t="inlineStr">
        <is>
          <t>93277 GUINCHO ELÉTRICO DE COLUNA, CAPACIDADE 400 KG, COM MOTO FREIO, MOTOR TRIFÁSICO DE 1,25 CV - DEPRECIAÇÃO. AF_03/2016 (H)</t>
        </is>
      </c>
      <c r="B2014" s="88" t="n"/>
      <c r="C2014" s="88" t="n"/>
      <c r="D2014" s="88" t="n"/>
      <c r="E2014" s="88" t="n"/>
      <c r="F2014" s="88" t="n"/>
      <c r="G2014" s="89" t="n"/>
    </row>
    <row r="2015" ht="15" customHeight="1">
      <c r="A2015" s="76" t="inlineStr">
        <is>
          <t>Equipamento</t>
        </is>
      </c>
      <c r="B2015" s="89" t="n"/>
      <c r="C2015" s="74" t="inlineStr">
        <is>
          <t>FONTE</t>
        </is>
      </c>
      <c r="D2015" s="74" t="inlineStr">
        <is>
          <t>UNID</t>
        </is>
      </c>
      <c r="E2015" s="74" t="inlineStr">
        <is>
          <t>COEFICIENTE</t>
        </is>
      </c>
      <c r="F2015" s="74" t="inlineStr">
        <is>
          <t>PREÇO UNITÁRIO</t>
        </is>
      </c>
      <c r="G2015" s="74" t="inlineStr">
        <is>
          <t>TOTAL</t>
        </is>
      </c>
    </row>
    <row r="2016" ht="21" customHeight="1">
      <c r="A2016" s="18" t="inlineStr">
        <is>
          <t>00036487</t>
        </is>
      </c>
      <c r="B2016" s="19" t="inlineStr">
        <is>
          <t>GUINCHO ELETRICO DE COLUNA, CAPACIDADE 400 KG, COM MOTO FREIO, MOTOR TRIFASICO DE 1,25 CV</t>
        </is>
      </c>
      <c r="C2016" s="18" t="inlineStr">
        <is>
          <t>SINAPI</t>
        </is>
      </c>
      <c r="D2016" s="18" t="inlineStr">
        <is>
          <t>UN</t>
        </is>
      </c>
      <c r="E2016" s="20" t="n">
        <v>6.4e-05</v>
      </c>
      <c r="F2016" s="21">
        <f>ROUND(M2016*FATOR, 2)</f>
        <v/>
      </c>
      <c r="G2016" s="21">
        <f>TRUNC(TRUNC(E2016,8)*F2016,2)</f>
        <v/>
      </c>
      <c r="M2016" t="n">
        <v>7763.39</v>
      </c>
      <c r="N2016">
        <f>(M2016-F2016)</f>
        <v/>
      </c>
    </row>
    <row r="2017" ht="15" customHeight="1">
      <c r="A2017" s="1" t="n"/>
      <c r="B2017" s="1" t="n"/>
      <c r="C2017" s="1" t="n"/>
      <c r="D2017" s="1" t="n"/>
      <c r="E2017" s="77" t="inlineStr">
        <is>
          <t>TOTAL Equipamento:</t>
        </is>
      </c>
      <c r="F2017" s="89" t="n"/>
      <c r="G2017" s="22">
        <f>SUM(G2016:G2016)</f>
        <v/>
      </c>
    </row>
    <row r="2018" ht="15" customHeight="1">
      <c r="A2018" s="1" t="n"/>
      <c r="B2018" s="1" t="n"/>
      <c r="C2018" s="1" t="n"/>
      <c r="D2018" s="1" t="n"/>
      <c r="E2018" s="78" t="inlineStr">
        <is>
          <t>VALOR:</t>
        </is>
      </c>
      <c r="F2018" s="89" t="n"/>
      <c r="G2018" s="4">
        <f>SUM(G2017)</f>
        <v/>
      </c>
    </row>
    <row r="2019" ht="15" customHeight="1">
      <c r="A2019" s="1" t="n"/>
      <c r="B2019" s="1" t="n"/>
      <c r="C2019" s="1" t="n"/>
      <c r="D2019" s="1" t="n"/>
      <c r="E2019" s="78" t="inlineStr">
        <is>
          <t>VALOR BDI:</t>
        </is>
      </c>
      <c r="F2019" s="89" t="n"/>
      <c r="G2019" s="4">
        <f>ROUNDDOWN(G2018*BDI,2)</f>
        <v/>
      </c>
    </row>
    <row r="2020" ht="15" customHeight="1">
      <c r="A2020" s="1" t="n"/>
      <c r="B2020" s="1" t="n"/>
      <c r="C2020" s="1" t="n"/>
      <c r="D2020" s="1" t="n"/>
      <c r="E2020" s="78" t="inlineStr">
        <is>
          <t>VALOR COM BDI:</t>
        </is>
      </c>
      <c r="F2020" s="89" t="n"/>
      <c r="G2020" s="4">
        <f>G2019 + G2018</f>
        <v/>
      </c>
    </row>
    <row r="2021" ht="9.949999999999999" customHeight="1">
      <c r="A2021" s="1" t="n"/>
      <c r="B2021" s="1" t="n"/>
      <c r="C2021" s="1" t="n"/>
      <c r="D2021" s="1" t="n"/>
      <c r="E2021" s="79" t="n"/>
    </row>
    <row r="2022" ht="20.1" customHeight="1">
      <c r="A2022" s="80" t="inlineStr">
        <is>
          <t>93278 GUINCHO ELÉTRICO DE COLUNA, CAPACIDADE 400 KG, COM MOTO FREIO, MOTOR TRIFÁSICO DE 1,25 CV - JUROS. AF_03/2016 (H)</t>
        </is>
      </c>
      <c r="B2022" s="88" t="n"/>
      <c r="C2022" s="88" t="n"/>
      <c r="D2022" s="88" t="n"/>
      <c r="E2022" s="88" t="n"/>
      <c r="F2022" s="88" t="n"/>
      <c r="G2022" s="89" t="n"/>
    </row>
    <row r="2023" ht="15" customHeight="1">
      <c r="A2023" s="76" t="inlineStr">
        <is>
          <t>Equipamento</t>
        </is>
      </c>
      <c r="B2023" s="89" t="n"/>
      <c r="C2023" s="74" t="inlineStr">
        <is>
          <t>FONTE</t>
        </is>
      </c>
      <c r="D2023" s="74" t="inlineStr">
        <is>
          <t>UNID</t>
        </is>
      </c>
      <c r="E2023" s="74" t="inlineStr">
        <is>
          <t>COEFICIENTE</t>
        </is>
      </c>
      <c r="F2023" s="74" t="inlineStr">
        <is>
          <t>PREÇO UNITÁRIO</t>
        </is>
      </c>
      <c r="G2023" s="74" t="inlineStr">
        <is>
          <t>TOTAL</t>
        </is>
      </c>
    </row>
    <row r="2024" ht="21" customHeight="1">
      <c r="A2024" s="18" t="inlineStr">
        <is>
          <t>00036487</t>
        </is>
      </c>
      <c r="B2024" s="19" t="inlineStr">
        <is>
          <t>GUINCHO ELETRICO DE COLUNA, CAPACIDADE 400 KG, COM MOTO FREIO, MOTOR TRIFASICO DE 1,25 CV</t>
        </is>
      </c>
      <c r="C2024" s="18" t="inlineStr">
        <is>
          <t>SINAPI</t>
        </is>
      </c>
      <c r="D2024" s="18" t="inlineStr">
        <is>
          <t>UN</t>
        </is>
      </c>
      <c r="E2024" s="20" t="n">
        <v>1.48e-05</v>
      </c>
      <c r="F2024" s="21">
        <f>ROUND(M2024*FATOR, 2)</f>
        <v/>
      </c>
      <c r="G2024" s="21">
        <f>TRUNC(TRUNC(E2024,8)*F2024,2)</f>
        <v/>
      </c>
      <c r="M2024" t="n">
        <v>7763.39</v>
      </c>
      <c r="N2024">
        <f>(M2024-F2024)</f>
        <v/>
      </c>
    </row>
    <row r="2025" ht="15" customHeight="1">
      <c r="A2025" s="1" t="n"/>
      <c r="B2025" s="1" t="n"/>
      <c r="C2025" s="1" t="n"/>
      <c r="D2025" s="1" t="n"/>
      <c r="E2025" s="77" t="inlineStr">
        <is>
          <t>TOTAL Equipamento:</t>
        </is>
      </c>
      <c r="F2025" s="89" t="n"/>
      <c r="G2025" s="22">
        <f>SUM(G2024:G2024)</f>
        <v/>
      </c>
    </row>
    <row r="2026" ht="15" customHeight="1">
      <c r="A2026" s="1" t="n"/>
      <c r="B2026" s="1" t="n"/>
      <c r="C2026" s="1" t="n"/>
      <c r="D2026" s="1" t="n"/>
      <c r="E2026" s="78" t="inlineStr">
        <is>
          <t>VALOR:</t>
        </is>
      </c>
      <c r="F2026" s="89" t="n"/>
      <c r="G2026" s="4">
        <f>SUM(G2025)</f>
        <v/>
      </c>
    </row>
    <row r="2027" ht="15" customHeight="1">
      <c r="A2027" s="1" t="n"/>
      <c r="B2027" s="1" t="n"/>
      <c r="C2027" s="1" t="n"/>
      <c r="D2027" s="1" t="n"/>
      <c r="E2027" s="78" t="inlineStr">
        <is>
          <t>VALOR BDI:</t>
        </is>
      </c>
      <c r="F2027" s="89" t="n"/>
      <c r="G2027" s="4">
        <f>ROUNDDOWN(G2026*BDI,2)</f>
        <v/>
      </c>
    </row>
    <row r="2028" ht="15" customHeight="1">
      <c r="A2028" s="1" t="n"/>
      <c r="B2028" s="1" t="n"/>
      <c r="C2028" s="1" t="n"/>
      <c r="D2028" s="1" t="n"/>
      <c r="E2028" s="78" t="inlineStr">
        <is>
          <t>VALOR COM BDI:</t>
        </is>
      </c>
      <c r="F2028" s="89" t="n"/>
      <c r="G2028" s="4">
        <f>G2027 + G2026</f>
        <v/>
      </c>
    </row>
    <row r="2029" ht="9.949999999999999" customHeight="1">
      <c r="A2029" s="1" t="n"/>
      <c r="B2029" s="1" t="n"/>
      <c r="C2029" s="1" t="n"/>
      <c r="D2029" s="1" t="n"/>
      <c r="E2029" s="79" t="n"/>
    </row>
    <row r="2030" ht="20.1" customHeight="1">
      <c r="A2030" s="80" t="inlineStr">
        <is>
          <t>93279 GUINCHO ELÉTRICO DE COLUNA, CAPACIDADE 400 KG, COM MOTO FREIO, MOTOR TRIFÁSICO DE 1,25 CV - MANUTENÇÃO. AF_03/2016 (H)</t>
        </is>
      </c>
      <c r="B2030" s="88" t="n"/>
      <c r="C2030" s="88" t="n"/>
      <c r="D2030" s="88" t="n"/>
      <c r="E2030" s="88" t="n"/>
      <c r="F2030" s="88" t="n"/>
      <c r="G2030" s="89" t="n"/>
    </row>
    <row r="2031" ht="15" customHeight="1">
      <c r="A2031" s="76" t="inlineStr">
        <is>
          <t>Equipamento</t>
        </is>
      </c>
      <c r="B2031" s="89" t="n"/>
      <c r="C2031" s="74" t="inlineStr">
        <is>
          <t>FONTE</t>
        </is>
      </c>
      <c r="D2031" s="74" t="inlineStr">
        <is>
          <t>UNID</t>
        </is>
      </c>
      <c r="E2031" s="74" t="inlineStr">
        <is>
          <t>COEFICIENTE</t>
        </is>
      </c>
      <c r="F2031" s="74" t="inlineStr">
        <is>
          <t>PREÇO UNITÁRIO</t>
        </is>
      </c>
      <c r="G2031" s="74" t="inlineStr">
        <is>
          <t>TOTAL</t>
        </is>
      </c>
    </row>
    <row r="2032" ht="21" customHeight="1">
      <c r="A2032" s="18" t="inlineStr">
        <is>
          <t>00036487</t>
        </is>
      </c>
      <c r="B2032" s="19" t="inlineStr">
        <is>
          <t>GUINCHO ELETRICO DE COLUNA, CAPACIDADE 400 KG, COM MOTO FREIO, MOTOR TRIFASICO DE 1,25 CV</t>
        </is>
      </c>
      <c r="C2032" s="18" t="inlineStr">
        <is>
          <t>SINAPI</t>
        </is>
      </c>
      <c r="D2032" s="18" t="inlineStr">
        <is>
          <t>UN</t>
        </is>
      </c>
      <c r="E2032" s="20" t="n">
        <v>6e-05</v>
      </c>
      <c r="F2032" s="21">
        <f>ROUND(M2032*FATOR, 2)</f>
        <v/>
      </c>
      <c r="G2032" s="21">
        <f>TRUNC(TRUNC(E2032,8)*F2032,2)</f>
        <v/>
      </c>
      <c r="M2032" t="n">
        <v>7763.39</v>
      </c>
      <c r="N2032">
        <f>(M2032-F2032)</f>
        <v/>
      </c>
    </row>
    <row r="2033" ht="15" customHeight="1">
      <c r="A2033" s="1" t="n"/>
      <c r="B2033" s="1" t="n"/>
      <c r="C2033" s="1" t="n"/>
      <c r="D2033" s="1" t="n"/>
      <c r="E2033" s="77" t="inlineStr">
        <is>
          <t>TOTAL Equipamento:</t>
        </is>
      </c>
      <c r="F2033" s="89" t="n"/>
      <c r="G2033" s="22">
        <f>SUM(G2032:G2032)</f>
        <v/>
      </c>
    </row>
    <row r="2034" ht="15" customHeight="1">
      <c r="A2034" s="1" t="n"/>
      <c r="B2034" s="1" t="n"/>
      <c r="C2034" s="1" t="n"/>
      <c r="D2034" s="1" t="n"/>
      <c r="E2034" s="78" t="inlineStr">
        <is>
          <t>VALOR:</t>
        </is>
      </c>
      <c r="F2034" s="89" t="n"/>
      <c r="G2034" s="4">
        <f>SUM(G2033)</f>
        <v/>
      </c>
    </row>
    <row r="2035" ht="15" customHeight="1">
      <c r="A2035" s="1" t="n"/>
      <c r="B2035" s="1" t="n"/>
      <c r="C2035" s="1" t="n"/>
      <c r="D2035" s="1" t="n"/>
      <c r="E2035" s="78" t="inlineStr">
        <is>
          <t>VALOR BDI:</t>
        </is>
      </c>
      <c r="F2035" s="89" t="n"/>
      <c r="G2035" s="4">
        <f>ROUNDDOWN(G2034*BDI,2)</f>
        <v/>
      </c>
    </row>
    <row r="2036" ht="15" customHeight="1">
      <c r="A2036" s="1" t="n"/>
      <c r="B2036" s="1" t="n"/>
      <c r="C2036" s="1" t="n"/>
      <c r="D2036" s="1" t="n"/>
      <c r="E2036" s="78" t="inlineStr">
        <is>
          <t>VALOR COM BDI:</t>
        </is>
      </c>
      <c r="F2036" s="89" t="n"/>
      <c r="G2036" s="4">
        <f>G2035 + G2034</f>
        <v/>
      </c>
    </row>
    <row r="2037" ht="9.949999999999999" customHeight="1">
      <c r="A2037" s="1" t="n"/>
      <c r="B2037" s="1" t="n"/>
      <c r="C2037" s="1" t="n"/>
      <c r="D2037" s="1" t="n"/>
      <c r="E2037" s="79" t="n"/>
    </row>
    <row r="2038" ht="20.1" customHeight="1">
      <c r="A2038" s="80" t="inlineStr">
        <is>
          <t>93280 GUINCHO ELÉTRICO DE COLUNA, CAPACIDADE 400 KG, COM MOTO FREIO, MOTOR TRIFÁSICO DE 1,25 CV - MATERIAIS NA OPERAÇÃO. AF_03/2016 (H)</t>
        </is>
      </c>
      <c r="B2038" s="88" t="n"/>
      <c r="C2038" s="88" t="n"/>
      <c r="D2038" s="88" t="n"/>
      <c r="E2038" s="88" t="n"/>
      <c r="F2038" s="88" t="n"/>
      <c r="G2038" s="89" t="n"/>
    </row>
    <row r="2039" ht="15" customHeight="1">
      <c r="A2039" s="76" t="inlineStr">
        <is>
          <t>Especiais</t>
        </is>
      </c>
      <c r="B2039" s="89" t="n"/>
      <c r="C2039" s="74" t="inlineStr">
        <is>
          <t>FONTE</t>
        </is>
      </c>
      <c r="D2039" s="74" t="inlineStr">
        <is>
          <t>UNID</t>
        </is>
      </c>
      <c r="E2039" s="74" t="inlineStr">
        <is>
          <t>COEFICIENTE</t>
        </is>
      </c>
      <c r="F2039" s="74" t="inlineStr">
        <is>
          <t>PREÇO UNITÁRIO</t>
        </is>
      </c>
      <c r="G2039" s="74" t="inlineStr">
        <is>
          <t>TOTAL</t>
        </is>
      </c>
    </row>
    <row r="2040" ht="21" customHeight="1">
      <c r="A2040" s="18" t="inlineStr">
        <is>
          <t>00002705</t>
        </is>
      </c>
      <c r="B2040" s="19" t="inlineStr">
        <is>
          <t>ENERGIA ELETRICA ATE 2000 KWH INDUSTRIAL, SEM DEMANDA</t>
        </is>
      </c>
      <c r="C2040" s="18" t="inlineStr">
        <is>
          <t>SINAPI</t>
        </is>
      </c>
      <c r="D2040" s="18" t="inlineStr">
        <is>
          <t>KWH</t>
        </is>
      </c>
      <c r="E2040" s="20" t="n">
        <v>0.78</v>
      </c>
      <c r="F2040" s="21">
        <f>ROUND(M2040*FATOR, 2)</f>
        <v/>
      </c>
      <c r="G2040" s="21">
        <f>TRUNC(TRUNC(E2040,8)*F2040,2)</f>
        <v/>
      </c>
      <c r="L2040" t="n">
        <v>0.78</v>
      </c>
      <c r="M2040" t="n">
        <v>0.97</v>
      </c>
      <c r="N2040">
        <f>(M2040-F2040)</f>
        <v/>
      </c>
    </row>
    <row r="2041" ht="15" customHeight="1">
      <c r="A2041" s="1" t="n"/>
      <c r="B2041" s="1" t="n"/>
      <c r="C2041" s="1" t="n"/>
      <c r="D2041" s="1" t="n"/>
      <c r="E2041" s="77" t="inlineStr">
        <is>
          <t>TOTAL Especiais:</t>
        </is>
      </c>
      <c r="F2041" s="89" t="n"/>
      <c r="G2041" s="22">
        <f>SUM(G2040:G2040)</f>
        <v/>
      </c>
    </row>
    <row r="2042" ht="15" customHeight="1">
      <c r="A2042" s="1" t="n"/>
      <c r="B2042" s="1" t="n"/>
      <c r="C2042" s="1" t="n"/>
      <c r="D2042" s="1" t="n"/>
      <c r="E2042" s="78" t="inlineStr">
        <is>
          <t>VALOR:</t>
        </is>
      </c>
      <c r="F2042" s="89" t="n"/>
      <c r="G2042" s="4">
        <f>SUM(G2041)</f>
        <v/>
      </c>
    </row>
    <row r="2043" ht="15" customHeight="1">
      <c r="A2043" s="1" t="n"/>
      <c r="B2043" s="1" t="n"/>
      <c r="C2043" s="1" t="n"/>
      <c r="D2043" s="1" t="n"/>
      <c r="E2043" s="78" t="inlineStr">
        <is>
          <t>VALOR BDI:</t>
        </is>
      </c>
      <c r="F2043" s="89" t="n"/>
      <c r="G2043" s="4">
        <f>ROUNDDOWN(G2042*BDI,2)</f>
        <v/>
      </c>
    </row>
    <row r="2044" ht="15" customHeight="1">
      <c r="A2044" s="1" t="n"/>
      <c r="B2044" s="1" t="n"/>
      <c r="C2044" s="1" t="n"/>
      <c r="D2044" s="1" t="n"/>
      <c r="E2044" s="78" t="inlineStr">
        <is>
          <t>VALOR COM BDI:</t>
        </is>
      </c>
      <c r="F2044" s="89" t="n"/>
      <c r="G2044" s="4">
        <f>G2043 + G2042</f>
        <v/>
      </c>
    </row>
    <row r="2045" ht="9.949999999999999" customHeight="1">
      <c r="A2045" s="1" t="n"/>
      <c r="B2045" s="1" t="n"/>
      <c r="C2045" s="1" t="n"/>
      <c r="D2045" s="1" t="n"/>
      <c r="E2045" s="79" t="n"/>
    </row>
    <row r="2046" ht="20.1" customHeight="1">
      <c r="A2046" s="80" t="inlineStr">
        <is>
          <t>93288 GUINDASTE HIDRÁULICO AUTOPROPELIDO, COM LANÇA TELESCÓPICA 40 M, CAPACIDADE MÁXIMA 60 T, POTÊNCIA 260 KW - CHI DIURNO. AF_03/2016 (CHI)</t>
        </is>
      </c>
      <c r="B2046" s="88" t="n"/>
      <c r="C2046" s="88" t="n"/>
      <c r="D2046" s="88" t="n"/>
      <c r="E2046" s="88" t="n"/>
      <c r="F2046" s="88" t="n"/>
      <c r="G2046" s="89" t="n"/>
    </row>
    <row r="2047" ht="15" customHeight="1">
      <c r="A2047" s="76" t="inlineStr">
        <is>
          <t>Mão de Obra com Encargos Complementares</t>
        </is>
      </c>
      <c r="B2047" s="89" t="n"/>
      <c r="C2047" s="74" t="inlineStr">
        <is>
          <t>FONTE</t>
        </is>
      </c>
      <c r="D2047" s="74" t="inlineStr">
        <is>
          <t>UNID</t>
        </is>
      </c>
      <c r="E2047" s="74" t="inlineStr">
        <is>
          <t>COEFICIENTE</t>
        </is>
      </c>
      <c r="F2047" s="74" t="inlineStr">
        <is>
          <t>PREÇO UNITÁRIO</t>
        </is>
      </c>
      <c r="G2047" s="74" t="inlineStr">
        <is>
          <t>TOTAL</t>
        </is>
      </c>
    </row>
    <row r="2048" ht="21" customHeight="1">
      <c r="A2048" s="18" t="inlineStr">
        <is>
          <t>88296</t>
        </is>
      </c>
      <c r="B2048" s="19" t="inlineStr">
        <is>
          <t>OPERADOR DE GUINDASTE COM ENCARGOS COMPLEMENTARES</t>
        </is>
      </c>
      <c r="C2048" s="18" t="inlineStr">
        <is>
          <t>SINAPI</t>
        </is>
      </c>
      <c r="D2048" s="18" t="inlineStr">
        <is>
          <t>H</t>
        </is>
      </c>
      <c r="E2048" s="20">
        <f>L2048*FATOR</f>
        <v/>
      </c>
      <c r="F2048" s="21">
        <f>'COMPOSICOES AUXILIARES'!G2723</f>
        <v/>
      </c>
      <c r="G2048" s="21">
        <f>TRUNC(TRUNC(E2048,8)*F2048,2)</f>
        <v/>
      </c>
      <c r="L2048" t="n">
        <v>1</v>
      </c>
      <c r="M2048" t="n">
        <v>43.5</v>
      </c>
      <c r="N2048">
        <f>(M2048-F2048)</f>
        <v/>
      </c>
    </row>
    <row r="2049" ht="18" customHeight="1">
      <c r="A2049" s="1" t="n"/>
      <c r="B2049" s="1" t="n"/>
      <c r="C2049" s="1" t="n"/>
      <c r="D2049" s="1" t="n"/>
      <c r="E2049" s="77" t="inlineStr">
        <is>
          <t>TOTAL Mão de Obra com Encargos Complementares:</t>
        </is>
      </c>
      <c r="F2049" s="89" t="n"/>
      <c r="G2049" s="22">
        <f>SUM(G2048:G2048)</f>
        <v/>
      </c>
    </row>
    <row r="2050" ht="15" customHeight="1">
      <c r="A2050" s="76" t="inlineStr">
        <is>
          <t>Serviço</t>
        </is>
      </c>
      <c r="B2050" s="89" t="n"/>
      <c r="C2050" s="74" t="inlineStr">
        <is>
          <t>FONTE</t>
        </is>
      </c>
      <c r="D2050" s="74" t="inlineStr">
        <is>
          <t>UNID</t>
        </is>
      </c>
      <c r="E2050" s="74" t="inlineStr">
        <is>
          <t>COEFICIENTE</t>
        </is>
      </c>
      <c r="F2050" s="74" t="inlineStr">
        <is>
          <t>PREÇO UNITÁRIO</t>
        </is>
      </c>
      <c r="G2050" s="74" t="inlineStr">
        <is>
          <t>TOTAL</t>
        </is>
      </c>
    </row>
    <row r="2051" ht="29.1" customHeight="1">
      <c r="A2051" s="18" t="inlineStr">
        <is>
          <t>93283</t>
        </is>
      </c>
      <c r="B2051" s="19" t="inlineStr">
        <is>
          <t>GUINDASTE HIDRÁULICO AUTOPROPELIDO, COM LANÇA TELESCÓPICA 40 M, CAPACIDADE MÁXIMA 60 T, POTÊNCIA 260 KW - DEPRECIAÇÃO. AF_03/2016</t>
        </is>
      </c>
      <c r="C2051" s="18" t="inlineStr">
        <is>
          <t>SINAPI</t>
        </is>
      </c>
      <c r="D2051" s="18" t="inlineStr">
        <is>
          <t>H</t>
        </is>
      </c>
      <c r="E2051" s="20" t="n">
        <v>1</v>
      </c>
      <c r="F2051" s="21">
        <f>'COMPOSICOES AUXILIARES'!G2078</f>
        <v/>
      </c>
      <c r="G2051" s="21">
        <f>TRUNC(TRUNC(E2051,8)*F2051,2)</f>
        <v/>
      </c>
      <c r="L2051" t="n">
        <v>1</v>
      </c>
      <c r="M2051" t="n">
        <v>100.42</v>
      </c>
      <c r="N2051">
        <f>(M2051-F2051)</f>
        <v/>
      </c>
    </row>
    <row r="2052" ht="29.1" customHeight="1">
      <c r="A2052" s="18" t="inlineStr">
        <is>
          <t>93296</t>
        </is>
      </c>
      <c r="B2052" s="19" t="inlineStr">
        <is>
          <t>GUINDASTE HIDRÁULICO AUTOPROPELIDO, COM LANÇA TELESCÓPICA 40 M, CAPACIDADE MÁXIMA 60 T, POTÊNCIA 260 KW - IMPOSTOS E SEGUROS. AF_03/2016</t>
        </is>
      </c>
      <c r="C2052" s="18" t="inlineStr">
        <is>
          <t>SINAPI</t>
        </is>
      </c>
      <c r="D2052" s="18" t="inlineStr">
        <is>
          <t>H</t>
        </is>
      </c>
      <c r="E2052" s="20" t="n">
        <v>1</v>
      </c>
      <c r="F2052" s="21">
        <f>'COMPOSICOES AUXILIARES'!G2086</f>
        <v/>
      </c>
      <c r="G2052" s="21">
        <f>TRUNC(TRUNC(E2052,8)*F2052,2)</f>
        <v/>
      </c>
      <c r="L2052" t="n">
        <v>1</v>
      </c>
      <c r="M2052" t="n">
        <v>14.3</v>
      </c>
      <c r="N2052">
        <f>(M2052-F2052)</f>
        <v/>
      </c>
    </row>
    <row r="2053" ht="29.1" customHeight="1">
      <c r="A2053" s="18" t="inlineStr">
        <is>
          <t>93284</t>
        </is>
      </c>
      <c r="B2053" s="19" t="inlineStr">
        <is>
          <t>GUINDASTE HIDRÁULICO AUTOPROPELIDO, COM LANÇA TELESCÓPICA 40 M, CAPACIDADE MÁXIMA 60 T, POTÊNCIA 260 KW - JUROS. AF_03/2016</t>
        </is>
      </c>
      <c r="C2053" s="18" t="inlineStr">
        <is>
          <t>SINAPI</t>
        </is>
      </c>
      <c r="D2053" s="18" t="inlineStr">
        <is>
          <t>H</t>
        </is>
      </c>
      <c r="E2053" s="20" t="n">
        <v>1</v>
      </c>
      <c r="F2053" s="21">
        <f>'COMPOSICOES AUXILIARES'!G2094</f>
        <v/>
      </c>
      <c r="G2053" s="21">
        <f>TRUNC(TRUNC(E2053,8)*F2053,2)</f>
        <v/>
      </c>
      <c r="L2053" t="n">
        <v>1</v>
      </c>
      <c r="M2053" t="n">
        <v>35.39</v>
      </c>
      <c r="N2053">
        <f>(M2053-F2053)</f>
        <v/>
      </c>
    </row>
    <row r="2054" ht="15" customHeight="1">
      <c r="A2054" s="1" t="n"/>
      <c r="B2054" s="1" t="n"/>
      <c r="C2054" s="1" t="n"/>
      <c r="D2054" s="1" t="n"/>
      <c r="E2054" s="77" t="inlineStr">
        <is>
          <t>TOTAL Serviço:</t>
        </is>
      </c>
      <c r="F2054" s="89" t="n"/>
      <c r="G2054" s="22">
        <f>SUM(G2051:G2053)</f>
        <v/>
      </c>
    </row>
    <row r="2055" ht="15" customHeight="1">
      <c r="A2055" s="1" t="n"/>
      <c r="B2055" s="1" t="n"/>
      <c r="C2055" s="1" t="n"/>
      <c r="D2055" s="1" t="n"/>
      <c r="E2055" s="78" t="inlineStr">
        <is>
          <t>VALOR:</t>
        </is>
      </c>
      <c r="F2055" s="89" t="n"/>
      <c r="G2055" s="4">
        <f>SUM(G2049,G2054)</f>
        <v/>
      </c>
    </row>
    <row r="2056" ht="15" customHeight="1">
      <c r="A2056" s="1" t="n"/>
      <c r="B2056" s="1" t="n"/>
      <c r="C2056" s="1" t="n"/>
      <c r="D2056" s="1" t="n"/>
      <c r="E2056" s="78" t="inlineStr">
        <is>
          <t>VALOR BDI:</t>
        </is>
      </c>
      <c r="F2056" s="89" t="n"/>
      <c r="G2056" s="4">
        <f>ROUNDDOWN(G2055*BDI,2)</f>
        <v/>
      </c>
    </row>
    <row r="2057" ht="15" customHeight="1">
      <c r="A2057" s="1" t="n"/>
      <c r="B2057" s="1" t="n"/>
      <c r="C2057" s="1" t="n"/>
      <c r="D2057" s="1" t="n"/>
      <c r="E2057" s="78" t="inlineStr">
        <is>
          <t>VALOR COM BDI:</t>
        </is>
      </c>
      <c r="F2057" s="89" t="n"/>
      <c r="G2057" s="4">
        <f>G2056 + G2055</f>
        <v/>
      </c>
    </row>
    <row r="2058" ht="9.949999999999999" customHeight="1">
      <c r="A2058" s="1" t="n"/>
      <c r="B2058" s="1" t="n"/>
      <c r="C2058" s="1" t="n"/>
      <c r="D2058" s="1" t="n"/>
      <c r="E2058" s="79" t="n"/>
    </row>
    <row r="2059" ht="20.1" customHeight="1">
      <c r="A2059" s="80" t="inlineStr">
        <is>
          <t>93287 GUINDASTE HIDRÁULICO AUTOPROPELIDO, COM LANÇA TELESCÓPICA 40 M, CAPACIDADE MÁXIMA 60 T, POTÊNCIA 260 KW - CHP DIURNO. AF_03/2016 (CHP)</t>
        </is>
      </c>
      <c r="B2059" s="88" t="n"/>
      <c r="C2059" s="88" t="n"/>
      <c r="D2059" s="88" t="n"/>
      <c r="E2059" s="88" t="n"/>
      <c r="F2059" s="88" t="n"/>
      <c r="G2059" s="89" t="n"/>
    </row>
    <row r="2060" ht="15" customHeight="1">
      <c r="A2060" s="76" t="inlineStr">
        <is>
          <t>Mão de Obra com Encargos Complementares</t>
        </is>
      </c>
      <c r="B2060" s="89" t="n"/>
      <c r="C2060" s="74" t="inlineStr">
        <is>
          <t>FONTE</t>
        </is>
      </c>
      <c r="D2060" s="74" t="inlineStr">
        <is>
          <t>UNID</t>
        </is>
      </c>
      <c r="E2060" s="74" t="inlineStr">
        <is>
          <t>COEFICIENTE</t>
        </is>
      </c>
      <c r="F2060" s="74" t="inlineStr">
        <is>
          <t>PREÇO UNITÁRIO</t>
        </is>
      </c>
      <c r="G2060" s="74" t="inlineStr">
        <is>
          <t>TOTAL</t>
        </is>
      </c>
    </row>
    <row r="2061" ht="21" customHeight="1">
      <c r="A2061" s="18" t="inlineStr">
        <is>
          <t>88296</t>
        </is>
      </c>
      <c r="B2061" s="19" t="inlineStr">
        <is>
          <t>OPERADOR DE GUINDASTE COM ENCARGOS COMPLEMENTARES</t>
        </is>
      </c>
      <c r="C2061" s="18" t="inlineStr">
        <is>
          <t>SINAPI</t>
        </is>
      </c>
      <c r="D2061" s="18" t="inlineStr">
        <is>
          <t>H</t>
        </is>
      </c>
      <c r="E2061" s="20">
        <f>L2061*FATOR</f>
        <v/>
      </c>
      <c r="F2061" s="21">
        <f>'COMPOSICOES AUXILIARES'!G2723</f>
        <v/>
      </c>
      <c r="G2061" s="21">
        <f>TRUNC(TRUNC(E2061,8)*F2061,2)</f>
        <v/>
      </c>
      <c r="L2061" t="n">
        <v>1</v>
      </c>
      <c r="M2061" t="n">
        <v>43.5</v>
      </c>
      <c r="N2061">
        <f>(M2061-F2061)</f>
        <v/>
      </c>
    </row>
    <row r="2062" ht="18" customHeight="1">
      <c r="A2062" s="1" t="n"/>
      <c r="B2062" s="1" t="n"/>
      <c r="C2062" s="1" t="n"/>
      <c r="D2062" s="1" t="n"/>
      <c r="E2062" s="77" t="inlineStr">
        <is>
          <t>TOTAL Mão de Obra com Encargos Complementares:</t>
        </is>
      </c>
      <c r="F2062" s="89" t="n"/>
      <c r="G2062" s="22">
        <f>SUM(G2061:G2061)</f>
        <v/>
      </c>
    </row>
    <row r="2063" ht="15" customHeight="1">
      <c r="A2063" s="76" t="inlineStr">
        <is>
          <t>Serviço</t>
        </is>
      </c>
      <c r="B2063" s="89" t="n"/>
      <c r="C2063" s="74" t="inlineStr">
        <is>
          <t>FONTE</t>
        </is>
      </c>
      <c r="D2063" s="74" t="inlineStr">
        <is>
          <t>UNID</t>
        </is>
      </c>
      <c r="E2063" s="74" t="inlineStr">
        <is>
          <t>COEFICIENTE</t>
        </is>
      </c>
      <c r="F2063" s="74" t="inlineStr">
        <is>
          <t>PREÇO UNITÁRIO</t>
        </is>
      </c>
      <c r="G2063" s="74" t="inlineStr">
        <is>
          <t>TOTAL</t>
        </is>
      </c>
    </row>
    <row r="2064" ht="29.1" customHeight="1">
      <c r="A2064" s="18" t="inlineStr">
        <is>
          <t>93283</t>
        </is>
      </c>
      <c r="B2064" s="19" t="inlineStr">
        <is>
          <t>GUINDASTE HIDRÁULICO AUTOPROPELIDO, COM LANÇA TELESCÓPICA 40 M, CAPACIDADE MÁXIMA 60 T, POTÊNCIA 260 KW - DEPRECIAÇÃO. AF_03/2016</t>
        </is>
      </c>
      <c r="C2064" s="18" t="inlineStr">
        <is>
          <t>SINAPI</t>
        </is>
      </c>
      <c r="D2064" s="18" t="inlineStr">
        <is>
          <t>H</t>
        </is>
      </c>
      <c r="E2064" s="20" t="n">
        <v>1</v>
      </c>
      <c r="F2064" s="21">
        <f>'COMPOSICOES AUXILIARES'!G2078</f>
        <v/>
      </c>
      <c r="G2064" s="21">
        <f>TRUNC(TRUNC(E2064,8)*F2064,2)</f>
        <v/>
      </c>
      <c r="L2064" t="n">
        <v>1</v>
      </c>
      <c r="M2064" t="n">
        <v>100.42</v>
      </c>
      <c r="N2064">
        <f>(M2064-F2064)</f>
        <v/>
      </c>
    </row>
    <row r="2065" ht="29.1" customHeight="1">
      <c r="A2065" s="18" t="inlineStr">
        <is>
          <t>93296</t>
        </is>
      </c>
      <c r="B2065" s="19" t="inlineStr">
        <is>
          <t>GUINDASTE HIDRÁULICO AUTOPROPELIDO, COM LANÇA TELESCÓPICA 40 M, CAPACIDADE MÁXIMA 60 T, POTÊNCIA 260 KW - IMPOSTOS E SEGUROS. AF_03/2016</t>
        </is>
      </c>
      <c r="C2065" s="18" t="inlineStr">
        <is>
          <t>SINAPI</t>
        </is>
      </c>
      <c r="D2065" s="18" t="inlineStr">
        <is>
          <t>H</t>
        </is>
      </c>
      <c r="E2065" s="20" t="n">
        <v>1</v>
      </c>
      <c r="F2065" s="21">
        <f>'COMPOSICOES AUXILIARES'!G2086</f>
        <v/>
      </c>
      <c r="G2065" s="21">
        <f>TRUNC(TRUNC(E2065,8)*F2065,2)</f>
        <v/>
      </c>
      <c r="L2065" t="n">
        <v>1</v>
      </c>
      <c r="M2065" t="n">
        <v>14.3</v>
      </c>
      <c r="N2065">
        <f>(M2065-F2065)</f>
        <v/>
      </c>
    </row>
    <row r="2066" ht="29.1" customHeight="1">
      <c r="A2066" s="18" t="inlineStr">
        <is>
          <t>93284</t>
        </is>
      </c>
      <c r="B2066" s="19" t="inlineStr">
        <is>
          <t>GUINDASTE HIDRÁULICO AUTOPROPELIDO, COM LANÇA TELESCÓPICA 40 M, CAPACIDADE MÁXIMA 60 T, POTÊNCIA 260 KW - JUROS. AF_03/2016</t>
        </is>
      </c>
      <c r="C2066" s="18" t="inlineStr">
        <is>
          <t>SINAPI</t>
        </is>
      </c>
      <c r="D2066" s="18" t="inlineStr">
        <is>
          <t>H</t>
        </is>
      </c>
      <c r="E2066" s="20" t="n">
        <v>1</v>
      </c>
      <c r="F2066" s="21">
        <f>'COMPOSICOES AUXILIARES'!G2094</f>
        <v/>
      </c>
      <c r="G2066" s="21">
        <f>TRUNC(TRUNC(E2066,8)*F2066,2)</f>
        <v/>
      </c>
      <c r="L2066" t="n">
        <v>1</v>
      </c>
      <c r="M2066" t="n">
        <v>35.39</v>
      </c>
      <c r="N2066">
        <f>(M2066-F2066)</f>
        <v/>
      </c>
    </row>
    <row r="2067" ht="29.1" customHeight="1">
      <c r="A2067" s="18" t="inlineStr">
        <is>
          <t>93285</t>
        </is>
      </c>
      <c r="B2067" s="19" t="inlineStr">
        <is>
          <t>GUINDASTE HIDRÁULICO AUTOPROPELIDO, COM LANÇA TELESCÓPICA 40 M, CAPACIDADE MÁXIMA 60 T, POTÊNCIA 260 KW - MANUTENÇÃO. AF_03/2016</t>
        </is>
      </c>
      <c r="C2067" s="18" t="inlineStr">
        <is>
          <t>SINAPI</t>
        </is>
      </c>
      <c r="D2067" s="18" t="inlineStr">
        <is>
          <t>H</t>
        </is>
      </c>
      <c r="E2067" s="20" t="n">
        <v>1</v>
      </c>
      <c r="F2067" s="21">
        <f>'COMPOSICOES AUXILIARES'!G2102</f>
        <v/>
      </c>
      <c r="G2067" s="21">
        <f>TRUNC(TRUNC(E2067,8)*F2067,2)</f>
        <v/>
      </c>
      <c r="L2067" t="n">
        <v>1</v>
      </c>
      <c r="M2067" t="n">
        <v>161.42</v>
      </c>
      <c r="N2067">
        <f>(M2067-F2067)</f>
        <v/>
      </c>
    </row>
    <row r="2068" ht="29.1" customHeight="1">
      <c r="A2068" s="18" t="inlineStr">
        <is>
          <t>93286</t>
        </is>
      </c>
      <c r="B2068" s="19" t="inlineStr">
        <is>
          <t>GUINDASTE HIDRÁULICO AUTOPROPELIDO, COM LANÇA TELESCÓPICA 40 M, CAPACIDADE MÁXIMA 60 T, POTÊNCIA 260 KW - MATERIAIS NA OPERAÇÃO. AF_03/2016</t>
        </is>
      </c>
      <c r="C2068" s="18" t="inlineStr">
        <is>
          <t>SINAPI</t>
        </is>
      </c>
      <c r="D2068" s="18" t="inlineStr">
        <is>
          <t>H</t>
        </is>
      </c>
      <c r="E2068" s="20" t="n">
        <v>1</v>
      </c>
      <c r="F2068" s="21">
        <f>'COMPOSICOES AUXILIARES'!G2110</f>
        <v/>
      </c>
      <c r="G2068" s="21">
        <f>TRUNC(TRUNC(E2068,8)*F2068,2)</f>
        <v/>
      </c>
      <c r="L2068" t="n">
        <v>1</v>
      </c>
      <c r="M2068" t="n">
        <v>12.61</v>
      </c>
      <c r="N2068">
        <f>(M2068-F2068)</f>
        <v/>
      </c>
    </row>
    <row r="2069" ht="15" customHeight="1">
      <c r="A2069" s="1" t="n"/>
      <c r="B2069" s="1" t="n"/>
      <c r="C2069" s="1" t="n"/>
      <c r="D2069" s="1" t="n"/>
      <c r="E2069" s="77" t="inlineStr">
        <is>
          <t>TOTAL Serviço:</t>
        </is>
      </c>
      <c r="F2069" s="89" t="n"/>
      <c r="G2069" s="22">
        <f>SUM(G2064:G2068)</f>
        <v/>
      </c>
    </row>
    <row r="2070" ht="15" customHeight="1">
      <c r="A2070" s="1" t="n"/>
      <c r="B2070" s="1" t="n"/>
      <c r="C2070" s="1" t="n"/>
      <c r="D2070" s="1" t="n"/>
      <c r="E2070" s="78" t="inlineStr">
        <is>
          <t>VALOR:</t>
        </is>
      </c>
      <c r="F2070" s="89" t="n"/>
      <c r="G2070" s="4">
        <f>SUM(G2062,G2069)</f>
        <v/>
      </c>
    </row>
    <row r="2071" ht="15" customHeight="1">
      <c r="A2071" s="1" t="n"/>
      <c r="B2071" s="1" t="n"/>
      <c r="C2071" s="1" t="n"/>
      <c r="D2071" s="1" t="n"/>
      <c r="E2071" s="78" t="inlineStr">
        <is>
          <t>VALOR BDI:</t>
        </is>
      </c>
      <c r="F2071" s="89" t="n"/>
      <c r="G2071" s="4">
        <f>ROUNDDOWN(G2070*BDI,2)</f>
        <v/>
      </c>
    </row>
    <row r="2072" ht="15" customHeight="1">
      <c r="A2072" s="1" t="n"/>
      <c r="B2072" s="1" t="n"/>
      <c r="C2072" s="1" t="n"/>
      <c r="D2072" s="1" t="n"/>
      <c r="E2072" s="78" t="inlineStr">
        <is>
          <t>VALOR COM BDI:</t>
        </is>
      </c>
      <c r="F2072" s="89" t="n"/>
      <c r="G2072" s="4">
        <f>G2071 + G2070</f>
        <v/>
      </c>
    </row>
    <row r="2073" ht="9.949999999999999" customHeight="1">
      <c r="A2073" s="1" t="n"/>
      <c r="B2073" s="1" t="n"/>
      <c r="C2073" s="1" t="n"/>
      <c r="D2073" s="1" t="n"/>
      <c r="E2073" s="79" t="n"/>
    </row>
    <row r="2074" ht="20.1" customHeight="1">
      <c r="A2074" s="80" t="inlineStr">
        <is>
          <t>93283 GUINDASTE HIDRÁULICO AUTOPROPELIDO, COM LANÇA TELESCÓPICA 40 M, CAPACIDADE MÁXIMA 60 T, POTÊNCIA 260 KW - DEPRECIAÇÃO. AF_03/2016 (H)</t>
        </is>
      </c>
      <c r="B2074" s="88" t="n"/>
      <c r="C2074" s="88" t="n"/>
      <c r="D2074" s="88" t="n"/>
      <c r="E2074" s="88" t="n"/>
      <c r="F2074" s="88" t="n"/>
      <c r="G2074" s="89" t="n"/>
    </row>
    <row r="2075" ht="15" customHeight="1">
      <c r="A2075" s="76" t="inlineStr">
        <is>
          <t>Equipamento</t>
        </is>
      </c>
      <c r="B2075" s="89" t="n"/>
      <c r="C2075" s="74" t="inlineStr">
        <is>
          <t>FONTE</t>
        </is>
      </c>
      <c r="D2075" s="74" t="inlineStr">
        <is>
          <t>UNID</t>
        </is>
      </c>
      <c r="E2075" s="74" t="inlineStr">
        <is>
          <t>COEFICIENTE</t>
        </is>
      </c>
      <c r="F2075" s="74" t="inlineStr">
        <is>
          <t>PREÇO UNITÁRIO</t>
        </is>
      </c>
      <c r="G2075" s="74" t="inlineStr">
        <is>
          <t>TOTAL</t>
        </is>
      </c>
    </row>
    <row r="2076" ht="29.1" customHeight="1">
      <c r="A2076" s="18" t="inlineStr">
        <is>
          <t>00044474</t>
        </is>
      </c>
      <c r="B2076" s="19" t="inlineStr">
        <is>
          <t>GUINDASTE HIDRAULICO AUTOPROPELIDO, COM LANCA TELESCOPICA 40 M, CAPACIDADE MAXIMA 60 T, POTENCIA 260 KW, TRACAO 6 X 6</t>
        </is>
      </c>
      <c r="C2076" s="18" t="inlineStr">
        <is>
          <t>SINAPI</t>
        </is>
      </c>
      <c r="D2076" s="18" t="inlineStr">
        <is>
          <t>UN</t>
        </is>
      </c>
      <c r="E2076" s="20" t="n">
        <v>4e-05</v>
      </c>
      <c r="F2076" s="25">
        <f>ROUND(M2076*FATOR, 2)</f>
        <v/>
      </c>
      <c r="G2076" s="21">
        <f>TRUNC(TRUNC(E2076,8)*F2076,2)</f>
        <v/>
      </c>
      <c r="M2076" t="n">
        <v>2510525.3</v>
      </c>
      <c r="N2076">
        <f>(M2076-F2076)</f>
        <v/>
      </c>
    </row>
    <row r="2077" ht="15" customHeight="1">
      <c r="A2077" s="1" t="n"/>
      <c r="B2077" s="1" t="n"/>
      <c r="C2077" s="1" t="n"/>
      <c r="D2077" s="1" t="n"/>
      <c r="E2077" s="77" t="inlineStr">
        <is>
          <t>TOTAL Equipamento:</t>
        </is>
      </c>
      <c r="F2077" s="89" t="n"/>
      <c r="G2077" s="22">
        <f>SUM(G2076:G2076)</f>
        <v/>
      </c>
    </row>
    <row r="2078" ht="15" customHeight="1">
      <c r="A2078" s="1" t="n"/>
      <c r="B2078" s="1" t="n"/>
      <c r="C2078" s="1" t="n"/>
      <c r="D2078" s="1" t="n"/>
      <c r="E2078" s="78" t="inlineStr">
        <is>
          <t>VALOR:</t>
        </is>
      </c>
      <c r="F2078" s="89" t="n"/>
      <c r="G2078" s="4">
        <f>SUM(G2077)</f>
        <v/>
      </c>
    </row>
    <row r="2079" ht="15" customHeight="1">
      <c r="A2079" s="1" t="n"/>
      <c r="B2079" s="1" t="n"/>
      <c r="C2079" s="1" t="n"/>
      <c r="D2079" s="1" t="n"/>
      <c r="E2079" s="78" t="inlineStr">
        <is>
          <t>VALOR BDI:</t>
        </is>
      </c>
      <c r="F2079" s="89" t="n"/>
      <c r="G2079" s="4">
        <f>ROUNDDOWN(G2078*BDI,2)</f>
        <v/>
      </c>
    </row>
    <row r="2080" ht="15" customHeight="1">
      <c r="A2080" s="1" t="n"/>
      <c r="B2080" s="1" t="n"/>
      <c r="C2080" s="1" t="n"/>
      <c r="D2080" s="1" t="n"/>
      <c r="E2080" s="78" t="inlineStr">
        <is>
          <t>VALOR COM BDI:</t>
        </is>
      </c>
      <c r="F2080" s="89" t="n"/>
      <c r="G2080" s="4">
        <f>G2079 + G2078</f>
        <v/>
      </c>
    </row>
    <row r="2081" ht="9.949999999999999" customHeight="1">
      <c r="A2081" s="1" t="n"/>
      <c r="B2081" s="1" t="n"/>
      <c r="C2081" s="1" t="n"/>
      <c r="D2081" s="1" t="n"/>
      <c r="E2081" s="79" t="n"/>
    </row>
    <row r="2082" ht="20.1" customHeight="1">
      <c r="A2082" s="80" t="inlineStr">
        <is>
          <t>93296 GUINDASTE HIDRÁULICO AUTOPROPELIDO, COM LANÇA TELESCÓPICA 40 M, CAPACIDADE MÁXIMA 60 T, POTÊNCIA 260 KW - IMPOSTOS E SEGUROS. AF_03/2016 (H)</t>
        </is>
      </c>
      <c r="B2082" s="88" t="n"/>
      <c r="C2082" s="88" t="n"/>
      <c r="D2082" s="88" t="n"/>
      <c r="E2082" s="88" t="n"/>
      <c r="F2082" s="88" t="n"/>
      <c r="G2082" s="89" t="n"/>
    </row>
    <row r="2083" ht="15" customHeight="1">
      <c r="A2083" s="76" t="inlineStr">
        <is>
          <t>Equipamento</t>
        </is>
      </c>
      <c r="B2083" s="89" t="n"/>
      <c r="C2083" s="74" t="inlineStr">
        <is>
          <t>FONTE</t>
        </is>
      </c>
      <c r="D2083" s="74" t="inlineStr">
        <is>
          <t>UNID</t>
        </is>
      </c>
      <c r="E2083" s="74" t="inlineStr">
        <is>
          <t>COEFICIENTE</t>
        </is>
      </c>
      <c r="F2083" s="74" t="inlineStr">
        <is>
          <t>PREÇO UNITÁRIO</t>
        </is>
      </c>
      <c r="G2083" s="74" t="inlineStr">
        <is>
          <t>TOTAL</t>
        </is>
      </c>
    </row>
    <row r="2084" ht="29.1" customHeight="1">
      <c r="A2084" s="18" t="inlineStr">
        <is>
          <t>00044474</t>
        </is>
      </c>
      <c r="B2084" s="19" t="inlineStr">
        <is>
          <t>GUINDASTE HIDRAULICO AUTOPROPELIDO, COM LANCA TELESCOPICA 40 M, CAPACIDADE MAXIMA 60 T, POTENCIA 260 KW, TRACAO 6 X 6</t>
        </is>
      </c>
      <c r="C2084" s="18" t="inlineStr">
        <is>
          <t>SINAPI</t>
        </is>
      </c>
      <c r="D2084" s="18" t="inlineStr">
        <is>
          <t>UN</t>
        </is>
      </c>
      <c r="E2084" s="20" t="n">
        <v>5.7e-06</v>
      </c>
      <c r="F2084" s="25">
        <f>ROUND(M2084*FATOR, 2)</f>
        <v/>
      </c>
      <c r="G2084" s="21">
        <f>TRUNC(TRUNC(E2084,8)*F2084,2)</f>
        <v/>
      </c>
      <c r="M2084" t="n">
        <v>2510525.3</v>
      </c>
      <c r="N2084">
        <f>(M2084-F2084)</f>
        <v/>
      </c>
    </row>
    <row r="2085" ht="15" customHeight="1">
      <c r="A2085" s="1" t="n"/>
      <c r="B2085" s="1" t="n"/>
      <c r="C2085" s="1" t="n"/>
      <c r="D2085" s="1" t="n"/>
      <c r="E2085" s="77" t="inlineStr">
        <is>
          <t>TOTAL Equipamento:</t>
        </is>
      </c>
      <c r="F2085" s="89" t="n"/>
      <c r="G2085" s="22">
        <f>SUM(G2084:G2084)</f>
        <v/>
      </c>
    </row>
    <row r="2086" ht="15" customHeight="1">
      <c r="A2086" s="1" t="n"/>
      <c r="B2086" s="1" t="n"/>
      <c r="C2086" s="1" t="n"/>
      <c r="D2086" s="1" t="n"/>
      <c r="E2086" s="78" t="inlineStr">
        <is>
          <t>VALOR:</t>
        </is>
      </c>
      <c r="F2086" s="89" t="n"/>
      <c r="G2086" s="4">
        <f>SUM(G2085)</f>
        <v/>
      </c>
    </row>
    <row r="2087" ht="15" customHeight="1">
      <c r="A2087" s="1" t="n"/>
      <c r="B2087" s="1" t="n"/>
      <c r="C2087" s="1" t="n"/>
      <c r="D2087" s="1" t="n"/>
      <c r="E2087" s="78" t="inlineStr">
        <is>
          <t>VALOR BDI:</t>
        </is>
      </c>
      <c r="F2087" s="89" t="n"/>
      <c r="G2087" s="4">
        <f>ROUNDDOWN(G2086*BDI,2)</f>
        <v/>
      </c>
    </row>
    <row r="2088" ht="15" customHeight="1">
      <c r="A2088" s="1" t="n"/>
      <c r="B2088" s="1" t="n"/>
      <c r="C2088" s="1" t="n"/>
      <c r="D2088" s="1" t="n"/>
      <c r="E2088" s="78" t="inlineStr">
        <is>
          <t>VALOR COM BDI:</t>
        </is>
      </c>
      <c r="F2088" s="89" t="n"/>
      <c r="G2088" s="4">
        <f>G2087 + G2086</f>
        <v/>
      </c>
    </row>
    <row r="2089" ht="9.949999999999999" customHeight="1">
      <c r="A2089" s="1" t="n"/>
      <c r="B2089" s="1" t="n"/>
      <c r="C2089" s="1" t="n"/>
      <c r="D2089" s="1" t="n"/>
      <c r="E2089" s="79" t="n"/>
    </row>
    <row r="2090" ht="20.1" customHeight="1">
      <c r="A2090" s="80" t="inlineStr">
        <is>
          <t>93284 GUINDASTE HIDRÁULICO AUTOPROPELIDO, COM LANÇA TELESCÓPICA 40 M, CAPACIDADE MÁXIMA 60 T, POTÊNCIA 260 KW - JUROS. AF_03/2016 (H)</t>
        </is>
      </c>
      <c r="B2090" s="88" t="n"/>
      <c r="C2090" s="88" t="n"/>
      <c r="D2090" s="88" t="n"/>
      <c r="E2090" s="88" t="n"/>
      <c r="F2090" s="88" t="n"/>
      <c r="G2090" s="89" t="n"/>
    </row>
    <row r="2091" ht="15" customHeight="1">
      <c r="A2091" s="76" t="inlineStr">
        <is>
          <t>Equipamento</t>
        </is>
      </c>
      <c r="B2091" s="89" t="n"/>
      <c r="C2091" s="74" t="inlineStr">
        <is>
          <t>FONTE</t>
        </is>
      </c>
      <c r="D2091" s="74" t="inlineStr">
        <is>
          <t>UNID</t>
        </is>
      </c>
      <c r="E2091" s="74" t="inlineStr">
        <is>
          <t>COEFICIENTE</t>
        </is>
      </c>
      <c r="F2091" s="74" t="inlineStr">
        <is>
          <t>PREÇO UNITÁRIO</t>
        </is>
      </c>
      <c r="G2091" s="74" t="inlineStr">
        <is>
          <t>TOTAL</t>
        </is>
      </c>
    </row>
    <row r="2092" ht="29.1" customHeight="1">
      <c r="A2092" s="18" t="inlineStr">
        <is>
          <t>00044474</t>
        </is>
      </c>
      <c r="B2092" s="19" t="inlineStr">
        <is>
          <t>GUINDASTE HIDRAULICO AUTOPROPELIDO, COM LANCA TELESCOPICA 40 M, CAPACIDADE MAXIMA 60 T, POTENCIA 260 KW, TRACAO 6 X 6</t>
        </is>
      </c>
      <c r="C2092" s="18" t="inlineStr">
        <is>
          <t>SINAPI</t>
        </is>
      </c>
      <c r="D2092" s="18" t="inlineStr">
        <is>
          <t>UN</t>
        </is>
      </c>
      <c r="E2092" s="20" t="n">
        <v>1.41e-05</v>
      </c>
      <c r="F2092" s="25">
        <f>ROUND(M2092*FATOR, 2)</f>
        <v/>
      </c>
      <c r="G2092" s="21">
        <f>TRUNC(TRUNC(E2092,8)*F2092,2)</f>
        <v/>
      </c>
      <c r="M2092" t="n">
        <v>2510525.3</v>
      </c>
      <c r="N2092">
        <f>(M2092-F2092)</f>
        <v/>
      </c>
    </row>
    <row r="2093" ht="15" customHeight="1">
      <c r="A2093" s="1" t="n"/>
      <c r="B2093" s="1" t="n"/>
      <c r="C2093" s="1" t="n"/>
      <c r="D2093" s="1" t="n"/>
      <c r="E2093" s="77" t="inlineStr">
        <is>
          <t>TOTAL Equipamento:</t>
        </is>
      </c>
      <c r="F2093" s="89" t="n"/>
      <c r="G2093" s="22">
        <f>SUM(G2092:G2092)</f>
        <v/>
      </c>
    </row>
    <row r="2094" ht="15" customHeight="1">
      <c r="A2094" s="1" t="n"/>
      <c r="B2094" s="1" t="n"/>
      <c r="C2094" s="1" t="n"/>
      <c r="D2094" s="1" t="n"/>
      <c r="E2094" s="78" t="inlineStr">
        <is>
          <t>VALOR:</t>
        </is>
      </c>
      <c r="F2094" s="89" t="n"/>
      <c r="G2094" s="4">
        <f>SUM(G2093)</f>
        <v/>
      </c>
    </row>
    <row r="2095" ht="15" customHeight="1">
      <c r="A2095" s="1" t="n"/>
      <c r="B2095" s="1" t="n"/>
      <c r="C2095" s="1" t="n"/>
      <c r="D2095" s="1" t="n"/>
      <c r="E2095" s="78" t="inlineStr">
        <is>
          <t>VALOR BDI:</t>
        </is>
      </c>
      <c r="F2095" s="89" t="n"/>
      <c r="G2095" s="4">
        <f>ROUNDDOWN(G2094*BDI,2)</f>
        <v/>
      </c>
    </row>
    <row r="2096" ht="15" customHeight="1">
      <c r="A2096" s="1" t="n"/>
      <c r="B2096" s="1" t="n"/>
      <c r="C2096" s="1" t="n"/>
      <c r="D2096" s="1" t="n"/>
      <c r="E2096" s="78" t="inlineStr">
        <is>
          <t>VALOR COM BDI:</t>
        </is>
      </c>
      <c r="F2096" s="89" t="n"/>
      <c r="G2096" s="4">
        <f>G2095 + G2094</f>
        <v/>
      </c>
    </row>
    <row r="2097" ht="9.949999999999999" customHeight="1">
      <c r="A2097" s="1" t="n"/>
      <c r="B2097" s="1" t="n"/>
      <c r="C2097" s="1" t="n"/>
      <c r="D2097" s="1" t="n"/>
      <c r="E2097" s="79" t="n"/>
    </row>
    <row r="2098" ht="20.1" customHeight="1">
      <c r="A2098" s="80" t="inlineStr">
        <is>
          <t>93285 GUINDASTE HIDRÁULICO AUTOPROPELIDO, COM LANÇA TELESCÓPICA 40 M, CAPACIDADE MÁXIMA 60 T, POTÊNCIA 260 KW - MANUTENÇÃO. AF_03/2016 (H)</t>
        </is>
      </c>
      <c r="B2098" s="88" t="n"/>
      <c r="C2098" s="88" t="n"/>
      <c r="D2098" s="88" t="n"/>
      <c r="E2098" s="88" t="n"/>
      <c r="F2098" s="88" t="n"/>
      <c r="G2098" s="89" t="n"/>
    </row>
    <row r="2099" ht="15" customHeight="1">
      <c r="A2099" s="76" t="inlineStr">
        <is>
          <t>Equipamento</t>
        </is>
      </c>
      <c r="B2099" s="89" t="n"/>
      <c r="C2099" s="74" t="inlineStr">
        <is>
          <t>FONTE</t>
        </is>
      </c>
      <c r="D2099" s="74" t="inlineStr">
        <is>
          <t>UNID</t>
        </is>
      </c>
      <c r="E2099" s="74" t="inlineStr">
        <is>
          <t>COEFICIENTE</t>
        </is>
      </c>
      <c r="F2099" s="74" t="inlineStr">
        <is>
          <t>PREÇO UNITÁRIO</t>
        </is>
      </c>
      <c r="G2099" s="74" t="inlineStr">
        <is>
          <t>TOTAL</t>
        </is>
      </c>
    </row>
    <row r="2100" ht="29.1" customHeight="1">
      <c r="A2100" s="18" t="inlineStr">
        <is>
          <t>00044474</t>
        </is>
      </c>
      <c r="B2100" s="19" t="inlineStr">
        <is>
          <t>GUINDASTE HIDRAULICO AUTOPROPELIDO, COM LANCA TELESCOPICA 40 M, CAPACIDADE MAXIMA 60 T, POTENCIA 260 KW, TRACAO 6 X 6</t>
        </is>
      </c>
      <c r="C2100" s="18" t="inlineStr">
        <is>
          <t>SINAPI</t>
        </is>
      </c>
      <c r="D2100" s="18" t="inlineStr">
        <is>
          <t>UN</t>
        </is>
      </c>
      <c r="E2100" s="20" t="n">
        <v>6.43e-05</v>
      </c>
      <c r="F2100" s="25">
        <f>ROUND(M2100*FATOR, 2)</f>
        <v/>
      </c>
      <c r="G2100" s="21">
        <f>TRUNC(TRUNC(E2100,8)*F2100,2)</f>
        <v/>
      </c>
      <c r="M2100" t="n">
        <v>2510525.3</v>
      </c>
      <c r="N2100">
        <f>(M2100-F2100)</f>
        <v/>
      </c>
    </row>
    <row r="2101" ht="15" customHeight="1">
      <c r="A2101" s="1" t="n"/>
      <c r="B2101" s="1" t="n"/>
      <c r="C2101" s="1" t="n"/>
      <c r="D2101" s="1" t="n"/>
      <c r="E2101" s="77" t="inlineStr">
        <is>
          <t>TOTAL Equipamento:</t>
        </is>
      </c>
      <c r="F2101" s="89" t="n"/>
      <c r="G2101" s="22">
        <f>SUM(G2100:G2100)</f>
        <v/>
      </c>
    </row>
    <row r="2102" ht="15" customHeight="1">
      <c r="A2102" s="1" t="n"/>
      <c r="B2102" s="1" t="n"/>
      <c r="C2102" s="1" t="n"/>
      <c r="D2102" s="1" t="n"/>
      <c r="E2102" s="78" t="inlineStr">
        <is>
          <t>VALOR:</t>
        </is>
      </c>
      <c r="F2102" s="89" t="n"/>
      <c r="G2102" s="4">
        <f>SUM(G2101)</f>
        <v/>
      </c>
    </row>
    <row r="2103" ht="15" customHeight="1">
      <c r="A2103" s="1" t="n"/>
      <c r="B2103" s="1" t="n"/>
      <c r="C2103" s="1" t="n"/>
      <c r="D2103" s="1" t="n"/>
      <c r="E2103" s="78" t="inlineStr">
        <is>
          <t>VALOR BDI:</t>
        </is>
      </c>
      <c r="F2103" s="89" t="n"/>
      <c r="G2103" s="4">
        <f>ROUNDDOWN(G2102*BDI,2)</f>
        <v/>
      </c>
    </row>
    <row r="2104" ht="15" customHeight="1">
      <c r="A2104" s="1" t="n"/>
      <c r="B2104" s="1" t="n"/>
      <c r="C2104" s="1" t="n"/>
      <c r="D2104" s="1" t="n"/>
      <c r="E2104" s="78" t="inlineStr">
        <is>
          <t>VALOR COM BDI:</t>
        </is>
      </c>
      <c r="F2104" s="89" t="n"/>
      <c r="G2104" s="4">
        <f>G2103 + G2102</f>
        <v/>
      </c>
    </row>
    <row r="2105" ht="9.949999999999999" customHeight="1">
      <c r="A2105" s="1" t="n"/>
      <c r="B2105" s="1" t="n"/>
      <c r="C2105" s="1" t="n"/>
      <c r="D2105" s="1" t="n"/>
      <c r="E2105" s="79" t="n"/>
    </row>
    <row r="2106" ht="20.1" customHeight="1">
      <c r="A2106" s="80" t="inlineStr">
        <is>
          <t>93286 GUINDASTE HIDRÁULICO AUTOPROPELIDO, COM LANÇA TELESCÓPICA 40 M, CAPACIDADE MÁXIMA 60 T, POTÊNCIA 260 KW - MATERIAIS NA OPERAÇÃO. AF_03/2016 (H)</t>
        </is>
      </c>
      <c r="B2106" s="88" t="n"/>
      <c r="C2106" s="88" t="n"/>
      <c r="D2106" s="88" t="n"/>
      <c r="E2106" s="88" t="n"/>
      <c r="F2106" s="88" t="n"/>
      <c r="G2106" s="89" t="n"/>
    </row>
    <row r="2107" ht="15" customHeight="1">
      <c r="A2107" s="76" t="inlineStr">
        <is>
          <t>Especiais</t>
        </is>
      </c>
      <c r="B2107" s="89" t="n"/>
      <c r="C2107" s="74" t="inlineStr">
        <is>
          <t>FONTE</t>
        </is>
      </c>
      <c r="D2107" s="74" t="inlineStr">
        <is>
          <t>UNID</t>
        </is>
      </c>
      <c r="E2107" s="74" t="inlineStr">
        <is>
          <t>COEFICIENTE</t>
        </is>
      </c>
      <c r="F2107" s="74" t="inlineStr">
        <is>
          <t>PREÇO UNITÁRIO</t>
        </is>
      </c>
      <c r="G2107" s="74" t="inlineStr">
        <is>
          <t>TOTAL</t>
        </is>
      </c>
    </row>
    <row r="2108" ht="21" customHeight="1">
      <c r="A2108" s="18" t="inlineStr">
        <is>
          <t>00002705</t>
        </is>
      </c>
      <c r="B2108" s="19" t="inlineStr">
        <is>
          <t>ENERGIA ELETRICA ATE 2000 KWH INDUSTRIAL, SEM DEMANDA</t>
        </is>
      </c>
      <c r="C2108" s="18" t="inlineStr">
        <is>
          <t>SINAPI</t>
        </is>
      </c>
      <c r="D2108" s="18" t="inlineStr">
        <is>
          <t>KWH</t>
        </is>
      </c>
      <c r="E2108" s="20" t="n">
        <v>13</v>
      </c>
      <c r="F2108" s="21">
        <f>ROUND(M2108*FATOR, 2)</f>
        <v/>
      </c>
      <c r="G2108" s="21">
        <f>TRUNC(TRUNC(E2108,8)*F2108,2)</f>
        <v/>
      </c>
      <c r="L2108" t="n">
        <v>13</v>
      </c>
      <c r="M2108" t="n">
        <v>0.97</v>
      </c>
      <c r="N2108">
        <f>(M2108-F2108)</f>
        <v/>
      </c>
    </row>
    <row r="2109" ht="15" customHeight="1">
      <c r="A2109" s="1" t="n"/>
      <c r="B2109" s="1" t="n"/>
      <c r="C2109" s="1" t="n"/>
      <c r="D2109" s="1" t="n"/>
      <c r="E2109" s="77" t="inlineStr">
        <is>
          <t>TOTAL Especiais:</t>
        </is>
      </c>
      <c r="F2109" s="89" t="n"/>
      <c r="G2109" s="22">
        <f>SUM(G2108:G2108)</f>
        <v/>
      </c>
    </row>
    <row r="2110" ht="15" customHeight="1">
      <c r="A2110" s="1" t="n"/>
      <c r="B2110" s="1" t="n"/>
      <c r="C2110" s="1" t="n"/>
      <c r="D2110" s="1" t="n"/>
      <c r="E2110" s="78" t="inlineStr">
        <is>
          <t>VALOR:</t>
        </is>
      </c>
      <c r="F2110" s="89" t="n"/>
      <c r="G2110" s="4">
        <f>SUM(G2109)</f>
        <v/>
      </c>
    </row>
    <row r="2111" ht="15" customHeight="1">
      <c r="A2111" s="1" t="n"/>
      <c r="B2111" s="1" t="n"/>
      <c r="C2111" s="1" t="n"/>
      <c r="D2111" s="1" t="n"/>
      <c r="E2111" s="78" t="inlineStr">
        <is>
          <t>VALOR BDI:</t>
        </is>
      </c>
      <c r="F2111" s="89" t="n"/>
      <c r="G2111" s="4">
        <f>ROUNDDOWN(G2110*BDI,2)</f>
        <v/>
      </c>
    </row>
    <row r="2112" ht="15" customHeight="1">
      <c r="A2112" s="1" t="n"/>
      <c r="B2112" s="1" t="n"/>
      <c r="C2112" s="1" t="n"/>
      <c r="D2112" s="1" t="n"/>
      <c r="E2112" s="78" t="inlineStr">
        <is>
          <t>VALOR COM BDI:</t>
        </is>
      </c>
      <c r="F2112" s="89" t="n"/>
      <c r="G2112" s="4">
        <f>G2111 + G2110</f>
        <v/>
      </c>
    </row>
    <row r="2113" ht="9.949999999999999" customHeight="1">
      <c r="A2113" s="1" t="n"/>
      <c r="B2113" s="1" t="n"/>
      <c r="C2113" s="1" t="n"/>
      <c r="D2113" s="1" t="n"/>
      <c r="E2113" s="79" t="n"/>
    </row>
    <row r="2114" ht="20.1" customHeight="1">
      <c r="A2114" s="80" t="inlineStr">
        <is>
          <t>5928 GUINDAUTO HIDRÁULICO, CAPACIDADE MÁXIMA DE CARGA 6200 KG, MOMENTO MÁXIMO DE CARGA 11,7 TM, ALCANCE MÁXIMO HORIZONTAL 9,70 M, INCLUSIVE CAMINHÃO TOCO PBT 16.000 KG, POTÊNCIA DE 189 CV - CHP DIURNO. AF_06/2014 (CHP)</t>
        </is>
      </c>
      <c r="B2114" s="88" t="n"/>
      <c r="C2114" s="88" t="n"/>
      <c r="D2114" s="88" t="n"/>
      <c r="E2114" s="88" t="n"/>
      <c r="F2114" s="88" t="n"/>
      <c r="G2114" s="89" t="n"/>
    </row>
    <row r="2115" ht="15" customHeight="1">
      <c r="A2115" s="76" t="inlineStr">
        <is>
          <t>Mão de Obra com Encargos Complementares</t>
        </is>
      </c>
      <c r="B2115" s="89" t="n"/>
      <c r="C2115" s="74" t="inlineStr">
        <is>
          <t>FONTE</t>
        </is>
      </c>
      <c r="D2115" s="74" t="inlineStr">
        <is>
          <t>UNID</t>
        </is>
      </c>
      <c r="E2115" s="74" t="inlineStr">
        <is>
          <t>COEFICIENTE</t>
        </is>
      </c>
      <c r="F2115" s="74" t="inlineStr">
        <is>
          <t>PREÇO UNITÁRIO</t>
        </is>
      </c>
      <c r="G2115" s="74" t="inlineStr">
        <is>
          <t>TOTAL</t>
        </is>
      </c>
    </row>
    <row r="2116" ht="21" customHeight="1">
      <c r="A2116" s="18" t="inlineStr">
        <is>
          <t>88286</t>
        </is>
      </c>
      <c r="B2116" s="19" t="inlineStr">
        <is>
          <t>MOTORISTA OPERADOR DE MUNCK COM ENCARGOS COMPLEMENTARES</t>
        </is>
      </c>
      <c r="C2116" s="18" t="inlineStr">
        <is>
          <t>SINAPI</t>
        </is>
      </c>
      <c r="D2116" s="18" t="inlineStr">
        <is>
          <t>H</t>
        </is>
      </c>
      <c r="E2116" s="20">
        <f>L2116*FATOR</f>
        <v/>
      </c>
      <c r="F2116" s="21">
        <f>'COMPOSICOES AUXILIARES'!G2647</f>
        <v/>
      </c>
      <c r="G2116" s="21">
        <f>TRUNC(TRUNC(E2116,8)*F2116,2)</f>
        <v/>
      </c>
      <c r="L2116" t="n">
        <v>1</v>
      </c>
      <c r="M2116" t="n">
        <v>38.15</v>
      </c>
      <c r="N2116">
        <f>(M2116-F2116)</f>
        <v/>
      </c>
    </row>
    <row r="2117" ht="18" customHeight="1">
      <c r="A2117" s="1" t="n"/>
      <c r="B2117" s="1" t="n"/>
      <c r="C2117" s="1" t="n"/>
      <c r="D2117" s="1" t="n"/>
      <c r="E2117" s="77" t="inlineStr">
        <is>
          <t>TOTAL Mão de Obra com Encargos Complementares:</t>
        </is>
      </c>
      <c r="F2117" s="89" t="n"/>
      <c r="G2117" s="22">
        <f>SUM(G2116:G2116)</f>
        <v/>
      </c>
    </row>
    <row r="2118" ht="15" customHeight="1">
      <c r="A2118" s="76" t="inlineStr">
        <is>
          <t>Serviço</t>
        </is>
      </c>
      <c r="B2118" s="89" t="n"/>
      <c r="C2118" s="74" t="inlineStr">
        <is>
          <t>FONTE</t>
        </is>
      </c>
      <c r="D2118" s="74" t="inlineStr">
        <is>
          <t>UNID</t>
        </is>
      </c>
      <c r="E2118" s="74" t="inlineStr">
        <is>
          <t>COEFICIENTE</t>
        </is>
      </c>
      <c r="F2118" s="74" t="inlineStr">
        <is>
          <t>PREÇO UNITÁRIO</t>
        </is>
      </c>
      <c r="G2118" s="74" t="inlineStr">
        <is>
          <t>TOTAL</t>
        </is>
      </c>
    </row>
    <row r="2119" ht="45.95" customHeight="1">
      <c r="A2119" s="18" t="inlineStr">
        <is>
          <t>89259</t>
        </is>
      </c>
      <c r="B2119" s="19" t="inlineStr">
        <is>
          <t>GUINDAUTO HIDRÁULICO, CAPACIDADE MÁXIMA DE CARGA 6200 KG, MOMENTO MÁXIMO DE CARGA 11,7 TM, ALCANCE MÁXIMO HORIZONTAL 9,70 M, INCLUSIVE CAMINHÃO TOCO PBT 16.000 KG, POTÊNCIA DE 189 CV - DEPRECIAÇÃO. AF_06/2014</t>
        </is>
      </c>
      <c r="C2119" s="18" t="inlineStr">
        <is>
          <t>SINAPI</t>
        </is>
      </c>
      <c r="D2119" s="18" t="inlineStr">
        <is>
          <t>H</t>
        </is>
      </c>
      <c r="E2119" s="20" t="n">
        <v>1</v>
      </c>
      <c r="F2119" s="21">
        <f>'COMPOSICOES AUXILIARES'!G2134</f>
        <v/>
      </c>
      <c r="G2119" s="21">
        <f>TRUNC(TRUNC(E2119,8)*F2119,2)</f>
        <v/>
      </c>
      <c r="L2119" t="n">
        <v>1</v>
      </c>
      <c r="M2119" t="n">
        <v>27.32</v>
      </c>
      <c r="N2119">
        <f>(M2119-F2119)</f>
        <v/>
      </c>
    </row>
    <row r="2120" ht="45.95" customHeight="1">
      <c r="A2120" s="18" t="inlineStr">
        <is>
          <t>91466</t>
        </is>
      </c>
      <c r="B2120" s="19" t="inlineStr">
        <is>
          <t>GUINDAUTO HIDRÁULICO, CAPACIDADE MÁXIMA DE CARGA 6200 KG, MOMENTO MÁXIMO DE CARGA 11,7 TM, ALCANCE MÁXIMO HORIZONTAL 9,70 M, INCLUSIVE CAMINHÃO TOCO PBT 16.000 KG, POTÊNCIA DE 189 CV - IMPOSTOS E SEGUROS. AF_08/2015</t>
        </is>
      </c>
      <c r="C2120" s="18" t="inlineStr">
        <is>
          <t>SINAPI</t>
        </is>
      </c>
      <c r="D2120" s="18" t="inlineStr">
        <is>
          <t>H</t>
        </is>
      </c>
      <c r="E2120" s="20" t="n">
        <v>1</v>
      </c>
      <c r="F2120" s="21">
        <f>'COMPOSICOES AUXILIARES'!G2143</f>
        <v/>
      </c>
      <c r="G2120" s="21">
        <f>TRUNC(TRUNC(E2120,8)*F2120,2)</f>
        <v/>
      </c>
      <c r="L2120" t="n">
        <v>1</v>
      </c>
      <c r="M2120" t="n">
        <v>4.05</v>
      </c>
      <c r="N2120">
        <f>(M2120-F2120)</f>
        <v/>
      </c>
    </row>
    <row r="2121" ht="38.1" customHeight="1">
      <c r="A2121" s="18" t="inlineStr">
        <is>
          <t>89260</t>
        </is>
      </c>
      <c r="B2121" s="19" t="inlineStr">
        <is>
          <t>GUINDAUTO HIDRÁULICO, CAPACIDADE MÁXIMA DE CARGA 6200 KG, MOMENTO MÁXIMO DE CARGA 11,7 TM, ALCANCE MÁXIMO HORIZONTAL 9,70 M, INCLUSIVE CAMINHÃO TOCO PBT 16.000 KG, POTÊNCIA DE 189 CV - JUROS. AF_06/2014</t>
        </is>
      </c>
      <c r="C2121" s="18" t="inlineStr">
        <is>
          <t>SINAPI</t>
        </is>
      </c>
      <c r="D2121" s="18" t="inlineStr">
        <is>
          <t>H</t>
        </is>
      </c>
      <c r="E2121" s="20" t="n">
        <v>1</v>
      </c>
      <c r="F2121" s="21">
        <f>'COMPOSICOES AUXILIARES'!G2152</f>
        <v/>
      </c>
      <c r="G2121" s="21">
        <f>TRUNC(TRUNC(E2121,8)*F2121,2)</f>
        <v/>
      </c>
      <c r="L2121" t="n">
        <v>1</v>
      </c>
      <c r="M2121" t="n">
        <v>10.03</v>
      </c>
      <c r="N2121">
        <f>(M2121-F2121)</f>
        <v/>
      </c>
    </row>
    <row r="2122" ht="45.95" customHeight="1">
      <c r="A2122" s="18" t="inlineStr">
        <is>
          <t>89262</t>
        </is>
      </c>
      <c r="B2122" s="19" t="inlineStr">
        <is>
          <t>GUINDAUTO HIDRÁULICO, CAPACIDADE MÁXIMA DE CARGA 6200 KG, MOMENTO MÁXIMO DE CARGA 11,7 TM, ALCANCE MÁXIMO HORIZONTAL 9,70 M, INCLUSIVE CAMINHÃO TOCO PBT 16.000 KG, POTÊNCIA DE 189 CV - MANUTENÇÃO. AF_06/2014</t>
        </is>
      </c>
      <c r="C2122" s="18" t="inlineStr">
        <is>
          <t>SINAPI</t>
        </is>
      </c>
      <c r="D2122" s="18" t="inlineStr">
        <is>
          <t>H</t>
        </is>
      </c>
      <c r="E2122" s="20" t="n">
        <v>1</v>
      </c>
      <c r="F2122" s="21">
        <f>'COMPOSICOES AUXILIARES'!G2161</f>
        <v/>
      </c>
      <c r="G2122" s="21">
        <f>TRUNC(TRUNC(E2122,8)*F2122,2)</f>
        <v/>
      </c>
      <c r="L2122" t="n">
        <v>1</v>
      </c>
      <c r="M2122" t="n">
        <v>46.24</v>
      </c>
      <c r="N2122">
        <f>(M2122-F2122)</f>
        <v/>
      </c>
    </row>
    <row r="2123" ht="45.95" customHeight="1">
      <c r="A2123" s="18" t="inlineStr">
        <is>
          <t>91467</t>
        </is>
      </c>
      <c r="B2123" s="19" t="inlineStr">
        <is>
          <t>GUINDAUTO HIDRÁULICO, CAPACIDADE MÁXIMA DE CARGA 6200 KG, MOMENTO MÁXIMO DE CARGA 11,7 TM, ALCANCE MÁXIMO HORIZONTAL 9,70 M, INCLUSIVE CAMINHÃO TOCO PBT 16.000 KG, POTÊNCIA DE 189 CV - MATERIAIS NA OPERAÇÃO. AF_08/2015</t>
        </is>
      </c>
      <c r="C2123" s="18" t="inlineStr">
        <is>
          <t>SINAPI</t>
        </is>
      </c>
      <c r="D2123" s="18" t="inlineStr">
        <is>
          <t>H</t>
        </is>
      </c>
      <c r="E2123" s="20" t="n">
        <v>1</v>
      </c>
      <c r="F2123" s="21">
        <f>'COMPOSICOES AUXILIARES'!G2169</f>
        <v/>
      </c>
      <c r="G2123" s="21">
        <f>TRUNC(TRUNC(E2123,8)*F2123,2)</f>
        <v/>
      </c>
      <c r="L2123" t="n">
        <v>1</v>
      </c>
      <c r="M2123" t="n">
        <v>165.18</v>
      </c>
      <c r="N2123">
        <f>(M2123-F2123)</f>
        <v/>
      </c>
    </row>
    <row r="2124" ht="15" customHeight="1">
      <c r="A2124" s="1" t="n"/>
      <c r="B2124" s="1" t="n"/>
      <c r="C2124" s="1" t="n"/>
      <c r="D2124" s="1" t="n"/>
      <c r="E2124" s="77" t="inlineStr">
        <is>
          <t>TOTAL Serviço:</t>
        </is>
      </c>
      <c r="F2124" s="89" t="n"/>
      <c r="G2124" s="22">
        <f>SUM(G2119:G2123)</f>
        <v/>
      </c>
    </row>
    <row r="2125" ht="15" customHeight="1">
      <c r="A2125" s="1" t="n"/>
      <c r="B2125" s="1" t="n"/>
      <c r="C2125" s="1" t="n"/>
      <c r="D2125" s="1" t="n"/>
      <c r="E2125" s="78" t="inlineStr">
        <is>
          <t>VALOR:</t>
        </is>
      </c>
      <c r="F2125" s="89" t="n"/>
      <c r="G2125" s="4">
        <f>SUM(G2117,G2124)</f>
        <v/>
      </c>
    </row>
    <row r="2126" ht="15" customHeight="1">
      <c r="A2126" s="1" t="n"/>
      <c r="B2126" s="1" t="n"/>
      <c r="C2126" s="1" t="n"/>
      <c r="D2126" s="1" t="n"/>
      <c r="E2126" s="78" t="inlineStr">
        <is>
          <t>VALOR BDI:</t>
        </is>
      </c>
      <c r="F2126" s="89" t="n"/>
      <c r="G2126" s="4">
        <f>ROUNDDOWN(G2125*BDI,2)</f>
        <v/>
      </c>
    </row>
    <row r="2127" ht="15" customHeight="1">
      <c r="A2127" s="1" t="n"/>
      <c r="B2127" s="1" t="n"/>
      <c r="C2127" s="1" t="n"/>
      <c r="D2127" s="1" t="n"/>
      <c r="E2127" s="78" t="inlineStr">
        <is>
          <t>VALOR COM BDI:</t>
        </is>
      </c>
      <c r="F2127" s="89" t="n"/>
      <c r="G2127" s="4">
        <f>G2126 + G2125</f>
        <v/>
      </c>
    </row>
    <row r="2128" ht="9.949999999999999" customHeight="1">
      <c r="A2128" s="1" t="n"/>
      <c r="B2128" s="1" t="n"/>
      <c r="C2128" s="1" t="n"/>
      <c r="D2128" s="1" t="n"/>
      <c r="E2128" s="79" t="n"/>
    </row>
    <row r="2129" ht="20.1" customHeight="1">
      <c r="A2129" s="80" t="inlineStr">
        <is>
          <t>89259 GUINDAUTO HIDRÁULICO, CAPACIDADE MÁXIMA DE CARGA 6200 KG, MOMENTO MÁXIMO DE CARGA 11,7 TM, ALCANCE MÁXIMO HORIZONTAL 9,70 M, INCLUSIVE CAMINHÃO TOCO PBT 16.000 KG, POTÊNCIA DE 189 CV - DEPRECIAÇÃO. AF_06/2014 (H)</t>
        </is>
      </c>
      <c r="B2129" s="88" t="n"/>
      <c r="C2129" s="88" t="n"/>
      <c r="D2129" s="88" t="n"/>
      <c r="E2129" s="88" t="n"/>
      <c r="F2129" s="88" t="n"/>
      <c r="G2129" s="89" t="n"/>
    </row>
    <row r="2130" ht="15" customHeight="1">
      <c r="A2130" s="76" t="inlineStr">
        <is>
          <t>Equipamento</t>
        </is>
      </c>
      <c r="B2130" s="89" t="n"/>
      <c r="C2130" s="74" t="inlineStr">
        <is>
          <t>FONTE</t>
        </is>
      </c>
      <c r="D2130" s="74" t="inlineStr">
        <is>
          <t>UNID</t>
        </is>
      </c>
      <c r="E2130" s="74" t="inlineStr">
        <is>
          <t>COEFICIENTE</t>
        </is>
      </c>
      <c r="F2130" s="74" t="inlineStr">
        <is>
          <t>PREÇO UNITÁRIO</t>
        </is>
      </c>
      <c r="G2130" s="74" t="inlineStr">
        <is>
          <t>TOTAL</t>
        </is>
      </c>
    </row>
    <row r="2131" ht="38.1" customHeight="1">
      <c r="A2131" s="18" t="inlineStr">
        <is>
          <t>00037752</t>
        </is>
      </c>
      <c r="B2131" s="19" t="inlineStr">
        <is>
          <t>CAMINHAO TOCO, PESO BRUTO TOTAL 16000 KG, CARGA UTIL MAXIMA 11030 KG, DISTANCIA ENTRE EIXOS 5,41 M, POTENCIA 185 CV (INCLUI CABINE E CHASSI, NAO INCLUI CARROCERIA)</t>
        </is>
      </c>
      <c r="C2131" s="18" t="inlineStr">
        <is>
          <t>SINAPI</t>
        </is>
      </c>
      <c r="D2131" s="18" t="inlineStr">
        <is>
          <t>UN</t>
        </is>
      </c>
      <c r="E2131" s="20" t="n">
        <v>3.43e-05</v>
      </c>
      <c r="F2131" s="21">
        <f>ROUND(M2131*FATOR, 2)</f>
        <v/>
      </c>
      <c r="G2131" s="21">
        <f>TRUNC(TRUNC(E2131,8)*F2131,2)</f>
        <v/>
      </c>
      <c r="M2131" t="n">
        <v>563990.17</v>
      </c>
      <c r="N2131">
        <f>(M2131-F2131)</f>
        <v/>
      </c>
    </row>
    <row r="2132" ht="45.95" customHeight="1">
      <c r="A2132" s="18" t="inlineStr">
        <is>
          <t>00003363</t>
        </is>
      </c>
      <c r="B2132" s="19" t="inlineStr">
        <is>
          <t>GUINDAUTO HIDRAULICO, CAPACIDADE MAXIMA DE CARGA 6200 KG, MOMENTO MAXIMO DE CARGA 11,7 TM, ALCANCE MAXIMO HORIZONTAL 9,70 M, PARA MONTAGEM SOBRE CHASSI DE CAMINHAO PBT MINIMO 13000 KG (INCLUI MONTAGEM, NAO INCLUI CAMINHAO)</t>
        </is>
      </c>
      <c r="C2132" s="18" t="inlineStr">
        <is>
          <t>SINAPI</t>
        </is>
      </c>
      <c r="D2132" s="18" t="inlineStr">
        <is>
          <t>UN</t>
        </is>
      </c>
      <c r="E2132" s="20" t="n">
        <v>5.51e-05</v>
      </c>
      <c r="F2132" s="21">
        <f>ROUND(M2132*FATOR, 2)</f>
        <v/>
      </c>
      <c r="G2132" s="21">
        <f>TRUNC(TRUNC(E2132,8)*F2132,2)</f>
        <v/>
      </c>
      <c r="M2132" t="n">
        <v>144875</v>
      </c>
      <c r="N2132">
        <f>(M2132-F2132)</f>
        <v/>
      </c>
    </row>
    <row r="2133" ht="15" customHeight="1">
      <c r="A2133" s="1" t="n"/>
      <c r="B2133" s="1" t="n"/>
      <c r="C2133" s="1" t="n"/>
      <c r="D2133" s="1" t="n"/>
      <c r="E2133" s="77" t="inlineStr">
        <is>
          <t>TOTAL Equipamento:</t>
        </is>
      </c>
      <c r="F2133" s="89" t="n"/>
      <c r="G2133" s="22">
        <f>SUM(G2131:G2132)</f>
        <v/>
      </c>
    </row>
    <row r="2134" ht="15" customHeight="1">
      <c r="A2134" s="1" t="n"/>
      <c r="B2134" s="1" t="n"/>
      <c r="C2134" s="1" t="n"/>
      <c r="D2134" s="1" t="n"/>
      <c r="E2134" s="78" t="inlineStr">
        <is>
          <t>VALOR:</t>
        </is>
      </c>
      <c r="F2134" s="89" t="n"/>
      <c r="G2134" s="4">
        <f>SUM(G2133)</f>
        <v/>
      </c>
    </row>
    <row r="2135" ht="15" customHeight="1">
      <c r="A2135" s="1" t="n"/>
      <c r="B2135" s="1" t="n"/>
      <c r="C2135" s="1" t="n"/>
      <c r="D2135" s="1" t="n"/>
      <c r="E2135" s="78" t="inlineStr">
        <is>
          <t>VALOR BDI:</t>
        </is>
      </c>
      <c r="F2135" s="89" t="n"/>
      <c r="G2135" s="4">
        <f>ROUNDDOWN(G2134*BDI,2)</f>
        <v/>
      </c>
    </row>
    <row r="2136" ht="15" customHeight="1">
      <c r="A2136" s="1" t="n"/>
      <c r="B2136" s="1" t="n"/>
      <c r="C2136" s="1" t="n"/>
      <c r="D2136" s="1" t="n"/>
      <c r="E2136" s="78" t="inlineStr">
        <is>
          <t>VALOR COM BDI:</t>
        </is>
      </c>
      <c r="F2136" s="89" t="n"/>
      <c r="G2136" s="4">
        <f>G2135 + G2134</f>
        <v/>
      </c>
    </row>
    <row r="2137" ht="9.949999999999999" customHeight="1">
      <c r="A2137" s="1" t="n"/>
      <c r="B2137" s="1" t="n"/>
      <c r="C2137" s="1" t="n"/>
      <c r="D2137" s="1" t="n"/>
      <c r="E2137" s="79" t="n"/>
    </row>
    <row r="2138" ht="20.1" customHeight="1">
      <c r="A2138" s="80" t="inlineStr">
        <is>
          <t>91466 GUINDAUTO HIDRÁULICO, CAPACIDADE MÁXIMA DE CARGA 6200 KG, MOMENTO MÁXIMO DE CARGA 11,7 TM, ALCANCE MÁXIMO HORIZONTAL 9,70 M, INCLUSIVE CAMINHÃO TOCO PBT 16.000 KG, POTÊNCIA DE 189 CV - IMPOSTOS E SEGUROS. AF_08/2015 (H)</t>
        </is>
      </c>
      <c r="B2138" s="88" t="n"/>
      <c r="C2138" s="88" t="n"/>
      <c r="D2138" s="88" t="n"/>
      <c r="E2138" s="88" t="n"/>
      <c r="F2138" s="88" t="n"/>
      <c r="G2138" s="89" t="n"/>
    </row>
    <row r="2139" ht="15" customHeight="1">
      <c r="A2139" s="76" t="inlineStr">
        <is>
          <t>Equipamento</t>
        </is>
      </c>
      <c r="B2139" s="89" t="n"/>
      <c r="C2139" s="74" t="inlineStr">
        <is>
          <t>FONTE</t>
        </is>
      </c>
      <c r="D2139" s="74" t="inlineStr">
        <is>
          <t>UNID</t>
        </is>
      </c>
      <c r="E2139" s="74" t="inlineStr">
        <is>
          <t>COEFICIENTE</t>
        </is>
      </c>
      <c r="F2139" s="74" t="inlineStr">
        <is>
          <t>PREÇO UNITÁRIO</t>
        </is>
      </c>
      <c r="G2139" s="74" t="inlineStr">
        <is>
          <t>TOTAL</t>
        </is>
      </c>
    </row>
    <row r="2140" ht="38.1" customHeight="1">
      <c r="A2140" s="18" t="inlineStr">
        <is>
          <t>00037752</t>
        </is>
      </c>
      <c r="B2140" s="19" t="inlineStr">
        <is>
          <t>CAMINHAO TOCO, PESO BRUTO TOTAL 16000 KG, CARGA UTIL MAXIMA 11030 KG, DISTANCIA ENTRE EIXOS 5,41 M, POTENCIA 185 CV (INCLUI CABINE E CHASSI, NAO INCLUI CARROCERIA)</t>
        </is>
      </c>
      <c r="C2140" s="18" t="inlineStr">
        <is>
          <t>SINAPI</t>
        </is>
      </c>
      <c r="D2140" s="18" t="inlineStr">
        <is>
          <t>UN</t>
        </is>
      </c>
      <c r="E2140" s="20" t="n">
        <v>5.7e-06</v>
      </c>
      <c r="F2140" s="21">
        <f>ROUND(M2140*FATOR, 2)</f>
        <v/>
      </c>
      <c r="G2140" s="21">
        <f>TRUNC(TRUNC(E2140,8)*F2140,2)</f>
        <v/>
      </c>
      <c r="M2140" t="n">
        <v>563990.17</v>
      </c>
      <c r="N2140">
        <f>(M2140-F2140)</f>
        <v/>
      </c>
    </row>
    <row r="2141" ht="45.95" customHeight="1">
      <c r="A2141" s="18" t="inlineStr">
        <is>
          <t>00003363</t>
        </is>
      </c>
      <c r="B2141" s="19" t="inlineStr">
        <is>
          <t>GUINDAUTO HIDRAULICO, CAPACIDADE MAXIMA DE CARGA 6200 KG, MOMENTO MAXIMO DE CARGA 11,7 TM, ALCANCE MAXIMO HORIZONTAL 9,70 M, PARA MONTAGEM SOBRE CHASSI DE CAMINHAO PBT MINIMO 13000 KG (INCLUI MONTAGEM, NAO INCLUI CAMINHAO)</t>
        </is>
      </c>
      <c r="C2141" s="18" t="inlineStr">
        <is>
          <t>SINAPI</t>
        </is>
      </c>
      <c r="D2141" s="18" t="inlineStr">
        <is>
          <t>UN</t>
        </is>
      </c>
      <c r="E2141" s="20" t="n">
        <v>5.8e-06</v>
      </c>
      <c r="F2141" s="21">
        <f>ROUND(M2141*FATOR, 2)</f>
        <v/>
      </c>
      <c r="G2141" s="21">
        <f>TRUNC(TRUNC(E2141,8)*F2141,2)</f>
        <v/>
      </c>
      <c r="M2141" t="n">
        <v>144875</v>
      </c>
      <c r="N2141">
        <f>(M2141-F2141)</f>
        <v/>
      </c>
    </row>
    <row r="2142" ht="15" customHeight="1">
      <c r="A2142" s="1" t="n"/>
      <c r="B2142" s="1" t="n"/>
      <c r="C2142" s="1" t="n"/>
      <c r="D2142" s="1" t="n"/>
      <c r="E2142" s="77" t="inlineStr">
        <is>
          <t>TOTAL Equipamento:</t>
        </is>
      </c>
      <c r="F2142" s="89" t="n"/>
      <c r="G2142" s="22">
        <f>SUM(G2140:G2141)</f>
        <v/>
      </c>
    </row>
    <row r="2143" ht="15" customHeight="1">
      <c r="A2143" s="1" t="n"/>
      <c r="B2143" s="1" t="n"/>
      <c r="C2143" s="1" t="n"/>
      <c r="D2143" s="1" t="n"/>
      <c r="E2143" s="78" t="inlineStr">
        <is>
          <t>VALOR:</t>
        </is>
      </c>
      <c r="F2143" s="89" t="n"/>
      <c r="G2143" s="4">
        <f>SUM(G2142)</f>
        <v/>
      </c>
    </row>
    <row r="2144" ht="15" customHeight="1">
      <c r="A2144" s="1" t="n"/>
      <c r="B2144" s="1" t="n"/>
      <c r="C2144" s="1" t="n"/>
      <c r="D2144" s="1" t="n"/>
      <c r="E2144" s="78" t="inlineStr">
        <is>
          <t>VALOR BDI:</t>
        </is>
      </c>
      <c r="F2144" s="89" t="n"/>
      <c r="G2144" s="4">
        <f>ROUNDDOWN(G2143*BDI,2)</f>
        <v/>
      </c>
    </row>
    <row r="2145" ht="15" customHeight="1">
      <c r="A2145" s="1" t="n"/>
      <c r="B2145" s="1" t="n"/>
      <c r="C2145" s="1" t="n"/>
      <c r="D2145" s="1" t="n"/>
      <c r="E2145" s="78" t="inlineStr">
        <is>
          <t>VALOR COM BDI:</t>
        </is>
      </c>
      <c r="F2145" s="89" t="n"/>
      <c r="G2145" s="4">
        <f>G2144 + G2143</f>
        <v/>
      </c>
    </row>
    <row r="2146" ht="9.949999999999999" customHeight="1">
      <c r="A2146" s="1" t="n"/>
      <c r="B2146" s="1" t="n"/>
      <c r="C2146" s="1" t="n"/>
      <c r="D2146" s="1" t="n"/>
      <c r="E2146" s="79" t="n"/>
    </row>
    <row r="2147" ht="20.1" customHeight="1">
      <c r="A2147" s="80" t="inlineStr">
        <is>
          <t>89260 GUINDAUTO HIDRÁULICO, CAPACIDADE MÁXIMA DE CARGA 6200 KG, MOMENTO MÁXIMO DE CARGA 11,7 TM, ALCANCE MÁXIMO HORIZONTAL 9,70 M, INCLUSIVE CAMINHÃO TOCO PBT 16.000 KG, POTÊNCIA DE 189 CV - JUROS. AF_06/2014 (H)</t>
        </is>
      </c>
      <c r="B2147" s="88" t="n"/>
      <c r="C2147" s="88" t="n"/>
      <c r="D2147" s="88" t="n"/>
      <c r="E2147" s="88" t="n"/>
      <c r="F2147" s="88" t="n"/>
      <c r="G2147" s="89" t="n"/>
    </row>
    <row r="2148" ht="15" customHeight="1">
      <c r="A2148" s="76" t="inlineStr">
        <is>
          <t>Equipamento</t>
        </is>
      </c>
      <c r="B2148" s="89" t="n"/>
      <c r="C2148" s="74" t="inlineStr">
        <is>
          <t>FONTE</t>
        </is>
      </c>
      <c r="D2148" s="74" t="inlineStr">
        <is>
          <t>UNID</t>
        </is>
      </c>
      <c r="E2148" s="74" t="inlineStr">
        <is>
          <t>COEFICIENTE</t>
        </is>
      </c>
      <c r="F2148" s="74" t="inlineStr">
        <is>
          <t>PREÇO UNITÁRIO</t>
        </is>
      </c>
      <c r="G2148" s="74" t="inlineStr">
        <is>
          <t>TOTAL</t>
        </is>
      </c>
    </row>
    <row r="2149" ht="38.1" customHeight="1">
      <c r="A2149" s="18" t="inlineStr">
        <is>
          <t>00037752</t>
        </is>
      </c>
      <c r="B2149" s="19" t="inlineStr">
        <is>
          <t>CAMINHAO TOCO, PESO BRUTO TOTAL 16000 KG, CARGA UTIL MAXIMA 11030 KG, DISTANCIA ENTRE EIXOS 5,41 M, POTENCIA 185 CV (INCLUI CABINE E CHASSI, NAO INCLUI CARROCERIA)</t>
        </is>
      </c>
      <c r="C2149" s="18" t="inlineStr">
        <is>
          <t>SINAPI</t>
        </is>
      </c>
      <c r="D2149" s="18" t="inlineStr">
        <is>
          <t>UN</t>
        </is>
      </c>
      <c r="E2149" s="20" t="n">
        <v>1.41e-05</v>
      </c>
      <c r="F2149" s="21">
        <f>ROUND(M2149*FATOR, 2)</f>
        <v/>
      </c>
      <c r="G2149" s="21">
        <f>TRUNC(TRUNC(E2149,8)*F2149,2)</f>
        <v/>
      </c>
      <c r="M2149" t="n">
        <v>563990.17</v>
      </c>
      <c r="N2149">
        <f>(M2149-F2149)</f>
        <v/>
      </c>
    </row>
    <row r="2150" ht="45.95" customHeight="1">
      <c r="A2150" s="18" t="inlineStr">
        <is>
          <t>00003363</t>
        </is>
      </c>
      <c r="B2150" s="19" t="inlineStr">
        <is>
          <t>GUINDAUTO HIDRAULICO, CAPACIDADE MAXIMA DE CARGA 6200 KG, MOMENTO MAXIMO DE CARGA 11,7 TM, ALCANCE MAXIMO HORIZONTAL 9,70 M, PARA MONTAGEM SOBRE CHASSI DE CAMINHAO PBT MINIMO 13000 KG (INCLUI MONTAGEM, NAO INCLUI CAMINHAO)</t>
        </is>
      </c>
      <c r="C2150" s="18" t="inlineStr">
        <is>
          <t>SINAPI</t>
        </is>
      </c>
      <c r="D2150" s="18" t="inlineStr">
        <is>
          <t>UN</t>
        </is>
      </c>
      <c r="E2150" s="20" t="n">
        <v>1.44e-05</v>
      </c>
      <c r="F2150" s="21">
        <f>ROUND(M2150*FATOR, 2)</f>
        <v/>
      </c>
      <c r="G2150" s="21">
        <f>TRUNC(TRUNC(E2150,8)*F2150,2)</f>
        <v/>
      </c>
      <c r="M2150" t="n">
        <v>144875</v>
      </c>
      <c r="N2150">
        <f>(M2150-F2150)</f>
        <v/>
      </c>
    </row>
    <row r="2151" ht="15" customHeight="1">
      <c r="A2151" s="1" t="n"/>
      <c r="B2151" s="1" t="n"/>
      <c r="C2151" s="1" t="n"/>
      <c r="D2151" s="1" t="n"/>
      <c r="E2151" s="77" t="inlineStr">
        <is>
          <t>TOTAL Equipamento:</t>
        </is>
      </c>
      <c r="F2151" s="89" t="n"/>
      <c r="G2151" s="22">
        <f>SUM(G2149:G2150)</f>
        <v/>
      </c>
    </row>
    <row r="2152" ht="15" customHeight="1">
      <c r="A2152" s="1" t="n"/>
      <c r="B2152" s="1" t="n"/>
      <c r="C2152" s="1" t="n"/>
      <c r="D2152" s="1" t="n"/>
      <c r="E2152" s="78" t="inlineStr">
        <is>
          <t>VALOR:</t>
        </is>
      </c>
      <c r="F2152" s="89" t="n"/>
      <c r="G2152" s="4">
        <f>SUM(G2151)</f>
        <v/>
      </c>
    </row>
    <row r="2153" ht="15" customHeight="1">
      <c r="A2153" s="1" t="n"/>
      <c r="B2153" s="1" t="n"/>
      <c r="C2153" s="1" t="n"/>
      <c r="D2153" s="1" t="n"/>
      <c r="E2153" s="78" t="inlineStr">
        <is>
          <t>VALOR BDI:</t>
        </is>
      </c>
      <c r="F2153" s="89" t="n"/>
      <c r="G2153" s="4">
        <f>ROUNDDOWN(G2152*BDI,2)</f>
        <v/>
      </c>
    </row>
    <row r="2154" ht="15" customHeight="1">
      <c r="A2154" s="1" t="n"/>
      <c r="B2154" s="1" t="n"/>
      <c r="C2154" s="1" t="n"/>
      <c r="D2154" s="1" t="n"/>
      <c r="E2154" s="78" t="inlineStr">
        <is>
          <t>VALOR COM BDI:</t>
        </is>
      </c>
      <c r="F2154" s="89" t="n"/>
      <c r="G2154" s="4">
        <f>G2153 + G2152</f>
        <v/>
      </c>
    </row>
    <row r="2155" ht="9.949999999999999" customHeight="1">
      <c r="A2155" s="1" t="n"/>
      <c r="B2155" s="1" t="n"/>
      <c r="C2155" s="1" t="n"/>
      <c r="D2155" s="1" t="n"/>
      <c r="E2155" s="79" t="n"/>
    </row>
    <row r="2156" ht="20.1" customHeight="1">
      <c r="A2156" s="80" t="inlineStr">
        <is>
          <t>89262 GUINDAUTO HIDRÁULICO, CAPACIDADE MÁXIMA DE CARGA 6200 KG, MOMENTO MÁXIMO DE CARGA 11,7 TM, ALCANCE MÁXIMO HORIZONTAL 9,70 M, INCLUSIVE CAMINHÃO TOCO PBT 16.000 KG, POTÊNCIA DE 189 CV - MANUTENÇÃO. AF_06/2014 (H)</t>
        </is>
      </c>
      <c r="B2156" s="88" t="n"/>
      <c r="C2156" s="88" t="n"/>
      <c r="D2156" s="88" t="n"/>
      <c r="E2156" s="88" t="n"/>
      <c r="F2156" s="88" t="n"/>
      <c r="G2156" s="89" t="n"/>
    </row>
    <row r="2157" ht="15" customHeight="1">
      <c r="A2157" s="76" t="inlineStr">
        <is>
          <t>Equipamento</t>
        </is>
      </c>
      <c r="B2157" s="89" t="n"/>
      <c r="C2157" s="74" t="inlineStr">
        <is>
          <t>FONTE</t>
        </is>
      </c>
      <c r="D2157" s="74" t="inlineStr">
        <is>
          <t>UNID</t>
        </is>
      </c>
      <c r="E2157" s="74" t="inlineStr">
        <is>
          <t>COEFICIENTE</t>
        </is>
      </c>
      <c r="F2157" s="74" t="inlineStr">
        <is>
          <t>PREÇO UNITÁRIO</t>
        </is>
      </c>
      <c r="G2157" s="74" t="inlineStr">
        <is>
          <t>TOTAL</t>
        </is>
      </c>
    </row>
    <row r="2158" ht="38.1" customHeight="1">
      <c r="A2158" s="18" t="inlineStr">
        <is>
          <t>00037752</t>
        </is>
      </c>
      <c r="B2158" s="19" t="inlineStr">
        <is>
          <t>CAMINHAO TOCO, PESO BRUTO TOTAL 16000 KG, CARGA UTIL MAXIMA 11030 KG, DISTANCIA ENTRE EIXOS 5,41 M, POTENCIA 185 CV (INCLUI CABINE E CHASSI, NAO INCLUI CARROCERIA)</t>
        </is>
      </c>
      <c r="C2158" s="18" t="inlineStr">
        <is>
          <t>SINAPI</t>
        </is>
      </c>
      <c r="D2158" s="18" t="inlineStr">
        <is>
          <t>UN</t>
        </is>
      </c>
      <c r="E2158" s="20" t="n">
        <v>6.43e-05</v>
      </c>
      <c r="F2158" s="21">
        <f>ROUND(M2158*FATOR, 2)</f>
        <v/>
      </c>
      <c r="G2158" s="21">
        <f>TRUNC(TRUNC(E2158,8)*F2158,2)</f>
        <v/>
      </c>
      <c r="M2158" t="n">
        <v>563990.17</v>
      </c>
      <c r="N2158">
        <f>(M2158-F2158)</f>
        <v/>
      </c>
    </row>
    <row r="2159" ht="45.95" customHeight="1">
      <c r="A2159" s="18" t="inlineStr">
        <is>
          <t>00003363</t>
        </is>
      </c>
      <c r="B2159" s="19" t="inlineStr">
        <is>
          <t>GUINDAUTO HIDRAULICO, CAPACIDADE MAXIMA DE CARGA 6200 KG, MOMENTO MAXIMO DE CARGA 11,7 TM, ALCANCE MAXIMO HORIZONTAL 9,70 M, PARA MONTAGEM SOBRE CHASSI DE CAMINHAO PBT MINIMO 13000 KG (INCLUI MONTAGEM, NAO INCLUI CAMINHAO)</t>
        </is>
      </c>
      <c r="C2159" s="18" t="inlineStr">
        <is>
          <t>SINAPI</t>
        </is>
      </c>
      <c r="D2159" s="18" t="inlineStr">
        <is>
          <t>UN</t>
        </is>
      </c>
      <c r="E2159" s="20" t="n">
        <v>6.889999999999999e-05</v>
      </c>
      <c r="F2159" s="21">
        <f>ROUND(M2159*FATOR, 2)</f>
        <v/>
      </c>
      <c r="G2159" s="21">
        <f>TRUNC(TRUNC(E2159,8)*F2159,2)</f>
        <v/>
      </c>
      <c r="M2159" t="n">
        <v>144875</v>
      </c>
      <c r="N2159">
        <f>(M2159-F2159)</f>
        <v/>
      </c>
    </row>
    <row r="2160" ht="15" customHeight="1">
      <c r="A2160" s="1" t="n"/>
      <c r="B2160" s="1" t="n"/>
      <c r="C2160" s="1" t="n"/>
      <c r="D2160" s="1" t="n"/>
      <c r="E2160" s="77" t="inlineStr">
        <is>
          <t>TOTAL Equipamento:</t>
        </is>
      </c>
      <c r="F2160" s="89" t="n"/>
      <c r="G2160" s="22">
        <f>SUM(G2158:G2159)</f>
        <v/>
      </c>
    </row>
    <row r="2161" ht="15" customHeight="1">
      <c r="A2161" s="1" t="n"/>
      <c r="B2161" s="1" t="n"/>
      <c r="C2161" s="1" t="n"/>
      <c r="D2161" s="1" t="n"/>
      <c r="E2161" s="78" t="inlineStr">
        <is>
          <t>VALOR:</t>
        </is>
      </c>
      <c r="F2161" s="89" t="n"/>
      <c r="G2161" s="4">
        <f>SUM(G2160)</f>
        <v/>
      </c>
    </row>
    <row r="2162" ht="15" customHeight="1">
      <c r="A2162" s="1" t="n"/>
      <c r="B2162" s="1" t="n"/>
      <c r="C2162" s="1" t="n"/>
      <c r="D2162" s="1" t="n"/>
      <c r="E2162" s="78" t="inlineStr">
        <is>
          <t>VALOR BDI:</t>
        </is>
      </c>
      <c r="F2162" s="89" t="n"/>
      <c r="G2162" s="4">
        <f>ROUNDDOWN(G2161*BDI,2)</f>
        <v/>
      </c>
    </row>
    <row r="2163" ht="15" customHeight="1">
      <c r="A2163" s="1" t="n"/>
      <c r="B2163" s="1" t="n"/>
      <c r="C2163" s="1" t="n"/>
      <c r="D2163" s="1" t="n"/>
      <c r="E2163" s="78" t="inlineStr">
        <is>
          <t>VALOR COM BDI:</t>
        </is>
      </c>
      <c r="F2163" s="89" t="n"/>
      <c r="G2163" s="4">
        <f>G2162 + G2161</f>
        <v/>
      </c>
    </row>
    <row r="2164" ht="9.949999999999999" customHeight="1">
      <c r="A2164" s="1" t="n"/>
      <c r="B2164" s="1" t="n"/>
      <c r="C2164" s="1" t="n"/>
      <c r="D2164" s="1" t="n"/>
      <c r="E2164" s="79" t="n"/>
    </row>
    <row r="2165" ht="20.1" customHeight="1">
      <c r="A2165" s="80" t="inlineStr">
        <is>
          <t>91467 GUINDAUTO HIDRÁULICO, CAPACIDADE MÁXIMA DE CARGA 6200 KG, MOMENTO MÁXIMO DE CARGA 11,7 TM, ALCANCE MÁXIMO HORIZONTAL 9,70 M, INCLUSIVE CAMINHÃO TOCO PBT 16.000 KG, POTÊNCIA DE 189 CV - MATERIAIS NA OPERAÇÃO. AF_08/2015 (H)</t>
        </is>
      </c>
      <c r="B2165" s="88" t="n"/>
      <c r="C2165" s="88" t="n"/>
      <c r="D2165" s="88" t="n"/>
      <c r="E2165" s="88" t="n"/>
      <c r="F2165" s="88" t="n"/>
      <c r="G2165" s="89" t="n"/>
    </row>
    <row r="2166" ht="15" customHeight="1">
      <c r="A2166" s="76" t="inlineStr">
        <is>
          <t>Material</t>
        </is>
      </c>
      <c r="B2166" s="89" t="n"/>
      <c r="C2166" s="74" t="inlineStr">
        <is>
          <t>FONTE</t>
        </is>
      </c>
      <c r="D2166" s="74" t="inlineStr">
        <is>
          <t>UNID</t>
        </is>
      </c>
      <c r="E2166" s="74" t="inlineStr">
        <is>
          <t>COEFICIENTE</t>
        </is>
      </c>
      <c r="F2166" s="74" t="inlineStr">
        <is>
          <t>PREÇO UNITÁRIO</t>
        </is>
      </c>
      <c r="G2166" s="74" t="inlineStr">
        <is>
          <t>TOTAL</t>
        </is>
      </c>
    </row>
    <row r="2167" ht="21" customHeight="1">
      <c r="A2167" s="18" t="inlineStr">
        <is>
          <t>00004221</t>
        </is>
      </c>
      <c r="B2167" s="19" t="inlineStr">
        <is>
          <t>OLEO DIESEL COMBUSTIVEL COMUM METROPOLITANO S-10 OU S-500</t>
        </is>
      </c>
      <c r="C2167" s="18" t="inlineStr">
        <is>
          <t>SINAPI</t>
        </is>
      </c>
      <c r="D2167" s="18" t="inlineStr">
        <is>
          <t>L</t>
        </is>
      </c>
      <c r="E2167" s="20" t="n">
        <v>26.43</v>
      </c>
      <c r="F2167" s="21">
        <f>ROUND(M2167*FATOR, 2)</f>
        <v/>
      </c>
      <c r="G2167" s="21">
        <f>TRUNC(TRUNC(E2167,8)*F2167,2)</f>
        <v/>
      </c>
      <c r="L2167" t="n">
        <v>26.43</v>
      </c>
      <c r="M2167" t="n">
        <v>6.25</v>
      </c>
      <c r="N2167">
        <f>(M2167-F2167)</f>
        <v/>
      </c>
    </row>
    <row r="2168" ht="15" customHeight="1">
      <c r="A2168" s="1" t="n"/>
      <c r="B2168" s="1" t="n"/>
      <c r="C2168" s="1" t="n"/>
      <c r="D2168" s="1" t="n"/>
      <c r="E2168" s="77" t="inlineStr">
        <is>
          <t>TOTAL Material:</t>
        </is>
      </c>
      <c r="F2168" s="89" t="n"/>
      <c r="G2168" s="22">
        <f>SUM(G2167:G2167)</f>
        <v/>
      </c>
    </row>
    <row r="2169" ht="15" customHeight="1">
      <c r="A2169" s="1" t="n"/>
      <c r="B2169" s="1" t="n"/>
      <c r="C2169" s="1" t="n"/>
      <c r="D2169" s="1" t="n"/>
      <c r="E2169" s="78" t="inlineStr">
        <is>
          <t>VALOR:</t>
        </is>
      </c>
      <c r="F2169" s="89" t="n"/>
      <c r="G2169" s="4">
        <f>SUM(G2168)</f>
        <v/>
      </c>
    </row>
    <row r="2170" ht="15" customHeight="1">
      <c r="A2170" s="1" t="n"/>
      <c r="B2170" s="1" t="n"/>
      <c r="C2170" s="1" t="n"/>
      <c r="D2170" s="1" t="n"/>
      <c r="E2170" s="78" t="inlineStr">
        <is>
          <t>VALOR BDI:</t>
        </is>
      </c>
      <c r="F2170" s="89" t="n"/>
      <c r="G2170" s="4">
        <f>ROUNDDOWN(G2169*BDI,2)</f>
        <v/>
      </c>
    </row>
    <row r="2171" ht="15" customHeight="1">
      <c r="A2171" s="1" t="n"/>
      <c r="B2171" s="1" t="n"/>
      <c r="C2171" s="1" t="n"/>
      <c r="D2171" s="1" t="n"/>
      <c r="E2171" s="78" t="inlineStr">
        <is>
          <t>VALOR COM BDI:</t>
        </is>
      </c>
      <c r="F2171" s="89" t="n"/>
      <c r="G2171" s="4">
        <f>G2170 + G2169</f>
        <v/>
      </c>
    </row>
    <row r="2172" ht="9.949999999999999" customHeight="1">
      <c r="A2172" s="1" t="n"/>
      <c r="B2172" s="1" t="n"/>
      <c r="C2172" s="1" t="n"/>
      <c r="D2172" s="1" t="n"/>
      <c r="E2172" s="79" t="n"/>
    </row>
    <row r="2173" ht="20.1" customHeight="1">
      <c r="A2173" s="80" t="inlineStr">
        <is>
          <t>96986 HASTE DE ATERRAMENTO, DIÂMETRO 3/4", COM 3 METROS - FORNECIMENTO E INSTALAÇÃO. AF_08/2023 (UN)</t>
        </is>
      </c>
      <c r="B2173" s="88" t="n"/>
      <c r="C2173" s="88" t="n"/>
      <c r="D2173" s="88" t="n"/>
      <c r="E2173" s="88" t="n"/>
      <c r="F2173" s="88" t="n"/>
      <c r="G2173" s="89" t="n"/>
    </row>
    <row r="2174" ht="15" customHeight="1">
      <c r="A2174" s="76" t="inlineStr">
        <is>
          <t>Material</t>
        </is>
      </c>
      <c r="B2174" s="89" t="n"/>
      <c r="C2174" s="74" t="inlineStr">
        <is>
          <t>FONTE</t>
        </is>
      </c>
      <c r="D2174" s="74" t="inlineStr">
        <is>
          <t>UNID</t>
        </is>
      </c>
      <c r="E2174" s="74" t="inlineStr">
        <is>
          <t>COEFICIENTE</t>
        </is>
      </c>
      <c r="F2174" s="74" t="inlineStr">
        <is>
          <t>PREÇO UNITÁRIO</t>
        </is>
      </c>
      <c r="G2174" s="74" t="inlineStr">
        <is>
          <t>TOTAL</t>
        </is>
      </c>
    </row>
    <row r="2175" ht="29.1" customHeight="1">
      <c r="A2175" s="18" t="inlineStr">
        <is>
          <t>00003378</t>
        </is>
      </c>
      <c r="B2175" s="19" t="inlineStr">
        <is>
          <t>HASTE DE ATERRAMENTO EM ACO COM 3,00 M DE COMPRIMENTO E DN = 3/4", REVESTIDA COM BAIXA CAMADA DE COBRE, SEM CONECTOR</t>
        </is>
      </c>
      <c r="C2175" s="18" t="inlineStr">
        <is>
          <t>SINAPI</t>
        </is>
      </c>
      <c r="D2175" s="18" t="inlineStr">
        <is>
          <t>UN</t>
        </is>
      </c>
      <c r="E2175" s="20" t="n">
        <v>1</v>
      </c>
      <c r="F2175" s="21">
        <f>ROUND(M2175*FATOR, 2)</f>
        <v/>
      </c>
      <c r="G2175" s="21">
        <f>TRUNC(TRUNC(E2175,8)*F2175,2)</f>
        <v/>
      </c>
      <c r="L2175" t="n">
        <v>1</v>
      </c>
      <c r="M2175" t="n">
        <v>80.58</v>
      </c>
      <c r="N2175">
        <f>(M2175-F2175)</f>
        <v/>
      </c>
    </row>
    <row r="2176" ht="15" customHeight="1">
      <c r="A2176" s="1" t="n"/>
      <c r="B2176" s="1" t="n"/>
      <c r="C2176" s="1" t="n"/>
      <c r="D2176" s="1" t="n"/>
      <c r="E2176" s="77" t="inlineStr">
        <is>
          <t>TOTAL Material:</t>
        </is>
      </c>
      <c r="F2176" s="89" t="n"/>
      <c r="G2176" s="22">
        <f>SUM(G2175:G2175)</f>
        <v/>
      </c>
    </row>
    <row r="2177" ht="15" customHeight="1">
      <c r="A2177" s="76" t="inlineStr">
        <is>
          <t>Mão de Obra com Encargos Complementares</t>
        </is>
      </c>
      <c r="B2177" s="89" t="n"/>
      <c r="C2177" s="74" t="inlineStr">
        <is>
          <t>FONTE</t>
        </is>
      </c>
      <c r="D2177" s="74" t="inlineStr">
        <is>
          <t>UNID</t>
        </is>
      </c>
      <c r="E2177" s="74" t="inlineStr">
        <is>
          <t>COEFICIENTE</t>
        </is>
      </c>
      <c r="F2177" s="74" t="inlineStr">
        <is>
          <t>PREÇO UNITÁRIO</t>
        </is>
      </c>
      <c r="G2177" s="74" t="inlineStr">
        <is>
          <t>TOTAL</t>
        </is>
      </c>
    </row>
    <row r="2178" ht="21" customHeight="1">
      <c r="A2178" s="18" t="inlineStr">
        <is>
          <t>88247</t>
        </is>
      </c>
      <c r="B2178" s="19" t="inlineStr">
        <is>
          <t>AUXILIAR DE ELETRICISTA COM ENCARGOS COMPLEMENTARES</t>
        </is>
      </c>
      <c r="C2178" s="18" t="inlineStr">
        <is>
          <t>SINAPI</t>
        </is>
      </c>
      <c r="D2178" s="18" t="inlineStr">
        <is>
          <t>H</t>
        </is>
      </c>
      <c r="E2178" s="20">
        <f>L2178*FATOR</f>
        <v/>
      </c>
      <c r="F2178" s="21">
        <f>'COMPOSICOES AUXILIARES'!G376</f>
        <v/>
      </c>
      <c r="G2178" s="21">
        <f>TRUNC(TRUNC(E2178,8)*F2178,2)</f>
        <v/>
      </c>
      <c r="L2178" t="n">
        <v>0.3882</v>
      </c>
      <c r="M2178" t="n">
        <v>23.65</v>
      </c>
      <c r="N2178">
        <f>(M2178-F2178)</f>
        <v/>
      </c>
    </row>
    <row r="2179" ht="15" customHeight="1">
      <c r="A2179" s="18" t="inlineStr">
        <is>
          <t>88264</t>
        </is>
      </c>
      <c r="B2179" s="19" t="inlineStr">
        <is>
          <t>ELETRICISTA COM ENCARGOS COMPLEMENTARES</t>
        </is>
      </c>
      <c r="C2179" s="18" t="inlineStr">
        <is>
          <t>SINAPI</t>
        </is>
      </c>
      <c r="D2179" s="18" t="inlineStr">
        <is>
          <t>H</t>
        </is>
      </c>
      <c r="E2179" s="20">
        <f>L2179*FATOR</f>
        <v/>
      </c>
      <c r="F2179" s="21">
        <f>'COMPOSICOES AUXILIARES'!G1514</f>
        <v/>
      </c>
      <c r="G2179" s="21">
        <f>TRUNC(TRUNC(E2179,8)*F2179,2)</f>
        <v/>
      </c>
      <c r="L2179" t="n">
        <v>0.3882</v>
      </c>
      <c r="M2179" t="n">
        <v>29.25</v>
      </c>
      <c r="N2179">
        <f>(M2179-F2179)</f>
        <v/>
      </c>
    </row>
    <row r="2180" ht="18" customHeight="1">
      <c r="A2180" s="1" t="n"/>
      <c r="B2180" s="1" t="n"/>
      <c r="C2180" s="1" t="n"/>
      <c r="D2180" s="1" t="n"/>
      <c r="E2180" s="77" t="inlineStr">
        <is>
          <t>TOTAL Mão de Obra com Encargos Complementares:</t>
        </is>
      </c>
      <c r="F2180" s="89" t="n"/>
      <c r="G2180" s="22">
        <f>SUM(G2178:G2179)</f>
        <v/>
      </c>
    </row>
    <row r="2181" ht="15" customHeight="1">
      <c r="A2181" s="1" t="n"/>
      <c r="B2181" s="1" t="n"/>
      <c r="C2181" s="1" t="n"/>
      <c r="D2181" s="1" t="n"/>
      <c r="E2181" s="78" t="inlineStr">
        <is>
          <t>VALOR:</t>
        </is>
      </c>
      <c r="F2181" s="89" t="n"/>
      <c r="G2181" s="4">
        <f>SUM(G2176,G2180)</f>
        <v/>
      </c>
    </row>
    <row r="2182" ht="15" customHeight="1">
      <c r="A2182" s="1" t="n"/>
      <c r="B2182" s="1" t="n"/>
      <c r="C2182" s="1" t="n"/>
      <c r="D2182" s="1" t="n"/>
      <c r="E2182" s="78" t="inlineStr">
        <is>
          <t>VALOR BDI:</t>
        </is>
      </c>
      <c r="F2182" s="89" t="n"/>
      <c r="G2182" s="4">
        <f>ROUNDDOWN(G2181*BDI,2)</f>
        <v/>
      </c>
    </row>
    <row r="2183" ht="15" customHeight="1">
      <c r="A2183" s="1" t="n"/>
      <c r="B2183" s="1" t="n"/>
      <c r="C2183" s="1" t="n"/>
      <c r="D2183" s="1" t="n"/>
      <c r="E2183" s="78" t="inlineStr">
        <is>
          <t>VALOR COM BDI:</t>
        </is>
      </c>
      <c r="F2183" s="89" t="n"/>
      <c r="G2183" s="4">
        <f>G2182 + G2181</f>
        <v/>
      </c>
    </row>
    <row r="2184" ht="9.949999999999999" customHeight="1">
      <c r="A2184" s="1" t="n"/>
      <c r="B2184" s="1" t="n"/>
      <c r="C2184" s="1" t="n"/>
      <c r="D2184" s="1" t="n"/>
      <c r="E2184" s="79" t="n"/>
    </row>
    <row r="2185" ht="20.1" customHeight="1">
      <c r="A2185" s="80" t="inlineStr">
        <is>
          <t>88270 IMPERMEABILIZADOR COM ENCARGOS COMPLEMENTARES (H)</t>
        </is>
      </c>
      <c r="B2185" s="88" t="n"/>
      <c r="C2185" s="88" t="n"/>
      <c r="D2185" s="88" t="n"/>
      <c r="E2185" s="88" t="n"/>
      <c r="F2185" s="88" t="n"/>
      <c r="G2185" s="89" t="n"/>
    </row>
    <row r="2186" ht="15" customHeight="1">
      <c r="A2186" s="76" t="inlineStr">
        <is>
          <t>Encargos Complementares</t>
        </is>
      </c>
      <c r="B2186" s="89" t="n"/>
      <c r="C2186" s="74" t="inlineStr">
        <is>
          <t>FONTE</t>
        </is>
      </c>
      <c r="D2186" s="74" t="inlineStr">
        <is>
          <t>UNID</t>
        </is>
      </c>
      <c r="E2186" s="74" t="inlineStr">
        <is>
          <t>COEFICIENTE</t>
        </is>
      </c>
      <c r="F2186" s="74" t="inlineStr">
        <is>
          <t>PREÇO UNITÁRIO</t>
        </is>
      </c>
      <c r="G2186" s="74" t="inlineStr">
        <is>
          <t>TOTAL</t>
        </is>
      </c>
    </row>
    <row r="2187" ht="21" customHeight="1">
      <c r="A2187" s="18" t="inlineStr">
        <is>
          <t>00037370</t>
        </is>
      </c>
      <c r="B2187" s="19" t="inlineStr">
        <is>
          <t>ALIMENTACAO - HORISTA (COLETADO CAIXA - ENCARGOS COMPLEMENTARES)</t>
        </is>
      </c>
      <c r="C2187" s="18" t="inlineStr">
        <is>
          <t>SINAPI</t>
        </is>
      </c>
      <c r="D2187" s="18" t="inlineStr">
        <is>
          <t>H</t>
        </is>
      </c>
      <c r="E2187" s="20" t="n">
        <v>1</v>
      </c>
      <c r="F2187" s="21" t="n">
        <v>3.39</v>
      </c>
      <c r="G2187" s="21">
        <f>TRUNC(TRUNC(E2187,8)*F2187,2)</f>
        <v/>
      </c>
      <c r="L2187" t="n">
        <v>1</v>
      </c>
      <c r="M2187" t="n">
        <v>3.39</v>
      </c>
      <c r="N2187">
        <f>(M2187-F2187)</f>
        <v/>
      </c>
    </row>
    <row r="2188" ht="21" customHeight="1">
      <c r="A2188" s="18" t="inlineStr">
        <is>
          <t>00043489</t>
        </is>
      </c>
      <c r="B2188" s="19" t="inlineStr">
        <is>
          <t>EPI - FAMILIA PEDREIRO - HORISTA (ENCARGOS COMPLEMENTARES - COLETADO CAIXA)</t>
        </is>
      </c>
      <c r="C2188" s="18" t="inlineStr">
        <is>
          <t>SINAPI</t>
        </is>
      </c>
      <c r="D2188" s="18" t="inlineStr">
        <is>
          <t>H</t>
        </is>
      </c>
      <c r="E2188" s="20" t="n">
        <v>1</v>
      </c>
      <c r="F2188" s="21" t="n">
        <v>1.24</v>
      </c>
      <c r="G2188" s="21">
        <f>TRUNC(TRUNC(E2188,8)*F2188,2)</f>
        <v/>
      </c>
      <c r="L2188" t="n">
        <v>1</v>
      </c>
      <c r="M2188" t="n">
        <v>1.24</v>
      </c>
      <c r="N2188">
        <f>(M2188-F2188)</f>
        <v/>
      </c>
    </row>
    <row r="2189" ht="21" customHeight="1">
      <c r="A2189" s="18" t="inlineStr">
        <is>
          <t>00037372</t>
        </is>
      </c>
      <c r="B2189" s="19" t="inlineStr">
        <is>
          <t>EXAMES - HORISTA (COLETADO CAIXA - ENCARGOS COMPLEMENTARES)</t>
        </is>
      </c>
      <c r="C2189" s="18" t="inlineStr">
        <is>
          <t>SINAPI</t>
        </is>
      </c>
      <c r="D2189" s="18" t="inlineStr">
        <is>
          <t>H</t>
        </is>
      </c>
      <c r="E2189" s="20" t="n">
        <v>1</v>
      </c>
      <c r="F2189" s="21" t="n">
        <v>1.34</v>
      </c>
      <c r="G2189" s="21">
        <f>TRUNC(TRUNC(E2189,8)*F2189,2)</f>
        <v/>
      </c>
      <c r="L2189" t="n">
        <v>1</v>
      </c>
      <c r="M2189" t="n">
        <v>1.34</v>
      </c>
      <c r="N2189">
        <f>(M2189-F2189)</f>
        <v/>
      </c>
    </row>
    <row r="2190" ht="21" customHeight="1">
      <c r="A2190" s="18" t="inlineStr">
        <is>
          <t>00043465</t>
        </is>
      </c>
      <c r="B2190" s="19" t="inlineStr">
        <is>
          <t>FERRAMENTAS - FAMILIA PEDREIRO - HORISTA (ENCARGOS COMPLEMENTARES - COLETADO CAIXA)</t>
        </is>
      </c>
      <c r="C2190" s="18" t="inlineStr">
        <is>
          <t>SINAPI</t>
        </is>
      </c>
      <c r="D2190" s="18" t="inlineStr">
        <is>
          <t>H</t>
        </is>
      </c>
      <c r="E2190" s="20" t="n">
        <v>1</v>
      </c>
      <c r="F2190" s="21" t="n">
        <v>0.82</v>
      </c>
      <c r="G2190" s="21">
        <f>TRUNC(TRUNC(E2190,8)*F2190,2)</f>
        <v/>
      </c>
      <c r="L2190" t="n">
        <v>1</v>
      </c>
      <c r="M2190" t="n">
        <v>0.82</v>
      </c>
      <c r="N2190">
        <f>(M2190-F2190)</f>
        <v/>
      </c>
    </row>
    <row r="2191" ht="21" customHeight="1">
      <c r="A2191" s="18" t="inlineStr">
        <is>
          <t>00037373</t>
        </is>
      </c>
      <c r="B2191" s="19" t="inlineStr">
        <is>
          <t>SEGURO - HORISTA (COLETADO CAIXA - ENCARGOS COMPLEMENTARES)</t>
        </is>
      </c>
      <c r="C2191" s="18" t="inlineStr">
        <is>
          <t>SINAPI</t>
        </is>
      </c>
      <c r="D2191" s="18" t="inlineStr">
        <is>
          <t>H</t>
        </is>
      </c>
      <c r="E2191" s="20" t="n">
        <v>1</v>
      </c>
      <c r="F2191" s="21" t="n">
        <v>0.04</v>
      </c>
      <c r="G2191" s="21">
        <f>TRUNC(TRUNC(E2191,8)*F2191,2)</f>
        <v/>
      </c>
      <c r="L2191" t="n">
        <v>1</v>
      </c>
      <c r="M2191" t="n">
        <v>0.04</v>
      </c>
      <c r="N2191">
        <f>(M2191-F2191)</f>
        <v/>
      </c>
    </row>
    <row r="2192" ht="21" customHeight="1">
      <c r="A2192" s="18" t="inlineStr">
        <is>
          <t>00037371</t>
        </is>
      </c>
      <c r="B2192" s="19" t="inlineStr">
        <is>
          <t>TRANSPORTE - HORISTA (COLETADO CAIXA - ENCARGOS COMPLEMENTARES)</t>
        </is>
      </c>
      <c r="C2192" s="18" t="inlineStr">
        <is>
          <t>SINAPI</t>
        </is>
      </c>
      <c r="D2192" s="18" t="inlineStr">
        <is>
          <t>H</t>
        </is>
      </c>
      <c r="E2192" s="20" t="n">
        <v>1</v>
      </c>
      <c r="F2192" s="21" t="n">
        <v>1.1</v>
      </c>
      <c r="G2192" s="21">
        <f>TRUNC(TRUNC(E2192,8)*F2192,2)</f>
        <v/>
      </c>
      <c r="L2192" t="n">
        <v>1</v>
      </c>
      <c r="M2192" t="n">
        <v>1.1</v>
      </c>
      <c r="N2192">
        <f>(M2192-F2192)</f>
        <v/>
      </c>
    </row>
    <row r="2193" ht="15" customHeight="1">
      <c r="A2193" s="1" t="n"/>
      <c r="B2193" s="1" t="n"/>
      <c r="C2193" s="1" t="n"/>
      <c r="D2193" s="1" t="n"/>
      <c r="E2193" s="77" t="inlineStr">
        <is>
          <t>TOTAL Encargos Complementares:</t>
        </is>
      </c>
      <c r="F2193" s="89" t="n"/>
      <c r="G2193" s="22">
        <f>SUM(G2187:G2192)</f>
        <v/>
      </c>
    </row>
    <row r="2194" ht="15" customHeight="1">
      <c r="A2194" s="76" t="inlineStr">
        <is>
          <t>Mão de Obra</t>
        </is>
      </c>
      <c r="B2194" s="89" t="n"/>
      <c r="C2194" s="74" t="inlineStr">
        <is>
          <t>FONTE</t>
        </is>
      </c>
      <c r="D2194" s="74" t="inlineStr">
        <is>
          <t>UNID</t>
        </is>
      </c>
      <c r="E2194" s="74" t="inlineStr">
        <is>
          <t>COEFICIENTE</t>
        </is>
      </c>
      <c r="F2194" s="74" t="inlineStr">
        <is>
          <t>PREÇO UNITÁRIO</t>
        </is>
      </c>
      <c r="G2194" s="74" t="inlineStr">
        <is>
          <t>TOTAL</t>
        </is>
      </c>
    </row>
    <row r="2195" ht="15" customHeight="1">
      <c r="A2195" s="18" t="inlineStr">
        <is>
          <t>00012873</t>
        </is>
      </c>
      <c r="B2195" s="19" t="inlineStr">
        <is>
          <t>IMPERMEABILIZADOR (HORISTA)</t>
        </is>
      </c>
      <c r="C2195" s="18" t="inlineStr">
        <is>
          <t>SINAPI</t>
        </is>
      </c>
      <c r="D2195" s="18" t="inlineStr">
        <is>
          <t>H</t>
        </is>
      </c>
      <c r="E2195" s="20">
        <f>L2195*FATOR</f>
        <v/>
      </c>
      <c r="F2195" s="21" t="n">
        <v>20.46</v>
      </c>
      <c r="G2195" s="21">
        <f>TRUNC(TRUNC(E2195,8)*F2195,2)</f>
        <v/>
      </c>
      <c r="L2195" t="n">
        <v>1</v>
      </c>
      <c r="M2195" t="n">
        <v>20.46</v>
      </c>
      <c r="N2195">
        <f>(M2195-F2195)</f>
        <v/>
      </c>
    </row>
    <row r="2196" ht="15" customHeight="1">
      <c r="A2196" s="1" t="n"/>
      <c r="B2196" s="1" t="n"/>
      <c r="C2196" s="1" t="n"/>
      <c r="D2196" s="1" t="n"/>
      <c r="E2196" s="77" t="inlineStr">
        <is>
          <t>TOTAL Mão de Obra:</t>
        </is>
      </c>
      <c r="F2196" s="89" t="n"/>
      <c r="G2196" s="22">
        <f>SUM(G2195:G2195)</f>
        <v/>
      </c>
    </row>
    <row r="2197" ht="15" customHeight="1">
      <c r="A2197" s="76" t="inlineStr">
        <is>
          <t>Serviço</t>
        </is>
      </c>
      <c r="B2197" s="89" t="n"/>
      <c r="C2197" s="74" t="inlineStr">
        <is>
          <t>FONTE</t>
        </is>
      </c>
      <c r="D2197" s="74" t="inlineStr">
        <is>
          <t>UNID</t>
        </is>
      </c>
      <c r="E2197" s="74" t="inlineStr">
        <is>
          <t>COEFICIENTE</t>
        </is>
      </c>
      <c r="F2197" s="74" t="inlineStr">
        <is>
          <t>PREÇO UNITÁRIO</t>
        </is>
      </c>
      <c r="G2197" s="74" t="inlineStr">
        <is>
          <t>TOTAL</t>
        </is>
      </c>
    </row>
    <row r="2198" ht="21" customHeight="1">
      <c r="A2198" s="18" t="inlineStr">
        <is>
          <t>95338</t>
        </is>
      </c>
      <c r="B2198" s="19" t="inlineStr">
        <is>
          <t>CURSO DE CAPACITAÇÃO PARA IMPERMEABILIZADOR (ENCARGOS COMPLEMENTARES) - HORISTA</t>
        </is>
      </c>
      <c r="C2198" s="18" t="inlineStr">
        <is>
          <t>SINAPI</t>
        </is>
      </c>
      <c r="D2198" s="18" t="inlineStr">
        <is>
          <t>H</t>
        </is>
      </c>
      <c r="E2198" s="20" t="n">
        <v>1</v>
      </c>
      <c r="F2198" s="21">
        <f>'COMPOSICOES AUXILIARES'!G1245</f>
        <v/>
      </c>
      <c r="G2198" s="21">
        <f>TRUNC(TRUNC(E2198,8)*F2198,2)</f>
        <v/>
      </c>
      <c r="L2198" t="n">
        <v>1</v>
      </c>
      <c r="M2198" t="n">
        <v>0.49</v>
      </c>
      <c r="N2198">
        <f>(M2198-F2198)</f>
        <v/>
      </c>
    </row>
    <row r="2199" ht="15" customHeight="1">
      <c r="A2199" s="1" t="n"/>
      <c r="B2199" s="1" t="n"/>
      <c r="C2199" s="1" t="n"/>
      <c r="D2199" s="1" t="n"/>
      <c r="E2199" s="77" t="inlineStr">
        <is>
          <t>TOTAL Serviço:</t>
        </is>
      </c>
      <c r="F2199" s="89" t="n"/>
      <c r="G2199" s="22">
        <f>SUM(G2198:G2198)</f>
        <v/>
      </c>
    </row>
    <row r="2200" ht="15" customHeight="1">
      <c r="A2200" s="1" t="n"/>
      <c r="B2200" s="1" t="n"/>
      <c r="C2200" s="1" t="n"/>
      <c r="D2200" s="1" t="n"/>
      <c r="E2200" s="78" t="inlineStr">
        <is>
          <t>VALOR:</t>
        </is>
      </c>
      <c r="F2200" s="89" t="n"/>
      <c r="G2200" s="4">
        <f>SUM(G2199,G2196,G2193)</f>
        <v/>
      </c>
    </row>
    <row r="2201" ht="15" customHeight="1">
      <c r="A2201" s="1" t="n"/>
      <c r="B2201" s="1" t="n"/>
      <c r="C2201" s="1" t="n"/>
      <c r="D2201" s="1" t="n"/>
      <c r="E2201" s="78" t="inlineStr">
        <is>
          <t>VALOR BDI:</t>
        </is>
      </c>
      <c r="F2201" s="89" t="n"/>
      <c r="G2201" s="4">
        <f>ROUNDDOWN(G2200*BDI,2)</f>
        <v/>
      </c>
    </row>
    <row r="2202" ht="15" customHeight="1">
      <c r="A2202" s="1" t="n"/>
      <c r="B2202" s="1" t="n"/>
      <c r="C2202" s="1" t="n"/>
      <c r="D2202" s="1" t="n"/>
      <c r="E2202" s="78" t="inlineStr">
        <is>
          <t>VALOR COM BDI:</t>
        </is>
      </c>
      <c r="F2202" s="89" t="n"/>
      <c r="G2202" s="4">
        <f>G2201 + G2200</f>
        <v/>
      </c>
    </row>
    <row r="2203" ht="9.949999999999999" customHeight="1">
      <c r="A2203" s="1" t="n"/>
      <c r="B2203" s="1" t="n"/>
      <c r="C2203" s="1" t="n"/>
      <c r="D2203" s="1" t="n"/>
      <c r="E2203" s="79" t="n"/>
    </row>
    <row r="2204" ht="20.1" customHeight="1">
      <c r="A2204" s="80" t="inlineStr">
        <is>
          <t>92023 INTERRUPTOR SIMPLES (1 MÓDULO) COM 1 TOMADA DE EMBUTIR 2P+T 10 A, INCLUINDO SUPORTE E PLACA - FORNECIMENTO E INSTALAÇÃO. AF_03/2023 (UN)</t>
        </is>
      </c>
      <c r="B2204" s="88" t="n"/>
      <c r="C2204" s="88" t="n"/>
      <c r="D2204" s="88" t="n"/>
      <c r="E2204" s="88" t="n"/>
      <c r="F2204" s="88" t="n"/>
      <c r="G2204" s="89" t="n"/>
    </row>
    <row r="2205" ht="15" customHeight="1">
      <c r="A2205" s="76" t="inlineStr">
        <is>
          <t>Serviço</t>
        </is>
      </c>
      <c r="B2205" s="89" t="n"/>
      <c r="C2205" s="74" t="inlineStr">
        <is>
          <t>FONTE</t>
        </is>
      </c>
      <c r="D2205" s="74" t="inlineStr">
        <is>
          <t>UNID</t>
        </is>
      </c>
      <c r="E2205" s="74" t="inlineStr">
        <is>
          <t>COEFICIENTE</t>
        </is>
      </c>
      <c r="F2205" s="74" t="inlineStr">
        <is>
          <t>PREÇO UNITÁRIO</t>
        </is>
      </c>
      <c r="G2205" s="74" t="inlineStr">
        <is>
          <t>TOTAL</t>
        </is>
      </c>
    </row>
    <row r="2206" ht="29.1" customHeight="1">
      <c r="A2206" s="18" t="inlineStr">
        <is>
          <t>92022</t>
        </is>
      </c>
      <c r="B2206" s="19" t="inlineStr">
        <is>
          <t>INTERRUPTOR SIMPLES (1 MÓDULO) COM 1 TOMADA DE EMBUTIR 2P+T 10 A, SEM SUPORTE E SEM PLACA - FORNECIMENTO E INSTALAÇÃO. AF_03/2023</t>
        </is>
      </c>
      <c r="C2206" s="18" t="inlineStr">
        <is>
          <t>SINAPI</t>
        </is>
      </c>
      <c r="D2206" s="18" t="inlineStr">
        <is>
          <t>UN</t>
        </is>
      </c>
      <c r="E2206" s="20" t="n">
        <v>1</v>
      </c>
      <c r="F2206" s="21">
        <f>'COMPOSICOES AUXILIARES'!G2222</f>
        <v/>
      </c>
      <c r="G2206" s="21">
        <f>TRUNC(TRUNC(E2206,8)*F2206,2)</f>
        <v/>
      </c>
      <c r="L2206" t="n">
        <v>1</v>
      </c>
      <c r="M2206" t="n">
        <v>40.8</v>
      </c>
      <c r="N2206">
        <f>(M2206-F2206)</f>
        <v/>
      </c>
    </row>
    <row r="2207" ht="29.1" customHeight="1">
      <c r="A2207" s="18" t="inlineStr">
        <is>
          <t>91946</t>
        </is>
      </c>
      <c r="B2207" s="19" t="inlineStr">
        <is>
          <t>SUPORTE PARAFUSADO COM PLACA DE ENCAIXE 4" X 2" MÉDIO (1,30 M DO PISO) PARA PONTO ELÉTRICO - FORNECIMENTO E INSTALAÇÃO. AF_03/2023</t>
        </is>
      </c>
      <c r="C2207" s="18" t="inlineStr">
        <is>
          <t>SINAPI</t>
        </is>
      </c>
      <c r="D2207" s="18" t="inlineStr">
        <is>
          <t>UN</t>
        </is>
      </c>
      <c r="E2207" s="20" t="n">
        <v>1</v>
      </c>
      <c r="F2207" s="21">
        <f>'COMPOSICOES AUXILIARES'!G3421</f>
        <v/>
      </c>
      <c r="G2207" s="21">
        <f>TRUNC(TRUNC(E2207,8)*F2207,2)</f>
        <v/>
      </c>
      <c r="L2207" t="n">
        <v>1</v>
      </c>
      <c r="M2207" t="n">
        <v>11.3</v>
      </c>
      <c r="N2207">
        <f>(M2207-F2207)</f>
        <v/>
      </c>
    </row>
    <row r="2208" ht="15" customHeight="1">
      <c r="A2208" s="1" t="n"/>
      <c r="B2208" s="1" t="n"/>
      <c r="C2208" s="1" t="n"/>
      <c r="D2208" s="1" t="n"/>
      <c r="E2208" s="77" t="inlineStr">
        <is>
          <t>TOTAL Serviço:</t>
        </is>
      </c>
      <c r="F2208" s="89" t="n"/>
      <c r="G2208" s="22">
        <f>SUM(G2206:G2207)</f>
        <v/>
      </c>
    </row>
    <row r="2209" ht="15" customHeight="1">
      <c r="A2209" s="1" t="n"/>
      <c r="B2209" s="1" t="n"/>
      <c r="C2209" s="1" t="n"/>
      <c r="D2209" s="1" t="n"/>
      <c r="E2209" s="78" t="inlineStr">
        <is>
          <t>VALOR:</t>
        </is>
      </c>
      <c r="F2209" s="89" t="n"/>
      <c r="G2209" s="4">
        <f>SUM(G2208)</f>
        <v/>
      </c>
    </row>
    <row r="2210" ht="15" customHeight="1">
      <c r="A2210" s="1" t="n"/>
      <c r="B2210" s="1" t="n"/>
      <c r="C2210" s="1" t="n"/>
      <c r="D2210" s="1" t="n"/>
      <c r="E2210" s="78" t="inlineStr">
        <is>
          <t>VALOR BDI:</t>
        </is>
      </c>
      <c r="F2210" s="89" t="n"/>
      <c r="G2210" s="4">
        <f>ROUNDDOWN(G2209*BDI,2)</f>
        <v/>
      </c>
    </row>
    <row r="2211" ht="15" customHeight="1">
      <c r="A2211" s="1" t="n"/>
      <c r="B2211" s="1" t="n"/>
      <c r="C2211" s="1" t="n"/>
      <c r="D2211" s="1" t="n"/>
      <c r="E2211" s="78" t="inlineStr">
        <is>
          <t>VALOR COM BDI:</t>
        </is>
      </c>
      <c r="F2211" s="89" t="n"/>
      <c r="G2211" s="4">
        <f>G2210 + G2209</f>
        <v/>
      </c>
    </row>
    <row r="2212" ht="9.949999999999999" customHeight="1">
      <c r="A2212" s="1" t="n"/>
      <c r="B2212" s="1" t="n"/>
      <c r="C2212" s="1" t="n"/>
      <c r="D2212" s="1" t="n"/>
      <c r="E2212" s="79" t="n"/>
    </row>
    <row r="2213" ht="20.1" customHeight="1">
      <c r="A2213" s="80" t="inlineStr">
        <is>
          <t>92022 INTERRUPTOR SIMPLES (1 MÓDULO) COM 1 TOMADA DE EMBUTIR 2P+T 10 A, SEM SUPORTE E SEM PLACA - FORNECIMENTO E INSTALAÇÃO. AF_03/2023 (UN)</t>
        </is>
      </c>
      <c r="B2213" s="88" t="n"/>
      <c r="C2213" s="88" t="n"/>
      <c r="D2213" s="88" t="n"/>
      <c r="E2213" s="88" t="n"/>
      <c r="F2213" s="88" t="n"/>
      <c r="G2213" s="89" t="n"/>
    </row>
    <row r="2214" ht="15" customHeight="1">
      <c r="A2214" s="76" t="inlineStr">
        <is>
          <t>Material</t>
        </is>
      </c>
      <c r="B2214" s="89" t="n"/>
      <c r="C2214" s="74" t="inlineStr">
        <is>
          <t>FONTE</t>
        </is>
      </c>
      <c r="D2214" s="74" t="inlineStr">
        <is>
          <t>UNID</t>
        </is>
      </c>
      <c r="E2214" s="74" t="inlineStr">
        <is>
          <t>COEFICIENTE</t>
        </is>
      </c>
      <c r="F2214" s="74" t="inlineStr">
        <is>
          <t>PREÇO UNITÁRIO</t>
        </is>
      </c>
      <c r="G2214" s="74" t="inlineStr">
        <is>
          <t>TOTAL</t>
        </is>
      </c>
    </row>
    <row r="2215" ht="15" customHeight="1">
      <c r="A2215" s="18" t="inlineStr">
        <is>
          <t>00038112</t>
        </is>
      </c>
      <c r="B2215" s="19" t="inlineStr">
        <is>
          <t>INTERRUPTOR SIMPLES 10A, 250V (APENAS MODULO)</t>
        </is>
      </c>
      <c r="C2215" s="18" t="inlineStr">
        <is>
          <t>SINAPI</t>
        </is>
      </c>
      <c r="D2215" s="18" t="inlineStr">
        <is>
          <t>UN</t>
        </is>
      </c>
      <c r="E2215" s="20" t="n">
        <v>1</v>
      </c>
      <c r="F2215" s="21">
        <f>ROUND(M2215*FATOR, 2)</f>
        <v/>
      </c>
      <c r="G2215" s="21">
        <f>TRUNC(TRUNC(E2215,8)*F2215,2)</f>
        <v/>
      </c>
      <c r="L2215" t="n">
        <v>1</v>
      </c>
      <c r="M2215" t="n">
        <v>7.06</v>
      </c>
      <c r="N2215">
        <f>(M2215-F2215)</f>
        <v/>
      </c>
    </row>
    <row r="2216" ht="15" customHeight="1">
      <c r="A2216" s="18" t="inlineStr">
        <is>
          <t>00038101</t>
        </is>
      </c>
      <c r="B2216" s="19" t="inlineStr">
        <is>
          <t>TOMADA 2P+T 10A, 250V (APENAS MODULO)</t>
        </is>
      </c>
      <c r="C2216" s="18" t="inlineStr">
        <is>
          <t>SINAPI</t>
        </is>
      </c>
      <c r="D2216" s="18" t="inlineStr">
        <is>
          <t>UN</t>
        </is>
      </c>
      <c r="E2216" s="20" t="n">
        <v>1</v>
      </c>
      <c r="F2216" s="21">
        <f>ROUND(M2216*FATOR, 2)</f>
        <v/>
      </c>
      <c r="G2216" s="21">
        <f>TRUNC(TRUNC(E2216,8)*F2216,2)</f>
        <v/>
      </c>
      <c r="L2216" t="n">
        <v>1</v>
      </c>
      <c r="M2216" t="n">
        <v>8.039999999999999</v>
      </c>
      <c r="N2216">
        <f>(M2216-F2216)</f>
        <v/>
      </c>
    </row>
    <row r="2217" ht="15" customHeight="1">
      <c r="A2217" s="1" t="n"/>
      <c r="B2217" s="1" t="n"/>
      <c r="C2217" s="1" t="n"/>
      <c r="D2217" s="1" t="n"/>
      <c r="E2217" s="77" t="inlineStr">
        <is>
          <t>TOTAL Material:</t>
        </is>
      </c>
      <c r="F2217" s="89" t="n"/>
      <c r="G2217" s="22">
        <f>SUM(G2215:G2216)</f>
        <v/>
      </c>
    </row>
    <row r="2218" ht="15" customHeight="1">
      <c r="A2218" s="76" t="inlineStr">
        <is>
          <t>Mão de Obra com Encargos Complementares</t>
        </is>
      </c>
      <c r="B2218" s="89" t="n"/>
      <c r="C2218" s="74" t="inlineStr">
        <is>
          <t>FONTE</t>
        </is>
      </c>
      <c r="D2218" s="74" t="inlineStr">
        <is>
          <t>UNID</t>
        </is>
      </c>
      <c r="E2218" s="74" t="inlineStr">
        <is>
          <t>COEFICIENTE</t>
        </is>
      </c>
      <c r="F2218" s="74" t="inlineStr">
        <is>
          <t>PREÇO UNITÁRIO</t>
        </is>
      </c>
      <c r="G2218" s="74" t="inlineStr">
        <is>
          <t>TOTAL</t>
        </is>
      </c>
    </row>
    <row r="2219" ht="21" customHeight="1">
      <c r="A2219" s="18" t="inlineStr">
        <is>
          <t>88247</t>
        </is>
      </c>
      <c r="B2219" s="19" t="inlineStr">
        <is>
          <t>AUXILIAR DE ELETRICISTA COM ENCARGOS COMPLEMENTARES</t>
        </is>
      </c>
      <c r="C2219" s="18" t="inlineStr">
        <is>
          <t>SINAPI</t>
        </is>
      </c>
      <c r="D2219" s="18" t="inlineStr">
        <is>
          <t>H</t>
        </is>
      </c>
      <c r="E2219" s="20">
        <f>L2219*FATOR</f>
        <v/>
      </c>
      <c r="F2219" s="21">
        <f>'COMPOSICOES AUXILIARES'!G376</f>
        <v/>
      </c>
      <c r="G2219" s="21">
        <f>TRUNC(TRUNC(E2219,8)*F2219,2)</f>
        <v/>
      </c>
      <c r="L2219" t="n">
        <v>0.486</v>
      </c>
      <c r="M2219" t="n">
        <v>23.65</v>
      </c>
      <c r="N2219">
        <f>(M2219-F2219)</f>
        <v/>
      </c>
    </row>
    <row r="2220" ht="15" customHeight="1">
      <c r="A2220" s="18" t="inlineStr">
        <is>
          <t>88264</t>
        </is>
      </c>
      <c r="B2220" s="19" t="inlineStr">
        <is>
          <t>ELETRICISTA COM ENCARGOS COMPLEMENTARES</t>
        </is>
      </c>
      <c r="C2220" s="18" t="inlineStr">
        <is>
          <t>SINAPI</t>
        </is>
      </c>
      <c r="D2220" s="18" t="inlineStr">
        <is>
          <t>H</t>
        </is>
      </c>
      <c r="E2220" s="20">
        <f>L2220*FATOR</f>
        <v/>
      </c>
      <c r="F2220" s="21">
        <f>'COMPOSICOES AUXILIARES'!G1514</f>
        <v/>
      </c>
      <c r="G2220" s="21">
        <f>TRUNC(TRUNC(E2220,8)*F2220,2)</f>
        <v/>
      </c>
      <c r="L2220" t="n">
        <v>0.486</v>
      </c>
      <c r="M2220" t="n">
        <v>29.25</v>
      </c>
      <c r="N2220">
        <f>(M2220-F2220)</f>
        <v/>
      </c>
    </row>
    <row r="2221" ht="18" customHeight="1">
      <c r="A2221" s="1" t="n"/>
      <c r="B2221" s="1" t="n"/>
      <c r="C2221" s="1" t="n"/>
      <c r="D2221" s="1" t="n"/>
      <c r="E2221" s="77" t="inlineStr">
        <is>
          <t>TOTAL Mão de Obra com Encargos Complementares:</t>
        </is>
      </c>
      <c r="F2221" s="89" t="n"/>
      <c r="G2221" s="22">
        <f>SUM(G2219:G2220)</f>
        <v/>
      </c>
    </row>
    <row r="2222" ht="15" customHeight="1">
      <c r="A2222" s="1" t="n"/>
      <c r="B2222" s="1" t="n"/>
      <c r="C2222" s="1" t="n"/>
      <c r="D2222" s="1" t="n"/>
      <c r="E2222" s="78" t="inlineStr">
        <is>
          <t>VALOR:</t>
        </is>
      </c>
      <c r="F2222" s="89" t="n"/>
      <c r="G2222" s="4">
        <f>SUM(G2217,G2221)</f>
        <v/>
      </c>
    </row>
    <row r="2223" ht="15" customHeight="1">
      <c r="A2223" s="1" t="n"/>
      <c r="B2223" s="1" t="n"/>
      <c r="C2223" s="1" t="n"/>
      <c r="D2223" s="1" t="n"/>
      <c r="E2223" s="78" t="inlineStr">
        <is>
          <t>VALOR BDI:</t>
        </is>
      </c>
      <c r="F2223" s="89" t="n"/>
      <c r="G2223" s="4">
        <f>ROUNDDOWN(G2222*BDI,2)</f>
        <v/>
      </c>
    </row>
    <row r="2224" ht="15" customHeight="1">
      <c r="A2224" s="1" t="n"/>
      <c r="B2224" s="1" t="n"/>
      <c r="C2224" s="1" t="n"/>
      <c r="D2224" s="1" t="n"/>
      <c r="E2224" s="78" t="inlineStr">
        <is>
          <t>VALOR COM BDI:</t>
        </is>
      </c>
      <c r="F2224" s="89" t="n"/>
      <c r="G2224" s="4">
        <f>G2223 + G2222</f>
        <v/>
      </c>
    </row>
    <row r="2225" ht="9.949999999999999" customHeight="1">
      <c r="A2225" s="1" t="n"/>
      <c r="B2225" s="1" t="n"/>
      <c r="C2225" s="1" t="n"/>
      <c r="D2225" s="1" t="n"/>
      <c r="E2225" s="79" t="n"/>
    </row>
    <row r="2226" ht="20.1" customHeight="1">
      <c r="A2226" s="80" t="inlineStr">
        <is>
          <t>92025 INTERRUPTOR SIMPLES (1 MÓDULO) COM 2 TOMADAS DE EMBUTIR 2P+T 10 A, INCLUINDO SUPORTE E PLACA - FORNECIMENTO E INSTALAÇÃO. AF_03/2023 (UN)</t>
        </is>
      </c>
      <c r="B2226" s="88" t="n"/>
      <c r="C2226" s="88" t="n"/>
      <c r="D2226" s="88" t="n"/>
      <c r="E2226" s="88" t="n"/>
      <c r="F2226" s="88" t="n"/>
      <c r="G2226" s="89" t="n"/>
    </row>
    <row r="2227" ht="15" customHeight="1">
      <c r="A2227" s="76" t="inlineStr">
        <is>
          <t>Serviço</t>
        </is>
      </c>
      <c r="B2227" s="89" t="n"/>
      <c r="C2227" s="74" t="inlineStr">
        <is>
          <t>FONTE</t>
        </is>
      </c>
      <c r="D2227" s="74" t="inlineStr">
        <is>
          <t>UNID</t>
        </is>
      </c>
      <c r="E2227" s="74" t="inlineStr">
        <is>
          <t>COEFICIENTE</t>
        </is>
      </c>
      <c r="F2227" s="74" t="inlineStr">
        <is>
          <t>PREÇO UNITÁRIO</t>
        </is>
      </c>
      <c r="G2227" s="74" t="inlineStr">
        <is>
          <t>TOTAL</t>
        </is>
      </c>
    </row>
    <row r="2228" ht="29.1" customHeight="1">
      <c r="A2228" s="18" t="inlineStr">
        <is>
          <t>92024</t>
        </is>
      </c>
      <c r="B2228" s="19" t="inlineStr">
        <is>
          <t>INTERRUPTOR SIMPLES (1 MÓDULO) COM 2 TOMADAS DE EMBUTIR 2P+T 10 A, SEM SUPORTE E SEM PLACA - FORNECIMENTO E INSTALAÇÃO. AF_03/2023</t>
        </is>
      </c>
      <c r="C2228" s="18" t="inlineStr">
        <is>
          <t>SINAPI</t>
        </is>
      </c>
      <c r="D2228" s="18" t="inlineStr">
        <is>
          <t>UN</t>
        </is>
      </c>
      <c r="E2228" s="20" t="n">
        <v>1</v>
      </c>
      <c r="F2228" s="21">
        <f>'COMPOSICOES AUXILIARES'!G2244</f>
        <v/>
      </c>
      <c r="G2228" s="21">
        <f>TRUNC(TRUNC(E2228,8)*F2228,2)</f>
        <v/>
      </c>
      <c r="L2228" t="n">
        <v>1</v>
      </c>
      <c r="M2228" t="n">
        <v>62.33</v>
      </c>
      <c r="N2228">
        <f>(M2228-F2228)</f>
        <v/>
      </c>
    </row>
    <row r="2229" ht="29.1" customHeight="1">
      <c r="A2229" s="18" t="inlineStr">
        <is>
          <t>91946</t>
        </is>
      </c>
      <c r="B2229" s="19" t="inlineStr">
        <is>
          <t>SUPORTE PARAFUSADO COM PLACA DE ENCAIXE 4" X 2" MÉDIO (1,30 M DO PISO) PARA PONTO ELÉTRICO - FORNECIMENTO E INSTALAÇÃO. AF_03/2023</t>
        </is>
      </c>
      <c r="C2229" s="18" t="inlineStr">
        <is>
          <t>SINAPI</t>
        </is>
      </c>
      <c r="D2229" s="18" t="inlineStr">
        <is>
          <t>UN</t>
        </is>
      </c>
      <c r="E2229" s="20" t="n">
        <v>1</v>
      </c>
      <c r="F2229" s="21">
        <f>'COMPOSICOES AUXILIARES'!G3421</f>
        <v/>
      </c>
      <c r="G2229" s="21">
        <f>TRUNC(TRUNC(E2229,8)*F2229,2)</f>
        <v/>
      </c>
      <c r="L2229" t="n">
        <v>1</v>
      </c>
      <c r="M2229" t="n">
        <v>11.3</v>
      </c>
      <c r="N2229">
        <f>(M2229-F2229)</f>
        <v/>
      </c>
    </row>
    <row r="2230" ht="15" customHeight="1">
      <c r="A2230" s="1" t="n"/>
      <c r="B2230" s="1" t="n"/>
      <c r="C2230" s="1" t="n"/>
      <c r="D2230" s="1" t="n"/>
      <c r="E2230" s="77" t="inlineStr">
        <is>
          <t>TOTAL Serviço:</t>
        </is>
      </c>
      <c r="F2230" s="89" t="n"/>
      <c r="G2230" s="22">
        <f>SUM(G2228:G2229)</f>
        <v/>
      </c>
    </row>
    <row r="2231" ht="15" customHeight="1">
      <c r="A2231" s="1" t="n"/>
      <c r="B2231" s="1" t="n"/>
      <c r="C2231" s="1" t="n"/>
      <c r="D2231" s="1" t="n"/>
      <c r="E2231" s="78" t="inlineStr">
        <is>
          <t>VALOR:</t>
        </is>
      </c>
      <c r="F2231" s="89" t="n"/>
      <c r="G2231" s="4">
        <f>SUM(G2230)</f>
        <v/>
      </c>
    </row>
    <row r="2232" ht="15" customHeight="1">
      <c r="A2232" s="1" t="n"/>
      <c r="B2232" s="1" t="n"/>
      <c r="C2232" s="1" t="n"/>
      <c r="D2232" s="1" t="n"/>
      <c r="E2232" s="78" t="inlineStr">
        <is>
          <t>VALOR BDI:</t>
        </is>
      </c>
      <c r="F2232" s="89" t="n"/>
      <c r="G2232" s="4">
        <f>ROUNDDOWN(G2231*BDI,2)</f>
        <v/>
      </c>
    </row>
    <row r="2233" ht="15" customHeight="1">
      <c r="A2233" s="1" t="n"/>
      <c r="B2233" s="1" t="n"/>
      <c r="C2233" s="1" t="n"/>
      <c r="D2233" s="1" t="n"/>
      <c r="E2233" s="78" t="inlineStr">
        <is>
          <t>VALOR COM BDI:</t>
        </is>
      </c>
      <c r="F2233" s="89" t="n"/>
      <c r="G2233" s="4">
        <f>G2232 + G2231</f>
        <v/>
      </c>
    </row>
    <row r="2234" ht="9.949999999999999" customHeight="1">
      <c r="A2234" s="1" t="n"/>
      <c r="B2234" s="1" t="n"/>
      <c r="C2234" s="1" t="n"/>
      <c r="D2234" s="1" t="n"/>
      <c r="E2234" s="79" t="n"/>
    </row>
    <row r="2235" ht="20.1" customHeight="1">
      <c r="A2235" s="80" t="inlineStr">
        <is>
          <t>92024 INTERRUPTOR SIMPLES (1 MÓDULO) COM 2 TOMADAS DE EMBUTIR 2P+T 10 A, SEM SUPORTE E SEM PLACA - FORNECIMENTO E INSTALAÇÃO. AF_03/2023 (UN)</t>
        </is>
      </c>
      <c r="B2235" s="88" t="n"/>
      <c r="C2235" s="88" t="n"/>
      <c r="D2235" s="88" t="n"/>
      <c r="E2235" s="88" t="n"/>
      <c r="F2235" s="88" t="n"/>
      <c r="G2235" s="89" t="n"/>
    </row>
    <row r="2236" ht="15" customHeight="1">
      <c r="A2236" s="76" t="inlineStr">
        <is>
          <t>Material</t>
        </is>
      </c>
      <c r="B2236" s="89" t="n"/>
      <c r="C2236" s="74" t="inlineStr">
        <is>
          <t>FONTE</t>
        </is>
      </c>
      <c r="D2236" s="74" t="inlineStr">
        <is>
          <t>UNID</t>
        </is>
      </c>
      <c r="E2236" s="74" t="inlineStr">
        <is>
          <t>COEFICIENTE</t>
        </is>
      </c>
      <c r="F2236" s="74" t="inlineStr">
        <is>
          <t>PREÇO UNITÁRIO</t>
        </is>
      </c>
      <c r="G2236" s="74" t="inlineStr">
        <is>
          <t>TOTAL</t>
        </is>
      </c>
    </row>
    <row r="2237" ht="15" customHeight="1">
      <c r="A2237" s="18" t="inlineStr">
        <is>
          <t>00038112</t>
        </is>
      </c>
      <c r="B2237" s="19" t="inlineStr">
        <is>
          <t>INTERRUPTOR SIMPLES 10A, 250V (APENAS MODULO)</t>
        </is>
      </c>
      <c r="C2237" s="18" t="inlineStr">
        <is>
          <t>SINAPI</t>
        </is>
      </c>
      <c r="D2237" s="18" t="inlineStr">
        <is>
          <t>UN</t>
        </is>
      </c>
      <c r="E2237" s="20" t="n">
        <v>1</v>
      </c>
      <c r="F2237" s="21">
        <f>ROUND(M2237*FATOR, 2)</f>
        <v/>
      </c>
      <c r="G2237" s="21">
        <f>TRUNC(TRUNC(E2237,8)*F2237,2)</f>
        <v/>
      </c>
      <c r="L2237" t="n">
        <v>1</v>
      </c>
      <c r="M2237" t="n">
        <v>7.06</v>
      </c>
      <c r="N2237">
        <f>(M2237-F2237)</f>
        <v/>
      </c>
    </row>
    <row r="2238" ht="15" customHeight="1">
      <c r="A2238" s="18" t="inlineStr">
        <is>
          <t>00038101</t>
        </is>
      </c>
      <c r="B2238" s="19" t="inlineStr">
        <is>
          <t>TOMADA 2P+T 10A, 250V (APENAS MODULO)</t>
        </is>
      </c>
      <c r="C2238" s="18" t="inlineStr">
        <is>
          <t>SINAPI</t>
        </is>
      </c>
      <c r="D2238" s="18" t="inlineStr">
        <is>
          <t>UN</t>
        </is>
      </c>
      <c r="E2238" s="20" t="n">
        <v>2</v>
      </c>
      <c r="F2238" s="21">
        <f>ROUND(M2238*FATOR, 2)</f>
        <v/>
      </c>
      <c r="G2238" s="21">
        <f>TRUNC(TRUNC(E2238,8)*F2238,2)</f>
        <v/>
      </c>
      <c r="L2238" t="n">
        <v>2</v>
      </c>
      <c r="M2238" t="n">
        <v>8.039999999999999</v>
      </c>
      <c r="N2238">
        <f>(M2238-F2238)</f>
        <v/>
      </c>
    </row>
    <row r="2239" ht="15" customHeight="1">
      <c r="A2239" s="1" t="n"/>
      <c r="B2239" s="1" t="n"/>
      <c r="C2239" s="1" t="n"/>
      <c r="D2239" s="1" t="n"/>
      <c r="E2239" s="77" t="inlineStr">
        <is>
          <t>TOTAL Material:</t>
        </is>
      </c>
      <c r="F2239" s="89" t="n"/>
      <c r="G2239" s="22">
        <f>SUM(G2237:G2238)</f>
        <v/>
      </c>
    </row>
    <row r="2240" ht="15" customHeight="1">
      <c r="A2240" s="76" t="inlineStr">
        <is>
          <t>Mão de Obra com Encargos Complementares</t>
        </is>
      </c>
      <c r="B2240" s="89" t="n"/>
      <c r="C2240" s="74" t="inlineStr">
        <is>
          <t>FONTE</t>
        </is>
      </c>
      <c r="D2240" s="74" t="inlineStr">
        <is>
          <t>UNID</t>
        </is>
      </c>
      <c r="E2240" s="74" t="inlineStr">
        <is>
          <t>COEFICIENTE</t>
        </is>
      </c>
      <c r="F2240" s="74" t="inlineStr">
        <is>
          <t>PREÇO UNITÁRIO</t>
        </is>
      </c>
      <c r="G2240" s="74" t="inlineStr">
        <is>
          <t>TOTAL</t>
        </is>
      </c>
    </row>
    <row r="2241" ht="21" customHeight="1">
      <c r="A2241" s="18" t="inlineStr">
        <is>
          <t>88247</t>
        </is>
      </c>
      <c r="B2241" s="19" t="inlineStr">
        <is>
          <t>AUXILIAR DE ELETRICISTA COM ENCARGOS COMPLEMENTARES</t>
        </is>
      </c>
      <c r="C2241" s="18" t="inlineStr">
        <is>
          <t>SINAPI</t>
        </is>
      </c>
      <c r="D2241" s="18" t="inlineStr">
        <is>
          <t>H</t>
        </is>
      </c>
      <c r="E2241" s="20">
        <f>L2241*FATOR</f>
        <v/>
      </c>
      <c r="F2241" s="21">
        <f>'COMPOSICOES AUXILIARES'!G376</f>
        <v/>
      </c>
      <c r="G2241" s="21">
        <f>TRUNC(TRUNC(E2241,8)*F2241,2)</f>
        <v/>
      </c>
      <c r="L2241" t="n">
        <v>0.741</v>
      </c>
      <c r="M2241" t="n">
        <v>23.65</v>
      </c>
      <c r="N2241">
        <f>(M2241-F2241)</f>
        <v/>
      </c>
    </row>
    <row r="2242" ht="15" customHeight="1">
      <c r="A2242" s="18" t="inlineStr">
        <is>
          <t>88264</t>
        </is>
      </c>
      <c r="B2242" s="19" t="inlineStr">
        <is>
          <t>ELETRICISTA COM ENCARGOS COMPLEMENTARES</t>
        </is>
      </c>
      <c r="C2242" s="18" t="inlineStr">
        <is>
          <t>SINAPI</t>
        </is>
      </c>
      <c r="D2242" s="18" t="inlineStr">
        <is>
          <t>H</t>
        </is>
      </c>
      <c r="E2242" s="20">
        <f>L2242*FATOR</f>
        <v/>
      </c>
      <c r="F2242" s="21">
        <f>'COMPOSICOES AUXILIARES'!G1514</f>
        <v/>
      </c>
      <c r="G2242" s="21">
        <f>TRUNC(TRUNC(E2242,8)*F2242,2)</f>
        <v/>
      </c>
      <c r="L2242" t="n">
        <v>0.741</v>
      </c>
      <c r="M2242" t="n">
        <v>29.25</v>
      </c>
      <c r="N2242">
        <f>(M2242-F2242)</f>
        <v/>
      </c>
    </row>
    <row r="2243" ht="18" customHeight="1">
      <c r="A2243" s="1" t="n"/>
      <c r="B2243" s="1" t="n"/>
      <c r="C2243" s="1" t="n"/>
      <c r="D2243" s="1" t="n"/>
      <c r="E2243" s="77" t="inlineStr">
        <is>
          <t>TOTAL Mão de Obra com Encargos Complementares:</t>
        </is>
      </c>
      <c r="F2243" s="89" t="n"/>
      <c r="G2243" s="22">
        <f>SUM(G2241:G2242)</f>
        <v/>
      </c>
    </row>
    <row r="2244" ht="15" customHeight="1">
      <c r="A2244" s="1" t="n"/>
      <c r="B2244" s="1" t="n"/>
      <c r="C2244" s="1" t="n"/>
      <c r="D2244" s="1" t="n"/>
      <c r="E2244" s="78" t="inlineStr">
        <is>
          <t>VALOR:</t>
        </is>
      </c>
      <c r="F2244" s="89" t="n"/>
      <c r="G2244" s="4">
        <f>SUM(G2239,G2243)</f>
        <v/>
      </c>
    </row>
    <row r="2245" ht="15" customHeight="1">
      <c r="A2245" s="1" t="n"/>
      <c r="B2245" s="1" t="n"/>
      <c r="C2245" s="1" t="n"/>
      <c r="D2245" s="1" t="n"/>
      <c r="E2245" s="78" t="inlineStr">
        <is>
          <t>VALOR BDI:</t>
        </is>
      </c>
      <c r="F2245" s="89" t="n"/>
      <c r="G2245" s="4">
        <f>ROUNDDOWN(G2244*BDI,2)</f>
        <v/>
      </c>
    </row>
    <row r="2246" ht="15" customHeight="1">
      <c r="A2246" s="1" t="n"/>
      <c r="B2246" s="1" t="n"/>
      <c r="C2246" s="1" t="n"/>
      <c r="D2246" s="1" t="n"/>
      <c r="E2246" s="78" t="inlineStr">
        <is>
          <t>VALOR COM BDI:</t>
        </is>
      </c>
      <c r="F2246" s="89" t="n"/>
      <c r="G2246" s="4">
        <f>G2245 + G2244</f>
        <v/>
      </c>
    </row>
    <row r="2247" ht="9.949999999999999" customHeight="1">
      <c r="A2247" s="1" t="n"/>
      <c r="B2247" s="1" t="n"/>
      <c r="C2247" s="1" t="n"/>
      <c r="D2247" s="1" t="n"/>
      <c r="E2247" s="79" t="n"/>
    </row>
    <row r="2248" ht="20.1" customHeight="1">
      <c r="A2248" s="80" t="inlineStr">
        <is>
          <t>94559 JANELA DE AÇO TIPO BASCULANTE PARA VIDROS, COM BATENTE, FERRAGENS E PINTURA ANTICORROSIVA. EXCLUSIVE VIDROS, ACABAMENTO, ALIZAR E CONTRAMARCO. FORNECIMENTO E INSTALAÇÃO. AF_12/2019 (M2)</t>
        </is>
      </c>
      <c r="B2248" s="88" t="n"/>
      <c r="C2248" s="88" t="n"/>
      <c r="D2248" s="88" t="n"/>
      <c r="E2248" s="88" t="n"/>
      <c r="F2248" s="88" t="n"/>
      <c r="G2248" s="89" t="n"/>
    </row>
    <row r="2249" ht="15" customHeight="1">
      <c r="A2249" s="76" t="inlineStr">
        <is>
          <t>Material</t>
        </is>
      </c>
      <c r="B2249" s="89" t="n"/>
      <c r="C2249" s="74" t="inlineStr">
        <is>
          <t>FONTE</t>
        </is>
      </c>
      <c r="D2249" s="74" t="inlineStr">
        <is>
          <t>UNID</t>
        </is>
      </c>
      <c r="E2249" s="74" t="inlineStr">
        <is>
          <t>COEFICIENTE</t>
        </is>
      </c>
      <c r="F2249" s="74" t="inlineStr">
        <is>
          <t>PREÇO UNITÁRIO</t>
        </is>
      </c>
      <c r="G2249" s="74" t="inlineStr">
        <is>
          <t>TOTAL</t>
        </is>
      </c>
    </row>
    <row r="2250" ht="21" customHeight="1">
      <c r="A2250" s="18" t="inlineStr">
        <is>
          <t>00011190</t>
        </is>
      </c>
      <c r="B2250" s="19" t="inlineStr">
        <is>
          <t>JANELA BASCULANTE, ACO, COM BATENTE/REQUADRO, 60 X 60 CM (SEM VIDROS)</t>
        </is>
      </c>
      <c r="C2250" s="18" t="inlineStr">
        <is>
          <t>SINAPI</t>
        </is>
      </c>
      <c r="D2250" s="18" t="inlineStr">
        <is>
          <t>UN</t>
        </is>
      </c>
      <c r="E2250" s="20" t="n">
        <v>2.778</v>
      </c>
      <c r="F2250" s="21">
        <f>ROUND(M2250*FATOR, 2)</f>
        <v/>
      </c>
      <c r="G2250" s="21">
        <f>TRUNC(TRUNC(E2250,8)*F2250,2)</f>
        <v/>
      </c>
      <c r="L2250" t="n">
        <v>2.778</v>
      </c>
      <c r="M2250" t="n">
        <v>174.93</v>
      </c>
      <c r="N2250">
        <f>(M2250-F2250)</f>
        <v/>
      </c>
    </row>
    <row r="2251" ht="15" customHeight="1">
      <c r="A2251" s="1" t="n"/>
      <c r="B2251" s="1" t="n"/>
      <c r="C2251" s="1" t="n"/>
      <c r="D2251" s="1" t="n"/>
      <c r="E2251" s="77" t="inlineStr">
        <is>
          <t>TOTAL Material:</t>
        </is>
      </c>
      <c r="F2251" s="89" t="n"/>
      <c r="G2251" s="22">
        <f>SUM(G2250:G2250)</f>
        <v/>
      </c>
    </row>
    <row r="2252" ht="15" customHeight="1">
      <c r="A2252" s="76" t="inlineStr">
        <is>
          <t>Mão de Obra com Encargos Complementares</t>
        </is>
      </c>
      <c r="B2252" s="89" t="n"/>
      <c r="C2252" s="74" t="inlineStr">
        <is>
          <t>FONTE</t>
        </is>
      </c>
      <c r="D2252" s="74" t="inlineStr">
        <is>
          <t>UNID</t>
        </is>
      </c>
      <c r="E2252" s="74" t="inlineStr">
        <is>
          <t>COEFICIENTE</t>
        </is>
      </c>
      <c r="F2252" s="74" t="inlineStr">
        <is>
          <t>PREÇO UNITÁRIO</t>
        </is>
      </c>
      <c r="G2252" s="74" t="inlineStr">
        <is>
          <t>TOTAL</t>
        </is>
      </c>
    </row>
    <row r="2253" ht="15" customHeight="1">
      <c r="A2253" s="18" t="inlineStr">
        <is>
          <t>88309</t>
        </is>
      </c>
      <c r="B2253" s="19" t="inlineStr">
        <is>
          <t>PEDREIRO COM ENCARGOS COMPLEMENTARES</t>
        </is>
      </c>
      <c r="C2253" s="18" t="inlineStr">
        <is>
          <t>SINAPI</t>
        </is>
      </c>
      <c r="D2253" s="18" t="inlineStr">
        <is>
          <t>H</t>
        </is>
      </c>
      <c r="E2253" s="20">
        <f>L2253*FATOR</f>
        <v/>
      </c>
      <c r="F2253" s="21">
        <f>'COMPOSICOES AUXILIARES'!G2963</f>
        <v/>
      </c>
      <c r="G2253" s="21">
        <f>TRUNC(TRUNC(E2253,8)*F2253,2)</f>
        <v/>
      </c>
      <c r="L2253" t="n">
        <v>4.581</v>
      </c>
      <c r="M2253" t="n">
        <v>28.88</v>
      </c>
      <c r="N2253">
        <f>(M2253-F2253)</f>
        <v/>
      </c>
    </row>
    <row r="2254" ht="15" customHeight="1">
      <c r="A2254" s="18" t="inlineStr">
        <is>
          <t>88316</t>
        </is>
      </c>
      <c r="B2254" s="19" t="inlineStr">
        <is>
          <t>SERVENTE COM ENCARGOS COMPLEMENTARES</t>
        </is>
      </c>
      <c r="C2254" s="18" t="inlineStr">
        <is>
          <t>SINAPI</t>
        </is>
      </c>
      <c r="D2254" s="18" t="inlineStr">
        <is>
          <t>H</t>
        </is>
      </c>
      <c r="E2254" s="20">
        <f>L2254*FATOR</f>
        <v/>
      </c>
      <c r="F2254" s="21">
        <f>'COMPOSICOES AUXILIARES'!G3382</f>
        <v/>
      </c>
      <c r="G2254" s="21">
        <f>TRUNC(TRUNC(E2254,8)*F2254,2)</f>
        <v/>
      </c>
      <c r="L2254" t="n">
        <v>2.291</v>
      </c>
      <c r="M2254" t="n">
        <v>22.1</v>
      </c>
      <c r="N2254">
        <f>(M2254-F2254)</f>
        <v/>
      </c>
    </row>
    <row r="2255" ht="18" customHeight="1">
      <c r="A2255" s="1" t="n"/>
      <c r="B2255" s="1" t="n"/>
      <c r="C2255" s="1" t="n"/>
      <c r="D2255" s="1" t="n"/>
      <c r="E2255" s="77" t="inlineStr">
        <is>
          <t>TOTAL Mão de Obra com Encargos Complementares:</t>
        </is>
      </c>
      <c r="F2255" s="89" t="n"/>
      <c r="G2255" s="22">
        <f>SUM(G2253:G2254)</f>
        <v/>
      </c>
    </row>
    <row r="2256" ht="15" customHeight="1">
      <c r="A2256" s="76" t="inlineStr">
        <is>
          <t>Serviço</t>
        </is>
      </c>
      <c r="B2256" s="89" t="n"/>
      <c r="C2256" s="74" t="inlineStr">
        <is>
          <t>FONTE</t>
        </is>
      </c>
      <c r="D2256" s="74" t="inlineStr">
        <is>
          <t>UNID</t>
        </is>
      </c>
      <c r="E2256" s="74" t="inlineStr">
        <is>
          <t>COEFICIENTE</t>
        </is>
      </c>
      <c r="F2256" s="74" t="inlineStr">
        <is>
          <t>PREÇO UNITÁRIO</t>
        </is>
      </c>
      <c r="G2256" s="74" t="inlineStr">
        <is>
          <t>TOTAL</t>
        </is>
      </c>
    </row>
    <row r="2257" ht="21" customHeight="1">
      <c r="A2257" s="18" t="inlineStr">
        <is>
          <t>88629</t>
        </is>
      </c>
      <c r="B2257" s="19" t="inlineStr">
        <is>
          <t>ARGAMASSA TRAÇO 1:3 (EM VOLUME DE CIMENTO E AREIA MÉDIA ÚMIDA), PREPARO MANUAL. AF_08/2019</t>
        </is>
      </c>
      <c r="C2257" s="18" t="inlineStr">
        <is>
          <t>SINAPI</t>
        </is>
      </c>
      <c r="D2257" s="18" t="inlineStr">
        <is>
          <t>M3</t>
        </is>
      </c>
      <c r="E2257" s="20" t="n">
        <v>0.021</v>
      </c>
      <c r="F2257" s="21">
        <f>'COMPOSICOES AUXILIARES'!G263</f>
        <v/>
      </c>
      <c r="G2257" s="21">
        <f>TRUNC(TRUNC(E2257,8)*F2257,2)</f>
        <v/>
      </c>
      <c r="L2257" t="n">
        <v>0.021</v>
      </c>
      <c r="M2257" t="n">
        <v>676.22</v>
      </c>
      <c r="N2257">
        <f>(M2257-F2257)</f>
        <v/>
      </c>
    </row>
    <row r="2258" ht="15" customHeight="1">
      <c r="A2258" s="1" t="n"/>
      <c r="B2258" s="1" t="n"/>
      <c r="C2258" s="1" t="n"/>
      <c r="D2258" s="1" t="n"/>
      <c r="E2258" s="77" t="inlineStr">
        <is>
          <t>TOTAL Serviço:</t>
        </is>
      </c>
      <c r="F2258" s="89" t="n"/>
      <c r="G2258" s="22">
        <f>SUM(G2257:G2257)</f>
        <v/>
      </c>
    </row>
    <row r="2259" ht="15" customHeight="1">
      <c r="A2259" s="1" t="n"/>
      <c r="B2259" s="1" t="n"/>
      <c r="C2259" s="1" t="n"/>
      <c r="D2259" s="1" t="n"/>
      <c r="E2259" s="78" t="inlineStr">
        <is>
          <t>VALOR:</t>
        </is>
      </c>
      <c r="F2259" s="89" t="n"/>
      <c r="G2259" s="4">
        <f>SUM(G2251,G2255,G2258)</f>
        <v/>
      </c>
    </row>
    <row r="2260" ht="15" customHeight="1">
      <c r="A2260" s="1" t="n"/>
      <c r="B2260" s="1" t="n"/>
      <c r="C2260" s="1" t="n"/>
      <c r="D2260" s="1" t="n"/>
      <c r="E2260" s="78" t="inlineStr">
        <is>
          <t>VALOR BDI:</t>
        </is>
      </c>
      <c r="F2260" s="89" t="n"/>
      <c r="G2260" s="4">
        <f>ROUNDDOWN(G2259*BDI,2)</f>
        <v/>
      </c>
    </row>
    <row r="2261" ht="15" customHeight="1">
      <c r="A2261" s="1" t="n"/>
      <c r="B2261" s="1" t="n"/>
      <c r="C2261" s="1" t="n"/>
      <c r="D2261" s="1" t="n"/>
      <c r="E2261" s="78" t="inlineStr">
        <is>
          <t>VALOR COM BDI:</t>
        </is>
      </c>
      <c r="F2261" s="89" t="n"/>
      <c r="G2261" s="4">
        <f>G2260 + G2259</f>
        <v/>
      </c>
    </row>
    <row r="2262" ht="9.949999999999999" customHeight="1">
      <c r="A2262" s="1" t="n"/>
      <c r="B2262" s="1" t="n"/>
      <c r="C2262" s="1" t="n"/>
      <c r="D2262" s="1" t="n"/>
      <c r="E2262" s="79" t="n"/>
    </row>
    <row r="2263" ht="20.1" customHeight="1">
      <c r="A2263" s="80" t="inlineStr">
        <is>
          <t>89366 JOELHO 90 GRAUS COM BUCHA DE LATÃO, PVC, SOLDÁVEL, DN 25MM, X 3/4 INSTALADO EM RAMAL OU SUB-RAMAL DE ÁGUA - FORNECIMENTO E INSTALAÇÃO. AF_06/2022 (UN)</t>
        </is>
      </c>
      <c r="B2263" s="88" t="n"/>
      <c r="C2263" s="88" t="n"/>
      <c r="D2263" s="88" t="n"/>
      <c r="E2263" s="88" t="n"/>
      <c r="F2263" s="88" t="n"/>
      <c r="G2263" s="89" t="n"/>
    </row>
    <row r="2264" ht="15" customHeight="1">
      <c r="A2264" s="76" t="inlineStr">
        <is>
          <t>Material</t>
        </is>
      </c>
      <c r="B2264" s="89" t="n"/>
      <c r="C2264" s="74" t="inlineStr">
        <is>
          <t>FONTE</t>
        </is>
      </c>
      <c r="D2264" s="74" t="inlineStr">
        <is>
          <t>UNID</t>
        </is>
      </c>
      <c r="E2264" s="74" t="inlineStr">
        <is>
          <t>COEFICIENTE</t>
        </is>
      </c>
      <c r="F2264" s="74" t="inlineStr">
        <is>
          <t>PREÇO UNITÁRIO</t>
        </is>
      </c>
      <c r="G2264" s="74" t="inlineStr">
        <is>
          <t>TOTAL</t>
        </is>
      </c>
    </row>
    <row r="2265" ht="15" customHeight="1">
      <c r="A2265" s="18" t="inlineStr">
        <is>
          <t>00000122</t>
        </is>
      </c>
      <c r="B2265" s="19" t="inlineStr">
        <is>
          <t>ADESIVO PLASTICO PARA PVC, FRASCO COM *850* GR</t>
        </is>
      </c>
      <c r="C2265" s="18" t="inlineStr">
        <is>
          <t>SINAPI</t>
        </is>
      </c>
      <c r="D2265" s="18" t="inlineStr">
        <is>
          <t>UN</t>
        </is>
      </c>
      <c r="E2265" s="20" t="n">
        <v>0.0059</v>
      </c>
      <c r="F2265" s="21">
        <f>ROUND(M2265*FATOR, 2)</f>
        <v/>
      </c>
      <c r="G2265" s="21">
        <f>TRUNC(TRUNC(E2265,8)*F2265,2)</f>
        <v/>
      </c>
      <c r="L2265" t="n">
        <v>0.0059</v>
      </c>
      <c r="M2265" t="n">
        <v>58.63</v>
      </c>
      <c r="N2265">
        <f>(M2265-F2265)</f>
        <v/>
      </c>
    </row>
    <row r="2266" ht="21" customHeight="1">
      <c r="A2266" s="18" t="inlineStr">
        <is>
          <t>00003524</t>
        </is>
      </c>
      <c r="B2266" s="19" t="inlineStr">
        <is>
          <t>JOELHO PVC, SOLDAVEL, COM BUCHA DE LATAO, 90 GRAUS, 25 MM X 3/4", PARA AGUA FRIA PREDIAL</t>
        </is>
      </c>
      <c r="C2266" s="18" t="inlineStr">
        <is>
          <t>SINAPI</t>
        </is>
      </c>
      <c r="D2266" s="18" t="inlineStr">
        <is>
          <t>UN</t>
        </is>
      </c>
      <c r="E2266" s="20" t="n">
        <v>1</v>
      </c>
      <c r="F2266" s="21">
        <f>ROUND(M2266*FATOR, 2)</f>
        <v/>
      </c>
      <c r="G2266" s="21">
        <f>TRUNC(TRUNC(E2266,8)*F2266,2)</f>
        <v/>
      </c>
      <c r="L2266" t="n">
        <v>1</v>
      </c>
      <c r="M2266" t="n">
        <v>7.08</v>
      </c>
      <c r="N2266">
        <f>(M2266-F2266)</f>
        <v/>
      </c>
    </row>
    <row r="2267" ht="15" customHeight="1">
      <c r="A2267" s="18" t="inlineStr">
        <is>
          <t>00038383</t>
        </is>
      </c>
      <c r="B2267" s="19" t="inlineStr">
        <is>
          <t>LIXA D'AGUA EM FOLHA, GRAO 100</t>
        </is>
      </c>
      <c r="C2267" s="18" t="inlineStr">
        <is>
          <t>SINAPI</t>
        </is>
      </c>
      <c r="D2267" s="18" t="inlineStr">
        <is>
          <t>UN</t>
        </is>
      </c>
      <c r="E2267" s="20" t="n">
        <v>0.0338</v>
      </c>
      <c r="F2267" s="21">
        <f>ROUND(M2267*FATOR, 2)</f>
        <v/>
      </c>
      <c r="G2267" s="21">
        <f>TRUNC(TRUNC(E2267,8)*F2267,2)</f>
        <v/>
      </c>
      <c r="L2267" t="n">
        <v>0.0338</v>
      </c>
      <c r="M2267" t="n">
        <v>1.65</v>
      </c>
      <c r="N2267">
        <f>(M2267-F2267)</f>
        <v/>
      </c>
    </row>
    <row r="2268" ht="21" customHeight="1">
      <c r="A2268" s="18" t="inlineStr">
        <is>
          <t>00020083</t>
        </is>
      </c>
      <c r="B2268" s="19" t="inlineStr">
        <is>
          <t>SOLUCAO PREPARADORA / LIMPADORA PARA PVC, FRASCO COM 1000 CM3</t>
        </is>
      </c>
      <c r="C2268" s="18" t="inlineStr">
        <is>
          <t>SINAPI</t>
        </is>
      </c>
      <c r="D2268" s="18" t="inlineStr">
        <is>
          <t>UN</t>
        </is>
      </c>
      <c r="E2268" s="20" t="n">
        <v>0.007</v>
      </c>
      <c r="F2268" s="21">
        <f>ROUND(M2268*FATOR, 2)</f>
        <v/>
      </c>
      <c r="G2268" s="21">
        <f>TRUNC(TRUNC(E2268,8)*F2268,2)</f>
        <v/>
      </c>
      <c r="L2268" t="n">
        <v>0.007</v>
      </c>
      <c r="M2268" t="n">
        <v>66.42</v>
      </c>
      <c r="N2268">
        <f>(M2268-F2268)</f>
        <v/>
      </c>
    </row>
    <row r="2269" ht="15" customHeight="1">
      <c r="A2269" s="1" t="n"/>
      <c r="B2269" s="1" t="n"/>
      <c r="C2269" s="1" t="n"/>
      <c r="D2269" s="1" t="n"/>
      <c r="E2269" s="77" t="inlineStr">
        <is>
          <t>TOTAL Material:</t>
        </is>
      </c>
      <c r="F2269" s="89" t="n"/>
      <c r="G2269" s="22">
        <f>SUM(G2265:G2268)</f>
        <v/>
      </c>
    </row>
    <row r="2270" ht="15" customHeight="1">
      <c r="A2270" s="76" t="inlineStr">
        <is>
          <t>Mão de Obra com Encargos Complementares</t>
        </is>
      </c>
      <c r="B2270" s="89" t="n"/>
      <c r="C2270" s="74" t="inlineStr">
        <is>
          <t>FONTE</t>
        </is>
      </c>
      <c r="D2270" s="74" t="inlineStr">
        <is>
          <t>UNID</t>
        </is>
      </c>
      <c r="E2270" s="74" t="inlineStr">
        <is>
          <t>COEFICIENTE</t>
        </is>
      </c>
      <c r="F2270" s="74" t="inlineStr">
        <is>
          <t>PREÇO UNITÁRIO</t>
        </is>
      </c>
      <c r="G2270" s="74" t="inlineStr">
        <is>
          <t>TOTAL</t>
        </is>
      </c>
    </row>
    <row r="2271" ht="21" customHeight="1">
      <c r="A2271" s="18" t="inlineStr">
        <is>
          <t>88248</t>
        </is>
      </c>
      <c r="B2271" s="19" t="inlineStr">
        <is>
          <t>AUXILIAR DE ENCANADOR OU BOMBEIRO HIDRÁULICO COM ENCARGOS COMPLEMENTARES</t>
        </is>
      </c>
      <c r="C2271" s="18" t="inlineStr">
        <is>
          <t>SINAPI</t>
        </is>
      </c>
      <c r="D2271" s="18" t="inlineStr">
        <is>
          <t>H</t>
        </is>
      </c>
      <c r="E2271" s="20">
        <f>L2271*FATOR</f>
        <v/>
      </c>
      <c r="F2271" s="21">
        <f>'COMPOSICOES AUXILIARES'!G395</f>
        <v/>
      </c>
      <c r="G2271" s="21">
        <f>TRUNC(TRUNC(E2271,8)*F2271,2)</f>
        <v/>
      </c>
      <c r="L2271" t="n">
        <v>0.1416</v>
      </c>
      <c r="M2271" t="n">
        <v>22.64</v>
      </c>
      <c r="N2271">
        <f>(M2271-F2271)</f>
        <v/>
      </c>
    </row>
    <row r="2272" ht="21" customHeight="1">
      <c r="A2272" s="18" t="inlineStr">
        <is>
          <t>88267</t>
        </is>
      </c>
      <c r="B2272" s="19" t="inlineStr">
        <is>
          <t>ENCANADOR OU BOMBEIRO HIDRÁULICO COM ENCARGOS COMPLEMENTARES</t>
        </is>
      </c>
      <c r="C2272" s="18" t="inlineStr">
        <is>
          <t>SINAPI</t>
        </is>
      </c>
      <c r="D2272" s="18" t="inlineStr">
        <is>
          <t>H</t>
        </is>
      </c>
      <c r="E2272" s="20">
        <f>L2272*FATOR</f>
        <v/>
      </c>
      <c r="F2272" s="21">
        <f>'COMPOSICOES AUXILIARES'!G1569</f>
        <v/>
      </c>
      <c r="G2272" s="21">
        <f>TRUNC(TRUNC(E2272,8)*F2272,2)</f>
        <v/>
      </c>
      <c r="L2272" t="n">
        <v>0.1416</v>
      </c>
      <c r="M2272" t="n">
        <v>28.12</v>
      </c>
      <c r="N2272">
        <f>(M2272-F2272)</f>
        <v/>
      </c>
    </row>
    <row r="2273" ht="18" customHeight="1">
      <c r="A2273" s="1" t="n"/>
      <c r="B2273" s="1" t="n"/>
      <c r="C2273" s="1" t="n"/>
      <c r="D2273" s="1" t="n"/>
      <c r="E2273" s="77" t="inlineStr">
        <is>
          <t>TOTAL Mão de Obra com Encargos Complementares:</t>
        </is>
      </c>
      <c r="F2273" s="89" t="n"/>
      <c r="G2273" s="22">
        <f>SUM(G2271:G2272)</f>
        <v/>
      </c>
    </row>
    <row r="2274" ht="15" customHeight="1">
      <c r="A2274" s="1" t="n"/>
      <c r="B2274" s="1" t="n"/>
      <c r="C2274" s="1" t="n"/>
      <c r="D2274" s="1" t="n"/>
      <c r="E2274" s="78" t="inlineStr">
        <is>
          <t>VALOR:</t>
        </is>
      </c>
      <c r="F2274" s="89" t="n"/>
      <c r="G2274" s="4">
        <f>SUM(G2269,G2273)</f>
        <v/>
      </c>
    </row>
    <row r="2275" ht="15" customHeight="1">
      <c r="A2275" s="1" t="n"/>
      <c r="B2275" s="1" t="n"/>
      <c r="C2275" s="1" t="n"/>
      <c r="D2275" s="1" t="n"/>
      <c r="E2275" s="78" t="inlineStr">
        <is>
          <t>VALOR BDI:</t>
        </is>
      </c>
      <c r="F2275" s="89" t="n"/>
      <c r="G2275" s="4">
        <f>ROUNDDOWN(G2274*BDI,2)</f>
        <v/>
      </c>
    </row>
    <row r="2276" ht="15" customHeight="1">
      <c r="A2276" s="1" t="n"/>
      <c r="B2276" s="1" t="n"/>
      <c r="C2276" s="1" t="n"/>
      <c r="D2276" s="1" t="n"/>
      <c r="E2276" s="78" t="inlineStr">
        <is>
          <t>VALOR COM BDI:</t>
        </is>
      </c>
      <c r="F2276" s="89" t="n"/>
      <c r="G2276" s="4">
        <f>G2275 + G2274</f>
        <v/>
      </c>
    </row>
    <row r="2277" ht="9.949999999999999" customHeight="1">
      <c r="A2277" s="1" t="n"/>
      <c r="B2277" s="1" t="n"/>
      <c r="C2277" s="1" t="n"/>
      <c r="D2277" s="1" t="n"/>
      <c r="E2277" s="79" t="n"/>
    </row>
    <row r="2278" ht="20.1" customHeight="1">
      <c r="A2278" s="80" t="inlineStr">
        <is>
          <t>89724 JOELHO 90 GRAUS, PVC, SERIE NORMAL, ESGOTO PREDIAL, DN 40 MM, JUNTA SOLDÁVEL, FORNECIDO E INSTALADO EM RAMAL DE DESCARGA OU RAMAL DE ESGOTO SANITÁRIO. AF_08/2022 (UN)</t>
        </is>
      </c>
      <c r="B2278" s="88" t="n"/>
      <c r="C2278" s="88" t="n"/>
      <c r="D2278" s="88" t="n"/>
      <c r="E2278" s="88" t="n"/>
      <c r="F2278" s="88" t="n"/>
      <c r="G2278" s="89" t="n"/>
    </row>
    <row r="2279" ht="15" customHeight="1">
      <c r="A2279" s="76" t="inlineStr">
        <is>
          <t>Material</t>
        </is>
      </c>
      <c r="B2279" s="89" t="n"/>
      <c r="C2279" s="74" t="inlineStr">
        <is>
          <t>FONTE</t>
        </is>
      </c>
      <c r="D2279" s="74" t="inlineStr">
        <is>
          <t>UNID</t>
        </is>
      </c>
      <c r="E2279" s="74" t="inlineStr">
        <is>
          <t>COEFICIENTE</t>
        </is>
      </c>
      <c r="F2279" s="74" t="inlineStr">
        <is>
          <t>PREÇO UNITÁRIO</t>
        </is>
      </c>
      <c r="G2279" s="74" t="inlineStr">
        <is>
          <t>TOTAL</t>
        </is>
      </c>
    </row>
    <row r="2280" ht="15" customHeight="1">
      <c r="A2280" s="18" t="inlineStr">
        <is>
          <t>00000122</t>
        </is>
      </c>
      <c r="B2280" s="19" t="inlineStr">
        <is>
          <t>ADESIVO PLASTICO PARA PVC, FRASCO COM *850* GR</t>
        </is>
      </c>
      <c r="C2280" s="18" t="inlineStr">
        <is>
          <t>SINAPI</t>
        </is>
      </c>
      <c r="D2280" s="18" t="inlineStr">
        <is>
          <t>UN</t>
        </is>
      </c>
      <c r="E2280" s="20" t="n">
        <v>0.009900000000000001</v>
      </c>
      <c r="F2280" s="21">
        <f>ROUND(M2280*FATOR, 2)</f>
        <v/>
      </c>
      <c r="G2280" s="21">
        <f>TRUNC(TRUNC(E2280,8)*F2280,2)</f>
        <v/>
      </c>
      <c r="L2280" t="n">
        <v>0.009900000000000001</v>
      </c>
      <c r="M2280" t="n">
        <v>58.63</v>
      </c>
      <c r="N2280">
        <f>(M2280-F2280)</f>
        <v/>
      </c>
    </row>
    <row r="2281" ht="21" customHeight="1">
      <c r="A2281" s="18" t="inlineStr">
        <is>
          <t>00003517</t>
        </is>
      </c>
      <c r="B2281" s="19" t="inlineStr">
        <is>
          <t>JOELHO PVC, SOLDAVEL, BB, 90 GRAUS, SEM ANEL, DN 40 MM, PARA ESGOTO PREDIAL SECUNDARIO</t>
        </is>
      </c>
      <c r="C2281" s="18" t="inlineStr">
        <is>
          <t>SINAPI</t>
        </is>
      </c>
      <c r="D2281" s="18" t="inlineStr">
        <is>
          <t>UN</t>
        </is>
      </c>
      <c r="E2281" s="20" t="n">
        <v>1</v>
      </c>
      <c r="F2281" s="21">
        <f>ROUND(M2281*FATOR, 2)</f>
        <v/>
      </c>
      <c r="G2281" s="21">
        <f>TRUNC(TRUNC(E2281,8)*F2281,2)</f>
        <v/>
      </c>
      <c r="L2281" t="n">
        <v>1</v>
      </c>
      <c r="M2281" t="n">
        <v>1.74</v>
      </c>
      <c r="N2281">
        <f>(M2281-F2281)</f>
        <v/>
      </c>
    </row>
    <row r="2282" ht="15" customHeight="1">
      <c r="A2282" s="18" t="inlineStr">
        <is>
          <t>00038383</t>
        </is>
      </c>
      <c r="B2282" s="19" t="inlineStr">
        <is>
          <t>LIXA D'AGUA EM FOLHA, GRAO 100</t>
        </is>
      </c>
      <c r="C2282" s="18" t="inlineStr">
        <is>
          <t>SINAPI</t>
        </is>
      </c>
      <c r="D2282" s="18" t="inlineStr">
        <is>
          <t>UN</t>
        </is>
      </c>
      <c r="E2282" s="20" t="n">
        <v>0.0071</v>
      </c>
      <c r="F2282" s="21">
        <f>ROUND(M2282*FATOR, 2)</f>
        <v/>
      </c>
      <c r="G2282" s="21">
        <f>TRUNC(TRUNC(E2282,8)*F2282,2)</f>
        <v/>
      </c>
      <c r="L2282" t="n">
        <v>0.0071</v>
      </c>
      <c r="M2282" t="n">
        <v>1.65</v>
      </c>
      <c r="N2282">
        <f>(M2282-F2282)</f>
        <v/>
      </c>
    </row>
    <row r="2283" ht="21" customHeight="1">
      <c r="A2283" s="18" t="inlineStr">
        <is>
          <t>00020083</t>
        </is>
      </c>
      <c r="B2283" s="19" t="inlineStr">
        <is>
          <t>SOLUCAO PREPARADORA / LIMPADORA PARA PVC, FRASCO COM 1000 CM3</t>
        </is>
      </c>
      <c r="C2283" s="18" t="inlineStr">
        <is>
          <t>SINAPI</t>
        </is>
      </c>
      <c r="D2283" s="18" t="inlineStr">
        <is>
          <t>UN</t>
        </is>
      </c>
      <c r="E2283" s="20" t="n">
        <v>0.015</v>
      </c>
      <c r="F2283" s="21">
        <f>ROUND(M2283*FATOR, 2)</f>
        <v/>
      </c>
      <c r="G2283" s="21">
        <f>TRUNC(TRUNC(E2283,8)*F2283,2)</f>
        <v/>
      </c>
      <c r="L2283" t="n">
        <v>0.015</v>
      </c>
      <c r="M2283" t="n">
        <v>66.42</v>
      </c>
      <c r="N2283">
        <f>(M2283-F2283)</f>
        <v/>
      </c>
    </row>
    <row r="2284" ht="15" customHeight="1">
      <c r="A2284" s="1" t="n"/>
      <c r="B2284" s="1" t="n"/>
      <c r="C2284" s="1" t="n"/>
      <c r="D2284" s="1" t="n"/>
      <c r="E2284" s="77" t="inlineStr">
        <is>
          <t>TOTAL Material:</t>
        </is>
      </c>
      <c r="F2284" s="89" t="n"/>
      <c r="G2284" s="22">
        <f>SUM(G2280:G2283)</f>
        <v/>
      </c>
    </row>
    <row r="2285" ht="15" customHeight="1">
      <c r="A2285" s="76" t="inlineStr">
        <is>
          <t>Mão de Obra com Encargos Complementares</t>
        </is>
      </c>
      <c r="B2285" s="89" t="n"/>
      <c r="C2285" s="74" t="inlineStr">
        <is>
          <t>FONTE</t>
        </is>
      </c>
      <c r="D2285" s="74" t="inlineStr">
        <is>
          <t>UNID</t>
        </is>
      </c>
      <c r="E2285" s="74" t="inlineStr">
        <is>
          <t>COEFICIENTE</t>
        </is>
      </c>
      <c r="F2285" s="74" t="inlineStr">
        <is>
          <t>PREÇO UNITÁRIO</t>
        </is>
      </c>
      <c r="G2285" s="74" t="inlineStr">
        <is>
          <t>TOTAL</t>
        </is>
      </c>
    </row>
    <row r="2286" ht="21" customHeight="1">
      <c r="A2286" s="18" t="inlineStr">
        <is>
          <t>88248</t>
        </is>
      </c>
      <c r="B2286" s="19" t="inlineStr">
        <is>
          <t>AUXILIAR DE ENCANADOR OU BOMBEIRO HIDRÁULICO COM ENCARGOS COMPLEMENTARES</t>
        </is>
      </c>
      <c r="C2286" s="18" t="inlineStr">
        <is>
          <t>SINAPI</t>
        </is>
      </c>
      <c r="D2286" s="18" t="inlineStr">
        <is>
          <t>H</t>
        </is>
      </c>
      <c r="E2286" s="20">
        <f>L2286*FATOR</f>
        <v/>
      </c>
      <c r="F2286" s="21">
        <f>'COMPOSICOES AUXILIARES'!G395</f>
        <v/>
      </c>
      <c r="G2286" s="21">
        <f>TRUNC(TRUNC(E2286,8)*F2286,2)</f>
        <v/>
      </c>
      <c r="L2286" t="n">
        <v>0.127</v>
      </c>
      <c r="M2286" t="n">
        <v>22.64</v>
      </c>
      <c r="N2286">
        <f>(M2286-F2286)</f>
        <v/>
      </c>
    </row>
    <row r="2287" ht="21" customHeight="1">
      <c r="A2287" s="18" t="inlineStr">
        <is>
          <t>88267</t>
        </is>
      </c>
      <c r="B2287" s="19" t="inlineStr">
        <is>
          <t>ENCANADOR OU BOMBEIRO HIDRÁULICO COM ENCARGOS COMPLEMENTARES</t>
        </is>
      </c>
      <c r="C2287" s="18" t="inlineStr">
        <is>
          <t>SINAPI</t>
        </is>
      </c>
      <c r="D2287" s="18" t="inlineStr">
        <is>
          <t>H</t>
        </is>
      </c>
      <c r="E2287" s="20">
        <f>L2287*FATOR</f>
        <v/>
      </c>
      <c r="F2287" s="21">
        <f>'COMPOSICOES AUXILIARES'!G1569</f>
        <v/>
      </c>
      <c r="G2287" s="21">
        <f>TRUNC(TRUNC(E2287,8)*F2287,2)</f>
        <v/>
      </c>
      <c r="L2287" t="n">
        <v>0.127</v>
      </c>
      <c r="M2287" t="n">
        <v>28.12</v>
      </c>
      <c r="N2287">
        <f>(M2287-F2287)</f>
        <v/>
      </c>
    </row>
    <row r="2288" ht="18" customHeight="1">
      <c r="A2288" s="1" t="n"/>
      <c r="B2288" s="1" t="n"/>
      <c r="C2288" s="1" t="n"/>
      <c r="D2288" s="1" t="n"/>
      <c r="E2288" s="77" t="inlineStr">
        <is>
          <t>TOTAL Mão de Obra com Encargos Complementares:</t>
        </is>
      </c>
      <c r="F2288" s="89" t="n"/>
      <c r="G2288" s="22">
        <f>SUM(G2286:G2287)</f>
        <v/>
      </c>
    </row>
    <row r="2289" ht="15" customHeight="1">
      <c r="A2289" s="1" t="n"/>
      <c r="B2289" s="1" t="n"/>
      <c r="C2289" s="1" t="n"/>
      <c r="D2289" s="1" t="n"/>
      <c r="E2289" s="78" t="inlineStr">
        <is>
          <t>VALOR:</t>
        </is>
      </c>
      <c r="F2289" s="89" t="n"/>
      <c r="G2289" s="4">
        <f>SUM(G2284,G2288)</f>
        <v/>
      </c>
    </row>
    <row r="2290" ht="15" customHeight="1">
      <c r="A2290" s="1" t="n"/>
      <c r="B2290" s="1" t="n"/>
      <c r="C2290" s="1" t="n"/>
      <c r="D2290" s="1" t="n"/>
      <c r="E2290" s="78" t="inlineStr">
        <is>
          <t>VALOR BDI:</t>
        </is>
      </c>
      <c r="F2290" s="89" t="n"/>
      <c r="G2290" s="4">
        <f>ROUNDDOWN(G2289*BDI,2)</f>
        <v/>
      </c>
    </row>
    <row r="2291" ht="15" customHeight="1">
      <c r="A2291" s="1" t="n"/>
      <c r="B2291" s="1" t="n"/>
      <c r="C2291" s="1" t="n"/>
      <c r="D2291" s="1" t="n"/>
      <c r="E2291" s="78" t="inlineStr">
        <is>
          <t>VALOR COM BDI:</t>
        </is>
      </c>
      <c r="F2291" s="89" t="n"/>
      <c r="G2291" s="4">
        <f>G2290 + G2289</f>
        <v/>
      </c>
    </row>
    <row r="2292" ht="9.949999999999999" customHeight="1">
      <c r="A2292" s="1" t="n"/>
      <c r="B2292" s="1" t="n"/>
      <c r="C2292" s="1" t="n"/>
      <c r="D2292" s="1" t="n"/>
      <c r="E2292" s="79" t="n"/>
    </row>
    <row r="2293" ht="20.1" customHeight="1">
      <c r="A2293" s="80" t="inlineStr">
        <is>
          <t>89362 JOELHO 90 GRAUS, PVC, SOLDÁVEL, DN 25MM, INSTALADO EM RAMAL OU SUB-RAMAL DE ÁGUA - FORNECIMENTO E INSTALAÇÃO. AF_06/2022 (UN)</t>
        </is>
      </c>
      <c r="B2293" s="88" t="n"/>
      <c r="C2293" s="88" t="n"/>
      <c r="D2293" s="88" t="n"/>
      <c r="E2293" s="88" t="n"/>
      <c r="F2293" s="88" t="n"/>
      <c r="G2293" s="89" t="n"/>
    </row>
    <row r="2294" ht="15" customHeight="1">
      <c r="A2294" s="76" t="inlineStr">
        <is>
          <t>Material</t>
        </is>
      </c>
      <c r="B2294" s="89" t="n"/>
      <c r="C2294" s="74" t="inlineStr">
        <is>
          <t>FONTE</t>
        </is>
      </c>
      <c r="D2294" s="74" t="inlineStr">
        <is>
          <t>UNID</t>
        </is>
      </c>
      <c r="E2294" s="74" t="inlineStr">
        <is>
          <t>COEFICIENTE</t>
        </is>
      </c>
      <c r="F2294" s="74" t="inlineStr">
        <is>
          <t>PREÇO UNITÁRIO</t>
        </is>
      </c>
      <c r="G2294" s="74" t="inlineStr">
        <is>
          <t>TOTAL</t>
        </is>
      </c>
    </row>
    <row r="2295" ht="15" customHeight="1">
      <c r="A2295" s="18" t="inlineStr">
        <is>
          <t>00000122</t>
        </is>
      </c>
      <c r="B2295" s="19" t="inlineStr">
        <is>
          <t>ADESIVO PLASTICO PARA PVC, FRASCO COM *850* GR</t>
        </is>
      </c>
      <c r="C2295" s="18" t="inlineStr">
        <is>
          <t>SINAPI</t>
        </is>
      </c>
      <c r="D2295" s="18" t="inlineStr">
        <is>
          <t>UN</t>
        </is>
      </c>
      <c r="E2295" s="20" t="n">
        <v>0.0071</v>
      </c>
      <c r="F2295" s="21">
        <f>ROUND(M2295*FATOR, 2)</f>
        <v/>
      </c>
      <c r="G2295" s="21">
        <f>TRUNC(TRUNC(E2295,8)*F2295,2)</f>
        <v/>
      </c>
      <c r="L2295" t="n">
        <v>0.0071</v>
      </c>
      <c r="M2295" t="n">
        <v>58.63</v>
      </c>
      <c r="N2295">
        <f>(M2295-F2295)</f>
        <v/>
      </c>
    </row>
    <row r="2296" ht="21" customHeight="1">
      <c r="A2296" s="18" t="inlineStr">
        <is>
          <t>00003529</t>
        </is>
      </c>
      <c r="B2296" s="19" t="inlineStr">
        <is>
          <t>JOELHO PVC, SOLDAVEL, 90 GRAUS, 25 MM, COR MARROM, PARA AGUA FRIA PREDIAL</t>
        </is>
      </c>
      <c r="C2296" s="18" t="inlineStr">
        <is>
          <t>SINAPI</t>
        </is>
      </c>
      <c r="D2296" s="18" t="inlineStr">
        <is>
          <t>UN</t>
        </is>
      </c>
      <c r="E2296" s="20" t="n">
        <v>1</v>
      </c>
      <c r="F2296" s="21">
        <f>ROUND(M2296*FATOR, 2)</f>
        <v/>
      </c>
      <c r="G2296" s="21">
        <f>TRUNC(TRUNC(E2296,8)*F2296,2)</f>
        <v/>
      </c>
      <c r="L2296" t="n">
        <v>1</v>
      </c>
      <c r="M2296" t="n">
        <v>0.64</v>
      </c>
      <c r="N2296">
        <f>(M2296-F2296)</f>
        <v/>
      </c>
    </row>
    <row r="2297" ht="15" customHeight="1">
      <c r="A2297" s="18" t="inlineStr">
        <is>
          <t>00038383</t>
        </is>
      </c>
      <c r="B2297" s="19" t="inlineStr">
        <is>
          <t>LIXA D'AGUA EM FOLHA, GRAO 100</t>
        </is>
      </c>
      <c r="C2297" s="18" t="inlineStr">
        <is>
          <t>SINAPI</t>
        </is>
      </c>
      <c r="D2297" s="18" t="inlineStr">
        <is>
          <t>UN</t>
        </is>
      </c>
      <c r="E2297" s="20" t="n">
        <v>0.0338</v>
      </c>
      <c r="F2297" s="21">
        <f>ROUND(M2297*FATOR, 2)</f>
        <v/>
      </c>
      <c r="G2297" s="21">
        <f>TRUNC(TRUNC(E2297,8)*F2297,2)</f>
        <v/>
      </c>
      <c r="L2297" t="n">
        <v>0.0338</v>
      </c>
      <c r="M2297" t="n">
        <v>1.65</v>
      </c>
      <c r="N2297">
        <f>(M2297-F2297)</f>
        <v/>
      </c>
    </row>
    <row r="2298" ht="21" customHeight="1">
      <c r="A2298" s="18" t="inlineStr">
        <is>
          <t>00020083</t>
        </is>
      </c>
      <c r="B2298" s="19" t="inlineStr">
        <is>
          <t>SOLUCAO PREPARADORA / LIMPADORA PARA PVC, FRASCO COM 1000 CM3</t>
        </is>
      </c>
      <c r="C2298" s="18" t="inlineStr">
        <is>
          <t>SINAPI</t>
        </is>
      </c>
      <c r="D2298" s="18" t="inlineStr">
        <is>
          <t>UN</t>
        </is>
      </c>
      <c r="E2298" s="20" t="n">
        <v>0.008</v>
      </c>
      <c r="F2298" s="21">
        <f>ROUND(M2298*FATOR, 2)</f>
        <v/>
      </c>
      <c r="G2298" s="21">
        <f>TRUNC(TRUNC(E2298,8)*F2298,2)</f>
        <v/>
      </c>
      <c r="L2298" t="n">
        <v>0.008</v>
      </c>
      <c r="M2298" t="n">
        <v>66.42</v>
      </c>
      <c r="N2298">
        <f>(M2298-F2298)</f>
        <v/>
      </c>
    </row>
    <row r="2299" ht="15" customHeight="1">
      <c r="A2299" s="1" t="n"/>
      <c r="B2299" s="1" t="n"/>
      <c r="C2299" s="1" t="n"/>
      <c r="D2299" s="1" t="n"/>
      <c r="E2299" s="77" t="inlineStr">
        <is>
          <t>TOTAL Material:</t>
        </is>
      </c>
      <c r="F2299" s="89" t="n"/>
      <c r="G2299" s="22">
        <f>SUM(G2295:G2298)</f>
        <v/>
      </c>
    </row>
    <row r="2300" ht="15" customHeight="1">
      <c r="A2300" s="76" t="inlineStr">
        <is>
          <t>Mão de Obra com Encargos Complementares</t>
        </is>
      </c>
      <c r="B2300" s="89" t="n"/>
      <c r="C2300" s="74" t="inlineStr">
        <is>
          <t>FONTE</t>
        </is>
      </c>
      <c r="D2300" s="74" t="inlineStr">
        <is>
          <t>UNID</t>
        </is>
      </c>
      <c r="E2300" s="74" t="inlineStr">
        <is>
          <t>COEFICIENTE</t>
        </is>
      </c>
      <c r="F2300" s="74" t="inlineStr">
        <is>
          <t>PREÇO UNITÁRIO</t>
        </is>
      </c>
      <c r="G2300" s="74" t="inlineStr">
        <is>
          <t>TOTAL</t>
        </is>
      </c>
    </row>
    <row r="2301" ht="21" customHeight="1">
      <c r="A2301" s="18" t="inlineStr">
        <is>
          <t>88248</t>
        </is>
      </c>
      <c r="B2301" s="19" t="inlineStr">
        <is>
          <t>AUXILIAR DE ENCANADOR OU BOMBEIRO HIDRÁULICO COM ENCARGOS COMPLEMENTARES</t>
        </is>
      </c>
      <c r="C2301" s="18" t="inlineStr">
        <is>
          <t>SINAPI</t>
        </is>
      </c>
      <c r="D2301" s="18" t="inlineStr">
        <is>
          <t>H</t>
        </is>
      </c>
      <c r="E2301" s="20">
        <f>L2301*FATOR</f>
        <v/>
      </c>
      <c r="F2301" s="21">
        <f>'COMPOSICOES AUXILIARES'!G395</f>
        <v/>
      </c>
      <c r="G2301" s="21">
        <f>TRUNC(TRUNC(E2301,8)*F2301,2)</f>
        <v/>
      </c>
      <c r="L2301" t="n">
        <v>0.152</v>
      </c>
      <c r="M2301" t="n">
        <v>22.64</v>
      </c>
      <c r="N2301">
        <f>(M2301-F2301)</f>
        <v/>
      </c>
    </row>
    <row r="2302" ht="21" customHeight="1">
      <c r="A2302" s="18" t="inlineStr">
        <is>
          <t>88267</t>
        </is>
      </c>
      <c r="B2302" s="19" t="inlineStr">
        <is>
          <t>ENCANADOR OU BOMBEIRO HIDRÁULICO COM ENCARGOS COMPLEMENTARES</t>
        </is>
      </c>
      <c r="C2302" s="18" t="inlineStr">
        <is>
          <t>SINAPI</t>
        </is>
      </c>
      <c r="D2302" s="18" t="inlineStr">
        <is>
          <t>H</t>
        </is>
      </c>
      <c r="E2302" s="20">
        <f>L2302*FATOR</f>
        <v/>
      </c>
      <c r="F2302" s="21">
        <f>'COMPOSICOES AUXILIARES'!G1569</f>
        <v/>
      </c>
      <c r="G2302" s="21">
        <f>TRUNC(TRUNC(E2302,8)*F2302,2)</f>
        <v/>
      </c>
      <c r="L2302" t="n">
        <v>0.152</v>
      </c>
      <c r="M2302" t="n">
        <v>28.12</v>
      </c>
      <c r="N2302">
        <f>(M2302-F2302)</f>
        <v/>
      </c>
    </row>
    <row r="2303" ht="18" customHeight="1">
      <c r="A2303" s="1" t="n"/>
      <c r="B2303" s="1" t="n"/>
      <c r="C2303" s="1" t="n"/>
      <c r="D2303" s="1" t="n"/>
      <c r="E2303" s="77" t="inlineStr">
        <is>
          <t>TOTAL Mão de Obra com Encargos Complementares:</t>
        </is>
      </c>
      <c r="F2303" s="89" t="n"/>
      <c r="G2303" s="22">
        <f>SUM(G2301:G2302)</f>
        <v/>
      </c>
    </row>
    <row r="2304" ht="15" customHeight="1">
      <c r="A2304" s="1" t="n"/>
      <c r="B2304" s="1" t="n"/>
      <c r="C2304" s="1" t="n"/>
      <c r="D2304" s="1" t="n"/>
      <c r="E2304" s="78" t="inlineStr">
        <is>
          <t>VALOR:</t>
        </is>
      </c>
      <c r="F2304" s="89" t="n"/>
      <c r="G2304" s="4">
        <f>SUM(G2299,G2303)</f>
        <v/>
      </c>
    </row>
    <row r="2305" ht="15" customHeight="1">
      <c r="A2305" s="1" t="n"/>
      <c r="B2305" s="1" t="n"/>
      <c r="C2305" s="1" t="n"/>
      <c r="D2305" s="1" t="n"/>
      <c r="E2305" s="78" t="inlineStr">
        <is>
          <t>VALOR BDI:</t>
        </is>
      </c>
      <c r="F2305" s="89" t="n"/>
      <c r="G2305" s="4">
        <f>ROUNDDOWN(G2304*BDI,2)</f>
        <v/>
      </c>
    </row>
    <row r="2306" ht="15" customHeight="1">
      <c r="A2306" s="1" t="n"/>
      <c r="B2306" s="1" t="n"/>
      <c r="C2306" s="1" t="n"/>
      <c r="D2306" s="1" t="n"/>
      <c r="E2306" s="78" t="inlineStr">
        <is>
          <t>VALOR COM BDI:</t>
        </is>
      </c>
      <c r="F2306" s="89" t="n"/>
      <c r="G2306" s="4">
        <f>G2305 + G2304</f>
        <v/>
      </c>
    </row>
    <row r="2307" ht="9.949999999999999" customHeight="1">
      <c r="A2307" s="1" t="n"/>
      <c r="B2307" s="1" t="n"/>
      <c r="C2307" s="1" t="n"/>
      <c r="D2307" s="1" t="n"/>
      <c r="E2307" s="79" t="n"/>
    </row>
    <row r="2308" ht="20.1" customHeight="1">
      <c r="A2308" s="80" t="inlineStr">
        <is>
          <t>95240 LASTRO DE CONCRETO MAGRO, APLICADO EM PISOS, LAJES SOBRE SOLO OU RADIERS, ESPESSURA DE 3 CM. AF_01/2024 (M2)</t>
        </is>
      </c>
      <c r="B2308" s="88" t="n"/>
      <c r="C2308" s="88" t="n"/>
      <c r="D2308" s="88" t="n"/>
      <c r="E2308" s="88" t="n"/>
      <c r="F2308" s="88" t="n"/>
      <c r="G2308" s="89" t="n"/>
    </row>
    <row r="2309" ht="15" customHeight="1">
      <c r="A2309" s="76" t="inlineStr">
        <is>
          <t>Mão de Obra com Encargos Complementares</t>
        </is>
      </c>
      <c r="B2309" s="89" t="n"/>
      <c r="C2309" s="74" t="inlineStr">
        <is>
          <t>FONTE</t>
        </is>
      </c>
      <c r="D2309" s="74" t="inlineStr">
        <is>
          <t>UNID</t>
        </is>
      </c>
      <c r="E2309" s="74" t="inlineStr">
        <is>
          <t>COEFICIENTE</t>
        </is>
      </c>
      <c r="F2309" s="74" t="inlineStr">
        <is>
          <t>PREÇO UNITÁRIO</t>
        </is>
      </c>
      <c r="G2309" s="74" t="inlineStr">
        <is>
          <t>TOTAL</t>
        </is>
      </c>
    </row>
    <row r="2310" ht="15" customHeight="1">
      <c r="A2310" s="18" t="inlineStr">
        <is>
          <t>88309</t>
        </is>
      </c>
      <c r="B2310" s="19" t="inlineStr">
        <is>
          <t>PEDREIRO COM ENCARGOS COMPLEMENTARES</t>
        </is>
      </c>
      <c r="C2310" s="18" t="inlineStr">
        <is>
          <t>SINAPI</t>
        </is>
      </c>
      <c r="D2310" s="18" t="inlineStr">
        <is>
          <t>H</t>
        </is>
      </c>
      <c r="E2310" s="20">
        <f>L2310*FATOR</f>
        <v/>
      </c>
      <c r="F2310" s="21">
        <f>'COMPOSICOES AUXILIARES'!G2963</f>
        <v/>
      </c>
      <c r="G2310" s="21">
        <f>TRUNC(TRUNC(E2310,8)*F2310,2)</f>
        <v/>
      </c>
      <c r="L2310" t="n">
        <v>0.1631</v>
      </c>
      <c r="M2310" t="n">
        <v>28.88</v>
      </c>
      <c r="N2310">
        <f>(M2310-F2310)</f>
        <v/>
      </c>
    </row>
    <row r="2311" ht="15" customHeight="1">
      <c r="A2311" s="18" t="inlineStr">
        <is>
          <t>88316</t>
        </is>
      </c>
      <c r="B2311" s="19" t="inlineStr">
        <is>
          <t>SERVENTE COM ENCARGOS COMPLEMENTARES</t>
        </is>
      </c>
      <c r="C2311" s="18" t="inlineStr">
        <is>
          <t>SINAPI</t>
        </is>
      </c>
      <c r="D2311" s="18" t="inlineStr">
        <is>
          <t>H</t>
        </is>
      </c>
      <c r="E2311" s="20">
        <f>L2311*FATOR</f>
        <v/>
      </c>
      <c r="F2311" s="21">
        <f>'COMPOSICOES AUXILIARES'!G3382</f>
        <v/>
      </c>
      <c r="G2311" s="21">
        <f>TRUNC(TRUNC(E2311,8)*F2311,2)</f>
        <v/>
      </c>
      <c r="L2311" t="n">
        <v>0.0444</v>
      </c>
      <c r="M2311" t="n">
        <v>22.1</v>
      </c>
      <c r="N2311">
        <f>(M2311-F2311)</f>
        <v/>
      </c>
    </row>
    <row r="2312" ht="18" customHeight="1">
      <c r="A2312" s="1" t="n"/>
      <c r="B2312" s="1" t="n"/>
      <c r="C2312" s="1" t="n"/>
      <c r="D2312" s="1" t="n"/>
      <c r="E2312" s="77" t="inlineStr">
        <is>
          <t>TOTAL Mão de Obra com Encargos Complementares:</t>
        </is>
      </c>
      <c r="F2312" s="89" t="n"/>
      <c r="G2312" s="22">
        <f>SUM(G2310:G2311)</f>
        <v/>
      </c>
    </row>
    <row r="2313" ht="15" customHeight="1">
      <c r="A2313" s="76" t="inlineStr">
        <is>
          <t>Serviço</t>
        </is>
      </c>
      <c r="B2313" s="89" t="n"/>
      <c r="C2313" s="74" t="inlineStr">
        <is>
          <t>FONTE</t>
        </is>
      </c>
      <c r="D2313" s="74" t="inlineStr">
        <is>
          <t>UNID</t>
        </is>
      </c>
      <c r="E2313" s="74" t="inlineStr">
        <is>
          <t>COEFICIENTE</t>
        </is>
      </c>
      <c r="F2313" s="74" t="inlineStr">
        <is>
          <t>PREÇO UNITÁRIO</t>
        </is>
      </c>
      <c r="G2313" s="74" t="inlineStr">
        <is>
          <t>TOTAL</t>
        </is>
      </c>
    </row>
    <row r="2314" ht="29.1" customHeight="1">
      <c r="A2314" s="18" t="inlineStr">
        <is>
          <t>94968</t>
        </is>
      </c>
      <c r="B2314" s="19" t="inlineStr">
        <is>
          <t>CONCRETO MAGRO PARA LASTRO, TRAÇO 1:4,5:4,5 (EM MASSA SECA DE CIMENTO/ AREIA MÉDIA/ BRITA 1) - PREPARO MECÂNICO COM BETONEIRA 600 L. AF_05/2021</t>
        </is>
      </c>
      <c r="C2314" s="18" t="inlineStr">
        <is>
          <t>SINAPI</t>
        </is>
      </c>
      <c r="D2314" s="18" t="inlineStr">
        <is>
          <t>M3</t>
        </is>
      </c>
      <c r="E2314" s="20" t="n">
        <v>0.0339</v>
      </c>
      <c r="F2314" s="21">
        <f>'COMPOSICOES AUXILIARES'!G962</f>
        <v/>
      </c>
      <c r="G2314" s="21">
        <f>TRUNC(TRUNC(E2314,8)*F2314,2)</f>
        <v/>
      </c>
      <c r="L2314" t="n">
        <v>0.0339</v>
      </c>
      <c r="M2314" t="n">
        <v>415.8</v>
      </c>
      <c r="N2314">
        <f>(M2314-F2314)</f>
        <v/>
      </c>
    </row>
    <row r="2315" ht="15" customHeight="1">
      <c r="A2315" s="1" t="n"/>
      <c r="B2315" s="1" t="n"/>
      <c r="C2315" s="1" t="n"/>
      <c r="D2315" s="1" t="n"/>
      <c r="E2315" s="77" t="inlineStr">
        <is>
          <t>TOTAL Serviço:</t>
        </is>
      </c>
      <c r="F2315" s="89" t="n"/>
      <c r="G2315" s="22">
        <f>SUM(G2314:G2314)</f>
        <v/>
      </c>
    </row>
    <row r="2316" ht="15" customHeight="1">
      <c r="A2316" s="1" t="n"/>
      <c r="B2316" s="1" t="n"/>
      <c r="C2316" s="1" t="n"/>
      <c r="D2316" s="1" t="n"/>
      <c r="E2316" s="78" t="inlineStr">
        <is>
          <t>VALOR:</t>
        </is>
      </c>
      <c r="F2316" s="89" t="n"/>
      <c r="G2316" s="4">
        <f>SUM(G2312,G2315)</f>
        <v/>
      </c>
    </row>
    <row r="2317" ht="15" customHeight="1">
      <c r="A2317" s="1" t="n"/>
      <c r="B2317" s="1" t="n"/>
      <c r="C2317" s="1" t="n"/>
      <c r="D2317" s="1" t="n"/>
      <c r="E2317" s="78" t="inlineStr">
        <is>
          <t>VALOR BDI:</t>
        </is>
      </c>
      <c r="F2317" s="89" t="n"/>
      <c r="G2317" s="4">
        <f>ROUNDDOWN(G2316*BDI,2)</f>
        <v/>
      </c>
    </row>
    <row r="2318" ht="15" customHeight="1">
      <c r="A2318" s="1" t="n"/>
      <c r="B2318" s="1" t="n"/>
      <c r="C2318" s="1" t="n"/>
      <c r="D2318" s="1" t="n"/>
      <c r="E2318" s="78" t="inlineStr">
        <is>
          <t>VALOR COM BDI:</t>
        </is>
      </c>
      <c r="F2318" s="89" t="n"/>
      <c r="G2318" s="4">
        <f>G2317 + G2316</f>
        <v/>
      </c>
    </row>
    <row r="2319" ht="9.949999999999999" customHeight="1">
      <c r="A2319" s="1" t="n"/>
      <c r="B2319" s="1" t="n"/>
      <c r="C2319" s="1" t="n"/>
      <c r="D2319" s="1" t="n"/>
      <c r="E2319" s="79" t="n"/>
    </row>
    <row r="2320" ht="20.1" customHeight="1">
      <c r="A2320" s="80" t="inlineStr">
        <is>
          <t>95241 LASTRO DE CONCRETO MAGRO, APLICADO EM PISOS, LAJES SOBRE SOLO OU RADIERS, ESPESSURA DE 5 CM. AF_01/2024 (M2)</t>
        </is>
      </c>
      <c r="B2320" s="88" t="n"/>
      <c r="C2320" s="88" t="n"/>
      <c r="D2320" s="88" t="n"/>
      <c r="E2320" s="88" t="n"/>
      <c r="F2320" s="88" t="n"/>
      <c r="G2320" s="89" t="n"/>
    </row>
    <row r="2321" ht="15" customHeight="1">
      <c r="A2321" s="76" t="inlineStr">
        <is>
          <t>Mão de Obra com Encargos Complementares</t>
        </is>
      </c>
      <c r="B2321" s="89" t="n"/>
      <c r="C2321" s="74" t="inlineStr">
        <is>
          <t>FONTE</t>
        </is>
      </c>
      <c r="D2321" s="74" t="inlineStr">
        <is>
          <t>UNID</t>
        </is>
      </c>
      <c r="E2321" s="74" t="inlineStr">
        <is>
          <t>COEFICIENTE</t>
        </is>
      </c>
      <c r="F2321" s="74" t="inlineStr">
        <is>
          <t>PREÇO UNITÁRIO</t>
        </is>
      </c>
      <c r="G2321" s="74" t="inlineStr">
        <is>
          <t>TOTAL</t>
        </is>
      </c>
    </row>
    <row r="2322" ht="15" customHeight="1">
      <c r="A2322" s="18" t="inlineStr">
        <is>
          <t>88309</t>
        </is>
      </c>
      <c r="B2322" s="19" t="inlineStr">
        <is>
          <t>PEDREIRO COM ENCARGOS COMPLEMENTARES</t>
        </is>
      </c>
      <c r="C2322" s="18" t="inlineStr">
        <is>
          <t>SINAPI</t>
        </is>
      </c>
      <c r="D2322" s="18" t="inlineStr">
        <is>
          <t>H</t>
        </is>
      </c>
      <c r="E2322" s="20">
        <f>L2322*FATOR</f>
        <v/>
      </c>
      <c r="F2322" s="21">
        <f>'COMPOSICOES AUXILIARES'!G2963</f>
        <v/>
      </c>
      <c r="G2322" s="21">
        <f>TRUNC(TRUNC(E2322,8)*F2322,2)</f>
        <v/>
      </c>
      <c r="L2322" t="n">
        <v>0.2718</v>
      </c>
      <c r="M2322" t="n">
        <v>28.88</v>
      </c>
      <c r="N2322">
        <f>(M2322-F2322)</f>
        <v/>
      </c>
    </row>
    <row r="2323" ht="15" customHeight="1">
      <c r="A2323" s="18" t="inlineStr">
        <is>
          <t>88316</t>
        </is>
      </c>
      <c r="B2323" s="19" t="inlineStr">
        <is>
          <t>SERVENTE COM ENCARGOS COMPLEMENTARES</t>
        </is>
      </c>
      <c r="C2323" s="18" t="inlineStr">
        <is>
          <t>SINAPI</t>
        </is>
      </c>
      <c r="D2323" s="18" t="inlineStr">
        <is>
          <t>H</t>
        </is>
      </c>
      <c r="E2323" s="20">
        <f>L2323*FATOR</f>
        <v/>
      </c>
      <c r="F2323" s="21">
        <f>'COMPOSICOES AUXILIARES'!G3382</f>
        <v/>
      </c>
      <c r="G2323" s="21">
        <f>TRUNC(TRUNC(E2323,8)*F2323,2)</f>
        <v/>
      </c>
      <c r="L2323" t="n">
        <v>0.0741</v>
      </c>
      <c r="M2323" t="n">
        <v>22.1</v>
      </c>
      <c r="N2323">
        <f>(M2323-F2323)</f>
        <v/>
      </c>
    </row>
    <row r="2324" ht="18" customHeight="1">
      <c r="A2324" s="1" t="n"/>
      <c r="B2324" s="1" t="n"/>
      <c r="C2324" s="1" t="n"/>
      <c r="D2324" s="1" t="n"/>
      <c r="E2324" s="77" t="inlineStr">
        <is>
          <t>TOTAL Mão de Obra com Encargos Complementares:</t>
        </is>
      </c>
      <c r="F2324" s="89" t="n"/>
      <c r="G2324" s="22">
        <f>SUM(G2322:G2323)</f>
        <v/>
      </c>
    </row>
    <row r="2325" ht="15" customHeight="1">
      <c r="A2325" s="76" t="inlineStr">
        <is>
          <t>Serviço</t>
        </is>
      </c>
      <c r="B2325" s="89" t="n"/>
      <c r="C2325" s="74" t="inlineStr">
        <is>
          <t>FONTE</t>
        </is>
      </c>
      <c r="D2325" s="74" t="inlineStr">
        <is>
          <t>UNID</t>
        </is>
      </c>
      <c r="E2325" s="74" t="inlineStr">
        <is>
          <t>COEFICIENTE</t>
        </is>
      </c>
      <c r="F2325" s="74" t="inlineStr">
        <is>
          <t>PREÇO UNITÁRIO</t>
        </is>
      </c>
      <c r="G2325" s="74" t="inlineStr">
        <is>
          <t>TOTAL</t>
        </is>
      </c>
    </row>
    <row r="2326" ht="29.1" customHeight="1">
      <c r="A2326" s="18" t="inlineStr">
        <is>
          <t>94968</t>
        </is>
      </c>
      <c r="B2326" s="19" t="inlineStr">
        <is>
          <t>CONCRETO MAGRO PARA LASTRO, TRAÇO 1:4,5:4,5 (EM MASSA SECA DE CIMENTO/ AREIA MÉDIA/ BRITA 1) - PREPARO MECÂNICO COM BETONEIRA 600 L. AF_05/2021</t>
        </is>
      </c>
      <c r="C2326" s="18" t="inlineStr">
        <is>
          <t>SINAPI</t>
        </is>
      </c>
      <c r="D2326" s="18" t="inlineStr">
        <is>
          <t>M3</t>
        </is>
      </c>
      <c r="E2326" s="20" t="n">
        <v>0.0565</v>
      </c>
      <c r="F2326" s="21">
        <f>'COMPOSICOES AUXILIARES'!G962</f>
        <v/>
      </c>
      <c r="G2326" s="21">
        <f>TRUNC(TRUNC(E2326,8)*F2326,2)</f>
        <v/>
      </c>
      <c r="L2326" t="n">
        <v>0.0565</v>
      </c>
      <c r="M2326" t="n">
        <v>415.8</v>
      </c>
      <c r="N2326">
        <f>(M2326-F2326)</f>
        <v/>
      </c>
    </row>
    <row r="2327" ht="15" customHeight="1">
      <c r="A2327" s="1" t="n"/>
      <c r="B2327" s="1" t="n"/>
      <c r="C2327" s="1" t="n"/>
      <c r="D2327" s="1" t="n"/>
      <c r="E2327" s="77" t="inlineStr">
        <is>
          <t>TOTAL Serviço:</t>
        </is>
      </c>
      <c r="F2327" s="89" t="n"/>
      <c r="G2327" s="22">
        <f>SUM(G2326:G2326)</f>
        <v/>
      </c>
    </row>
    <row r="2328" ht="15" customHeight="1">
      <c r="A2328" s="1" t="n"/>
      <c r="B2328" s="1" t="n"/>
      <c r="C2328" s="1" t="n"/>
      <c r="D2328" s="1" t="n"/>
      <c r="E2328" s="78" t="inlineStr">
        <is>
          <t>VALOR:</t>
        </is>
      </c>
      <c r="F2328" s="89" t="n"/>
      <c r="G2328" s="4">
        <f>SUM(G2324,G2327)</f>
        <v/>
      </c>
    </row>
    <row r="2329" ht="15" customHeight="1">
      <c r="A2329" s="1" t="n"/>
      <c r="B2329" s="1" t="n"/>
      <c r="C2329" s="1" t="n"/>
      <c r="D2329" s="1" t="n"/>
      <c r="E2329" s="78" t="inlineStr">
        <is>
          <t>VALOR BDI:</t>
        </is>
      </c>
      <c r="F2329" s="89" t="n"/>
      <c r="G2329" s="4">
        <f>ROUNDDOWN(G2328*BDI,2)</f>
        <v/>
      </c>
    </row>
    <row r="2330" ht="15" customHeight="1">
      <c r="A2330" s="1" t="n"/>
      <c r="B2330" s="1" t="n"/>
      <c r="C2330" s="1" t="n"/>
      <c r="D2330" s="1" t="n"/>
      <c r="E2330" s="78" t="inlineStr">
        <is>
          <t>VALOR COM BDI:</t>
        </is>
      </c>
      <c r="F2330" s="89" t="n"/>
      <c r="G2330" s="4">
        <f>G2329 + G2328</f>
        <v/>
      </c>
    </row>
    <row r="2331" ht="9.949999999999999" customHeight="1">
      <c r="A2331" s="1" t="n"/>
      <c r="B2331" s="1" t="n"/>
      <c r="C2331" s="1" t="n"/>
      <c r="D2331" s="1" t="n"/>
      <c r="E2331" s="79" t="n"/>
    </row>
    <row r="2332" ht="20.1" customHeight="1">
      <c r="A2332" s="80" t="inlineStr">
        <is>
          <t>99833 LAVADORA DE ALTA PRESSAO (LAVA-JATO) PARA AGUA FRIA, PRESSAO DE OPERACAO ENTRE 1400 E 1900 LIB/POL2, VAZAO MAXIMA ENTRE 400 E 700 L/H - CHP DIURNO. AF_05/2023 (CHP)</t>
        </is>
      </c>
      <c r="B2332" s="88" t="n"/>
      <c r="C2332" s="88" t="n"/>
      <c r="D2332" s="88" t="n"/>
      <c r="E2332" s="88" t="n"/>
      <c r="F2332" s="88" t="n"/>
      <c r="G2332" s="89" t="n"/>
    </row>
    <row r="2333" ht="15" customHeight="1">
      <c r="A2333" s="76" t="inlineStr">
        <is>
          <t>Serviço</t>
        </is>
      </c>
      <c r="B2333" s="89" t="n"/>
      <c r="C2333" s="74" t="inlineStr">
        <is>
          <t>FONTE</t>
        </is>
      </c>
      <c r="D2333" s="74" t="inlineStr">
        <is>
          <t>UNID</t>
        </is>
      </c>
      <c r="E2333" s="74" t="inlineStr">
        <is>
          <t>COEFICIENTE</t>
        </is>
      </c>
      <c r="F2333" s="74" t="inlineStr">
        <is>
          <t>PREÇO UNITÁRIO</t>
        </is>
      </c>
      <c r="G2333" s="74" t="inlineStr">
        <is>
          <t>TOTAL</t>
        </is>
      </c>
    </row>
    <row r="2334" ht="38.1" customHeight="1">
      <c r="A2334" s="18" t="inlineStr">
        <is>
          <t>99829</t>
        </is>
      </c>
      <c r="B2334" s="19" t="inlineStr">
        <is>
          <t>LAVADORA DE ALTA PRESSAO (LAVA-JATO) PARA AGUA FRIA, PRESSAO DE OPERACAO ENTRE 1400 E 1900 LIB/POL2, VAZAO MAXIMA ENTRE 400 E 700 L/H - DEPRECIAÇÃO. AF_05/2023</t>
        </is>
      </c>
      <c r="C2334" s="18" t="inlineStr">
        <is>
          <t>SINAPI</t>
        </is>
      </c>
      <c r="D2334" s="18" t="inlineStr">
        <is>
          <t>H</t>
        </is>
      </c>
      <c r="E2334" s="20" t="n">
        <v>1</v>
      </c>
      <c r="F2334" s="21">
        <f>'COMPOSICOES AUXILIARES'!G2347</f>
        <v/>
      </c>
      <c r="G2334" s="21">
        <f>TRUNC(TRUNC(E2334,8)*F2334,2)</f>
        <v/>
      </c>
      <c r="L2334" t="n">
        <v>1</v>
      </c>
      <c r="M2334" t="n">
        <v>0.09</v>
      </c>
      <c r="N2334">
        <f>(M2334-F2334)</f>
        <v/>
      </c>
    </row>
    <row r="2335" ht="38.1" customHeight="1">
      <c r="A2335" s="18" t="inlineStr">
        <is>
          <t>99830</t>
        </is>
      </c>
      <c r="B2335" s="19" t="inlineStr">
        <is>
          <t>LAVADORA DE ALTA PRESSAO (LAVA-JATO) PARA AGUA FRIA, PRESSAO DE OPERACAO ENTRE 1400 E 1900 LIB/POL2, VAZAO MAXIMA ENTRE 400 E 700 L/H - JUROS. AF_05/2023</t>
        </is>
      </c>
      <c r="C2335" s="18" t="inlineStr">
        <is>
          <t>SINAPI</t>
        </is>
      </c>
      <c r="D2335" s="18" t="inlineStr">
        <is>
          <t>H</t>
        </is>
      </c>
      <c r="E2335" s="20" t="n">
        <v>1</v>
      </c>
      <c r="F2335" s="21">
        <f>'COMPOSICOES AUXILIARES'!G2355</f>
        <v/>
      </c>
      <c r="G2335" s="21">
        <f>TRUNC(TRUNC(E2335,8)*F2335,2)</f>
        <v/>
      </c>
      <c r="L2335" t="n">
        <v>1</v>
      </c>
      <c r="M2335" t="n">
        <v>0.02</v>
      </c>
      <c r="N2335">
        <f>(M2335-F2335)</f>
        <v/>
      </c>
    </row>
    <row r="2336" ht="38.1" customHeight="1">
      <c r="A2336" s="18" t="inlineStr">
        <is>
          <t>99831</t>
        </is>
      </c>
      <c r="B2336" s="19" t="inlineStr">
        <is>
          <t>LAVADORA DE ALTA PRESSAO (LAVA-JATO) PARA AGUA FRIA, PRESSAO DE OPERACAO ENTRE 1400 E 1900 LIB/POL2, VAZAO MAXIMA ENTRE 400 E 700 L/H - MANUTENÇÃO. AF_05/2023</t>
        </is>
      </c>
      <c r="C2336" s="18" t="inlineStr">
        <is>
          <t>SINAPI</t>
        </is>
      </c>
      <c r="D2336" s="18" t="inlineStr">
        <is>
          <t>H</t>
        </is>
      </c>
      <c r="E2336" s="20" t="n">
        <v>1</v>
      </c>
      <c r="F2336" s="21">
        <f>'COMPOSICOES AUXILIARES'!G2363</f>
        <v/>
      </c>
      <c r="G2336" s="21">
        <f>TRUNC(TRUNC(E2336,8)*F2336,2)</f>
        <v/>
      </c>
      <c r="L2336" t="n">
        <v>1</v>
      </c>
      <c r="M2336" t="n">
        <v>0.06</v>
      </c>
      <c r="N2336">
        <f>(M2336-F2336)</f>
        <v/>
      </c>
    </row>
    <row r="2337" ht="38.1" customHeight="1">
      <c r="A2337" s="18" t="inlineStr">
        <is>
          <t>99832</t>
        </is>
      </c>
      <c r="B2337" s="19" t="inlineStr">
        <is>
          <t>LAVADORA DE ALTA PRESSAO (LAVA-JATO) PARA AGUA FRIA, PRESSAO DE OPERACAO ENTRE 1400 E 1900 LIB/POL2, VAZAO MAXIMA ENTRE 400 E 700 L/H - MATERIAIS NA OPERAÇÃO. AF_05/2023</t>
        </is>
      </c>
      <c r="C2337" s="18" t="inlineStr">
        <is>
          <t>SINAPI</t>
        </is>
      </c>
      <c r="D2337" s="18" t="inlineStr">
        <is>
          <t>H</t>
        </is>
      </c>
      <c r="E2337" s="20" t="n">
        <v>1</v>
      </c>
      <c r="F2337" s="21">
        <f>'COMPOSICOES AUXILIARES'!G2371</f>
        <v/>
      </c>
      <c r="G2337" s="21">
        <f>TRUNC(TRUNC(E2337,8)*F2337,2)</f>
        <v/>
      </c>
      <c r="L2337" t="n">
        <v>1</v>
      </c>
      <c r="M2337" t="n">
        <v>1.82</v>
      </c>
      <c r="N2337">
        <f>(M2337-F2337)</f>
        <v/>
      </c>
    </row>
    <row r="2338" ht="15" customHeight="1">
      <c r="A2338" s="1" t="n"/>
      <c r="B2338" s="1" t="n"/>
      <c r="C2338" s="1" t="n"/>
      <c r="D2338" s="1" t="n"/>
      <c r="E2338" s="77" t="inlineStr">
        <is>
          <t>TOTAL Serviço:</t>
        </is>
      </c>
      <c r="F2338" s="89" t="n"/>
      <c r="G2338" s="22">
        <f>SUM(G2334:G2337)</f>
        <v/>
      </c>
    </row>
    <row r="2339" ht="15" customHeight="1">
      <c r="A2339" s="1" t="n"/>
      <c r="B2339" s="1" t="n"/>
      <c r="C2339" s="1" t="n"/>
      <c r="D2339" s="1" t="n"/>
      <c r="E2339" s="78" t="inlineStr">
        <is>
          <t>VALOR:</t>
        </is>
      </c>
      <c r="F2339" s="89" t="n"/>
      <c r="G2339" s="4">
        <f>SUM(G2338)</f>
        <v/>
      </c>
    </row>
    <row r="2340" ht="15" customHeight="1">
      <c r="A2340" s="1" t="n"/>
      <c r="B2340" s="1" t="n"/>
      <c r="C2340" s="1" t="n"/>
      <c r="D2340" s="1" t="n"/>
      <c r="E2340" s="78" t="inlineStr">
        <is>
          <t>VALOR BDI:</t>
        </is>
      </c>
      <c r="F2340" s="89" t="n"/>
      <c r="G2340" s="4">
        <f>ROUNDDOWN(G2339*BDI,2)</f>
        <v/>
      </c>
    </row>
    <row r="2341" ht="15" customHeight="1">
      <c r="A2341" s="1" t="n"/>
      <c r="B2341" s="1" t="n"/>
      <c r="C2341" s="1" t="n"/>
      <c r="D2341" s="1" t="n"/>
      <c r="E2341" s="78" t="inlineStr">
        <is>
          <t>VALOR COM BDI:</t>
        </is>
      </c>
      <c r="F2341" s="89" t="n"/>
      <c r="G2341" s="4">
        <f>G2340 + G2339</f>
        <v/>
      </c>
    </row>
    <row r="2342" ht="9.949999999999999" customHeight="1">
      <c r="A2342" s="1" t="n"/>
      <c r="B2342" s="1" t="n"/>
      <c r="C2342" s="1" t="n"/>
      <c r="D2342" s="1" t="n"/>
      <c r="E2342" s="79" t="n"/>
    </row>
    <row r="2343" ht="20.1" customHeight="1">
      <c r="A2343" s="80" t="inlineStr">
        <is>
          <t>99829 LAVADORA DE ALTA PRESSAO (LAVA-JATO) PARA AGUA FRIA, PRESSAO DE OPERACAO ENTRE 1400 E 1900 LIB/POL2, VAZAO MAXIMA ENTRE 400 E 700 L/H - DEPRECIAÇÃO. AF_05/2023 (H)</t>
        </is>
      </c>
      <c r="B2343" s="88" t="n"/>
      <c r="C2343" s="88" t="n"/>
      <c r="D2343" s="88" t="n"/>
      <c r="E2343" s="88" t="n"/>
      <c r="F2343" s="88" t="n"/>
      <c r="G2343" s="89" t="n"/>
    </row>
    <row r="2344" ht="15" customHeight="1">
      <c r="A2344" s="76" t="inlineStr">
        <is>
          <t>Equipamento</t>
        </is>
      </c>
      <c r="B2344" s="89" t="n"/>
      <c r="C2344" s="74" t="inlineStr">
        <is>
          <t>FONTE</t>
        </is>
      </c>
      <c r="D2344" s="74" t="inlineStr">
        <is>
          <t>UNID</t>
        </is>
      </c>
      <c r="E2344" s="74" t="inlineStr">
        <is>
          <t>COEFICIENTE</t>
        </is>
      </c>
      <c r="F2344" s="74" t="inlineStr">
        <is>
          <t>PREÇO UNITÁRIO</t>
        </is>
      </c>
      <c r="G2344" s="74" t="inlineStr">
        <is>
          <t>TOTAL</t>
        </is>
      </c>
    </row>
    <row r="2345" ht="38.1" customHeight="1">
      <c r="A2345" s="18" t="inlineStr">
        <is>
          <t>00000746</t>
        </is>
      </c>
      <c r="B2345" s="19" t="inlineStr">
        <is>
          <t>LAVADORA DE ALTA PRESSAO (LAVA - JATO) PARA AGUA FRIA, PRESSAO DE OPERACAO ENTRE 1400 E 1900 LIB/POL2, VAZAO MAXIMA ENTRE 400 E 700 L/H, POTENCIA DE OPERACAO ENTRE 2,50 E 3,00 CV</t>
        </is>
      </c>
      <c r="C2345" s="18" t="inlineStr">
        <is>
          <t>SINAPI</t>
        </is>
      </c>
      <c r="D2345" s="18" t="inlineStr">
        <is>
          <t>UN</t>
        </is>
      </c>
      <c r="E2345" s="20" t="n">
        <v>6.999999999999999e-05</v>
      </c>
      <c r="F2345" s="21">
        <f>ROUND(M2345*FATOR, 2)</f>
        <v/>
      </c>
      <c r="G2345" s="21">
        <f>TRUNC(TRUNC(E2345,8)*F2345,2)</f>
        <v/>
      </c>
      <c r="M2345" t="n">
        <v>1381</v>
      </c>
      <c r="N2345">
        <f>(M2345-F2345)</f>
        <v/>
      </c>
    </row>
    <row r="2346" ht="15" customHeight="1">
      <c r="A2346" s="1" t="n"/>
      <c r="B2346" s="1" t="n"/>
      <c r="C2346" s="1" t="n"/>
      <c r="D2346" s="1" t="n"/>
      <c r="E2346" s="77" t="inlineStr">
        <is>
          <t>TOTAL Equipamento:</t>
        </is>
      </c>
      <c r="F2346" s="89" t="n"/>
      <c r="G2346" s="22">
        <f>SUM(G2345:G2345)</f>
        <v/>
      </c>
    </row>
    <row r="2347" ht="15" customHeight="1">
      <c r="A2347" s="1" t="n"/>
      <c r="B2347" s="1" t="n"/>
      <c r="C2347" s="1" t="n"/>
      <c r="D2347" s="1" t="n"/>
      <c r="E2347" s="78" t="inlineStr">
        <is>
          <t>VALOR:</t>
        </is>
      </c>
      <c r="F2347" s="89" t="n"/>
      <c r="G2347" s="4">
        <f>SUM(G2346)</f>
        <v/>
      </c>
    </row>
    <row r="2348" ht="15" customHeight="1">
      <c r="A2348" s="1" t="n"/>
      <c r="B2348" s="1" t="n"/>
      <c r="C2348" s="1" t="n"/>
      <c r="D2348" s="1" t="n"/>
      <c r="E2348" s="78" t="inlineStr">
        <is>
          <t>VALOR BDI:</t>
        </is>
      </c>
      <c r="F2348" s="89" t="n"/>
      <c r="G2348" s="4">
        <f>ROUNDDOWN(G2347*BDI,2)</f>
        <v/>
      </c>
    </row>
    <row r="2349" ht="15" customHeight="1">
      <c r="A2349" s="1" t="n"/>
      <c r="B2349" s="1" t="n"/>
      <c r="C2349" s="1" t="n"/>
      <c r="D2349" s="1" t="n"/>
      <c r="E2349" s="78" t="inlineStr">
        <is>
          <t>VALOR COM BDI:</t>
        </is>
      </c>
      <c r="F2349" s="89" t="n"/>
      <c r="G2349" s="4">
        <f>G2348 + G2347</f>
        <v/>
      </c>
    </row>
    <row r="2350" ht="9.949999999999999" customHeight="1">
      <c r="A2350" s="1" t="n"/>
      <c r="B2350" s="1" t="n"/>
      <c r="C2350" s="1" t="n"/>
      <c r="D2350" s="1" t="n"/>
      <c r="E2350" s="79" t="n"/>
    </row>
    <row r="2351" ht="20.1" customHeight="1">
      <c r="A2351" s="80" t="inlineStr">
        <is>
          <t>99830 LAVADORA DE ALTA PRESSAO (LAVA-JATO) PARA AGUA FRIA, PRESSAO DE OPERACAO ENTRE 1400 E 1900 LIB/POL2, VAZAO MAXIMA ENTRE 400 E 700 L/H - JUROS. AF_05/2023 (H)</t>
        </is>
      </c>
      <c r="B2351" s="88" t="n"/>
      <c r="C2351" s="88" t="n"/>
      <c r="D2351" s="88" t="n"/>
      <c r="E2351" s="88" t="n"/>
      <c r="F2351" s="88" t="n"/>
      <c r="G2351" s="89" t="n"/>
    </row>
    <row r="2352" ht="15" customHeight="1">
      <c r="A2352" s="76" t="inlineStr">
        <is>
          <t>Equipamento</t>
        </is>
      </c>
      <c r="B2352" s="89" t="n"/>
      <c r="C2352" s="74" t="inlineStr">
        <is>
          <t>FONTE</t>
        </is>
      </c>
      <c r="D2352" s="74" t="inlineStr">
        <is>
          <t>UNID</t>
        </is>
      </c>
      <c r="E2352" s="74" t="inlineStr">
        <is>
          <t>COEFICIENTE</t>
        </is>
      </c>
      <c r="F2352" s="74" t="inlineStr">
        <is>
          <t>PREÇO UNITÁRIO</t>
        </is>
      </c>
      <c r="G2352" s="74" t="inlineStr">
        <is>
          <t>TOTAL</t>
        </is>
      </c>
    </row>
    <row r="2353" ht="38.1" customHeight="1">
      <c r="A2353" s="18" t="inlineStr">
        <is>
          <t>00000746</t>
        </is>
      </c>
      <c r="B2353" s="19" t="inlineStr">
        <is>
          <t>LAVADORA DE ALTA PRESSAO (LAVA - JATO) PARA AGUA FRIA, PRESSAO DE OPERACAO ENTRE 1400 E 1900 LIB/POL2, VAZAO MAXIMA ENTRE 400 E 700 L/H, POTENCIA DE OPERACAO ENTRE 2,50 E 3,00 CV</t>
        </is>
      </c>
      <c r="C2353" s="18" t="inlineStr">
        <is>
          <t>SINAPI</t>
        </is>
      </c>
      <c r="D2353" s="18" t="inlineStr">
        <is>
          <t>UN</t>
        </is>
      </c>
      <c r="E2353" s="20" t="n">
        <v>1.48e-05</v>
      </c>
      <c r="F2353" s="21">
        <f>ROUND(M2353*FATOR, 2)</f>
        <v/>
      </c>
      <c r="G2353" s="21">
        <f>TRUNC(TRUNC(E2353,8)*F2353,2)</f>
        <v/>
      </c>
      <c r="M2353" t="n">
        <v>1381</v>
      </c>
      <c r="N2353">
        <f>(M2353-F2353)</f>
        <v/>
      </c>
    </row>
    <row r="2354" ht="15" customHeight="1">
      <c r="A2354" s="1" t="n"/>
      <c r="B2354" s="1" t="n"/>
      <c r="C2354" s="1" t="n"/>
      <c r="D2354" s="1" t="n"/>
      <c r="E2354" s="77" t="inlineStr">
        <is>
          <t>TOTAL Equipamento:</t>
        </is>
      </c>
      <c r="F2354" s="89" t="n"/>
      <c r="G2354" s="22">
        <f>SUM(G2353:G2353)</f>
        <v/>
      </c>
    </row>
    <row r="2355" ht="15" customHeight="1">
      <c r="A2355" s="1" t="n"/>
      <c r="B2355" s="1" t="n"/>
      <c r="C2355" s="1" t="n"/>
      <c r="D2355" s="1" t="n"/>
      <c r="E2355" s="78" t="inlineStr">
        <is>
          <t>VALOR:</t>
        </is>
      </c>
      <c r="F2355" s="89" t="n"/>
      <c r="G2355" s="4">
        <f>SUM(G2354)</f>
        <v/>
      </c>
    </row>
    <row r="2356" ht="15" customHeight="1">
      <c r="A2356" s="1" t="n"/>
      <c r="B2356" s="1" t="n"/>
      <c r="C2356" s="1" t="n"/>
      <c r="D2356" s="1" t="n"/>
      <c r="E2356" s="78" t="inlineStr">
        <is>
          <t>VALOR BDI:</t>
        </is>
      </c>
      <c r="F2356" s="89" t="n"/>
      <c r="G2356" s="4">
        <f>ROUNDDOWN(G2355*BDI,2)</f>
        <v/>
      </c>
    </row>
    <row r="2357" ht="15" customHeight="1">
      <c r="A2357" s="1" t="n"/>
      <c r="B2357" s="1" t="n"/>
      <c r="C2357" s="1" t="n"/>
      <c r="D2357" s="1" t="n"/>
      <c r="E2357" s="78" t="inlineStr">
        <is>
          <t>VALOR COM BDI:</t>
        </is>
      </c>
      <c r="F2357" s="89" t="n"/>
      <c r="G2357" s="4">
        <f>G2356 + G2355</f>
        <v/>
      </c>
    </row>
    <row r="2358" ht="9.949999999999999" customHeight="1">
      <c r="A2358" s="1" t="n"/>
      <c r="B2358" s="1" t="n"/>
      <c r="C2358" s="1" t="n"/>
      <c r="D2358" s="1" t="n"/>
      <c r="E2358" s="79" t="n"/>
    </row>
    <row r="2359" ht="20.1" customHeight="1">
      <c r="A2359" s="80" t="inlineStr">
        <is>
          <t>99831 LAVADORA DE ALTA PRESSAO (LAVA-JATO) PARA AGUA FRIA, PRESSAO DE OPERACAO ENTRE 1400 E 1900 LIB/POL2, VAZAO MAXIMA ENTRE 400 E 700 L/H - MANUTENÇÃO. AF_05/2023 (H)</t>
        </is>
      </c>
      <c r="B2359" s="88" t="n"/>
      <c r="C2359" s="88" t="n"/>
      <c r="D2359" s="88" t="n"/>
      <c r="E2359" s="88" t="n"/>
      <c r="F2359" s="88" t="n"/>
      <c r="G2359" s="89" t="n"/>
    </row>
    <row r="2360" ht="15" customHeight="1">
      <c r="A2360" s="76" t="inlineStr">
        <is>
          <t>Equipamento</t>
        </is>
      </c>
      <c r="B2360" s="89" t="n"/>
      <c r="C2360" s="74" t="inlineStr">
        <is>
          <t>FONTE</t>
        </is>
      </c>
      <c r="D2360" s="74" t="inlineStr">
        <is>
          <t>UNID</t>
        </is>
      </c>
      <c r="E2360" s="74" t="inlineStr">
        <is>
          <t>COEFICIENTE</t>
        </is>
      </c>
      <c r="F2360" s="74" t="inlineStr">
        <is>
          <t>PREÇO UNITÁRIO</t>
        </is>
      </c>
      <c r="G2360" s="74" t="inlineStr">
        <is>
          <t>TOTAL</t>
        </is>
      </c>
    </row>
    <row r="2361" ht="38.1" customHeight="1">
      <c r="A2361" s="18" t="inlineStr">
        <is>
          <t>00000746</t>
        </is>
      </c>
      <c r="B2361" s="19" t="inlineStr">
        <is>
          <t>LAVADORA DE ALTA PRESSAO (LAVA - JATO) PARA AGUA FRIA, PRESSAO DE OPERACAO ENTRE 1400 E 1900 LIB/POL2, VAZAO MAXIMA ENTRE 400 E 700 L/H, POTENCIA DE OPERACAO ENTRE 2,50 E 3,00 CV</t>
        </is>
      </c>
      <c r="C2361" s="18" t="inlineStr">
        <is>
          <t>SINAPI</t>
        </is>
      </c>
      <c r="D2361" s="18" t="inlineStr">
        <is>
          <t>UN</t>
        </is>
      </c>
      <c r="E2361" s="20" t="n">
        <v>5e-05</v>
      </c>
      <c r="F2361" s="21">
        <f>ROUND(M2361*FATOR, 2)</f>
        <v/>
      </c>
      <c r="G2361" s="21">
        <f>TRUNC(TRUNC(E2361,8)*F2361,2)</f>
        <v/>
      </c>
      <c r="M2361" t="n">
        <v>1381</v>
      </c>
      <c r="N2361">
        <f>(M2361-F2361)</f>
        <v/>
      </c>
    </row>
    <row r="2362" ht="15" customHeight="1">
      <c r="A2362" s="1" t="n"/>
      <c r="B2362" s="1" t="n"/>
      <c r="C2362" s="1" t="n"/>
      <c r="D2362" s="1" t="n"/>
      <c r="E2362" s="77" t="inlineStr">
        <is>
          <t>TOTAL Equipamento:</t>
        </is>
      </c>
      <c r="F2362" s="89" t="n"/>
      <c r="G2362" s="22">
        <f>SUM(G2361:G2361)</f>
        <v/>
      </c>
    </row>
    <row r="2363" ht="15" customHeight="1">
      <c r="A2363" s="1" t="n"/>
      <c r="B2363" s="1" t="n"/>
      <c r="C2363" s="1" t="n"/>
      <c r="D2363" s="1" t="n"/>
      <c r="E2363" s="78" t="inlineStr">
        <is>
          <t>VALOR:</t>
        </is>
      </c>
      <c r="F2363" s="89" t="n"/>
      <c r="G2363" s="4">
        <f>SUM(G2362)</f>
        <v/>
      </c>
    </row>
    <row r="2364" ht="15" customHeight="1">
      <c r="A2364" s="1" t="n"/>
      <c r="B2364" s="1" t="n"/>
      <c r="C2364" s="1" t="n"/>
      <c r="D2364" s="1" t="n"/>
      <c r="E2364" s="78" t="inlineStr">
        <is>
          <t>VALOR BDI:</t>
        </is>
      </c>
      <c r="F2364" s="89" t="n"/>
      <c r="G2364" s="4">
        <f>ROUNDDOWN(G2363*BDI,2)</f>
        <v/>
      </c>
    </row>
    <row r="2365" ht="15" customHeight="1">
      <c r="A2365" s="1" t="n"/>
      <c r="B2365" s="1" t="n"/>
      <c r="C2365" s="1" t="n"/>
      <c r="D2365" s="1" t="n"/>
      <c r="E2365" s="78" t="inlineStr">
        <is>
          <t>VALOR COM BDI:</t>
        </is>
      </c>
      <c r="F2365" s="89" t="n"/>
      <c r="G2365" s="4">
        <f>G2364 + G2363</f>
        <v/>
      </c>
    </row>
    <row r="2366" ht="9.949999999999999" customHeight="1">
      <c r="A2366" s="1" t="n"/>
      <c r="B2366" s="1" t="n"/>
      <c r="C2366" s="1" t="n"/>
      <c r="D2366" s="1" t="n"/>
      <c r="E2366" s="79" t="n"/>
    </row>
    <row r="2367" ht="20.1" customHeight="1">
      <c r="A2367" s="80" t="inlineStr">
        <is>
          <t>99832 LAVADORA DE ALTA PRESSAO (LAVA-JATO) PARA AGUA FRIA, PRESSAO DE OPERACAO ENTRE 1400 E 1900 LIB/POL2, VAZAO MAXIMA ENTRE 400 E 700 L/H - MATERIAIS NA OPERAÇÃO. AF_05/2023 (H)</t>
        </is>
      </c>
      <c r="B2367" s="88" t="n"/>
      <c r="C2367" s="88" t="n"/>
      <c r="D2367" s="88" t="n"/>
      <c r="E2367" s="88" t="n"/>
      <c r="F2367" s="88" t="n"/>
      <c r="G2367" s="89" t="n"/>
    </row>
    <row r="2368" ht="15" customHeight="1">
      <c r="A2368" s="76" t="inlineStr">
        <is>
          <t>Especiais</t>
        </is>
      </c>
      <c r="B2368" s="89" t="n"/>
      <c r="C2368" s="74" t="inlineStr">
        <is>
          <t>FONTE</t>
        </is>
      </c>
      <c r="D2368" s="74" t="inlineStr">
        <is>
          <t>UNID</t>
        </is>
      </c>
      <c r="E2368" s="74" t="inlineStr">
        <is>
          <t>COEFICIENTE</t>
        </is>
      </c>
      <c r="F2368" s="74" t="inlineStr">
        <is>
          <t>PREÇO UNITÁRIO</t>
        </is>
      </c>
      <c r="G2368" s="74" t="inlineStr">
        <is>
          <t>TOTAL</t>
        </is>
      </c>
    </row>
    <row r="2369" ht="21" customHeight="1">
      <c r="A2369" s="18" t="inlineStr">
        <is>
          <t>00002705</t>
        </is>
      </c>
      <c r="B2369" s="19" t="inlineStr">
        <is>
          <t>ENERGIA ELETRICA ATE 2000 KWH INDUSTRIAL, SEM DEMANDA</t>
        </is>
      </c>
      <c r="C2369" s="18" t="inlineStr">
        <is>
          <t>SINAPI</t>
        </is>
      </c>
      <c r="D2369" s="18" t="inlineStr">
        <is>
          <t>KWH</t>
        </is>
      </c>
      <c r="E2369" s="20" t="n">
        <v>1.87679</v>
      </c>
      <c r="F2369" s="21">
        <f>ROUND(M2369*FATOR, 2)</f>
        <v/>
      </c>
      <c r="G2369" s="21">
        <f>TRUNC(TRUNC(E2369,8)*F2369,2)</f>
        <v/>
      </c>
      <c r="L2369" t="n">
        <v>1.87679</v>
      </c>
      <c r="M2369" t="n">
        <v>0.97</v>
      </c>
      <c r="N2369">
        <f>(M2369-F2369)</f>
        <v/>
      </c>
    </row>
    <row r="2370" ht="15" customHeight="1">
      <c r="A2370" s="1" t="n"/>
      <c r="B2370" s="1" t="n"/>
      <c r="C2370" s="1" t="n"/>
      <c r="D2370" s="1" t="n"/>
      <c r="E2370" s="77" t="inlineStr">
        <is>
          <t>TOTAL Especiais:</t>
        </is>
      </c>
      <c r="F2370" s="89" t="n"/>
      <c r="G2370" s="22">
        <f>SUM(G2369:G2369)</f>
        <v/>
      </c>
    </row>
    <row r="2371" ht="15" customHeight="1">
      <c r="A2371" s="1" t="n"/>
      <c r="B2371" s="1" t="n"/>
      <c r="C2371" s="1" t="n"/>
      <c r="D2371" s="1" t="n"/>
      <c r="E2371" s="78" t="inlineStr">
        <is>
          <t>VALOR:</t>
        </is>
      </c>
      <c r="F2371" s="89" t="n"/>
      <c r="G2371" s="4">
        <f>SUM(G2370)</f>
        <v/>
      </c>
    </row>
    <row r="2372" ht="15" customHeight="1">
      <c r="A2372" s="1" t="n"/>
      <c r="B2372" s="1" t="n"/>
      <c r="C2372" s="1" t="n"/>
      <c r="D2372" s="1" t="n"/>
      <c r="E2372" s="78" t="inlineStr">
        <is>
          <t>VALOR BDI:</t>
        </is>
      </c>
      <c r="F2372" s="89" t="n"/>
      <c r="G2372" s="4">
        <f>ROUNDDOWN(G2371*BDI,2)</f>
        <v/>
      </c>
    </row>
    <row r="2373" ht="15" customHeight="1">
      <c r="A2373" s="1" t="n"/>
      <c r="B2373" s="1" t="n"/>
      <c r="C2373" s="1" t="n"/>
      <c r="D2373" s="1" t="n"/>
      <c r="E2373" s="78" t="inlineStr">
        <is>
          <t>VALOR COM BDI:</t>
        </is>
      </c>
      <c r="F2373" s="89" t="n"/>
      <c r="G2373" s="4">
        <f>G2372 + G2371</f>
        <v/>
      </c>
    </row>
    <row r="2374" ht="9.949999999999999" customHeight="1">
      <c r="A2374" s="1" t="n"/>
      <c r="B2374" s="1" t="n"/>
      <c r="C2374" s="1" t="n"/>
      <c r="D2374" s="1" t="n"/>
      <c r="E2374" s="79" t="n"/>
    </row>
    <row r="2375" ht="20.1" customHeight="1">
      <c r="A2375" s="80" t="inlineStr">
        <is>
          <t>86904 LAVATÓRIO LOUÇA BRANCA SUSPENSO, 29,5 X 39CM OU EQUIVALENTE, PADRÃO POPULAR - FORNECIMENTO E INSTALAÇÃO. AF_01/2020 (UN)</t>
        </is>
      </c>
      <c r="B2375" s="88" t="n"/>
      <c r="C2375" s="88" t="n"/>
      <c r="D2375" s="88" t="n"/>
      <c r="E2375" s="88" t="n"/>
      <c r="F2375" s="88" t="n"/>
      <c r="G2375" s="89" t="n"/>
    </row>
    <row r="2376" ht="15" customHeight="1">
      <c r="A2376" s="76" t="inlineStr">
        <is>
          <t>Material</t>
        </is>
      </c>
      <c r="B2376" s="89" t="n"/>
      <c r="C2376" s="74" t="inlineStr">
        <is>
          <t>FONTE</t>
        </is>
      </c>
      <c r="D2376" s="74" t="inlineStr">
        <is>
          <t>UNID</t>
        </is>
      </c>
      <c r="E2376" s="74" t="inlineStr">
        <is>
          <t>COEFICIENTE</t>
        </is>
      </c>
      <c r="F2376" s="74" t="inlineStr">
        <is>
          <t>PREÇO UNITÁRIO</t>
        </is>
      </c>
      <c r="G2376" s="74" t="inlineStr">
        <is>
          <t>TOTAL</t>
        </is>
      </c>
    </row>
    <row r="2377" ht="21" customHeight="1">
      <c r="A2377" s="18" t="inlineStr">
        <is>
          <t>00010425</t>
        </is>
      </c>
      <c r="B2377" s="19" t="inlineStr">
        <is>
          <t>LAVATORIO DE LOUCA BRANCA, SUSPENSO (SEM COLUNA), DIMENSOES *40 X 30* CM</t>
        </is>
      </c>
      <c r="C2377" s="18" t="inlineStr">
        <is>
          <t>SINAPI</t>
        </is>
      </c>
      <c r="D2377" s="18" t="inlineStr">
        <is>
          <t>UN</t>
        </is>
      </c>
      <c r="E2377" s="20" t="n">
        <v>1</v>
      </c>
      <c r="F2377" s="21">
        <f>ROUND(M2377*FATOR, 2)</f>
        <v/>
      </c>
      <c r="G2377" s="21">
        <f>TRUNC(TRUNC(E2377,8)*F2377,2)</f>
        <v/>
      </c>
      <c r="L2377" t="n">
        <v>1</v>
      </c>
      <c r="M2377" t="n">
        <v>95.06999999999999</v>
      </c>
      <c r="N2377">
        <f>(M2377-F2377)</f>
        <v/>
      </c>
    </row>
    <row r="2378" ht="29.1" customHeight="1">
      <c r="A2378" s="18" t="inlineStr">
        <is>
          <t>00004351</t>
        </is>
      </c>
      <c r="B2378" s="19" t="inlineStr">
        <is>
          <t>PARAFUSO NIQUELADO 3 1/2" COM ACABAMENTO CROMADO PARA FIXAR PECA SANITARIA, INCLUI PORCA CEGA, ARRUELA E BUCHA DE NYLON TAMANHO S-8</t>
        </is>
      </c>
      <c r="C2378" s="18" t="inlineStr">
        <is>
          <t>SINAPI</t>
        </is>
      </c>
      <c r="D2378" s="18" t="inlineStr">
        <is>
          <t>UN</t>
        </is>
      </c>
      <c r="E2378" s="20" t="n">
        <v>2</v>
      </c>
      <c r="F2378" s="21">
        <f>ROUND(M2378*FATOR, 2)</f>
        <v/>
      </c>
      <c r="G2378" s="21">
        <f>TRUNC(TRUNC(E2378,8)*F2378,2)</f>
        <v/>
      </c>
      <c r="L2378" t="n">
        <v>2</v>
      </c>
      <c r="M2378" t="n">
        <v>17.87</v>
      </c>
      <c r="N2378">
        <f>(M2378-F2378)</f>
        <v/>
      </c>
    </row>
    <row r="2379" ht="15" customHeight="1">
      <c r="A2379" s="18" t="inlineStr">
        <is>
          <t>00037329</t>
        </is>
      </c>
      <c r="B2379" s="19" t="inlineStr">
        <is>
          <t>REJUNTE EPOXI, QUALQUER COR</t>
        </is>
      </c>
      <c r="C2379" s="18" t="inlineStr">
        <is>
          <t>SINAPI</t>
        </is>
      </c>
      <c r="D2379" s="18" t="inlineStr">
        <is>
          <t>KG</t>
        </is>
      </c>
      <c r="E2379" s="20" t="n">
        <v>0.0304</v>
      </c>
      <c r="F2379" s="21">
        <f>ROUND(M2379*FATOR, 2)</f>
        <v/>
      </c>
      <c r="G2379" s="21">
        <f>TRUNC(TRUNC(E2379,8)*F2379,2)</f>
        <v/>
      </c>
      <c r="L2379" t="n">
        <v>0.0304</v>
      </c>
      <c r="M2379" t="n">
        <v>138.51</v>
      </c>
      <c r="N2379">
        <f>(M2379-F2379)</f>
        <v/>
      </c>
    </row>
    <row r="2380" ht="15" customHeight="1">
      <c r="A2380" s="1" t="n"/>
      <c r="B2380" s="1" t="n"/>
      <c r="C2380" s="1" t="n"/>
      <c r="D2380" s="1" t="n"/>
      <c r="E2380" s="77" t="inlineStr">
        <is>
          <t>TOTAL Material:</t>
        </is>
      </c>
      <c r="F2380" s="89" t="n"/>
      <c r="G2380" s="22">
        <f>SUM(G2377:G2379)</f>
        <v/>
      </c>
    </row>
    <row r="2381" ht="15" customHeight="1">
      <c r="A2381" s="76" t="inlineStr">
        <is>
          <t>Mão de Obra com Encargos Complementares</t>
        </is>
      </c>
      <c r="B2381" s="89" t="n"/>
      <c r="C2381" s="74" t="inlineStr">
        <is>
          <t>FONTE</t>
        </is>
      </c>
      <c r="D2381" s="74" t="inlineStr">
        <is>
          <t>UNID</t>
        </is>
      </c>
      <c r="E2381" s="74" t="inlineStr">
        <is>
          <t>COEFICIENTE</t>
        </is>
      </c>
      <c r="F2381" s="74" t="inlineStr">
        <is>
          <t>PREÇO UNITÁRIO</t>
        </is>
      </c>
      <c r="G2381" s="74" t="inlineStr">
        <is>
          <t>TOTAL</t>
        </is>
      </c>
    </row>
    <row r="2382" ht="21" customHeight="1">
      <c r="A2382" s="18" t="inlineStr">
        <is>
          <t>88267</t>
        </is>
      </c>
      <c r="B2382" s="19" t="inlineStr">
        <is>
          <t>ENCANADOR OU BOMBEIRO HIDRÁULICO COM ENCARGOS COMPLEMENTARES</t>
        </is>
      </c>
      <c r="C2382" s="18" t="inlineStr">
        <is>
          <t>SINAPI</t>
        </is>
      </c>
      <c r="D2382" s="18" t="inlineStr">
        <is>
          <t>H</t>
        </is>
      </c>
      <c r="E2382" s="20">
        <f>L2382*FATOR</f>
        <v/>
      </c>
      <c r="F2382" s="21">
        <f>'COMPOSICOES AUXILIARES'!G1569</f>
        <v/>
      </c>
      <c r="G2382" s="21">
        <f>TRUNC(TRUNC(E2382,8)*F2382,2)</f>
        <v/>
      </c>
      <c r="L2382" t="n">
        <v>0.387</v>
      </c>
      <c r="M2382" t="n">
        <v>28.12</v>
      </c>
      <c r="N2382">
        <f>(M2382-F2382)</f>
        <v/>
      </c>
    </row>
    <row r="2383" ht="15" customHeight="1">
      <c r="A2383" s="18" t="inlineStr">
        <is>
          <t>88316</t>
        </is>
      </c>
      <c r="B2383" s="19" t="inlineStr">
        <is>
          <t>SERVENTE COM ENCARGOS COMPLEMENTARES</t>
        </is>
      </c>
      <c r="C2383" s="18" t="inlineStr">
        <is>
          <t>SINAPI</t>
        </is>
      </c>
      <c r="D2383" s="18" t="inlineStr">
        <is>
          <t>H</t>
        </is>
      </c>
      <c r="E2383" s="20">
        <f>L2383*FATOR</f>
        <v/>
      </c>
      <c r="F2383" s="21">
        <f>'COMPOSICOES AUXILIARES'!G3382</f>
        <v/>
      </c>
      <c r="G2383" s="21">
        <f>TRUNC(TRUNC(E2383,8)*F2383,2)</f>
        <v/>
      </c>
      <c r="L2383" t="n">
        <v>0.1886</v>
      </c>
      <c r="M2383" t="n">
        <v>22.1</v>
      </c>
      <c r="N2383">
        <f>(M2383-F2383)</f>
        <v/>
      </c>
    </row>
    <row r="2384" ht="18" customHeight="1">
      <c r="A2384" s="1" t="n"/>
      <c r="B2384" s="1" t="n"/>
      <c r="C2384" s="1" t="n"/>
      <c r="D2384" s="1" t="n"/>
      <c r="E2384" s="77" t="inlineStr">
        <is>
          <t>TOTAL Mão de Obra com Encargos Complementares:</t>
        </is>
      </c>
      <c r="F2384" s="89" t="n"/>
      <c r="G2384" s="22">
        <f>SUM(G2382:G2383)</f>
        <v/>
      </c>
    </row>
    <row r="2385" ht="15" customHeight="1">
      <c r="A2385" s="1" t="n"/>
      <c r="B2385" s="1" t="n"/>
      <c r="C2385" s="1" t="n"/>
      <c r="D2385" s="1" t="n"/>
      <c r="E2385" s="78" t="inlineStr">
        <is>
          <t>VALOR:</t>
        </is>
      </c>
      <c r="F2385" s="89" t="n"/>
      <c r="G2385" s="4">
        <f>SUM(G2380,G2384)</f>
        <v/>
      </c>
    </row>
    <row r="2386" ht="15" customHeight="1">
      <c r="A2386" s="1" t="n"/>
      <c r="B2386" s="1" t="n"/>
      <c r="C2386" s="1" t="n"/>
      <c r="D2386" s="1" t="n"/>
      <c r="E2386" s="78" t="inlineStr">
        <is>
          <t>VALOR BDI:</t>
        </is>
      </c>
      <c r="F2386" s="89" t="n"/>
      <c r="G2386" s="4">
        <f>ROUNDDOWN(G2385*BDI,2)</f>
        <v/>
      </c>
    </row>
    <row r="2387" ht="15" customHeight="1">
      <c r="A2387" s="1" t="n"/>
      <c r="B2387" s="1" t="n"/>
      <c r="C2387" s="1" t="n"/>
      <c r="D2387" s="1" t="n"/>
      <c r="E2387" s="78" t="inlineStr">
        <is>
          <t>VALOR COM BDI:</t>
        </is>
      </c>
      <c r="F2387" s="89" t="n"/>
      <c r="G2387" s="4">
        <f>G2386 + G2385</f>
        <v/>
      </c>
    </row>
    <row r="2388" ht="9.949999999999999" customHeight="1">
      <c r="A2388" s="1" t="n"/>
      <c r="B2388" s="1" t="n"/>
      <c r="C2388" s="1" t="n"/>
      <c r="D2388" s="1" t="n"/>
      <c r="E2388" s="79" t="n"/>
    </row>
    <row r="2389" ht="27" customHeight="1">
      <c r="A2389" s="80" t="inlineStr">
        <is>
          <t>86943 LAVATÓRIO LOUÇA BRANCA SUSPENSO, 29,5 X 39CM OU EQUIVALENTE, PADRÃO POPULAR, INCLUSO SIFÃO FLEXÍVEL EM PVC, VÁLVULA E ENGATE FLEXÍVEL 30CM EM PLÁSTICO E TORNEIRA CROMADA DE MESA, PADRÃO POPULAR - FORNECIMENTO E INSTALAÇÃO. AF_01/2020 (UN)</t>
        </is>
      </c>
      <c r="B2389" s="88" t="n"/>
      <c r="C2389" s="88" t="n"/>
      <c r="D2389" s="88" t="n"/>
      <c r="E2389" s="88" t="n"/>
      <c r="F2389" s="88" t="n"/>
      <c r="G2389" s="89" t="n"/>
    </row>
    <row r="2390" ht="15" customHeight="1">
      <c r="A2390" s="76" t="inlineStr">
        <is>
          <t>Serviço</t>
        </is>
      </c>
      <c r="B2390" s="89" t="n"/>
      <c r="C2390" s="74" t="inlineStr">
        <is>
          <t>FONTE</t>
        </is>
      </c>
      <c r="D2390" s="74" t="inlineStr">
        <is>
          <t>UNID</t>
        </is>
      </c>
      <c r="E2390" s="74" t="inlineStr">
        <is>
          <t>COEFICIENTE</t>
        </is>
      </c>
      <c r="F2390" s="74" t="inlineStr">
        <is>
          <t>PREÇO UNITÁRIO</t>
        </is>
      </c>
      <c r="G2390" s="74" t="inlineStr">
        <is>
          <t>TOTAL</t>
        </is>
      </c>
    </row>
    <row r="2391" ht="21" customHeight="1">
      <c r="A2391" s="18" t="inlineStr">
        <is>
          <t>86884</t>
        </is>
      </c>
      <c r="B2391" s="19" t="inlineStr">
        <is>
          <t>ENGATE FLEXÍVEL EM PLÁSTICO BRANCO, 1/2" X 30CM - FORNECIMENTO E INSTALAÇÃO. AF_01/2020</t>
        </is>
      </c>
      <c r="C2391" s="18" t="inlineStr">
        <is>
          <t>SINAPI</t>
        </is>
      </c>
      <c r="D2391" s="18" t="inlineStr">
        <is>
          <t>UN</t>
        </is>
      </c>
      <c r="E2391" s="20" t="n">
        <v>1</v>
      </c>
      <c r="F2391" s="21">
        <f>'COMPOSICOES AUXILIARES'!G1582</f>
        <v/>
      </c>
      <c r="G2391" s="21">
        <f>TRUNC(TRUNC(E2391,8)*F2391,2)</f>
        <v/>
      </c>
      <c r="L2391" t="n">
        <v>1</v>
      </c>
      <c r="M2391" t="n">
        <v>11.47</v>
      </c>
      <c r="N2391">
        <f>(M2391-F2391)</f>
        <v/>
      </c>
    </row>
    <row r="2392" ht="29.1" customHeight="1">
      <c r="A2392" s="18" t="inlineStr">
        <is>
          <t>86904</t>
        </is>
      </c>
      <c r="B2392" s="19" t="inlineStr">
        <is>
          <t>LAVATÓRIO LOUÇA BRANCA SUSPENSO, 29,5 X 39CM OU EQUIVALENTE, PADRÃO POPULAR - FORNECIMENTO E INSTALAÇÃO. AF_01/2020</t>
        </is>
      </c>
      <c r="C2392" s="18" t="inlineStr">
        <is>
          <t>SINAPI</t>
        </is>
      </c>
      <c r="D2392" s="18" t="inlineStr">
        <is>
          <t>UN</t>
        </is>
      </c>
      <c r="E2392" s="20" t="n">
        <v>1</v>
      </c>
      <c r="F2392" s="21">
        <f>'COMPOSICOES AUXILIARES'!G2385</f>
        <v/>
      </c>
      <c r="G2392" s="21">
        <f>TRUNC(TRUNC(E2392,8)*F2392,2)</f>
        <v/>
      </c>
      <c r="L2392" t="n">
        <v>1</v>
      </c>
      <c r="M2392" t="n">
        <v>150.06</v>
      </c>
      <c r="N2392">
        <f>(M2392-F2392)</f>
        <v/>
      </c>
    </row>
    <row r="2393" ht="21" customHeight="1">
      <c r="A2393" s="18" t="inlineStr">
        <is>
          <t>86883</t>
        </is>
      </c>
      <c r="B2393" s="19" t="inlineStr">
        <is>
          <t>SIFÃO DO TIPO FLEXÍVEL EM PVC 1 X 1.1/2 - FORNECIMENTO E INSTALAÇÃO. AF_01/2020</t>
        </is>
      </c>
      <c r="C2393" s="18" t="inlineStr">
        <is>
          <t>SINAPI</t>
        </is>
      </c>
      <c r="D2393" s="18" t="inlineStr">
        <is>
          <t>UN</t>
        </is>
      </c>
      <c r="E2393" s="20" t="n">
        <v>1</v>
      </c>
      <c r="F2393" s="21">
        <f>'COMPOSICOES AUXILIARES'!G3395</f>
        <v/>
      </c>
      <c r="G2393" s="21">
        <f>TRUNC(TRUNC(E2393,8)*F2393,2)</f>
        <v/>
      </c>
      <c r="L2393" t="n">
        <v>1</v>
      </c>
      <c r="M2393" t="n">
        <v>13.08</v>
      </c>
      <c r="N2393">
        <f>(M2393-F2393)</f>
        <v/>
      </c>
    </row>
    <row r="2394" ht="29.1" customHeight="1">
      <c r="A2394" s="18" t="inlineStr">
        <is>
          <t>86906</t>
        </is>
      </c>
      <c r="B2394" s="19" t="inlineStr">
        <is>
          <t>TORNEIRA CROMADA DE MESA, 1/2" OU 3/4", PARA LAVATÓRIO, PADRÃO POPULAR - FORNECIMENTO E INSTALAÇÃO. AF_01/2020</t>
        </is>
      </c>
      <c r="C2394" s="18" t="inlineStr">
        <is>
          <t>SINAPI</t>
        </is>
      </c>
      <c r="D2394" s="18" t="inlineStr">
        <is>
          <t>UN</t>
        </is>
      </c>
      <c r="E2394" s="20" t="n">
        <v>1</v>
      </c>
      <c r="F2394" s="21">
        <f>'COMPOSICOES AUXILIARES'!G3545</f>
        <v/>
      </c>
      <c r="G2394" s="21">
        <f>TRUNC(TRUNC(E2394,8)*F2394,2)</f>
        <v/>
      </c>
      <c r="L2394" t="n">
        <v>1</v>
      </c>
      <c r="M2394" t="n">
        <v>69.43000000000001</v>
      </c>
      <c r="N2394">
        <f>(M2394-F2394)</f>
        <v/>
      </c>
    </row>
    <row r="2395" ht="29.1" customHeight="1">
      <c r="A2395" s="18" t="inlineStr">
        <is>
          <t>86879</t>
        </is>
      </c>
      <c r="B2395" s="19" t="inlineStr">
        <is>
          <t>VÁLVULA EM PLÁSTICO 1" PARA PIA, TANQUE OU LAVATÓRIO, COM OU SEM LADRÃO - FORNECIMENTO E INSTALAÇÃO. AF_01/2020</t>
        </is>
      </c>
      <c r="C2395" s="18" t="inlineStr">
        <is>
          <t>SINAPI</t>
        </is>
      </c>
      <c r="D2395" s="18" t="inlineStr">
        <is>
          <t>UN</t>
        </is>
      </c>
      <c r="E2395" s="20" t="n">
        <v>1</v>
      </c>
      <c r="F2395" s="21">
        <f>'COMPOSICOES AUXILIARES'!G3708</f>
        <v/>
      </c>
      <c r="G2395" s="21">
        <f>TRUNC(TRUNC(E2395,8)*F2395,2)</f>
        <v/>
      </c>
      <c r="L2395" t="n">
        <v>1</v>
      </c>
      <c r="M2395" t="n">
        <v>10.32</v>
      </c>
      <c r="N2395">
        <f>(M2395-F2395)</f>
        <v/>
      </c>
    </row>
    <row r="2396" ht="15" customHeight="1">
      <c r="A2396" s="1" t="n"/>
      <c r="B2396" s="1" t="n"/>
      <c r="C2396" s="1" t="n"/>
      <c r="D2396" s="1" t="n"/>
      <c r="E2396" s="77" t="inlineStr">
        <is>
          <t>TOTAL Serviço:</t>
        </is>
      </c>
      <c r="F2396" s="89" t="n"/>
      <c r="G2396" s="22">
        <f>SUM(G2391:G2395)</f>
        <v/>
      </c>
    </row>
    <row r="2397" ht="15" customHeight="1">
      <c r="A2397" s="1" t="n"/>
      <c r="B2397" s="1" t="n"/>
      <c r="C2397" s="1" t="n"/>
      <c r="D2397" s="1" t="n"/>
      <c r="E2397" s="78" t="inlineStr">
        <is>
          <t>VALOR:</t>
        </is>
      </c>
      <c r="F2397" s="89" t="n"/>
      <c r="G2397" s="4">
        <f>SUM(G2396)</f>
        <v/>
      </c>
    </row>
    <row r="2398" ht="15" customHeight="1">
      <c r="A2398" s="1" t="n"/>
      <c r="B2398" s="1" t="n"/>
      <c r="C2398" s="1" t="n"/>
      <c r="D2398" s="1" t="n"/>
      <c r="E2398" s="78" t="inlineStr">
        <is>
          <t>VALOR BDI:</t>
        </is>
      </c>
      <c r="F2398" s="89" t="n"/>
      <c r="G2398" s="4">
        <f>ROUNDDOWN(G2397*BDI,2)</f>
        <v/>
      </c>
    </row>
    <row r="2399" ht="15" customHeight="1">
      <c r="A2399" s="1" t="n"/>
      <c r="B2399" s="1" t="n"/>
      <c r="C2399" s="1" t="n"/>
      <c r="D2399" s="1" t="n"/>
      <c r="E2399" s="78" t="inlineStr">
        <is>
          <t>VALOR COM BDI:</t>
        </is>
      </c>
      <c r="F2399" s="89" t="n"/>
      <c r="G2399" s="4">
        <f>G2398 + G2397</f>
        <v/>
      </c>
    </row>
    <row r="2400" ht="9.949999999999999" customHeight="1">
      <c r="A2400" s="1" t="n"/>
      <c r="B2400" s="1" t="n"/>
      <c r="C2400" s="1" t="n"/>
      <c r="D2400" s="1" t="n"/>
      <c r="E2400" s="79" t="n"/>
    </row>
    <row r="2401" ht="20.1" customHeight="1">
      <c r="A2401" s="80" t="inlineStr">
        <is>
          <t>97586 LUMINÁRIA TIPO CALHA, DE SOBREPOR, COM 2 LÂMPADAS TUBULARES FLUORESCENTES DE 36 W, COM REATOR DE PARTIDA RÁPIDA - FORNECIMENTO E INSTALAÇÃO. AF_02/2020 (UN)</t>
        </is>
      </c>
      <c r="B2401" s="88" t="n"/>
      <c r="C2401" s="88" t="n"/>
      <c r="D2401" s="88" t="n"/>
      <c r="E2401" s="88" t="n"/>
      <c r="F2401" s="88" t="n"/>
      <c r="G2401" s="89" t="n"/>
    </row>
    <row r="2402" ht="15" customHeight="1">
      <c r="A2402" s="76" t="inlineStr">
        <is>
          <t>Material</t>
        </is>
      </c>
      <c r="B2402" s="89" t="n"/>
      <c r="C2402" s="74" t="inlineStr">
        <is>
          <t>FONTE</t>
        </is>
      </c>
      <c r="D2402" s="74" t="inlineStr">
        <is>
          <t>UNID</t>
        </is>
      </c>
      <c r="E2402" s="74" t="inlineStr">
        <is>
          <t>COEFICIENTE</t>
        </is>
      </c>
      <c r="F2402" s="74" t="inlineStr">
        <is>
          <t>PREÇO UNITÁRIO</t>
        </is>
      </c>
      <c r="G2402" s="74" t="inlineStr">
        <is>
          <t>TOTAL</t>
        </is>
      </c>
    </row>
    <row r="2403" ht="29.1" customHeight="1">
      <c r="A2403" s="18" t="inlineStr">
        <is>
          <t>00003799</t>
        </is>
      </c>
      <c r="B2403" s="19" t="inlineStr">
        <is>
          <t>LUMINARIA DE SOBREPOR EM CHAPA DE ACO PARA 2 LAMPADAS FLUORESCENTES DE *36* W, ALETADA, COMPLETA (LAMPADAS E REATOR INCLUSOS)</t>
        </is>
      </c>
      <c r="C2403" s="18" t="inlineStr">
        <is>
          <t>SINAPI</t>
        </is>
      </c>
      <c r="D2403" s="18" t="inlineStr">
        <is>
          <t>UN</t>
        </is>
      </c>
      <c r="E2403" s="20" t="n">
        <v>0</v>
      </c>
      <c r="F2403" s="21">
        <f>ROUND(M2403*FATOR, 2)</f>
        <v/>
      </c>
      <c r="G2403" s="21">
        <f>TRUNC(TRUNC(E2403,8)*F2403,2)</f>
        <v/>
      </c>
      <c r="L2403" t="n">
        <v>0</v>
      </c>
      <c r="M2403" t="n">
        <v>157.96</v>
      </c>
      <c r="N2403">
        <f>(M2403-F2403)</f>
        <v/>
      </c>
    </row>
    <row r="2404" ht="15" customHeight="1">
      <c r="A2404" s="1" t="n"/>
      <c r="B2404" s="1" t="n"/>
      <c r="C2404" s="1" t="n"/>
      <c r="D2404" s="1" t="n"/>
      <c r="E2404" s="77" t="inlineStr">
        <is>
          <t>TOTAL Material:</t>
        </is>
      </c>
      <c r="F2404" s="89" t="n"/>
      <c r="G2404" s="22">
        <f>SUM(G2403:G2403)</f>
        <v/>
      </c>
    </row>
    <row r="2405" ht="15" customHeight="1">
      <c r="A2405" s="76" t="inlineStr">
        <is>
          <t>Mão de Obra com Encargos Complementares</t>
        </is>
      </c>
      <c r="B2405" s="89" t="n"/>
      <c r="C2405" s="74" t="inlineStr">
        <is>
          <t>FONTE</t>
        </is>
      </c>
      <c r="D2405" s="74" t="inlineStr">
        <is>
          <t>UNID</t>
        </is>
      </c>
      <c r="E2405" s="74" t="inlineStr">
        <is>
          <t>COEFICIENTE</t>
        </is>
      </c>
      <c r="F2405" s="74" t="inlineStr">
        <is>
          <t>PREÇO UNITÁRIO</t>
        </is>
      </c>
      <c r="G2405" s="74" t="inlineStr">
        <is>
          <t>TOTAL</t>
        </is>
      </c>
    </row>
    <row r="2406" ht="21" customHeight="1">
      <c r="A2406" s="18" t="inlineStr">
        <is>
          <t>88247</t>
        </is>
      </c>
      <c r="B2406" s="19" t="inlineStr">
        <is>
          <t>AUXILIAR DE ELETRICISTA COM ENCARGOS COMPLEMENTARES</t>
        </is>
      </c>
      <c r="C2406" s="18" t="inlineStr">
        <is>
          <t>SINAPI</t>
        </is>
      </c>
      <c r="D2406" s="18" t="inlineStr">
        <is>
          <t>H</t>
        </is>
      </c>
      <c r="E2406" s="20">
        <f>L2406*FATOR</f>
        <v/>
      </c>
      <c r="F2406" s="21">
        <f>'COMPOSICOES AUXILIARES'!G376</f>
        <v/>
      </c>
      <c r="G2406" s="21">
        <f>TRUNC(TRUNC(E2406,8)*F2406,2)</f>
        <v/>
      </c>
      <c r="L2406" t="n">
        <v>0.1727</v>
      </c>
      <c r="M2406" t="n">
        <v>23.65</v>
      </c>
      <c r="N2406">
        <f>(M2406-F2406)</f>
        <v/>
      </c>
    </row>
    <row r="2407" ht="15" customHeight="1">
      <c r="A2407" s="18" t="inlineStr">
        <is>
          <t>88264</t>
        </is>
      </c>
      <c r="B2407" s="19" t="inlineStr">
        <is>
          <t>ELETRICISTA COM ENCARGOS COMPLEMENTARES</t>
        </is>
      </c>
      <c r="C2407" s="18" t="inlineStr">
        <is>
          <t>SINAPI</t>
        </is>
      </c>
      <c r="D2407" s="18" t="inlineStr">
        <is>
          <t>H</t>
        </is>
      </c>
      <c r="E2407" s="20">
        <f>L2407*FATOR</f>
        <v/>
      </c>
      <c r="F2407" s="21">
        <f>'COMPOSICOES AUXILIARES'!G1514</f>
        <v/>
      </c>
      <c r="G2407" s="21">
        <f>TRUNC(TRUNC(E2407,8)*F2407,2)</f>
        <v/>
      </c>
      <c r="L2407" t="n">
        <v>0.4144</v>
      </c>
      <c r="M2407" t="n">
        <v>29.25</v>
      </c>
      <c r="N2407">
        <f>(M2407-F2407)</f>
        <v/>
      </c>
    </row>
    <row r="2408" ht="18" customHeight="1">
      <c r="A2408" s="1" t="n"/>
      <c r="B2408" s="1" t="n"/>
      <c r="C2408" s="1" t="n"/>
      <c r="D2408" s="1" t="n"/>
      <c r="E2408" s="77" t="inlineStr">
        <is>
          <t>TOTAL Mão de Obra com Encargos Complementares:</t>
        </is>
      </c>
      <c r="F2408" s="89" t="n"/>
      <c r="G2408" s="22">
        <f>SUM(G2406:G2407)</f>
        <v/>
      </c>
    </row>
    <row r="2409" ht="15" customHeight="1">
      <c r="A2409" s="1" t="n"/>
      <c r="B2409" s="1" t="n"/>
      <c r="C2409" s="1" t="n"/>
      <c r="D2409" s="1" t="n"/>
      <c r="E2409" s="78" t="inlineStr">
        <is>
          <t>VALOR:</t>
        </is>
      </c>
      <c r="F2409" s="89" t="n"/>
      <c r="G2409" s="4">
        <f>SUM(G2404,G2408)</f>
        <v/>
      </c>
    </row>
    <row r="2410" ht="15" customHeight="1">
      <c r="A2410" s="1" t="n"/>
      <c r="B2410" s="1" t="n"/>
      <c r="C2410" s="1" t="n"/>
      <c r="D2410" s="1" t="n"/>
      <c r="E2410" s="78" t="inlineStr">
        <is>
          <t>VALOR BDI:</t>
        </is>
      </c>
      <c r="F2410" s="89" t="n"/>
      <c r="G2410" s="4">
        <f>ROUNDDOWN(G2409*BDI,2)</f>
        <v/>
      </c>
    </row>
    <row r="2411" ht="15" customHeight="1">
      <c r="A2411" s="1" t="n"/>
      <c r="B2411" s="1" t="n"/>
      <c r="C2411" s="1" t="n"/>
      <c r="D2411" s="1" t="n"/>
      <c r="E2411" s="78" t="inlineStr">
        <is>
          <t>VALOR COM BDI:</t>
        </is>
      </c>
      <c r="F2411" s="89" t="n"/>
      <c r="G2411" s="4">
        <f>G2410 + G2409</f>
        <v/>
      </c>
    </row>
    <row r="2412" ht="9.949999999999999" customHeight="1">
      <c r="A2412" s="1" t="n"/>
      <c r="B2412" s="1" t="n"/>
      <c r="C2412" s="1" t="n"/>
      <c r="D2412" s="1" t="n"/>
      <c r="E2412" s="79" t="n"/>
    </row>
    <row r="2413" ht="20.1" customHeight="1">
      <c r="A2413" s="80" t="inlineStr">
        <is>
          <t>97593 LUMINÁRIA TIPO SPOT, DE SOBREPOR, COM 1 LÂMPADA FLUORESCENTE DE 15 W, SEM REATOR - FORNECIMENTO E INSTALAÇÃO. AF_02/2020 (UN)</t>
        </is>
      </c>
      <c r="B2413" s="88" t="n"/>
      <c r="C2413" s="88" t="n"/>
      <c r="D2413" s="88" t="n"/>
      <c r="E2413" s="88" t="n"/>
      <c r="F2413" s="88" t="n"/>
      <c r="G2413" s="89" t="n"/>
    </row>
    <row r="2414" ht="15" customHeight="1">
      <c r="A2414" s="76" t="inlineStr">
        <is>
          <t>Material</t>
        </is>
      </c>
      <c r="B2414" s="89" t="n"/>
      <c r="C2414" s="74" t="inlineStr">
        <is>
          <t>FONTE</t>
        </is>
      </c>
      <c r="D2414" s="74" t="inlineStr">
        <is>
          <t>UNID</t>
        </is>
      </c>
      <c r="E2414" s="74" t="inlineStr">
        <is>
          <t>COEFICIENTE</t>
        </is>
      </c>
      <c r="F2414" s="74" t="inlineStr">
        <is>
          <t>PREÇO UNITÁRIO</t>
        </is>
      </c>
      <c r="G2414" s="74" t="inlineStr">
        <is>
          <t>TOTAL</t>
        </is>
      </c>
    </row>
    <row r="2415" ht="21" customHeight="1">
      <c r="A2415" s="18" t="inlineStr">
        <is>
          <t>00038191</t>
        </is>
      </c>
      <c r="B2415" s="19" t="inlineStr">
        <is>
          <t>LAMPADA FLUORESCENTE COMPACTA 2U BRANCA 15 W, BASE E27 (127/220 V)</t>
        </is>
      </c>
      <c r="C2415" s="18" t="inlineStr">
        <is>
          <t>SINAPI</t>
        </is>
      </c>
      <c r="D2415" s="18" t="inlineStr">
        <is>
          <t>UN</t>
        </is>
      </c>
      <c r="E2415" s="20" t="n">
        <v>0</v>
      </c>
      <c r="F2415" s="21">
        <f>ROUND(M2415*FATOR, 2)</f>
        <v/>
      </c>
      <c r="G2415" s="21">
        <f>TRUNC(TRUNC(E2415,8)*F2415,2)</f>
        <v/>
      </c>
      <c r="L2415" t="n">
        <v>0</v>
      </c>
      <c r="M2415" t="n">
        <v>16.67</v>
      </c>
      <c r="N2415">
        <f>(M2415-F2415)</f>
        <v/>
      </c>
    </row>
    <row r="2416" ht="29.1" customHeight="1">
      <c r="A2416" s="18" t="inlineStr">
        <is>
          <t>00012266</t>
        </is>
      </c>
      <c r="B2416" s="19" t="inlineStr">
        <is>
          <t>LUMINARIA SPOT DE SOBREPOR EM ALUMINIO COM ALETA PLASTICA PARA 1 LAMPADA, BASE E27, POTENCIA MAXIMA 40/60 W (NAO INCLUI LAMPADA)</t>
        </is>
      </c>
      <c r="C2416" s="18" t="inlineStr">
        <is>
          <t>SINAPI</t>
        </is>
      </c>
      <c r="D2416" s="18" t="inlineStr">
        <is>
          <t>UN</t>
        </is>
      </c>
      <c r="E2416" s="20" t="n">
        <v>1</v>
      </c>
      <c r="F2416" s="21">
        <f>ROUND(M2416*FATOR, 2)</f>
        <v/>
      </c>
      <c r="G2416" s="21">
        <f>TRUNC(TRUNC(E2416,8)*F2416,2)</f>
        <v/>
      </c>
      <c r="L2416" t="n">
        <v>1</v>
      </c>
      <c r="M2416" t="n">
        <v>122.25</v>
      </c>
      <c r="N2416">
        <f>(M2416-F2416)</f>
        <v/>
      </c>
    </row>
    <row r="2417" ht="15" customHeight="1">
      <c r="A2417" s="1" t="n"/>
      <c r="B2417" s="1" t="n"/>
      <c r="C2417" s="1" t="n"/>
      <c r="D2417" s="1" t="n"/>
      <c r="E2417" s="77" t="inlineStr">
        <is>
          <t>TOTAL Material:</t>
        </is>
      </c>
      <c r="F2417" s="89" t="n"/>
      <c r="G2417" s="22">
        <f>SUM(G2415:G2416)</f>
        <v/>
      </c>
    </row>
    <row r="2418" ht="15" customHeight="1">
      <c r="A2418" s="76" t="inlineStr">
        <is>
          <t>Mão de Obra com Encargos Complementares</t>
        </is>
      </c>
      <c r="B2418" s="89" t="n"/>
      <c r="C2418" s="74" t="inlineStr">
        <is>
          <t>FONTE</t>
        </is>
      </c>
      <c r="D2418" s="74" t="inlineStr">
        <is>
          <t>UNID</t>
        </is>
      </c>
      <c r="E2418" s="74" t="inlineStr">
        <is>
          <t>COEFICIENTE</t>
        </is>
      </c>
      <c r="F2418" s="74" t="inlineStr">
        <is>
          <t>PREÇO UNITÁRIO</t>
        </is>
      </c>
      <c r="G2418" s="74" t="inlineStr">
        <is>
          <t>TOTAL</t>
        </is>
      </c>
    </row>
    <row r="2419" ht="21" customHeight="1">
      <c r="A2419" s="18" t="inlineStr">
        <is>
          <t>88247</t>
        </is>
      </c>
      <c r="B2419" s="19" t="inlineStr">
        <is>
          <t>AUXILIAR DE ELETRICISTA COM ENCARGOS COMPLEMENTARES</t>
        </is>
      </c>
      <c r="C2419" s="18" t="inlineStr">
        <is>
          <t>SINAPI</t>
        </is>
      </c>
      <c r="D2419" s="18" t="inlineStr">
        <is>
          <t>H</t>
        </is>
      </c>
      <c r="E2419" s="20">
        <f>L2419*FATOR</f>
        <v/>
      </c>
      <c r="F2419" s="21">
        <f>'COMPOSICOES AUXILIARES'!G376</f>
        <v/>
      </c>
      <c r="G2419" s="21">
        <f>TRUNC(TRUNC(E2419,8)*F2419,2)</f>
        <v/>
      </c>
      <c r="L2419" t="n">
        <v>0.1833</v>
      </c>
      <c r="M2419" t="n">
        <v>23.65</v>
      </c>
      <c r="N2419">
        <f>(M2419-F2419)</f>
        <v/>
      </c>
    </row>
    <row r="2420" ht="15" customHeight="1">
      <c r="A2420" s="18" t="inlineStr">
        <is>
          <t>88264</t>
        </is>
      </c>
      <c r="B2420" s="19" t="inlineStr">
        <is>
          <t>ELETRICISTA COM ENCARGOS COMPLEMENTARES</t>
        </is>
      </c>
      <c r="C2420" s="18" t="inlineStr">
        <is>
          <t>SINAPI</t>
        </is>
      </c>
      <c r="D2420" s="18" t="inlineStr">
        <is>
          <t>H</t>
        </is>
      </c>
      <c r="E2420" s="20">
        <f>L2420*FATOR</f>
        <v/>
      </c>
      <c r="F2420" s="21">
        <f>'COMPOSICOES AUXILIARES'!G1514</f>
        <v/>
      </c>
      <c r="G2420" s="21">
        <f>TRUNC(TRUNC(E2420,8)*F2420,2)</f>
        <v/>
      </c>
      <c r="L2420" t="n">
        <v>0.4518</v>
      </c>
      <c r="M2420" t="n">
        <v>29.25</v>
      </c>
      <c r="N2420">
        <f>(M2420-F2420)</f>
        <v/>
      </c>
    </row>
    <row r="2421" ht="18" customHeight="1">
      <c r="A2421" s="1" t="n"/>
      <c r="B2421" s="1" t="n"/>
      <c r="C2421" s="1" t="n"/>
      <c r="D2421" s="1" t="n"/>
      <c r="E2421" s="77" t="inlineStr">
        <is>
          <t>TOTAL Mão de Obra com Encargos Complementares:</t>
        </is>
      </c>
      <c r="F2421" s="89" t="n"/>
      <c r="G2421" s="22">
        <f>SUM(G2419:G2420)</f>
        <v/>
      </c>
    </row>
    <row r="2422" ht="15" customHeight="1">
      <c r="A2422" s="1" t="n"/>
      <c r="B2422" s="1" t="n"/>
      <c r="C2422" s="1" t="n"/>
      <c r="D2422" s="1" t="n"/>
      <c r="E2422" s="78" t="inlineStr">
        <is>
          <t>VALOR:</t>
        </is>
      </c>
      <c r="F2422" s="89" t="n"/>
      <c r="G2422" s="4">
        <f>SUM(G2417,G2421)</f>
        <v/>
      </c>
    </row>
    <row r="2423" ht="15" customHeight="1">
      <c r="A2423" s="1" t="n"/>
      <c r="B2423" s="1" t="n"/>
      <c r="C2423" s="1" t="n"/>
      <c r="D2423" s="1" t="n"/>
      <c r="E2423" s="78" t="inlineStr">
        <is>
          <t>VALOR BDI:</t>
        </is>
      </c>
      <c r="F2423" s="89" t="n"/>
      <c r="G2423" s="4">
        <f>ROUNDDOWN(G2422*BDI,2)</f>
        <v/>
      </c>
    </row>
    <row r="2424" ht="15" customHeight="1">
      <c r="A2424" s="1" t="n"/>
      <c r="B2424" s="1" t="n"/>
      <c r="C2424" s="1" t="n"/>
      <c r="D2424" s="1" t="n"/>
      <c r="E2424" s="78" t="inlineStr">
        <is>
          <t>VALOR COM BDI:</t>
        </is>
      </c>
      <c r="F2424" s="89" t="n"/>
      <c r="G2424" s="4">
        <f>G2423 + G2422</f>
        <v/>
      </c>
    </row>
    <row r="2425" ht="9.949999999999999" customHeight="1">
      <c r="A2425" s="1" t="n"/>
      <c r="B2425" s="1" t="n"/>
      <c r="C2425" s="1" t="n"/>
      <c r="D2425" s="1" t="n"/>
      <c r="E2425" s="79" t="n"/>
    </row>
    <row r="2426" ht="20.1" customHeight="1">
      <c r="A2426" s="80" t="inlineStr">
        <is>
          <t>91885 LUVA PARA ELETRODUTO, PVC, ROSCÁVEL, DN 32 MM (1"), PARA CIRCUITOS TERMINAIS, INSTALADA EM PAREDE - FORNECIMENTO E INSTALAÇÃO. AF_03/2023 (UN)</t>
        </is>
      </c>
      <c r="B2426" s="88" t="n"/>
      <c r="C2426" s="88" t="n"/>
      <c r="D2426" s="88" t="n"/>
      <c r="E2426" s="88" t="n"/>
      <c r="F2426" s="88" t="n"/>
      <c r="G2426" s="89" t="n"/>
    </row>
    <row r="2427" ht="15" customHeight="1">
      <c r="A2427" s="76" t="inlineStr">
        <is>
          <t>Material</t>
        </is>
      </c>
      <c r="B2427" s="89" t="n"/>
      <c r="C2427" s="74" t="inlineStr">
        <is>
          <t>FONTE</t>
        </is>
      </c>
      <c r="D2427" s="74" t="inlineStr">
        <is>
          <t>UNID</t>
        </is>
      </c>
      <c r="E2427" s="74" t="inlineStr">
        <is>
          <t>COEFICIENTE</t>
        </is>
      </c>
      <c r="F2427" s="74" t="inlineStr">
        <is>
          <t>PREÇO UNITÁRIO</t>
        </is>
      </c>
      <c r="G2427" s="74" t="inlineStr">
        <is>
          <t>TOTAL</t>
        </is>
      </c>
    </row>
    <row r="2428" ht="21" customHeight="1">
      <c r="A2428" s="18" t="inlineStr">
        <is>
          <t>00001892</t>
        </is>
      </c>
      <c r="B2428" s="19" t="inlineStr">
        <is>
          <t>LUVA EM PVC RIGIDO ROSCAVEL, DE 1", PARA ELETRODUTO</t>
        </is>
      </c>
      <c r="C2428" s="18" t="inlineStr">
        <is>
          <t>SINAPI</t>
        </is>
      </c>
      <c r="D2428" s="18" t="inlineStr">
        <is>
          <t>UN</t>
        </is>
      </c>
      <c r="E2428" s="20" t="n">
        <v>1</v>
      </c>
      <c r="F2428" s="21">
        <f>ROUND(M2428*FATOR, 2)</f>
        <v/>
      </c>
      <c r="G2428" s="21">
        <f>TRUNC(TRUNC(E2428,8)*F2428,2)</f>
        <v/>
      </c>
      <c r="L2428" t="n">
        <v>1</v>
      </c>
      <c r="M2428" t="n">
        <v>1.37</v>
      </c>
      <c r="N2428">
        <f>(M2428-F2428)</f>
        <v/>
      </c>
    </row>
    <row r="2429" ht="15" customHeight="1">
      <c r="A2429" s="1" t="n"/>
      <c r="B2429" s="1" t="n"/>
      <c r="C2429" s="1" t="n"/>
      <c r="D2429" s="1" t="n"/>
      <c r="E2429" s="77" t="inlineStr">
        <is>
          <t>TOTAL Material:</t>
        </is>
      </c>
      <c r="F2429" s="89" t="n"/>
      <c r="G2429" s="22">
        <f>SUM(G2428:G2428)</f>
        <v/>
      </c>
    </row>
    <row r="2430" ht="15" customHeight="1">
      <c r="A2430" s="76" t="inlineStr">
        <is>
          <t>Mão de Obra com Encargos Complementares</t>
        </is>
      </c>
      <c r="B2430" s="89" t="n"/>
      <c r="C2430" s="74" t="inlineStr">
        <is>
          <t>FONTE</t>
        </is>
      </c>
      <c r="D2430" s="74" t="inlineStr">
        <is>
          <t>UNID</t>
        </is>
      </c>
      <c r="E2430" s="74" t="inlineStr">
        <is>
          <t>COEFICIENTE</t>
        </is>
      </c>
      <c r="F2430" s="74" t="inlineStr">
        <is>
          <t>PREÇO UNITÁRIO</t>
        </is>
      </c>
      <c r="G2430" s="74" t="inlineStr">
        <is>
          <t>TOTAL</t>
        </is>
      </c>
    </row>
    <row r="2431" ht="21" customHeight="1">
      <c r="A2431" s="18" t="inlineStr">
        <is>
          <t>88247</t>
        </is>
      </c>
      <c r="B2431" s="19" t="inlineStr">
        <is>
          <t>AUXILIAR DE ELETRICISTA COM ENCARGOS COMPLEMENTARES</t>
        </is>
      </c>
      <c r="C2431" s="18" t="inlineStr">
        <is>
          <t>SINAPI</t>
        </is>
      </c>
      <c r="D2431" s="18" t="inlineStr">
        <is>
          <t>H</t>
        </is>
      </c>
      <c r="E2431" s="20">
        <f>L2431*FATOR</f>
        <v/>
      </c>
      <c r="F2431" s="21">
        <f>'COMPOSICOES AUXILIARES'!G376</f>
        <v/>
      </c>
      <c r="G2431" s="21">
        <f>TRUNC(TRUNC(E2431,8)*F2431,2)</f>
        <v/>
      </c>
      <c r="L2431" t="n">
        <v>0.219</v>
      </c>
      <c r="M2431" t="n">
        <v>23.65</v>
      </c>
      <c r="N2431">
        <f>(M2431-F2431)</f>
        <v/>
      </c>
    </row>
    <row r="2432" ht="15" customHeight="1">
      <c r="A2432" s="18" t="inlineStr">
        <is>
          <t>88264</t>
        </is>
      </c>
      <c r="B2432" s="19" t="inlineStr">
        <is>
          <t>ELETRICISTA COM ENCARGOS COMPLEMENTARES</t>
        </is>
      </c>
      <c r="C2432" s="18" t="inlineStr">
        <is>
          <t>SINAPI</t>
        </is>
      </c>
      <c r="D2432" s="18" t="inlineStr">
        <is>
          <t>H</t>
        </is>
      </c>
      <c r="E2432" s="20">
        <f>L2432*FATOR</f>
        <v/>
      </c>
      <c r="F2432" s="21">
        <f>'COMPOSICOES AUXILIARES'!G1514</f>
        <v/>
      </c>
      <c r="G2432" s="21">
        <f>TRUNC(TRUNC(E2432,8)*F2432,2)</f>
        <v/>
      </c>
      <c r="L2432" t="n">
        <v>0.219</v>
      </c>
      <c r="M2432" t="n">
        <v>29.25</v>
      </c>
      <c r="N2432">
        <f>(M2432-F2432)</f>
        <v/>
      </c>
    </row>
    <row r="2433" ht="18" customHeight="1">
      <c r="A2433" s="1" t="n"/>
      <c r="B2433" s="1" t="n"/>
      <c r="C2433" s="1" t="n"/>
      <c r="D2433" s="1" t="n"/>
      <c r="E2433" s="77" t="inlineStr">
        <is>
          <t>TOTAL Mão de Obra com Encargos Complementares:</t>
        </is>
      </c>
      <c r="F2433" s="89" t="n"/>
      <c r="G2433" s="22">
        <f>SUM(G2431:G2432)</f>
        <v/>
      </c>
    </row>
    <row r="2434" ht="15" customHeight="1">
      <c r="A2434" s="1" t="n"/>
      <c r="B2434" s="1" t="n"/>
      <c r="C2434" s="1" t="n"/>
      <c r="D2434" s="1" t="n"/>
      <c r="E2434" s="78" t="inlineStr">
        <is>
          <t>VALOR:</t>
        </is>
      </c>
      <c r="F2434" s="89" t="n"/>
      <c r="G2434" s="4">
        <f>SUM(G2429,G2433)</f>
        <v/>
      </c>
    </row>
    <row r="2435" ht="15" customHeight="1">
      <c r="A2435" s="1" t="n"/>
      <c r="B2435" s="1" t="n"/>
      <c r="C2435" s="1" t="n"/>
      <c r="D2435" s="1" t="n"/>
      <c r="E2435" s="78" t="inlineStr">
        <is>
          <t>VALOR BDI:</t>
        </is>
      </c>
      <c r="F2435" s="89" t="n"/>
      <c r="G2435" s="4">
        <f>ROUNDDOWN(G2434*BDI,2)</f>
        <v/>
      </c>
    </row>
    <row r="2436" ht="15" customHeight="1">
      <c r="A2436" s="1" t="n"/>
      <c r="B2436" s="1" t="n"/>
      <c r="C2436" s="1" t="n"/>
      <c r="D2436" s="1" t="n"/>
      <c r="E2436" s="78" t="inlineStr">
        <is>
          <t>VALOR COM BDI:</t>
        </is>
      </c>
      <c r="F2436" s="89" t="n"/>
      <c r="G2436" s="4">
        <f>G2435 + G2434</f>
        <v/>
      </c>
    </row>
    <row r="2437" ht="9.949999999999999" customHeight="1">
      <c r="A2437" s="1" t="n"/>
      <c r="B2437" s="1" t="n"/>
      <c r="C2437" s="1" t="n"/>
      <c r="D2437" s="1" t="n"/>
      <c r="E2437" s="79" t="n"/>
    </row>
    <row r="2438" ht="20.1" customHeight="1">
      <c r="A2438" s="80" t="inlineStr">
        <is>
          <t>S00128 Lançamento de concreto usinado, bombeado, em peças armadas da superestrutura, inclusive colocação, adensamento e acabamento (m3)</t>
        </is>
      </c>
      <c r="B2438" s="88" t="n"/>
      <c r="C2438" s="88" t="n"/>
      <c r="D2438" s="88" t="n"/>
      <c r="E2438" s="88" t="n"/>
      <c r="F2438" s="88" t="n"/>
      <c r="G2438" s="89" t="n"/>
    </row>
    <row r="2439" ht="15" customHeight="1">
      <c r="A2439" s="76" t="inlineStr">
        <is>
          <t>Mão de Obra com Encargos Complementares</t>
        </is>
      </c>
      <c r="B2439" s="89" t="n"/>
      <c r="C2439" s="74" t="inlineStr">
        <is>
          <t>FONTE</t>
        </is>
      </c>
      <c r="D2439" s="74" t="inlineStr">
        <is>
          <t>UNID</t>
        </is>
      </c>
      <c r="E2439" s="74" t="inlineStr">
        <is>
          <t>COEFICIENTE</t>
        </is>
      </c>
      <c r="F2439" s="74" t="inlineStr">
        <is>
          <t>PREÇO UNITÁRIO</t>
        </is>
      </c>
      <c r="G2439" s="74" t="inlineStr">
        <is>
          <t>TOTAL</t>
        </is>
      </c>
    </row>
    <row r="2440" ht="15" customHeight="1">
      <c r="A2440" s="18" t="inlineStr">
        <is>
          <t>88245</t>
        </is>
      </c>
      <c r="B2440" s="19" t="inlineStr">
        <is>
          <t>ARMADOR COM ENCARGOS COMPLEMENTARES</t>
        </is>
      </c>
      <c r="C2440" s="18" t="inlineStr">
        <is>
          <t>SINAPI</t>
        </is>
      </c>
      <c r="D2440" s="18" t="inlineStr">
        <is>
          <t>H</t>
        </is>
      </c>
      <c r="E2440" s="20" t="n">
        <v>0.18</v>
      </c>
      <c r="F2440" s="21" t="n">
        <v>28.73</v>
      </c>
      <c r="G2440" s="21">
        <f>ROUND(ROUND(E2440,8)*F2440,2)</f>
        <v/>
      </c>
      <c r="L2440" t="n">
        <v>0.18</v>
      </c>
      <c r="M2440" t="n">
        <v>28.73</v>
      </c>
      <c r="N2440">
        <f>(M2440-F2440)</f>
        <v/>
      </c>
    </row>
    <row r="2441" ht="21" customHeight="1">
      <c r="A2441" s="18" t="inlineStr">
        <is>
          <t>88262</t>
        </is>
      </c>
      <c r="B2441" s="19" t="inlineStr">
        <is>
          <t>CARPINTEIRO DE FORMAS COM ENCARGOS COMPLEMENTARES</t>
        </is>
      </c>
      <c r="C2441" s="18" t="inlineStr">
        <is>
          <t>SINAPI</t>
        </is>
      </c>
      <c r="D2441" s="18" t="inlineStr">
        <is>
          <t>H</t>
        </is>
      </c>
      <c r="E2441" s="20" t="n">
        <v>0.36</v>
      </c>
      <c r="F2441" s="21" t="n">
        <v>28.52</v>
      </c>
      <c r="G2441" s="21">
        <f>ROUND(ROUND(E2441,8)*F2441,2)</f>
        <v/>
      </c>
      <c r="L2441" t="n">
        <v>0.36</v>
      </c>
      <c r="M2441" t="n">
        <v>28.52</v>
      </c>
      <c r="N2441">
        <f>(M2441-F2441)</f>
        <v/>
      </c>
    </row>
    <row r="2442" ht="15" customHeight="1">
      <c r="A2442" s="18" t="inlineStr">
        <is>
          <t>88309</t>
        </is>
      </c>
      <c r="B2442" s="19" t="inlineStr">
        <is>
          <t>PEDREIRO COM ENCARGOS COMPLEMENTARES</t>
        </is>
      </c>
      <c r="C2442" s="18" t="inlineStr">
        <is>
          <t>SINAPI</t>
        </is>
      </c>
      <c r="D2442" s="18" t="inlineStr">
        <is>
          <t>H</t>
        </is>
      </c>
      <c r="E2442" s="20" t="n">
        <v>0.36</v>
      </c>
      <c r="F2442" s="21" t="n">
        <v>28.88</v>
      </c>
      <c r="G2442" s="21">
        <f>ROUND(ROUND(E2442,8)*F2442,2)</f>
        <v/>
      </c>
      <c r="L2442" t="n">
        <v>0.36</v>
      </c>
      <c r="M2442" t="n">
        <v>28.88</v>
      </c>
      <c r="N2442">
        <f>(M2442-F2442)</f>
        <v/>
      </c>
    </row>
    <row r="2443" ht="15" customHeight="1">
      <c r="A2443" s="18" t="inlineStr">
        <is>
          <t>88316</t>
        </is>
      </c>
      <c r="B2443" s="19" t="inlineStr">
        <is>
          <t>SERVENTE COM ENCARGOS COMPLEMENTARES</t>
        </is>
      </c>
      <c r="C2443" s="18" t="inlineStr">
        <is>
          <t>SINAPI</t>
        </is>
      </c>
      <c r="D2443" s="18" t="inlineStr">
        <is>
          <t>H</t>
        </is>
      </c>
      <c r="E2443" s="20" t="n">
        <v>1.62</v>
      </c>
      <c r="F2443" s="21" t="n">
        <v>22.1</v>
      </c>
      <c r="G2443" s="21">
        <f>ROUND(ROUND(E2443,8)*F2443,2)</f>
        <v/>
      </c>
      <c r="L2443" t="n">
        <v>1.62</v>
      </c>
      <c r="M2443" t="n">
        <v>22.1</v>
      </c>
      <c r="N2443">
        <f>(M2443-F2443)</f>
        <v/>
      </c>
    </row>
    <row r="2444" ht="18" customHeight="1">
      <c r="A2444" s="1" t="n"/>
      <c r="B2444" s="1" t="n"/>
      <c r="C2444" s="1" t="n"/>
      <c r="D2444" s="1" t="n"/>
      <c r="E2444" s="77" t="inlineStr">
        <is>
          <t>TOTAL Mão de Obra com Encargos Complementares:</t>
        </is>
      </c>
      <c r="F2444" s="89" t="n"/>
      <c r="G2444" s="22">
        <f>SUM(G2440:G2443)</f>
        <v/>
      </c>
    </row>
    <row r="2445" ht="15" customHeight="1">
      <c r="A2445" s="1" t="n"/>
      <c r="B2445" s="1" t="n"/>
      <c r="C2445" s="1" t="n"/>
      <c r="D2445" s="1" t="n"/>
      <c r="E2445" s="78" t="inlineStr">
        <is>
          <t>VALOR:</t>
        </is>
      </c>
      <c r="F2445" s="89" t="n"/>
      <c r="G2445" s="4">
        <f>SUM(G2444)</f>
        <v/>
      </c>
    </row>
    <row r="2446" ht="15" customHeight="1">
      <c r="A2446" s="1" t="n"/>
      <c r="B2446" s="1" t="n"/>
      <c r="C2446" s="1" t="n"/>
      <c r="D2446" s="1" t="n"/>
      <c r="E2446" s="78" t="inlineStr">
        <is>
          <t>VALOR BDI:</t>
        </is>
      </c>
      <c r="F2446" s="89" t="n"/>
      <c r="G2446" s="4">
        <f>ROUNDDOWN(G2445*BDI,2)</f>
        <v/>
      </c>
    </row>
    <row r="2447" ht="15" customHeight="1">
      <c r="A2447" s="1" t="n"/>
      <c r="B2447" s="1" t="n"/>
      <c r="C2447" s="1" t="n"/>
      <c r="D2447" s="1" t="n"/>
      <c r="E2447" s="78" t="inlineStr">
        <is>
          <t>VALOR COM BDI:</t>
        </is>
      </c>
      <c r="F2447" s="89" t="n"/>
      <c r="G2447" s="4">
        <f>G2446 + G2445</f>
        <v/>
      </c>
    </row>
    <row r="2448" ht="9.949999999999999" customHeight="1">
      <c r="A2448" s="1" t="n"/>
      <c r="B2448" s="1" t="n"/>
      <c r="C2448" s="1" t="n"/>
      <c r="D2448" s="1" t="n"/>
      <c r="E2448" s="79" t="n"/>
    </row>
    <row r="2449" ht="20.1" customHeight="1">
      <c r="A2449" s="80" t="inlineStr">
        <is>
          <t>97611 LÂMPADA COMPACTA FLUORESCENTE DE 15 W, BASE E27 - FORNECIMENTO E INSTALAÇÃO. AF_02/2020 (UN)</t>
        </is>
      </c>
      <c r="B2449" s="88" t="n"/>
      <c r="C2449" s="88" t="n"/>
      <c r="D2449" s="88" t="n"/>
      <c r="E2449" s="88" t="n"/>
      <c r="F2449" s="88" t="n"/>
      <c r="G2449" s="89" t="n"/>
    </row>
    <row r="2450" ht="15" customHeight="1">
      <c r="A2450" s="76" t="inlineStr">
        <is>
          <t>Material</t>
        </is>
      </c>
      <c r="B2450" s="89" t="n"/>
      <c r="C2450" s="74" t="inlineStr">
        <is>
          <t>FONTE</t>
        </is>
      </c>
      <c r="D2450" s="74" t="inlineStr">
        <is>
          <t>UNID</t>
        </is>
      </c>
      <c r="E2450" s="74" t="inlineStr">
        <is>
          <t>COEFICIENTE</t>
        </is>
      </c>
      <c r="F2450" s="74" t="inlineStr">
        <is>
          <t>PREÇO UNITÁRIO</t>
        </is>
      </c>
      <c r="G2450" s="74" t="inlineStr">
        <is>
          <t>TOTAL</t>
        </is>
      </c>
    </row>
    <row r="2451" ht="21" customHeight="1">
      <c r="A2451" s="18" t="inlineStr">
        <is>
          <t>00038191</t>
        </is>
      </c>
      <c r="B2451" s="19" t="inlineStr">
        <is>
          <t>LAMPADA FLUORESCENTE COMPACTA 2U BRANCA 15 W, BASE E27 (127/220 V)</t>
        </is>
      </c>
      <c r="C2451" s="18" t="inlineStr">
        <is>
          <t>SINAPI</t>
        </is>
      </c>
      <c r="D2451" s="18" t="inlineStr">
        <is>
          <t>UN</t>
        </is>
      </c>
      <c r="E2451" s="20" t="n">
        <v>0</v>
      </c>
      <c r="F2451" s="21">
        <f>ROUND(M2451*FATOR, 2)</f>
        <v/>
      </c>
      <c r="G2451" s="21">
        <f>TRUNC(TRUNC(E2451,8)*F2451,2)</f>
        <v/>
      </c>
      <c r="L2451" t="n">
        <v>0</v>
      </c>
      <c r="M2451" t="n">
        <v>16.67</v>
      </c>
      <c r="N2451">
        <f>(M2451-F2451)</f>
        <v/>
      </c>
    </row>
    <row r="2452" ht="15" customHeight="1">
      <c r="A2452" s="18" t="inlineStr">
        <is>
          <t>00012295</t>
        </is>
      </c>
      <c r="B2452" s="19" t="inlineStr">
        <is>
          <t>SOQUETE DE BAQUELITE BASE E27, PARA LAMPADAS</t>
        </is>
      </c>
      <c r="C2452" s="18" t="inlineStr">
        <is>
          <t>SINAPI</t>
        </is>
      </c>
      <c r="D2452" s="18" t="inlineStr">
        <is>
          <t>UN</t>
        </is>
      </c>
      <c r="E2452" s="20" t="n">
        <v>1</v>
      </c>
      <c r="F2452" s="21">
        <f>ROUND(M2452*FATOR, 2)</f>
        <v/>
      </c>
      <c r="G2452" s="21">
        <f>TRUNC(TRUNC(E2452,8)*F2452,2)</f>
        <v/>
      </c>
      <c r="L2452" t="n">
        <v>1</v>
      </c>
      <c r="M2452" t="n">
        <v>2.3</v>
      </c>
      <c r="N2452">
        <f>(M2452-F2452)</f>
        <v/>
      </c>
    </row>
    <row r="2453" ht="15" customHeight="1">
      <c r="A2453" s="1" t="n"/>
      <c r="B2453" s="1" t="n"/>
      <c r="C2453" s="1" t="n"/>
      <c r="D2453" s="1" t="n"/>
      <c r="E2453" s="77" t="inlineStr">
        <is>
          <t>TOTAL Material:</t>
        </is>
      </c>
      <c r="F2453" s="89" t="n"/>
      <c r="G2453" s="22">
        <f>SUM(G2451:G2452)</f>
        <v/>
      </c>
    </row>
    <row r="2454" ht="15" customHeight="1">
      <c r="A2454" s="76" t="inlineStr">
        <is>
          <t>Mão de Obra com Encargos Complementares</t>
        </is>
      </c>
      <c r="B2454" s="89" t="n"/>
      <c r="C2454" s="74" t="inlineStr">
        <is>
          <t>FONTE</t>
        </is>
      </c>
      <c r="D2454" s="74" t="inlineStr">
        <is>
          <t>UNID</t>
        </is>
      </c>
      <c r="E2454" s="74" t="inlineStr">
        <is>
          <t>COEFICIENTE</t>
        </is>
      </c>
      <c r="F2454" s="74" t="inlineStr">
        <is>
          <t>PREÇO UNITÁRIO</t>
        </is>
      </c>
      <c r="G2454" s="74" t="inlineStr">
        <is>
          <t>TOTAL</t>
        </is>
      </c>
    </row>
    <row r="2455" ht="21" customHeight="1">
      <c r="A2455" s="18" t="inlineStr">
        <is>
          <t>88247</t>
        </is>
      </c>
      <c r="B2455" s="19" t="inlineStr">
        <is>
          <t>AUXILIAR DE ELETRICISTA COM ENCARGOS COMPLEMENTARES</t>
        </is>
      </c>
      <c r="C2455" s="18" t="inlineStr">
        <is>
          <t>SINAPI</t>
        </is>
      </c>
      <c r="D2455" s="18" t="inlineStr">
        <is>
          <t>H</t>
        </is>
      </c>
      <c r="E2455" s="20">
        <f>L2455*FATOR</f>
        <v/>
      </c>
      <c r="F2455" s="21">
        <f>'COMPOSICOES AUXILIARES'!G376</f>
        <v/>
      </c>
      <c r="G2455" s="21">
        <f>TRUNC(TRUNC(E2455,8)*F2455,2)</f>
        <v/>
      </c>
      <c r="L2455" t="n">
        <v>0.06900000000000001</v>
      </c>
      <c r="M2455" t="n">
        <v>23.65</v>
      </c>
      <c r="N2455">
        <f>(M2455-F2455)</f>
        <v/>
      </c>
    </row>
    <row r="2456" ht="15" customHeight="1">
      <c r="A2456" s="18" t="inlineStr">
        <is>
          <t>88264</t>
        </is>
      </c>
      <c r="B2456" s="19" t="inlineStr">
        <is>
          <t>ELETRICISTA COM ENCARGOS COMPLEMENTARES</t>
        </is>
      </c>
      <c r="C2456" s="18" t="inlineStr">
        <is>
          <t>SINAPI</t>
        </is>
      </c>
      <c r="D2456" s="18" t="inlineStr">
        <is>
          <t>H</t>
        </is>
      </c>
      <c r="E2456" s="20">
        <f>L2456*FATOR</f>
        <v/>
      </c>
      <c r="F2456" s="21">
        <f>'COMPOSICOES AUXILIARES'!G1514</f>
        <v/>
      </c>
      <c r="G2456" s="21">
        <f>TRUNC(TRUNC(E2456,8)*F2456,2)</f>
        <v/>
      </c>
      <c r="L2456" t="n">
        <v>0.1655</v>
      </c>
      <c r="M2456" t="n">
        <v>29.25</v>
      </c>
      <c r="N2456">
        <f>(M2456-F2456)</f>
        <v/>
      </c>
    </row>
    <row r="2457" ht="18" customHeight="1">
      <c r="A2457" s="1" t="n"/>
      <c r="B2457" s="1" t="n"/>
      <c r="C2457" s="1" t="n"/>
      <c r="D2457" s="1" t="n"/>
      <c r="E2457" s="77" t="inlineStr">
        <is>
          <t>TOTAL Mão de Obra com Encargos Complementares:</t>
        </is>
      </c>
      <c r="F2457" s="89" t="n"/>
      <c r="G2457" s="22">
        <f>SUM(G2455:G2456)</f>
        <v/>
      </c>
    </row>
    <row r="2458" ht="15" customHeight="1">
      <c r="A2458" s="1" t="n"/>
      <c r="B2458" s="1" t="n"/>
      <c r="C2458" s="1" t="n"/>
      <c r="D2458" s="1" t="n"/>
      <c r="E2458" s="78" t="inlineStr">
        <is>
          <t>VALOR:</t>
        </is>
      </c>
      <c r="F2458" s="89" t="n"/>
      <c r="G2458" s="4">
        <f>SUM(G2453,G2457)</f>
        <v/>
      </c>
    </row>
    <row r="2459" ht="15" customHeight="1">
      <c r="A2459" s="1" t="n"/>
      <c r="B2459" s="1" t="n"/>
      <c r="C2459" s="1" t="n"/>
      <c r="D2459" s="1" t="n"/>
      <c r="E2459" s="78" t="inlineStr">
        <is>
          <t>VALOR BDI:</t>
        </is>
      </c>
      <c r="F2459" s="89" t="n"/>
      <c r="G2459" s="4">
        <f>ROUNDDOWN(G2458*BDI,2)</f>
        <v/>
      </c>
    </row>
    <row r="2460" ht="15" customHeight="1">
      <c r="A2460" s="1" t="n"/>
      <c r="B2460" s="1" t="n"/>
      <c r="C2460" s="1" t="n"/>
      <c r="D2460" s="1" t="n"/>
      <c r="E2460" s="78" t="inlineStr">
        <is>
          <t>VALOR COM BDI:</t>
        </is>
      </c>
      <c r="F2460" s="89" t="n"/>
      <c r="G2460" s="4">
        <f>G2459 + G2458</f>
        <v/>
      </c>
    </row>
    <row r="2461" ht="9.949999999999999" customHeight="1">
      <c r="A2461" s="1" t="n"/>
      <c r="B2461" s="1" t="n"/>
      <c r="C2461" s="1" t="n"/>
      <c r="D2461" s="1" t="n"/>
      <c r="E2461" s="79" t="n"/>
    </row>
    <row r="2462" ht="20.1" customHeight="1">
      <c r="A2462" s="80" t="inlineStr">
        <is>
          <t>88273 MARCENEIRO COM ENCARGOS COMPLEMENTARES (H)</t>
        </is>
      </c>
      <c r="B2462" s="88" t="n"/>
      <c r="C2462" s="88" t="n"/>
      <c r="D2462" s="88" t="n"/>
      <c r="E2462" s="88" t="n"/>
      <c r="F2462" s="88" t="n"/>
      <c r="G2462" s="89" t="n"/>
    </row>
    <row r="2463" ht="15" customHeight="1">
      <c r="A2463" s="76" t="inlineStr">
        <is>
          <t>Encargos Complementares</t>
        </is>
      </c>
      <c r="B2463" s="89" t="n"/>
      <c r="C2463" s="74" t="inlineStr">
        <is>
          <t>FONTE</t>
        </is>
      </c>
      <c r="D2463" s="74" t="inlineStr">
        <is>
          <t>UNID</t>
        </is>
      </c>
      <c r="E2463" s="74" t="inlineStr">
        <is>
          <t>COEFICIENTE</t>
        </is>
      </c>
      <c r="F2463" s="74" t="inlineStr">
        <is>
          <t>PREÇO UNITÁRIO</t>
        </is>
      </c>
      <c r="G2463" s="74" t="inlineStr">
        <is>
          <t>TOTAL</t>
        </is>
      </c>
    </row>
    <row r="2464" ht="21" customHeight="1">
      <c r="A2464" s="18" t="inlineStr">
        <is>
          <t>00037370</t>
        </is>
      </c>
      <c r="B2464" s="19" t="inlineStr">
        <is>
          <t>ALIMENTACAO - HORISTA (COLETADO CAIXA - ENCARGOS COMPLEMENTARES)</t>
        </is>
      </c>
      <c r="C2464" s="18" t="inlineStr">
        <is>
          <t>SINAPI</t>
        </is>
      </c>
      <c r="D2464" s="18" t="inlineStr">
        <is>
          <t>H</t>
        </is>
      </c>
      <c r="E2464" s="20" t="n">
        <v>1</v>
      </c>
      <c r="F2464" s="21" t="n">
        <v>3.39</v>
      </c>
      <c r="G2464" s="21">
        <f>TRUNC(TRUNC(E2464,8)*F2464,2)</f>
        <v/>
      </c>
      <c r="L2464" t="n">
        <v>1</v>
      </c>
      <c r="M2464" t="n">
        <v>3.39</v>
      </c>
      <c r="N2464">
        <f>(M2464-F2464)</f>
        <v/>
      </c>
    </row>
    <row r="2465" ht="21" customHeight="1">
      <c r="A2465" s="18" t="inlineStr">
        <is>
          <t>00043483</t>
        </is>
      </c>
      <c r="B2465" s="19" t="inlineStr">
        <is>
          <t>EPI - FAMILIA CARPINTEIRO DE FORMAS - HORISTA (ENCARGOS COMPLEMENTARES - COLETADO CAIXA)</t>
        </is>
      </c>
      <c r="C2465" s="18" t="inlineStr">
        <is>
          <t>SINAPI</t>
        </is>
      </c>
      <c r="D2465" s="18" t="inlineStr">
        <is>
          <t>H</t>
        </is>
      </c>
      <c r="E2465" s="20" t="n">
        <v>1</v>
      </c>
      <c r="F2465" s="21" t="n">
        <v>1.43</v>
      </c>
      <c r="G2465" s="21">
        <f>TRUNC(TRUNC(E2465,8)*F2465,2)</f>
        <v/>
      </c>
      <c r="L2465" t="n">
        <v>1</v>
      </c>
      <c r="M2465" t="n">
        <v>1.43</v>
      </c>
      <c r="N2465">
        <f>(M2465-F2465)</f>
        <v/>
      </c>
    </row>
    <row r="2466" ht="21" customHeight="1">
      <c r="A2466" s="18" t="inlineStr">
        <is>
          <t>00037372</t>
        </is>
      </c>
      <c r="B2466" s="19" t="inlineStr">
        <is>
          <t>EXAMES - HORISTA (COLETADO CAIXA - ENCARGOS COMPLEMENTARES)</t>
        </is>
      </c>
      <c r="C2466" s="18" t="inlineStr">
        <is>
          <t>SINAPI</t>
        </is>
      </c>
      <c r="D2466" s="18" t="inlineStr">
        <is>
          <t>H</t>
        </is>
      </c>
      <c r="E2466" s="20" t="n">
        <v>1</v>
      </c>
      <c r="F2466" s="21" t="n">
        <v>1.34</v>
      </c>
      <c r="G2466" s="21">
        <f>TRUNC(TRUNC(E2466,8)*F2466,2)</f>
        <v/>
      </c>
      <c r="L2466" t="n">
        <v>1</v>
      </c>
      <c r="M2466" t="n">
        <v>1.34</v>
      </c>
      <c r="N2466">
        <f>(M2466-F2466)</f>
        <v/>
      </c>
    </row>
    <row r="2467" ht="29.1" customHeight="1">
      <c r="A2467" s="18" t="inlineStr">
        <is>
          <t>00043459</t>
        </is>
      </c>
      <c r="B2467" s="19" t="inlineStr">
        <is>
          <t>FERRAMENTAS - FAMILIA CARPINTEIRO DE FORMAS - HORISTA (ENCARGOS COMPLEMENTARES - COLETADO CAIXA)</t>
        </is>
      </c>
      <c r="C2467" s="18" t="inlineStr">
        <is>
          <t>SINAPI</t>
        </is>
      </c>
      <c r="D2467" s="18" t="inlineStr">
        <is>
          <t>H</t>
        </is>
      </c>
      <c r="E2467" s="20" t="n">
        <v>1</v>
      </c>
      <c r="F2467" s="21" t="n">
        <v>0.49</v>
      </c>
      <c r="G2467" s="21">
        <f>TRUNC(TRUNC(E2467,8)*F2467,2)</f>
        <v/>
      </c>
      <c r="L2467" t="n">
        <v>1</v>
      </c>
      <c r="M2467" t="n">
        <v>0.49</v>
      </c>
      <c r="N2467">
        <f>(M2467-F2467)</f>
        <v/>
      </c>
    </row>
    <row r="2468" ht="21" customHeight="1">
      <c r="A2468" s="18" t="inlineStr">
        <is>
          <t>00037373</t>
        </is>
      </c>
      <c r="B2468" s="19" t="inlineStr">
        <is>
          <t>SEGURO - HORISTA (COLETADO CAIXA - ENCARGOS COMPLEMENTARES)</t>
        </is>
      </c>
      <c r="C2468" s="18" t="inlineStr">
        <is>
          <t>SINAPI</t>
        </is>
      </c>
      <c r="D2468" s="18" t="inlineStr">
        <is>
          <t>H</t>
        </is>
      </c>
      <c r="E2468" s="20" t="n">
        <v>1</v>
      </c>
      <c r="F2468" s="21" t="n">
        <v>0.04</v>
      </c>
      <c r="G2468" s="21">
        <f>TRUNC(TRUNC(E2468,8)*F2468,2)</f>
        <v/>
      </c>
      <c r="L2468" t="n">
        <v>1</v>
      </c>
      <c r="M2468" t="n">
        <v>0.04</v>
      </c>
      <c r="N2468">
        <f>(M2468-F2468)</f>
        <v/>
      </c>
    </row>
    <row r="2469" ht="21" customHeight="1">
      <c r="A2469" s="18" t="inlineStr">
        <is>
          <t>00037371</t>
        </is>
      </c>
      <c r="B2469" s="19" t="inlineStr">
        <is>
          <t>TRANSPORTE - HORISTA (COLETADO CAIXA - ENCARGOS COMPLEMENTARES)</t>
        </is>
      </c>
      <c r="C2469" s="18" t="inlineStr">
        <is>
          <t>SINAPI</t>
        </is>
      </c>
      <c r="D2469" s="18" t="inlineStr">
        <is>
          <t>H</t>
        </is>
      </c>
      <c r="E2469" s="20" t="n">
        <v>1</v>
      </c>
      <c r="F2469" s="21" t="n">
        <v>1.1</v>
      </c>
      <c r="G2469" s="21">
        <f>TRUNC(TRUNC(E2469,8)*F2469,2)</f>
        <v/>
      </c>
      <c r="L2469" t="n">
        <v>1</v>
      </c>
      <c r="M2469" t="n">
        <v>1.1</v>
      </c>
      <c r="N2469">
        <f>(M2469-F2469)</f>
        <v/>
      </c>
    </row>
    <row r="2470" ht="15" customHeight="1">
      <c r="A2470" s="1" t="n"/>
      <c r="B2470" s="1" t="n"/>
      <c r="C2470" s="1" t="n"/>
      <c r="D2470" s="1" t="n"/>
      <c r="E2470" s="77" t="inlineStr">
        <is>
          <t>TOTAL Encargos Complementares:</t>
        </is>
      </c>
      <c r="F2470" s="89" t="n"/>
      <c r="G2470" s="22">
        <f>SUM(G2464:G2469)</f>
        <v/>
      </c>
    </row>
    <row r="2471" ht="15" customHeight="1">
      <c r="A2471" s="76" t="inlineStr">
        <is>
          <t>Mão de Obra</t>
        </is>
      </c>
      <c r="B2471" s="89" t="n"/>
      <c r="C2471" s="74" t="inlineStr">
        <is>
          <t>FONTE</t>
        </is>
      </c>
      <c r="D2471" s="74" t="inlineStr">
        <is>
          <t>UNID</t>
        </is>
      </c>
      <c r="E2471" s="74" t="inlineStr">
        <is>
          <t>COEFICIENTE</t>
        </is>
      </c>
      <c r="F2471" s="74" t="inlineStr">
        <is>
          <t>PREÇO UNITÁRIO</t>
        </is>
      </c>
      <c r="G2471" s="74" t="inlineStr">
        <is>
          <t>TOTAL</t>
        </is>
      </c>
    </row>
    <row r="2472" ht="15" customHeight="1">
      <c r="A2472" s="18" t="inlineStr">
        <is>
          <t>00012868</t>
        </is>
      </c>
      <c r="B2472" s="19" t="inlineStr">
        <is>
          <t>MARCENEIRO (HORISTA)</t>
        </is>
      </c>
      <c r="C2472" s="18" t="inlineStr">
        <is>
          <t>SINAPI</t>
        </is>
      </c>
      <c r="D2472" s="18" t="inlineStr">
        <is>
          <t>H</t>
        </is>
      </c>
      <c r="E2472" s="20">
        <f>L2472*FATOR</f>
        <v/>
      </c>
      <c r="F2472" s="21" t="n">
        <v>19.67</v>
      </c>
      <c r="G2472" s="21">
        <f>TRUNC(TRUNC(E2472,8)*F2472,2)</f>
        <v/>
      </c>
      <c r="L2472" t="n">
        <v>1</v>
      </c>
      <c r="M2472" t="n">
        <v>19.67</v>
      </c>
      <c r="N2472">
        <f>(M2472-F2472)</f>
        <v/>
      </c>
    </row>
    <row r="2473" ht="15" customHeight="1">
      <c r="A2473" s="1" t="n"/>
      <c r="B2473" s="1" t="n"/>
      <c r="C2473" s="1" t="n"/>
      <c r="D2473" s="1" t="n"/>
      <c r="E2473" s="77" t="inlineStr">
        <is>
          <t>TOTAL Mão de Obra:</t>
        </is>
      </c>
      <c r="F2473" s="89" t="n"/>
      <c r="G2473" s="22">
        <f>SUM(G2472:G2472)</f>
        <v/>
      </c>
    </row>
    <row r="2474" ht="15" customHeight="1">
      <c r="A2474" s="76" t="inlineStr">
        <is>
          <t>Serviço</t>
        </is>
      </c>
      <c r="B2474" s="89" t="n"/>
      <c r="C2474" s="74" t="inlineStr">
        <is>
          <t>FONTE</t>
        </is>
      </c>
      <c r="D2474" s="74" t="inlineStr">
        <is>
          <t>UNID</t>
        </is>
      </c>
      <c r="E2474" s="74" t="inlineStr">
        <is>
          <t>COEFICIENTE</t>
        </is>
      </c>
      <c r="F2474" s="74" t="inlineStr">
        <is>
          <t>PREÇO UNITÁRIO</t>
        </is>
      </c>
      <c r="G2474" s="74" t="inlineStr">
        <is>
          <t>TOTAL</t>
        </is>
      </c>
    </row>
    <row r="2475" ht="21" customHeight="1">
      <c r="A2475" s="18" t="inlineStr">
        <is>
          <t>95340</t>
        </is>
      </c>
      <c r="B2475" s="19" t="inlineStr">
        <is>
          <t>CURSO DE CAPACITAÇÃO PARA MARCENEIRO (ENCARGOS COMPLEMENTARES) - HORISTA</t>
        </is>
      </c>
      <c r="C2475" s="18" t="inlineStr">
        <is>
          <t>SINAPI</t>
        </is>
      </c>
      <c r="D2475" s="18" t="inlineStr">
        <is>
          <t>H</t>
        </is>
      </c>
      <c r="E2475" s="20" t="n">
        <v>1</v>
      </c>
      <c r="F2475" s="21">
        <f>'COMPOSICOES AUXILIARES'!G1253</f>
        <v/>
      </c>
      <c r="G2475" s="21">
        <f>TRUNC(TRUNC(E2475,8)*F2475,2)</f>
        <v/>
      </c>
      <c r="L2475" t="n">
        <v>1</v>
      </c>
      <c r="M2475" t="n">
        <v>0.33</v>
      </c>
      <c r="N2475">
        <f>(M2475-F2475)</f>
        <v/>
      </c>
    </row>
    <row r="2476" ht="15" customHeight="1">
      <c r="A2476" s="1" t="n"/>
      <c r="B2476" s="1" t="n"/>
      <c r="C2476" s="1" t="n"/>
      <c r="D2476" s="1" t="n"/>
      <c r="E2476" s="77" t="inlineStr">
        <is>
          <t>TOTAL Serviço:</t>
        </is>
      </c>
      <c r="F2476" s="89" t="n"/>
      <c r="G2476" s="22">
        <f>SUM(G2475:G2475)</f>
        <v/>
      </c>
    </row>
    <row r="2477" ht="15" customHeight="1">
      <c r="A2477" s="1" t="n"/>
      <c r="B2477" s="1" t="n"/>
      <c r="C2477" s="1" t="n"/>
      <c r="D2477" s="1" t="n"/>
      <c r="E2477" s="78" t="inlineStr">
        <is>
          <t>VALOR:</t>
        </is>
      </c>
      <c r="F2477" s="89" t="n"/>
      <c r="G2477" s="4">
        <f>SUM(G2476,G2473,G2470)</f>
        <v/>
      </c>
    </row>
    <row r="2478" ht="15" customHeight="1">
      <c r="A2478" s="1" t="n"/>
      <c r="B2478" s="1" t="n"/>
      <c r="C2478" s="1" t="n"/>
      <c r="D2478" s="1" t="n"/>
      <c r="E2478" s="78" t="inlineStr">
        <is>
          <t>VALOR BDI:</t>
        </is>
      </c>
      <c r="F2478" s="89" t="n"/>
      <c r="G2478" s="4">
        <f>ROUNDDOWN(G2477*BDI,2)</f>
        <v/>
      </c>
    </row>
    <row r="2479" ht="15" customHeight="1">
      <c r="A2479" s="1" t="n"/>
      <c r="B2479" s="1" t="n"/>
      <c r="C2479" s="1" t="n"/>
      <c r="D2479" s="1" t="n"/>
      <c r="E2479" s="78" t="inlineStr">
        <is>
          <t>VALOR COM BDI:</t>
        </is>
      </c>
      <c r="F2479" s="89" t="n"/>
      <c r="G2479" s="4">
        <f>G2478 + G2477</f>
        <v/>
      </c>
    </row>
    <row r="2480" ht="9.949999999999999" customHeight="1">
      <c r="A2480" s="1" t="n"/>
      <c r="B2480" s="1" t="n"/>
      <c r="C2480" s="1" t="n"/>
      <c r="D2480" s="1" t="n"/>
      <c r="E2480" s="79" t="n"/>
    </row>
    <row r="2481" ht="20.1" customHeight="1">
      <c r="A2481" s="80" t="inlineStr">
        <is>
          <t>88274 MARMORISTA/GRANITEIRO COM ENCARGOS COMPLEMENTARES (H)</t>
        </is>
      </c>
      <c r="B2481" s="88" t="n"/>
      <c r="C2481" s="88" t="n"/>
      <c r="D2481" s="88" t="n"/>
      <c r="E2481" s="88" t="n"/>
      <c r="F2481" s="88" t="n"/>
      <c r="G2481" s="89" t="n"/>
    </row>
    <row r="2482" ht="15" customHeight="1">
      <c r="A2482" s="76" t="inlineStr">
        <is>
          <t>Encargos Complementares</t>
        </is>
      </c>
      <c r="B2482" s="89" t="n"/>
      <c r="C2482" s="74" t="inlineStr">
        <is>
          <t>FONTE</t>
        </is>
      </c>
      <c r="D2482" s="74" t="inlineStr">
        <is>
          <t>UNID</t>
        </is>
      </c>
      <c r="E2482" s="74" t="inlineStr">
        <is>
          <t>COEFICIENTE</t>
        </is>
      </c>
      <c r="F2482" s="74" t="inlineStr">
        <is>
          <t>PREÇO UNITÁRIO</t>
        </is>
      </c>
      <c r="G2482" s="74" t="inlineStr">
        <is>
          <t>TOTAL</t>
        </is>
      </c>
    </row>
    <row r="2483" ht="21" customHeight="1">
      <c r="A2483" s="18" t="inlineStr">
        <is>
          <t>00037370</t>
        </is>
      </c>
      <c r="B2483" s="19" t="inlineStr">
        <is>
          <t>ALIMENTACAO - HORISTA (COLETADO CAIXA - ENCARGOS COMPLEMENTARES)</t>
        </is>
      </c>
      <c r="C2483" s="18" t="inlineStr">
        <is>
          <t>SINAPI</t>
        </is>
      </c>
      <c r="D2483" s="18" t="inlineStr">
        <is>
          <t>H</t>
        </is>
      </c>
      <c r="E2483" s="20" t="n">
        <v>1</v>
      </c>
      <c r="F2483" s="21" t="n">
        <v>3.39</v>
      </c>
      <c r="G2483" s="21">
        <f>TRUNC(TRUNC(E2483,8)*F2483,2)</f>
        <v/>
      </c>
      <c r="L2483" t="n">
        <v>1</v>
      </c>
      <c r="M2483" t="n">
        <v>3.39</v>
      </c>
      <c r="N2483">
        <f>(M2483-F2483)</f>
        <v/>
      </c>
    </row>
    <row r="2484" ht="21" customHeight="1">
      <c r="A2484" s="18" t="inlineStr">
        <is>
          <t>00043489</t>
        </is>
      </c>
      <c r="B2484" s="19" t="inlineStr">
        <is>
          <t>EPI - FAMILIA PEDREIRO - HORISTA (ENCARGOS COMPLEMENTARES - COLETADO CAIXA)</t>
        </is>
      </c>
      <c r="C2484" s="18" t="inlineStr">
        <is>
          <t>SINAPI</t>
        </is>
      </c>
      <c r="D2484" s="18" t="inlineStr">
        <is>
          <t>H</t>
        </is>
      </c>
      <c r="E2484" s="20" t="n">
        <v>1</v>
      </c>
      <c r="F2484" s="21" t="n">
        <v>1.24</v>
      </c>
      <c r="G2484" s="21">
        <f>TRUNC(TRUNC(E2484,8)*F2484,2)</f>
        <v/>
      </c>
      <c r="L2484" t="n">
        <v>1</v>
      </c>
      <c r="M2484" t="n">
        <v>1.24</v>
      </c>
      <c r="N2484">
        <f>(M2484-F2484)</f>
        <v/>
      </c>
    </row>
    <row r="2485" ht="21" customHeight="1">
      <c r="A2485" s="18" t="inlineStr">
        <is>
          <t>00037372</t>
        </is>
      </c>
      <c r="B2485" s="19" t="inlineStr">
        <is>
          <t>EXAMES - HORISTA (COLETADO CAIXA - ENCARGOS COMPLEMENTARES)</t>
        </is>
      </c>
      <c r="C2485" s="18" t="inlineStr">
        <is>
          <t>SINAPI</t>
        </is>
      </c>
      <c r="D2485" s="18" t="inlineStr">
        <is>
          <t>H</t>
        </is>
      </c>
      <c r="E2485" s="20" t="n">
        <v>1</v>
      </c>
      <c r="F2485" s="21" t="n">
        <v>1.34</v>
      </c>
      <c r="G2485" s="21">
        <f>TRUNC(TRUNC(E2485,8)*F2485,2)</f>
        <v/>
      </c>
      <c r="L2485" t="n">
        <v>1</v>
      </c>
      <c r="M2485" t="n">
        <v>1.34</v>
      </c>
      <c r="N2485">
        <f>(M2485-F2485)</f>
        <v/>
      </c>
    </row>
    <row r="2486" ht="21" customHeight="1">
      <c r="A2486" s="18" t="inlineStr">
        <is>
          <t>00043465</t>
        </is>
      </c>
      <c r="B2486" s="19" t="inlineStr">
        <is>
          <t>FERRAMENTAS - FAMILIA PEDREIRO - HORISTA (ENCARGOS COMPLEMENTARES - COLETADO CAIXA)</t>
        </is>
      </c>
      <c r="C2486" s="18" t="inlineStr">
        <is>
          <t>SINAPI</t>
        </is>
      </c>
      <c r="D2486" s="18" t="inlineStr">
        <is>
          <t>H</t>
        </is>
      </c>
      <c r="E2486" s="20" t="n">
        <v>1</v>
      </c>
      <c r="F2486" s="21" t="n">
        <v>0.82</v>
      </c>
      <c r="G2486" s="21">
        <f>TRUNC(TRUNC(E2486,8)*F2486,2)</f>
        <v/>
      </c>
      <c r="L2486" t="n">
        <v>1</v>
      </c>
      <c r="M2486" t="n">
        <v>0.82</v>
      </c>
      <c r="N2486">
        <f>(M2486-F2486)</f>
        <v/>
      </c>
    </row>
    <row r="2487" ht="21" customHeight="1">
      <c r="A2487" s="18" t="inlineStr">
        <is>
          <t>00037373</t>
        </is>
      </c>
      <c r="B2487" s="19" t="inlineStr">
        <is>
          <t>SEGURO - HORISTA (COLETADO CAIXA - ENCARGOS COMPLEMENTARES)</t>
        </is>
      </c>
      <c r="C2487" s="18" t="inlineStr">
        <is>
          <t>SINAPI</t>
        </is>
      </c>
      <c r="D2487" s="18" t="inlineStr">
        <is>
          <t>H</t>
        </is>
      </c>
      <c r="E2487" s="20" t="n">
        <v>1</v>
      </c>
      <c r="F2487" s="21" t="n">
        <v>0.04</v>
      </c>
      <c r="G2487" s="21">
        <f>TRUNC(TRUNC(E2487,8)*F2487,2)</f>
        <v/>
      </c>
      <c r="L2487" t="n">
        <v>1</v>
      </c>
      <c r="M2487" t="n">
        <v>0.04</v>
      </c>
      <c r="N2487">
        <f>(M2487-F2487)</f>
        <v/>
      </c>
    </row>
    <row r="2488" ht="21" customHeight="1">
      <c r="A2488" s="18" t="inlineStr">
        <is>
          <t>00037371</t>
        </is>
      </c>
      <c r="B2488" s="19" t="inlineStr">
        <is>
          <t>TRANSPORTE - HORISTA (COLETADO CAIXA - ENCARGOS COMPLEMENTARES)</t>
        </is>
      </c>
      <c r="C2488" s="18" t="inlineStr">
        <is>
          <t>SINAPI</t>
        </is>
      </c>
      <c r="D2488" s="18" t="inlineStr">
        <is>
          <t>H</t>
        </is>
      </c>
      <c r="E2488" s="20" t="n">
        <v>1</v>
      </c>
      <c r="F2488" s="21" t="n">
        <v>1.1</v>
      </c>
      <c r="G2488" s="21">
        <f>TRUNC(TRUNC(E2488,8)*F2488,2)</f>
        <v/>
      </c>
      <c r="L2488" t="n">
        <v>1</v>
      </c>
      <c r="M2488" t="n">
        <v>1.1</v>
      </c>
      <c r="N2488">
        <f>(M2488-F2488)</f>
        <v/>
      </c>
    </row>
    <row r="2489" ht="15" customHeight="1">
      <c r="A2489" s="1" t="n"/>
      <c r="B2489" s="1" t="n"/>
      <c r="C2489" s="1" t="n"/>
      <c r="D2489" s="1" t="n"/>
      <c r="E2489" s="77" t="inlineStr">
        <is>
          <t>TOTAL Encargos Complementares:</t>
        </is>
      </c>
      <c r="F2489" s="89" t="n"/>
      <c r="G2489" s="22">
        <f>SUM(G2483:G2488)</f>
        <v/>
      </c>
    </row>
    <row r="2490" ht="15" customHeight="1">
      <c r="A2490" s="76" t="inlineStr">
        <is>
          <t>Mão de Obra</t>
        </is>
      </c>
      <c r="B2490" s="89" t="n"/>
      <c r="C2490" s="74" t="inlineStr">
        <is>
          <t>FONTE</t>
        </is>
      </c>
      <c r="D2490" s="74" t="inlineStr">
        <is>
          <t>UNID</t>
        </is>
      </c>
      <c r="E2490" s="74" t="inlineStr">
        <is>
          <t>COEFICIENTE</t>
        </is>
      </c>
      <c r="F2490" s="74" t="inlineStr">
        <is>
          <t>PREÇO UNITÁRIO</t>
        </is>
      </c>
      <c r="G2490" s="74" t="inlineStr">
        <is>
          <t>TOTAL</t>
        </is>
      </c>
    </row>
    <row r="2491" ht="15" customHeight="1">
      <c r="A2491" s="18" t="inlineStr">
        <is>
          <t>00004755</t>
        </is>
      </c>
      <c r="B2491" s="19" t="inlineStr">
        <is>
          <t>MARMORISTA / GRANITEIRO (HORISTA)</t>
        </is>
      </c>
      <c r="C2491" s="18" t="inlineStr">
        <is>
          <t>SINAPI</t>
        </is>
      </c>
      <c r="D2491" s="18" t="inlineStr">
        <is>
          <t>H</t>
        </is>
      </c>
      <c r="E2491" s="20">
        <f>L2491*FATOR</f>
        <v/>
      </c>
      <c r="F2491" s="21" t="n">
        <v>20.01</v>
      </c>
      <c r="G2491" s="21">
        <f>TRUNC(TRUNC(E2491,8)*F2491,2)</f>
        <v/>
      </c>
      <c r="L2491" t="n">
        <v>1</v>
      </c>
      <c r="M2491" t="n">
        <v>20.01</v>
      </c>
      <c r="N2491">
        <f>(M2491-F2491)</f>
        <v/>
      </c>
    </row>
    <row r="2492" ht="15" customHeight="1">
      <c r="A2492" s="1" t="n"/>
      <c r="B2492" s="1" t="n"/>
      <c r="C2492" s="1" t="n"/>
      <c r="D2492" s="1" t="n"/>
      <c r="E2492" s="77" t="inlineStr">
        <is>
          <t>TOTAL Mão de Obra:</t>
        </is>
      </c>
      <c r="F2492" s="89" t="n"/>
      <c r="G2492" s="22">
        <f>SUM(G2491:G2491)</f>
        <v/>
      </c>
    </row>
    <row r="2493" ht="15" customHeight="1">
      <c r="A2493" s="76" t="inlineStr">
        <is>
          <t>Serviço</t>
        </is>
      </c>
      <c r="B2493" s="89" t="n"/>
      <c r="C2493" s="74" t="inlineStr">
        <is>
          <t>FONTE</t>
        </is>
      </c>
      <c r="D2493" s="74" t="inlineStr">
        <is>
          <t>UNID</t>
        </is>
      </c>
      <c r="E2493" s="74" t="inlineStr">
        <is>
          <t>COEFICIENTE</t>
        </is>
      </c>
      <c r="F2493" s="74" t="inlineStr">
        <is>
          <t>PREÇO UNITÁRIO</t>
        </is>
      </c>
      <c r="G2493" s="74" t="inlineStr">
        <is>
          <t>TOTAL</t>
        </is>
      </c>
    </row>
    <row r="2494" ht="21" customHeight="1">
      <c r="A2494" s="18" t="inlineStr">
        <is>
          <t>95341</t>
        </is>
      </c>
      <c r="B2494" s="19" t="inlineStr">
        <is>
          <t>CURSO DE CAPACITAÇÃO PARA MARMORISTA/GRANITEIRO (ENCARGOS COMPLEMENTARES) - HORISTA</t>
        </is>
      </c>
      <c r="C2494" s="18" t="inlineStr">
        <is>
          <t>SINAPI</t>
        </is>
      </c>
      <c r="D2494" s="18" t="inlineStr">
        <is>
          <t>H</t>
        </is>
      </c>
      <c r="E2494" s="20" t="n">
        <v>1</v>
      </c>
      <c r="F2494" s="21">
        <f>'COMPOSICOES AUXILIARES'!G1261</f>
        <v/>
      </c>
      <c r="G2494" s="21">
        <f>TRUNC(TRUNC(E2494,8)*F2494,2)</f>
        <v/>
      </c>
      <c r="L2494" t="n">
        <v>1</v>
      </c>
      <c r="M2494" t="n">
        <v>0.33</v>
      </c>
      <c r="N2494">
        <f>(M2494-F2494)</f>
        <v/>
      </c>
    </row>
    <row r="2495" ht="15" customHeight="1">
      <c r="A2495" s="1" t="n"/>
      <c r="B2495" s="1" t="n"/>
      <c r="C2495" s="1" t="n"/>
      <c r="D2495" s="1" t="n"/>
      <c r="E2495" s="77" t="inlineStr">
        <is>
          <t>TOTAL Serviço:</t>
        </is>
      </c>
      <c r="F2495" s="89" t="n"/>
      <c r="G2495" s="22">
        <f>SUM(G2494:G2494)</f>
        <v/>
      </c>
    </row>
    <row r="2496" ht="15" customHeight="1">
      <c r="A2496" s="1" t="n"/>
      <c r="B2496" s="1" t="n"/>
      <c r="C2496" s="1" t="n"/>
      <c r="D2496" s="1" t="n"/>
      <c r="E2496" s="78" t="inlineStr">
        <is>
          <t>VALOR:</t>
        </is>
      </c>
      <c r="F2496" s="89" t="n"/>
      <c r="G2496" s="4">
        <f>SUM(G2495,G2492,G2489)</f>
        <v/>
      </c>
    </row>
    <row r="2497" ht="15" customHeight="1">
      <c r="A2497" s="1" t="n"/>
      <c r="B2497" s="1" t="n"/>
      <c r="C2497" s="1" t="n"/>
      <c r="D2497" s="1" t="n"/>
      <c r="E2497" s="78" t="inlineStr">
        <is>
          <t>VALOR BDI:</t>
        </is>
      </c>
      <c r="F2497" s="89" t="n"/>
      <c r="G2497" s="4">
        <f>ROUNDDOWN(G2496*BDI,2)</f>
        <v/>
      </c>
    </row>
    <row r="2498" ht="15" customHeight="1">
      <c r="A2498" s="1" t="n"/>
      <c r="B2498" s="1" t="n"/>
      <c r="C2498" s="1" t="n"/>
      <c r="D2498" s="1" t="n"/>
      <c r="E2498" s="78" t="inlineStr">
        <is>
          <t>VALOR COM BDI:</t>
        </is>
      </c>
      <c r="F2498" s="89" t="n"/>
      <c r="G2498" s="4">
        <f>G2497 + G2496</f>
        <v/>
      </c>
    </row>
    <row r="2499" ht="9.949999999999999" customHeight="1">
      <c r="A2499" s="1" t="n"/>
      <c r="B2499" s="1" t="n"/>
      <c r="C2499" s="1" t="n"/>
      <c r="D2499" s="1" t="n"/>
      <c r="E2499" s="79" t="n"/>
    </row>
    <row r="2500" ht="20.1" customHeight="1">
      <c r="A2500" s="80" t="inlineStr">
        <is>
          <t>102274 MARTELO DEMOLIDOR ELÉTRICO, COM POTÊNCIA DE 2.000 W, 1.000 IMPACTOS POR MINUTO, PESO DE 30 KG - CHI DIURNO. AF_01/2021 (CHI)</t>
        </is>
      </c>
      <c r="B2500" s="88" t="n"/>
      <c r="C2500" s="88" t="n"/>
      <c r="D2500" s="88" t="n"/>
      <c r="E2500" s="88" t="n"/>
      <c r="F2500" s="88" t="n"/>
      <c r="G2500" s="89" t="n"/>
    </row>
    <row r="2501" ht="15" customHeight="1">
      <c r="A2501" s="76" t="inlineStr">
        <is>
          <t>Mão de Obra com Encargos Complementares</t>
        </is>
      </c>
      <c r="B2501" s="89" t="n"/>
      <c r="C2501" s="74" t="inlineStr">
        <is>
          <t>FONTE</t>
        </is>
      </c>
      <c r="D2501" s="74" t="inlineStr">
        <is>
          <t>UNID</t>
        </is>
      </c>
      <c r="E2501" s="74" t="inlineStr">
        <is>
          <t>COEFICIENTE</t>
        </is>
      </c>
      <c r="F2501" s="74" t="inlineStr">
        <is>
          <t>PREÇO UNITÁRIO</t>
        </is>
      </c>
      <c r="G2501" s="74" t="inlineStr">
        <is>
          <t>TOTAL</t>
        </is>
      </c>
    </row>
    <row r="2502" ht="21" customHeight="1">
      <c r="A2502" s="18" t="inlineStr">
        <is>
          <t>88298</t>
        </is>
      </c>
      <c r="B2502" s="19" t="inlineStr">
        <is>
          <t>OPERADOR DE MARTELETE OU MARTELETEIRO COM ENCARGOS COMPLEMENTARES</t>
        </is>
      </c>
      <c r="C2502" s="18" t="inlineStr">
        <is>
          <t>SINAPI</t>
        </is>
      </c>
      <c r="D2502" s="18" t="inlineStr">
        <is>
          <t>H</t>
        </is>
      </c>
      <c r="E2502" s="20">
        <f>L2502*FATOR</f>
        <v/>
      </c>
      <c r="F2502" s="21">
        <f>'COMPOSICOES AUXILIARES'!G2742</f>
        <v/>
      </c>
      <c r="G2502" s="21">
        <f>TRUNC(TRUNC(E2502,8)*F2502,2)</f>
        <v/>
      </c>
      <c r="L2502" t="n">
        <v>1</v>
      </c>
      <c r="M2502" t="n">
        <v>26.4</v>
      </c>
      <c r="N2502">
        <f>(M2502-F2502)</f>
        <v/>
      </c>
    </row>
    <row r="2503" ht="18" customHeight="1">
      <c r="A2503" s="1" t="n"/>
      <c r="B2503" s="1" t="n"/>
      <c r="C2503" s="1" t="n"/>
      <c r="D2503" s="1" t="n"/>
      <c r="E2503" s="77" t="inlineStr">
        <is>
          <t>TOTAL Mão de Obra com Encargos Complementares:</t>
        </is>
      </c>
      <c r="F2503" s="89" t="n"/>
      <c r="G2503" s="22">
        <f>SUM(G2502:G2502)</f>
        <v/>
      </c>
    </row>
    <row r="2504" ht="15" customHeight="1">
      <c r="A2504" s="76" t="inlineStr">
        <is>
          <t>Serviço</t>
        </is>
      </c>
      <c r="B2504" s="89" t="n"/>
      <c r="C2504" s="74" t="inlineStr">
        <is>
          <t>FONTE</t>
        </is>
      </c>
      <c r="D2504" s="74" t="inlineStr">
        <is>
          <t>UNID</t>
        </is>
      </c>
      <c r="E2504" s="74" t="inlineStr">
        <is>
          <t>COEFICIENTE</t>
        </is>
      </c>
      <c r="F2504" s="74" t="inlineStr">
        <is>
          <t>PREÇO UNITÁRIO</t>
        </is>
      </c>
      <c r="G2504" s="74" t="inlineStr">
        <is>
          <t>TOTAL</t>
        </is>
      </c>
    </row>
    <row r="2505" ht="29.1" customHeight="1">
      <c r="A2505" s="18" t="inlineStr">
        <is>
          <t>102270</t>
        </is>
      </c>
      <c r="B2505" s="19" t="inlineStr">
        <is>
          <t>MARTELO DEMOLIDOR ELÉTRICO, COM POTÊNCIA DE 2.000 W, 1.000 IMPACTOS POR MINUTO, PESO DE 30 KG - DEPRECIAÇÃO. AF_01/2021</t>
        </is>
      </c>
      <c r="C2505" s="18" t="inlineStr">
        <is>
          <t>SINAPI</t>
        </is>
      </c>
      <c r="D2505" s="18" t="inlineStr">
        <is>
          <t>H</t>
        </is>
      </c>
      <c r="E2505" s="20" t="n">
        <v>1</v>
      </c>
      <c r="F2505" s="21">
        <f>'COMPOSICOES AUXILIARES'!G2530</f>
        <v/>
      </c>
      <c r="G2505" s="21">
        <f>TRUNC(TRUNC(E2505,8)*F2505,2)</f>
        <v/>
      </c>
      <c r="L2505" t="n">
        <v>1</v>
      </c>
      <c r="M2505" t="n">
        <v>0.92</v>
      </c>
      <c r="N2505">
        <f>(M2505-F2505)</f>
        <v/>
      </c>
    </row>
    <row r="2506" ht="29.1" customHeight="1">
      <c r="A2506" s="18" t="inlineStr">
        <is>
          <t>102271</t>
        </is>
      </c>
      <c r="B2506" s="19" t="inlineStr">
        <is>
          <t>MARTELO DEMOLIDOR ELÉTRICO, COM POTÊNCIA DE 2.000 W, 1.000 IMPACTOS POR MINUTO, PESO DE 30 KG - JUROS. AF_01/2021</t>
        </is>
      </c>
      <c r="C2506" s="18" t="inlineStr">
        <is>
          <t>SINAPI</t>
        </is>
      </c>
      <c r="D2506" s="18" t="inlineStr">
        <is>
          <t>H</t>
        </is>
      </c>
      <c r="E2506" s="20" t="n">
        <v>1</v>
      </c>
      <c r="F2506" s="21">
        <f>'COMPOSICOES AUXILIARES'!G2538</f>
        <v/>
      </c>
      <c r="G2506" s="21">
        <f>TRUNC(TRUNC(E2506,8)*F2506,2)</f>
        <v/>
      </c>
      <c r="L2506" t="n">
        <v>1</v>
      </c>
      <c r="M2506" t="n">
        <v>0.21</v>
      </c>
      <c r="N2506">
        <f>(M2506-F2506)</f>
        <v/>
      </c>
    </row>
    <row r="2507" ht="15" customHeight="1">
      <c r="A2507" s="1" t="n"/>
      <c r="B2507" s="1" t="n"/>
      <c r="C2507" s="1" t="n"/>
      <c r="D2507" s="1" t="n"/>
      <c r="E2507" s="77" t="inlineStr">
        <is>
          <t>TOTAL Serviço:</t>
        </is>
      </c>
      <c r="F2507" s="89" t="n"/>
      <c r="G2507" s="22">
        <f>SUM(G2505:G2506)</f>
        <v/>
      </c>
    </row>
    <row r="2508" ht="15" customHeight="1">
      <c r="A2508" s="1" t="n"/>
      <c r="B2508" s="1" t="n"/>
      <c r="C2508" s="1" t="n"/>
      <c r="D2508" s="1" t="n"/>
      <c r="E2508" s="78" t="inlineStr">
        <is>
          <t>VALOR:</t>
        </is>
      </c>
      <c r="F2508" s="89" t="n"/>
      <c r="G2508" s="4">
        <f>SUM(G2503,G2507)</f>
        <v/>
      </c>
    </row>
    <row r="2509" ht="15" customHeight="1">
      <c r="A2509" s="1" t="n"/>
      <c r="B2509" s="1" t="n"/>
      <c r="C2509" s="1" t="n"/>
      <c r="D2509" s="1" t="n"/>
      <c r="E2509" s="78" t="inlineStr">
        <is>
          <t>VALOR BDI:</t>
        </is>
      </c>
      <c r="F2509" s="89" t="n"/>
      <c r="G2509" s="4">
        <f>ROUNDDOWN(G2508*BDI,2)</f>
        <v/>
      </c>
    </row>
    <row r="2510" ht="15" customHeight="1">
      <c r="A2510" s="1" t="n"/>
      <c r="B2510" s="1" t="n"/>
      <c r="C2510" s="1" t="n"/>
      <c r="D2510" s="1" t="n"/>
      <c r="E2510" s="78" t="inlineStr">
        <is>
          <t>VALOR COM BDI:</t>
        </is>
      </c>
      <c r="F2510" s="89" t="n"/>
      <c r="G2510" s="4">
        <f>G2509 + G2508</f>
        <v/>
      </c>
    </row>
    <row r="2511" ht="9.949999999999999" customHeight="1">
      <c r="A2511" s="1" t="n"/>
      <c r="B2511" s="1" t="n"/>
      <c r="C2511" s="1" t="n"/>
      <c r="D2511" s="1" t="n"/>
      <c r="E2511" s="79" t="n"/>
    </row>
    <row r="2512" ht="20.1" customHeight="1">
      <c r="A2512" s="80" t="inlineStr">
        <is>
          <t>102275 MARTELO DEMOLIDOR ELÉTRICO, COM POTÊNCIA DE 2.000 W, 1.000 IMPACTOS POR MINUTO, PESO DE 30 KG - CHP DIURNO. AF_01/2021 (CHP)</t>
        </is>
      </c>
      <c r="B2512" s="88" t="n"/>
      <c r="C2512" s="88" t="n"/>
      <c r="D2512" s="88" t="n"/>
      <c r="E2512" s="88" t="n"/>
      <c r="F2512" s="88" t="n"/>
      <c r="G2512" s="89" t="n"/>
    </row>
    <row r="2513" ht="15" customHeight="1">
      <c r="A2513" s="76" t="inlineStr">
        <is>
          <t>Mão de Obra com Encargos Complementares</t>
        </is>
      </c>
      <c r="B2513" s="89" t="n"/>
      <c r="C2513" s="74" t="inlineStr">
        <is>
          <t>FONTE</t>
        </is>
      </c>
      <c r="D2513" s="74" t="inlineStr">
        <is>
          <t>UNID</t>
        </is>
      </c>
      <c r="E2513" s="74" t="inlineStr">
        <is>
          <t>COEFICIENTE</t>
        </is>
      </c>
      <c r="F2513" s="74" t="inlineStr">
        <is>
          <t>PREÇO UNITÁRIO</t>
        </is>
      </c>
      <c r="G2513" s="74" t="inlineStr">
        <is>
          <t>TOTAL</t>
        </is>
      </c>
    </row>
    <row r="2514" ht="21" customHeight="1">
      <c r="A2514" s="18" t="inlineStr">
        <is>
          <t>88298</t>
        </is>
      </c>
      <c r="B2514" s="19" t="inlineStr">
        <is>
          <t>OPERADOR DE MARTELETE OU MARTELETEIRO COM ENCARGOS COMPLEMENTARES</t>
        </is>
      </c>
      <c r="C2514" s="18" t="inlineStr">
        <is>
          <t>SINAPI</t>
        </is>
      </c>
      <c r="D2514" s="18" t="inlineStr">
        <is>
          <t>H</t>
        </is>
      </c>
      <c r="E2514" s="20">
        <f>L2514*FATOR</f>
        <v/>
      </c>
      <c r="F2514" s="21">
        <f>'COMPOSICOES AUXILIARES'!G2742</f>
        <v/>
      </c>
      <c r="G2514" s="21">
        <f>TRUNC(TRUNC(E2514,8)*F2514,2)</f>
        <v/>
      </c>
      <c r="L2514" t="n">
        <v>1</v>
      </c>
      <c r="M2514" t="n">
        <v>26.4</v>
      </c>
      <c r="N2514">
        <f>(M2514-F2514)</f>
        <v/>
      </c>
    </row>
    <row r="2515" ht="18" customHeight="1">
      <c r="A2515" s="1" t="n"/>
      <c r="B2515" s="1" t="n"/>
      <c r="C2515" s="1" t="n"/>
      <c r="D2515" s="1" t="n"/>
      <c r="E2515" s="77" t="inlineStr">
        <is>
          <t>TOTAL Mão de Obra com Encargos Complementares:</t>
        </is>
      </c>
      <c r="F2515" s="89" t="n"/>
      <c r="G2515" s="22">
        <f>SUM(G2514:G2514)</f>
        <v/>
      </c>
    </row>
    <row r="2516" ht="15" customHeight="1">
      <c r="A2516" s="76" t="inlineStr">
        <is>
          <t>Serviço</t>
        </is>
      </c>
      <c r="B2516" s="89" t="n"/>
      <c r="C2516" s="74" t="inlineStr">
        <is>
          <t>FONTE</t>
        </is>
      </c>
      <c r="D2516" s="74" t="inlineStr">
        <is>
          <t>UNID</t>
        </is>
      </c>
      <c r="E2516" s="74" t="inlineStr">
        <is>
          <t>COEFICIENTE</t>
        </is>
      </c>
      <c r="F2516" s="74" t="inlineStr">
        <is>
          <t>PREÇO UNITÁRIO</t>
        </is>
      </c>
      <c r="G2516" s="74" t="inlineStr">
        <is>
          <t>TOTAL</t>
        </is>
      </c>
    </row>
    <row r="2517" ht="29.1" customHeight="1">
      <c r="A2517" s="18" t="inlineStr">
        <is>
          <t>102270</t>
        </is>
      </c>
      <c r="B2517" s="19" t="inlineStr">
        <is>
          <t>MARTELO DEMOLIDOR ELÉTRICO, COM POTÊNCIA DE 2.000 W, 1.000 IMPACTOS POR MINUTO, PESO DE 30 KG - DEPRECIAÇÃO. AF_01/2021</t>
        </is>
      </c>
      <c r="C2517" s="18" t="inlineStr">
        <is>
          <t>SINAPI</t>
        </is>
      </c>
      <c r="D2517" s="18" t="inlineStr">
        <is>
          <t>H</t>
        </is>
      </c>
      <c r="E2517" s="20" t="n">
        <v>1</v>
      </c>
      <c r="F2517" s="21">
        <f>'COMPOSICOES AUXILIARES'!G2530</f>
        <v/>
      </c>
      <c r="G2517" s="21">
        <f>TRUNC(TRUNC(E2517,8)*F2517,2)</f>
        <v/>
      </c>
      <c r="L2517" t="n">
        <v>1</v>
      </c>
      <c r="M2517" t="n">
        <v>0.92</v>
      </c>
      <c r="N2517">
        <f>(M2517-F2517)</f>
        <v/>
      </c>
    </row>
    <row r="2518" ht="29.1" customHeight="1">
      <c r="A2518" s="18" t="inlineStr">
        <is>
          <t>102271</t>
        </is>
      </c>
      <c r="B2518" s="19" t="inlineStr">
        <is>
          <t>MARTELO DEMOLIDOR ELÉTRICO, COM POTÊNCIA DE 2.000 W, 1.000 IMPACTOS POR MINUTO, PESO DE 30 KG - JUROS. AF_01/2021</t>
        </is>
      </c>
      <c r="C2518" s="18" t="inlineStr">
        <is>
          <t>SINAPI</t>
        </is>
      </c>
      <c r="D2518" s="18" t="inlineStr">
        <is>
          <t>H</t>
        </is>
      </c>
      <c r="E2518" s="20" t="n">
        <v>1</v>
      </c>
      <c r="F2518" s="21">
        <f>'COMPOSICOES AUXILIARES'!G2538</f>
        <v/>
      </c>
      <c r="G2518" s="21">
        <f>TRUNC(TRUNC(E2518,8)*F2518,2)</f>
        <v/>
      </c>
      <c r="L2518" t="n">
        <v>1</v>
      </c>
      <c r="M2518" t="n">
        <v>0.21</v>
      </c>
      <c r="N2518">
        <f>(M2518-F2518)</f>
        <v/>
      </c>
    </row>
    <row r="2519" ht="29.1" customHeight="1">
      <c r="A2519" s="18" t="inlineStr">
        <is>
          <t>102272</t>
        </is>
      </c>
      <c r="B2519" s="19" t="inlineStr">
        <is>
          <t>MARTELO DEMOLIDOR ELÉTRICO, COM POTÊNCIA DE 2.000 W, 1.000 IMPACTOS POR MINUTO, PESO DE 30 KG - MANUTENÇÃO. AF_01/2021</t>
        </is>
      </c>
      <c r="C2519" s="18" t="inlineStr">
        <is>
          <t>SINAPI</t>
        </is>
      </c>
      <c r="D2519" s="18" t="inlineStr">
        <is>
          <t>H</t>
        </is>
      </c>
      <c r="E2519" s="20" t="n">
        <v>1</v>
      </c>
      <c r="F2519" s="21">
        <f>'COMPOSICOES AUXILIARES'!G2546</f>
        <v/>
      </c>
      <c r="G2519" s="21">
        <f>TRUNC(TRUNC(E2519,8)*F2519,2)</f>
        <v/>
      </c>
      <c r="L2519" t="n">
        <v>1</v>
      </c>
      <c r="M2519" t="n">
        <v>1.15</v>
      </c>
      <c r="N2519">
        <f>(M2519-F2519)</f>
        <v/>
      </c>
    </row>
    <row r="2520" ht="29.1" customHeight="1">
      <c r="A2520" s="18" t="inlineStr">
        <is>
          <t>102273</t>
        </is>
      </c>
      <c r="B2520" s="19" t="inlineStr">
        <is>
          <t>MARTELO DEMOLIDOR ELÉTRICO, COM POTÊNCIA DE 2.000 W, 1.000 IMPACTOS POR MINUTO, PESO DE 30 KG - MATERIAIS NA OPERAÇÃO. AF_01/2021</t>
        </is>
      </c>
      <c r="C2520" s="18" t="inlineStr">
        <is>
          <t>SINAPI</t>
        </is>
      </c>
      <c r="D2520" s="18" t="inlineStr">
        <is>
          <t>H</t>
        </is>
      </c>
      <c r="E2520" s="20" t="n">
        <v>1</v>
      </c>
      <c r="F2520" s="21">
        <f>'COMPOSICOES AUXILIARES'!G2554</f>
        <v/>
      </c>
      <c r="G2520" s="21">
        <f>TRUNC(TRUNC(E2520,8)*F2520,2)</f>
        <v/>
      </c>
      <c r="L2520" t="n">
        <v>1</v>
      </c>
      <c r="M2520" t="n">
        <v>1.64</v>
      </c>
      <c r="N2520">
        <f>(M2520-F2520)</f>
        <v/>
      </c>
    </row>
    <row r="2521" ht="15" customHeight="1">
      <c r="A2521" s="1" t="n"/>
      <c r="B2521" s="1" t="n"/>
      <c r="C2521" s="1" t="n"/>
      <c r="D2521" s="1" t="n"/>
      <c r="E2521" s="77" t="inlineStr">
        <is>
          <t>TOTAL Serviço:</t>
        </is>
      </c>
      <c r="F2521" s="89" t="n"/>
      <c r="G2521" s="22">
        <f>SUM(G2517:G2520)</f>
        <v/>
      </c>
    </row>
    <row r="2522" ht="15" customHeight="1">
      <c r="A2522" s="1" t="n"/>
      <c r="B2522" s="1" t="n"/>
      <c r="C2522" s="1" t="n"/>
      <c r="D2522" s="1" t="n"/>
      <c r="E2522" s="78" t="inlineStr">
        <is>
          <t>VALOR:</t>
        </is>
      </c>
      <c r="F2522" s="89" t="n"/>
      <c r="G2522" s="4">
        <f>SUM(G2515,G2521)</f>
        <v/>
      </c>
    </row>
    <row r="2523" ht="15" customHeight="1">
      <c r="A2523" s="1" t="n"/>
      <c r="B2523" s="1" t="n"/>
      <c r="C2523" s="1" t="n"/>
      <c r="D2523" s="1" t="n"/>
      <c r="E2523" s="78" t="inlineStr">
        <is>
          <t>VALOR BDI:</t>
        </is>
      </c>
      <c r="F2523" s="89" t="n"/>
      <c r="G2523" s="4">
        <f>ROUNDDOWN(G2522*BDI,2)</f>
        <v/>
      </c>
    </row>
    <row r="2524" ht="15" customHeight="1">
      <c r="A2524" s="1" t="n"/>
      <c r="B2524" s="1" t="n"/>
      <c r="C2524" s="1" t="n"/>
      <c r="D2524" s="1" t="n"/>
      <c r="E2524" s="78" t="inlineStr">
        <is>
          <t>VALOR COM BDI:</t>
        </is>
      </c>
      <c r="F2524" s="89" t="n"/>
      <c r="G2524" s="4">
        <f>G2523 + G2522</f>
        <v/>
      </c>
    </row>
    <row r="2525" ht="9.949999999999999" customHeight="1">
      <c r="A2525" s="1" t="n"/>
      <c r="B2525" s="1" t="n"/>
      <c r="C2525" s="1" t="n"/>
      <c r="D2525" s="1" t="n"/>
      <c r="E2525" s="79" t="n"/>
    </row>
    <row r="2526" ht="20.1" customHeight="1">
      <c r="A2526" s="80" t="inlineStr">
        <is>
          <t>102270 MARTELO DEMOLIDOR ELÉTRICO, COM POTÊNCIA DE 2.000 W, 1.000 IMPACTOS POR MINUTO, PESO DE 30 KG - DEPRECIAÇÃO. AF_01/2021 (H)</t>
        </is>
      </c>
      <c r="B2526" s="88" t="n"/>
      <c r="C2526" s="88" t="n"/>
      <c r="D2526" s="88" t="n"/>
      <c r="E2526" s="88" t="n"/>
      <c r="F2526" s="88" t="n"/>
      <c r="G2526" s="89" t="n"/>
    </row>
    <row r="2527" ht="15" customHeight="1">
      <c r="A2527" s="76" t="inlineStr">
        <is>
          <t>Equipamento</t>
        </is>
      </c>
      <c r="B2527" s="89" t="n"/>
      <c r="C2527" s="74" t="inlineStr">
        <is>
          <t>FONTE</t>
        </is>
      </c>
      <c r="D2527" s="74" t="inlineStr">
        <is>
          <t>UNID</t>
        </is>
      </c>
      <c r="E2527" s="74" t="inlineStr">
        <is>
          <t>COEFICIENTE</t>
        </is>
      </c>
      <c r="F2527" s="74" t="inlineStr">
        <is>
          <t>PREÇO UNITÁRIO</t>
        </is>
      </c>
      <c r="G2527" s="74" t="inlineStr">
        <is>
          <t>TOTAL</t>
        </is>
      </c>
    </row>
    <row r="2528" ht="29.1" customHeight="1">
      <c r="A2528" s="18" t="inlineStr">
        <is>
          <t>00040703</t>
        </is>
      </c>
      <c r="B2528" s="19" t="inlineStr">
        <is>
          <t>MARTELO DEMOLIDOR ELETRICO, COM POTENCIA DE 2.000 W, FREQUENCIA DE 1.000 IMPACTOS POR MINUTO, FORCA DE IMPACTO ENTRE 60 E 65 J, PESO DE 30 KG</t>
        </is>
      </c>
      <c r="C2528" s="18" t="inlineStr">
        <is>
          <t>SINAPI</t>
        </is>
      </c>
      <c r="D2528" s="18" t="inlineStr">
        <is>
          <t>UN</t>
        </is>
      </c>
      <c r="E2528" s="20" t="n">
        <v>6.4e-05</v>
      </c>
      <c r="F2528" s="21">
        <f>ROUND(M2528*FATOR, 2)</f>
        <v/>
      </c>
      <c r="G2528" s="21">
        <f>TRUNC(TRUNC(E2528,8)*F2528,2)</f>
        <v/>
      </c>
      <c r="M2528" t="n">
        <v>14496</v>
      </c>
      <c r="N2528">
        <f>(M2528-F2528)</f>
        <v/>
      </c>
    </row>
    <row r="2529" ht="15" customHeight="1">
      <c r="A2529" s="1" t="n"/>
      <c r="B2529" s="1" t="n"/>
      <c r="C2529" s="1" t="n"/>
      <c r="D2529" s="1" t="n"/>
      <c r="E2529" s="77" t="inlineStr">
        <is>
          <t>TOTAL Equipamento:</t>
        </is>
      </c>
      <c r="F2529" s="89" t="n"/>
      <c r="G2529" s="22">
        <f>SUM(G2528:G2528)</f>
        <v/>
      </c>
    </row>
    <row r="2530" ht="15" customHeight="1">
      <c r="A2530" s="1" t="n"/>
      <c r="B2530" s="1" t="n"/>
      <c r="C2530" s="1" t="n"/>
      <c r="D2530" s="1" t="n"/>
      <c r="E2530" s="78" t="inlineStr">
        <is>
          <t>VALOR:</t>
        </is>
      </c>
      <c r="F2530" s="89" t="n"/>
      <c r="G2530" s="4">
        <f>SUM(G2529)</f>
        <v/>
      </c>
    </row>
    <row r="2531" ht="15" customHeight="1">
      <c r="A2531" s="1" t="n"/>
      <c r="B2531" s="1" t="n"/>
      <c r="C2531" s="1" t="n"/>
      <c r="D2531" s="1" t="n"/>
      <c r="E2531" s="78" t="inlineStr">
        <is>
          <t>VALOR BDI:</t>
        </is>
      </c>
      <c r="F2531" s="89" t="n"/>
      <c r="G2531" s="4">
        <f>ROUNDDOWN(G2530*BDI,2)</f>
        <v/>
      </c>
    </row>
    <row r="2532" ht="15" customHeight="1">
      <c r="A2532" s="1" t="n"/>
      <c r="B2532" s="1" t="n"/>
      <c r="C2532" s="1" t="n"/>
      <c r="D2532" s="1" t="n"/>
      <c r="E2532" s="78" t="inlineStr">
        <is>
          <t>VALOR COM BDI:</t>
        </is>
      </c>
      <c r="F2532" s="89" t="n"/>
      <c r="G2532" s="4">
        <f>G2531 + G2530</f>
        <v/>
      </c>
    </row>
    <row r="2533" ht="9.949999999999999" customHeight="1">
      <c r="A2533" s="1" t="n"/>
      <c r="B2533" s="1" t="n"/>
      <c r="C2533" s="1" t="n"/>
      <c r="D2533" s="1" t="n"/>
      <c r="E2533" s="79" t="n"/>
    </row>
    <row r="2534" ht="20.1" customHeight="1">
      <c r="A2534" s="80" t="inlineStr">
        <is>
          <t>102271 MARTELO DEMOLIDOR ELÉTRICO, COM POTÊNCIA DE 2.000 W, 1.000 IMPACTOS POR MINUTO, PESO DE 30 KG - JUROS. AF_01/2021 (H)</t>
        </is>
      </c>
      <c r="B2534" s="88" t="n"/>
      <c r="C2534" s="88" t="n"/>
      <c r="D2534" s="88" t="n"/>
      <c r="E2534" s="88" t="n"/>
      <c r="F2534" s="88" t="n"/>
      <c r="G2534" s="89" t="n"/>
    </row>
    <row r="2535" ht="15" customHeight="1">
      <c r="A2535" s="76" t="inlineStr">
        <is>
          <t>Equipamento</t>
        </is>
      </c>
      <c r="B2535" s="89" t="n"/>
      <c r="C2535" s="74" t="inlineStr">
        <is>
          <t>FONTE</t>
        </is>
      </c>
      <c r="D2535" s="74" t="inlineStr">
        <is>
          <t>UNID</t>
        </is>
      </c>
      <c r="E2535" s="74" t="inlineStr">
        <is>
          <t>COEFICIENTE</t>
        </is>
      </c>
      <c r="F2535" s="74" t="inlineStr">
        <is>
          <t>PREÇO UNITÁRIO</t>
        </is>
      </c>
      <c r="G2535" s="74" t="inlineStr">
        <is>
          <t>TOTAL</t>
        </is>
      </c>
    </row>
    <row r="2536" ht="29.1" customHeight="1">
      <c r="A2536" s="18" t="inlineStr">
        <is>
          <t>00040703</t>
        </is>
      </c>
      <c r="B2536" s="19" t="inlineStr">
        <is>
          <t>MARTELO DEMOLIDOR ELETRICO, COM POTENCIA DE 2.000 W, FREQUENCIA DE 1.000 IMPACTOS POR MINUTO, FORCA DE IMPACTO ENTRE 60 E 65 J, PESO DE 30 KG</t>
        </is>
      </c>
      <c r="C2536" s="18" t="inlineStr">
        <is>
          <t>SINAPI</t>
        </is>
      </c>
      <c r="D2536" s="18" t="inlineStr">
        <is>
          <t>UN</t>
        </is>
      </c>
      <c r="E2536" s="20" t="n">
        <v>1.48e-05</v>
      </c>
      <c r="F2536" s="21">
        <f>ROUND(M2536*FATOR, 2)</f>
        <v/>
      </c>
      <c r="G2536" s="21">
        <f>TRUNC(TRUNC(E2536,8)*F2536,2)</f>
        <v/>
      </c>
      <c r="M2536" t="n">
        <v>14496</v>
      </c>
      <c r="N2536">
        <f>(M2536-F2536)</f>
        <v/>
      </c>
    </row>
    <row r="2537" ht="15" customHeight="1">
      <c r="A2537" s="1" t="n"/>
      <c r="B2537" s="1" t="n"/>
      <c r="C2537" s="1" t="n"/>
      <c r="D2537" s="1" t="n"/>
      <c r="E2537" s="77" t="inlineStr">
        <is>
          <t>TOTAL Equipamento:</t>
        </is>
      </c>
      <c r="F2537" s="89" t="n"/>
      <c r="G2537" s="22">
        <f>SUM(G2536:G2536)</f>
        <v/>
      </c>
    </row>
    <row r="2538" ht="15" customHeight="1">
      <c r="A2538" s="1" t="n"/>
      <c r="B2538" s="1" t="n"/>
      <c r="C2538" s="1" t="n"/>
      <c r="D2538" s="1" t="n"/>
      <c r="E2538" s="78" t="inlineStr">
        <is>
          <t>VALOR:</t>
        </is>
      </c>
      <c r="F2538" s="89" t="n"/>
      <c r="G2538" s="4">
        <f>SUM(G2537)</f>
        <v/>
      </c>
    </row>
    <row r="2539" ht="15" customHeight="1">
      <c r="A2539" s="1" t="n"/>
      <c r="B2539" s="1" t="n"/>
      <c r="C2539" s="1" t="n"/>
      <c r="D2539" s="1" t="n"/>
      <c r="E2539" s="78" t="inlineStr">
        <is>
          <t>VALOR BDI:</t>
        </is>
      </c>
      <c r="F2539" s="89" t="n"/>
      <c r="G2539" s="4">
        <f>ROUNDDOWN(G2538*BDI,2)</f>
        <v/>
      </c>
    </row>
    <row r="2540" ht="15" customHeight="1">
      <c r="A2540" s="1" t="n"/>
      <c r="B2540" s="1" t="n"/>
      <c r="C2540" s="1" t="n"/>
      <c r="D2540" s="1" t="n"/>
      <c r="E2540" s="78" t="inlineStr">
        <is>
          <t>VALOR COM BDI:</t>
        </is>
      </c>
      <c r="F2540" s="89" t="n"/>
      <c r="G2540" s="4">
        <f>G2539 + G2538</f>
        <v/>
      </c>
    </row>
    <row r="2541" ht="9.949999999999999" customHeight="1">
      <c r="A2541" s="1" t="n"/>
      <c r="B2541" s="1" t="n"/>
      <c r="C2541" s="1" t="n"/>
      <c r="D2541" s="1" t="n"/>
      <c r="E2541" s="79" t="n"/>
    </row>
    <row r="2542" ht="20.1" customHeight="1">
      <c r="A2542" s="80" t="inlineStr">
        <is>
          <t>102272 MARTELO DEMOLIDOR ELÉTRICO, COM POTÊNCIA DE 2.000 W, 1.000 IMPACTOS POR MINUTO, PESO DE 30 KG - MANUTENÇÃO. AF_01/2021 (H)</t>
        </is>
      </c>
      <c r="B2542" s="88" t="n"/>
      <c r="C2542" s="88" t="n"/>
      <c r="D2542" s="88" t="n"/>
      <c r="E2542" s="88" t="n"/>
      <c r="F2542" s="88" t="n"/>
      <c r="G2542" s="89" t="n"/>
    </row>
    <row r="2543" ht="15" customHeight="1">
      <c r="A2543" s="76" t="inlineStr">
        <is>
          <t>Equipamento</t>
        </is>
      </c>
      <c r="B2543" s="89" t="n"/>
      <c r="C2543" s="74" t="inlineStr">
        <is>
          <t>FONTE</t>
        </is>
      </c>
      <c r="D2543" s="74" t="inlineStr">
        <is>
          <t>UNID</t>
        </is>
      </c>
      <c r="E2543" s="74" t="inlineStr">
        <is>
          <t>COEFICIENTE</t>
        </is>
      </c>
      <c r="F2543" s="74" t="inlineStr">
        <is>
          <t>PREÇO UNITÁRIO</t>
        </is>
      </c>
      <c r="G2543" s="74" t="inlineStr">
        <is>
          <t>TOTAL</t>
        </is>
      </c>
    </row>
    <row r="2544" ht="29.1" customHeight="1">
      <c r="A2544" s="18" t="inlineStr">
        <is>
          <t>00040703</t>
        </is>
      </c>
      <c r="B2544" s="19" t="inlineStr">
        <is>
          <t>MARTELO DEMOLIDOR ELETRICO, COM POTENCIA DE 2.000 W, FREQUENCIA DE 1.000 IMPACTOS POR MINUTO, FORCA DE IMPACTO ENTRE 60 E 65 J, PESO DE 30 KG</t>
        </is>
      </c>
      <c r="C2544" s="18" t="inlineStr">
        <is>
          <t>SINAPI</t>
        </is>
      </c>
      <c r="D2544" s="18" t="inlineStr">
        <is>
          <t>UN</t>
        </is>
      </c>
      <c r="E2544" s="20" t="n">
        <v>8.000000000000001e-05</v>
      </c>
      <c r="F2544" s="21">
        <f>ROUND(M2544*FATOR, 2)</f>
        <v/>
      </c>
      <c r="G2544" s="21">
        <f>TRUNC(TRUNC(E2544,8)*F2544,2)</f>
        <v/>
      </c>
      <c r="M2544" t="n">
        <v>14496</v>
      </c>
      <c r="N2544">
        <f>(M2544-F2544)</f>
        <v/>
      </c>
    </row>
    <row r="2545" ht="15" customHeight="1">
      <c r="A2545" s="1" t="n"/>
      <c r="B2545" s="1" t="n"/>
      <c r="C2545" s="1" t="n"/>
      <c r="D2545" s="1" t="n"/>
      <c r="E2545" s="77" t="inlineStr">
        <is>
          <t>TOTAL Equipamento:</t>
        </is>
      </c>
      <c r="F2545" s="89" t="n"/>
      <c r="G2545" s="22">
        <f>SUM(G2544:G2544)</f>
        <v/>
      </c>
    </row>
    <row r="2546" ht="15" customHeight="1">
      <c r="A2546" s="1" t="n"/>
      <c r="B2546" s="1" t="n"/>
      <c r="C2546" s="1" t="n"/>
      <c r="D2546" s="1" t="n"/>
      <c r="E2546" s="78" t="inlineStr">
        <is>
          <t>VALOR:</t>
        </is>
      </c>
      <c r="F2546" s="89" t="n"/>
      <c r="G2546" s="4">
        <f>SUM(G2545)</f>
        <v/>
      </c>
    </row>
    <row r="2547" ht="15" customHeight="1">
      <c r="A2547" s="1" t="n"/>
      <c r="B2547" s="1" t="n"/>
      <c r="C2547" s="1" t="n"/>
      <c r="D2547" s="1" t="n"/>
      <c r="E2547" s="78" t="inlineStr">
        <is>
          <t>VALOR BDI:</t>
        </is>
      </c>
      <c r="F2547" s="89" t="n"/>
      <c r="G2547" s="4">
        <f>ROUNDDOWN(G2546*BDI,2)</f>
        <v/>
      </c>
    </row>
    <row r="2548" ht="15" customHeight="1">
      <c r="A2548" s="1" t="n"/>
      <c r="B2548" s="1" t="n"/>
      <c r="C2548" s="1" t="n"/>
      <c r="D2548" s="1" t="n"/>
      <c r="E2548" s="78" t="inlineStr">
        <is>
          <t>VALOR COM BDI:</t>
        </is>
      </c>
      <c r="F2548" s="89" t="n"/>
      <c r="G2548" s="4">
        <f>G2547 + G2546</f>
        <v/>
      </c>
    </row>
    <row r="2549" ht="9.949999999999999" customHeight="1">
      <c r="A2549" s="1" t="n"/>
      <c r="B2549" s="1" t="n"/>
      <c r="C2549" s="1" t="n"/>
      <c r="D2549" s="1" t="n"/>
      <c r="E2549" s="79" t="n"/>
    </row>
    <row r="2550" ht="20.1" customHeight="1">
      <c r="A2550" s="80" t="inlineStr">
        <is>
          <t>102273 MARTELO DEMOLIDOR ELÉTRICO, COM POTÊNCIA DE 2.000 W, 1.000 IMPACTOS POR MINUTO, PESO DE 30 KG - MATERIAIS NA OPERAÇÃO. AF_01/2021 (H)</t>
        </is>
      </c>
      <c r="B2550" s="88" t="n"/>
      <c r="C2550" s="88" t="n"/>
      <c r="D2550" s="88" t="n"/>
      <c r="E2550" s="88" t="n"/>
      <c r="F2550" s="88" t="n"/>
      <c r="G2550" s="89" t="n"/>
    </row>
    <row r="2551" ht="15" customHeight="1">
      <c r="A2551" s="76" t="inlineStr">
        <is>
          <t>Especiais</t>
        </is>
      </c>
      <c r="B2551" s="89" t="n"/>
      <c r="C2551" s="74" t="inlineStr">
        <is>
          <t>FONTE</t>
        </is>
      </c>
      <c r="D2551" s="74" t="inlineStr">
        <is>
          <t>UNID</t>
        </is>
      </c>
      <c r="E2551" s="74" t="inlineStr">
        <is>
          <t>COEFICIENTE</t>
        </is>
      </c>
      <c r="F2551" s="74" t="inlineStr">
        <is>
          <t>PREÇO UNITÁRIO</t>
        </is>
      </c>
      <c r="G2551" s="74" t="inlineStr">
        <is>
          <t>TOTAL</t>
        </is>
      </c>
    </row>
    <row r="2552" ht="21" customHeight="1">
      <c r="A2552" s="18" t="inlineStr">
        <is>
          <t>00002705</t>
        </is>
      </c>
      <c r="B2552" s="19" t="inlineStr">
        <is>
          <t>ENERGIA ELETRICA ATE 2000 KWH INDUSTRIAL, SEM DEMANDA</t>
        </is>
      </c>
      <c r="C2552" s="18" t="inlineStr">
        <is>
          <t>SINAPI</t>
        </is>
      </c>
      <c r="D2552" s="18" t="inlineStr">
        <is>
          <t>KWH</t>
        </is>
      </c>
      <c r="E2552" s="20" t="n">
        <v>1.7</v>
      </c>
      <c r="F2552" s="21">
        <f>ROUND(M2552*FATOR, 2)</f>
        <v/>
      </c>
      <c r="G2552" s="21">
        <f>TRUNC(TRUNC(E2552,8)*F2552,2)</f>
        <v/>
      </c>
      <c r="L2552" t="n">
        <v>1.7</v>
      </c>
      <c r="M2552" t="n">
        <v>0.97</v>
      </c>
      <c r="N2552">
        <f>(M2552-F2552)</f>
        <v/>
      </c>
    </row>
    <row r="2553" ht="15" customHeight="1">
      <c r="A2553" s="1" t="n"/>
      <c r="B2553" s="1" t="n"/>
      <c r="C2553" s="1" t="n"/>
      <c r="D2553" s="1" t="n"/>
      <c r="E2553" s="77" t="inlineStr">
        <is>
          <t>TOTAL Especiais:</t>
        </is>
      </c>
      <c r="F2553" s="89" t="n"/>
      <c r="G2553" s="22">
        <f>SUM(G2552:G2552)</f>
        <v/>
      </c>
    </row>
    <row r="2554" ht="15" customHeight="1">
      <c r="A2554" s="1" t="n"/>
      <c r="B2554" s="1" t="n"/>
      <c r="C2554" s="1" t="n"/>
      <c r="D2554" s="1" t="n"/>
      <c r="E2554" s="78" t="inlineStr">
        <is>
          <t>VALOR:</t>
        </is>
      </c>
      <c r="F2554" s="89" t="n"/>
      <c r="G2554" s="4">
        <f>SUM(G2553)</f>
        <v/>
      </c>
    </row>
    <row r="2555" ht="15" customHeight="1">
      <c r="A2555" s="1" t="n"/>
      <c r="B2555" s="1" t="n"/>
      <c r="C2555" s="1" t="n"/>
      <c r="D2555" s="1" t="n"/>
      <c r="E2555" s="78" t="inlineStr">
        <is>
          <t>VALOR BDI:</t>
        </is>
      </c>
      <c r="F2555" s="89" t="n"/>
      <c r="G2555" s="4">
        <f>ROUNDDOWN(G2554*BDI,2)</f>
        <v/>
      </c>
    </row>
    <row r="2556" ht="15" customHeight="1">
      <c r="A2556" s="1" t="n"/>
      <c r="B2556" s="1" t="n"/>
      <c r="C2556" s="1" t="n"/>
      <c r="D2556" s="1" t="n"/>
      <c r="E2556" s="78" t="inlineStr">
        <is>
          <t>VALOR COM BDI:</t>
        </is>
      </c>
      <c r="F2556" s="89" t="n"/>
      <c r="G2556" s="4">
        <f>G2555 + G2554</f>
        <v/>
      </c>
    </row>
    <row r="2557" ht="9.949999999999999" customHeight="1">
      <c r="A2557" s="1" t="n"/>
      <c r="B2557" s="1" t="n"/>
      <c r="C2557" s="1" t="n"/>
      <c r="D2557" s="1" t="n"/>
      <c r="E2557" s="79" t="n"/>
    </row>
    <row r="2558" ht="20.1" customHeight="1">
      <c r="A2558" s="80" t="inlineStr">
        <is>
          <t>90780 MESTRE DE OBRAS COM ENCARGOS COMPLEMENTARES (H)</t>
        </is>
      </c>
      <c r="B2558" s="88" t="n"/>
      <c r="C2558" s="88" t="n"/>
      <c r="D2558" s="88" t="n"/>
      <c r="E2558" s="88" t="n"/>
      <c r="F2558" s="88" t="n"/>
      <c r="G2558" s="89" t="n"/>
    </row>
    <row r="2559" ht="15" customHeight="1">
      <c r="A2559" s="76" t="inlineStr">
        <is>
          <t>Encargos Complementares</t>
        </is>
      </c>
      <c r="B2559" s="89" t="n"/>
      <c r="C2559" s="74" t="inlineStr">
        <is>
          <t>FONTE</t>
        </is>
      </c>
      <c r="D2559" s="74" t="inlineStr">
        <is>
          <t>UNID</t>
        </is>
      </c>
      <c r="E2559" s="74" t="inlineStr">
        <is>
          <t>COEFICIENTE</t>
        </is>
      </c>
      <c r="F2559" s="74" t="inlineStr">
        <is>
          <t>PREÇO UNITÁRIO</t>
        </is>
      </c>
      <c r="G2559" s="74" t="inlineStr">
        <is>
          <t>TOTAL</t>
        </is>
      </c>
    </row>
    <row r="2560" ht="21" customHeight="1">
      <c r="A2560" s="18" t="inlineStr">
        <is>
          <t>00043487</t>
        </is>
      </c>
      <c r="B2560" s="19" t="inlineStr">
        <is>
          <t>EPI - FAMILIA ENCARREGADO GERAL - HORISTA (ENCARGOS COMPLEMENTARES - COLETADO CAIXA)</t>
        </is>
      </c>
      <c r="C2560" s="18" t="inlineStr">
        <is>
          <t>SINAPI</t>
        </is>
      </c>
      <c r="D2560" s="18" t="inlineStr">
        <is>
          <t>H</t>
        </is>
      </c>
      <c r="E2560" s="20" t="n">
        <v>1</v>
      </c>
      <c r="F2560" s="21" t="n">
        <v>1.25</v>
      </c>
      <c r="G2560" s="21">
        <f>TRUNC(TRUNC(E2560,8)*F2560,2)</f>
        <v/>
      </c>
      <c r="L2560" t="n">
        <v>1</v>
      </c>
      <c r="M2560" t="n">
        <v>1.25</v>
      </c>
      <c r="N2560">
        <f>(M2560-F2560)</f>
        <v/>
      </c>
    </row>
    <row r="2561" ht="21" customHeight="1">
      <c r="A2561" s="18" t="inlineStr">
        <is>
          <t>00037372</t>
        </is>
      </c>
      <c r="B2561" s="19" t="inlineStr">
        <is>
          <t>EXAMES - HORISTA (COLETADO CAIXA - ENCARGOS COMPLEMENTARES)</t>
        </is>
      </c>
      <c r="C2561" s="18" t="inlineStr">
        <is>
          <t>SINAPI</t>
        </is>
      </c>
      <c r="D2561" s="18" t="inlineStr">
        <is>
          <t>H</t>
        </is>
      </c>
      <c r="E2561" s="20" t="n">
        <v>1</v>
      </c>
      <c r="F2561" s="21" t="n">
        <v>1.34</v>
      </c>
      <c r="G2561" s="21">
        <f>TRUNC(TRUNC(E2561,8)*F2561,2)</f>
        <v/>
      </c>
      <c r="L2561" t="n">
        <v>1</v>
      </c>
      <c r="M2561" t="n">
        <v>1.34</v>
      </c>
      <c r="N2561">
        <f>(M2561-F2561)</f>
        <v/>
      </c>
    </row>
    <row r="2562" ht="21" customHeight="1">
      <c r="A2562" s="18" t="inlineStr">
        <is>
          <t>00043463</t>
        </is>
      </c>
      <c r="B2562" s="19" t="inlineStr">
        <is>
          <t>FERRAMENTAS - FAMILIA ENCARREGADO GERAL - HORISTA (ENCARGOS COMPLEMENTARES - COLETADO CAIXA)</t>
        </is>
      </c>
      <c r="C2562" s="18" t="inlineStr">
        <is>
          <t>SINAPI</t>
        </is>
      </c>
      <c r="D2562" s="18" t="inlineStr">
        <is>
          <t>H</t>
        </is>
      </c>
      <c r="E2562" s="20" t="n">
        <v>1</v>
      </c>
      <c r="F2562" s="21" t="n">
        <v>0.1</v>
      </c>
      <c r="G2562" s="21">
        <f>TRUNC(TRUNC(E2562,8)*F2562,2)</f>
        <v/>
      </c>
      <c r="L2562" t="n">
        <v>1</v>
      </c>
      <c r="M2562" t="n">
        <v>0.1</v>
      </c>
      <c r="N2562">
        <f>(M2562-F2562)</f>
        <v/>
      </c>
    </row>
    <row r="2563" ht="21" customHeight="1">
      <c r="A2563" s="18" t="inlineStr">
        <is>
          <t>00037373</t>
        </is>
      </c>
      <c r="B2563" s="19" t="inlineStr">
        <is>
          <t>SEGURO - HORISTA (COLETADO CAIXA - ENCARGOS COMPLEMENTARES)</t>
        </is>
      </c>
      <c r="C2563" s="18" t="inlineStr">
        <is>
          <t>SINAPI</t>
        </is>
      </c>
      <c r="D2563" s="18" t="inlineStr">
        <is>
          <t>H</t>
        </is>
      </c>
      <c r="E2563" s="20" t="n">
        <v>1</v>
      </c>
      <c r="F2563" s="21" t="n">
        <v>0.04</v>
      </c>
      <c r="G2563" s="21">
        <f>TRUNC(TRUNC(E2563,8)*F2563,2)</f>
        <v/>
      </c>
      <c r="L2563" t="n">
        <v>1</v>
      </c>
      <c r="M2563" t="n">
        <v>0.04</v>
      </c>
      <c r="N2563">
        <f>(M2563-F2563)</f>
        <v/>
      </c>
    </row>
    <row r="2564" ht="15" customHeight="1">
      <c r="A2564" s="1" t="n"/>
      <c r="B2564" s="1" t="n"/>
      <c r="C2564" s="1" t="n"/>
      <c r="D2564" s="1" t="n"/>
      <c r="E2564" s="77" t="inlineStr">
        <is>
          <t>TOTAL Encargos Complementares:</t>
        </is>
      </c>
      <c r="F2564" s="89" t="n"/>
      <c r="G2564" s="22">
        <f>SUM(G2560:G2563)</f>
        <v/>
      </c>
    </row>
    <row r="2565" ht="15" customHeight="1">
      <c r="A2565" s="76" t="inlineStr">
        <is>
          <t>Mão de Obra</t>
        </is>
      </c>
      <c r="B2565" s="89" t="n"/>
      <c r="C2565" s="74" t="inlineStr">
        <is>
          <t>FONTE</t>
        </is>
      </c>
      <c r="D2565" s="74" t="inlineStr">
        <is>
          <t>UNID</t>
        </is>
      </c>
      <c r="E2565" s="74" t="inlineStr">
        <is>
          <t>COEFICIENTE</t>
        </is>
      </c>
      <c r="F2565" s="74" t="inlineStr">
        <is>
          <t>PREÇO UNITÁRIO</t>
        </is>
      </c>
      <c r="G2565" s="74" t="inlineStr">
        <is>
          <t>TOTAL</t>
        </is>
      </c>
    </row>
    <row r="2566" ht="15" customHeight="1">
      <c r="A2566" s="18" t="inlineStr">
        <is>
          <t>00004069</t>
        </is>
      </c>
      <c r="B2566" s="19" t="inlineStr">
        <is>
          <t>MESTRE DE OBRAS (HORISTA)</t>
        </is>
      </c>
      <c r="C2566" s="18" t="inlineStr">
        <is>
          <t>SINAPI</t>
        </is>
      </c>
      <c r="D2566" s="18" t="inlineStr">
        <is>
          <t>H</t>
        </is>
      </c>
      <c r="E2566" s="20">
        <f>L2566*FATOR</f>
        <v/>
      </c>
      <c r="F2566" s="21" t="n">
        <v>37.52</v>
      </c>
      <c r="G2566" s="21">
        <f>TRUNC(TRUNC(E2566,8)*F2566,2)</f>
        <v/>
      </c>
      <c r="L2566" t="n">
        <v>1</v>
      </c>
      <c r="M2566" t="n">
        <v>37.52</v>
      </c>
      <c r="N2566">
        <f>(M2566-F2566)</f>
        <v/>
      </c>
    </row>
    <row r="2567" ht="15" customHeight="1">
      <c r="A2567" s="1" t="n"/>
      <c r="B2567" s="1" t="n"/>
      <c r="C2567" s="1" t="n"/>
      <c r="D2567" s="1" t="n"/>
      <c r="E2567" s="77" t="inlineStr">
        <is>
          <t>TOTAL Mão de Obra:</t>
        </is>
      </c>
      <c r="F2567" s="89" t="n"/>
      <c r="G2567" s="22">
        <f>SUM(G2566:G2566)</f>
        <v/>
      </c>
    </row>
    <row r="2568" ht="15" customHeight="1">
      <c r="A2568" s="76" t="inlineStr">
        <is>
          <t>Serviço</t>
        </is>
      </c>
      <c r="B2568" s="89" t="n"/>
      <c r="C2568" s="74" t="inlineStr">
        <is>
          <t>FONTE</t>
        </is>
      </c>
      <c r="D2568" s="74" t="inlineStr">
        <is>
          <t>UNID</t>
        </is>
      </c>
      <c r="E2568" s="74" t="inlineStr">
        <is>
          <t>COEFICIENTE</t>
        </is>
      </c>
      <c r="F2568" s="74" t="inlineStr">
        <is>
          <t>PREÇO UNITÁRIO</t>
        </is>
      </c>
      <c r="G2568" s="74" t="inlineStr">
        <is>
          <t>TOTAL</t>
        </is>
      </c>
    </row>
    <row r="2569" ht="21" customHeight="1">
      <c r="A2569" s="18" t="inlineStr">
        <is>
          <t>95405</t>
        </is>
      </c>
      <c r="B2569" s="19" t="inlineStr">
        <is>
          <t>CURSO DE CAPACITAÇÃO PARA MESTRE DE OBRAS (ENCARGOS COMPLEMENTARES) - HORISTA</t>
        </is>
      </c>
      <c r="C2569" s="18" t="inlineStr">
        <is>
          <t>SINAPI</t>
        </is>
      </c>
      <c r="D2569" s="18" t="inlineStr">
        <is>
          <t>H</t>
        </is>
      </c>
      <c r="E2569" s="20" t="n">
        <v>1</v>
      </c>
      <c r="F2569" s="21">
        <f>'COMPOSICOES AUXILIARES'!G1269</f>
        <v/>
      </c>
      <c r="G2569" s="21">
        <f>TRUNC(TRUNC(E2569,8)*F2569,2)</f>
        <v/>
      </c>
      <c r="L2569" t="n">
        <v>1</v>
      </c>
      <c r="M2569" t="n">
        <v>0.91</v>
      </c>
      <c r="N2569">
        <f>(M2569-F2569)</f>
        <v/>
      </c>
    </row>
    <row r="2570" ht="15" customHeight="1">
      <c r="A2570" s="1" t="n"/>
      <c r="B2570" s="1" t="n"/>
      <c r="C2570" s="1" t="n"/>
      <c r="D2570" s="1" t="n"/>
      <c r="E2570" s="77" t="inlineStr">
        <is>
          <t>TOTAL Serviço:</t>
        </is>
      </c>
      <c r="F2570" s="89" t="n"/>
      <c r="G2570" s="22">
        <f>SUM(G2569:G2569)</f>
        <v/>
      </c>
    </row>
    <row r="2571" ht="15" customHeight="1">
      <c r="A2571" s="1" t="n"/>
      <c r="B2571" s="1" t="n"/>
      <c r="C2571" s="1" t="n"/>
      <c r="D2571" s="1" t="n"/>
      <c r="E2571" s="78" t="inlineStr">
        <is>
          <t>VALOR:</t>
        </is>
      </c>
      <c r="F2571" s="89" t="n"/>
      <c r="G2571" s="4">
        <f>SUM(G2570,G2567,G2564)</f>
        <v/>
      </c>
    </row>
    <row r="2572" ht="15" customHeight="1">
      <c r="A2572" s="1" t="n"/>
      <c r="B2572" s="1" t="n"/>
      <c r="C2572" s="1" t="n"/>
      <c r="D2572" s="1" t="n"/>
      <c r="E2572" s="78" t="inlineStr">
        <is>
          <t>VALOR BDI:</t>
        </is>
      </c>
      <c r="F2572" s="89" t="n"/>
      <c r="G2572" s="4">
        <f>ROUNDDOWN(G2571*BDI,2)</f>
        <v/>
      </c>
    </row>
    <row r="2573" ht="15" customHeight="1">
      <c r="A2573" s="1" t="n"/>
      <c r="B2573" s="1" t="n"/>
      <c r="C2573" s="1" t="n"/>
      <c r="D2573" s="1" t="n"/>
      <c r="E2573" s="78" t="inlineStr">
        <is>
          <t>VALOR COM BDI:</t>
        </is>
      </c>
      <c r="F2573" s="89" t="n"/>
      <c r="G2573" s="4">
        <f>G2572 + G2571</f>
        <v/>
      </c>
    </row>
    <row r="2574" ht="9.949999999999999" customHeight="1">
      <c r="A2574" s="1" t="n"/>
      <c r="B2574" s="1" t="n"/>
      <c r="C2574" s="1" t="n"/>
      <c r="D2574" s="1" t="n"/>
      <c r="E2574" s="79" t="n"/>
    </row>
    <row r="2575" ht="20.1" customHeight="1">
      <c r="A2575" s="80" t="inlineStr">
        <is>
          <t>88278 MONTADOR DE ESTRUTURA METÁLICA COM ENCARGOS COMPLEMENTARES (H)</t>
        </is>
      </c>
      <c r="B2575" s="88" t="n"/>
      <c r="C2575" s="88" t="n"/>
      <c r="D2575" s="88" t="n"/>
      <c r="E2575" s="88" t="n"/>
      <c r="F2575" s="88" t="n"/>
      <c r="G2575" s="89" t="n"/>
    </row>
    <row r="2576" ht="15" customHeight="1">
      <c r="A2576" s="76" t="inlineStr">
        <is>
          <t>Encargos Complementares</t>
        </is>
      </c>
      <c r="B2576" s="89" t="n"/>
      <c r="C2576" s="74" t="inlineStr">
        <is>
          <t>FONTE</t>
        </is>
      </c>
      <c r="D2576" s="74" t="inlineStr">
        <is>
          <t>UNID</t>
        </is>
      </c>
      <c r="E2576" s="74" t="inlineStr">
        <is>
          <t>COEFICIENTE</t>
        </is>
      </c>
      <c r="F2576" s="74" t="inlineStr">
        <is>
          <t>PREÇO UNITÁRIO</t>
        </is>
      </c>
      <c r="G2576" s="74" t="inlineStr">
        <is>
          <t>TOTAL</t>
        </is>
      </c>
    </row>
    <row r="2577" ht="21" customHeight="1">
      <c r="A2577" s="18" t="inlineStr">
        <is>
          <t>00037370</t>
        </is>
      </c>
      <c r="B2577" s="19" t="inlineStr">
        <is>
          <t>ALIMENTACAO - HORISTA (COLETADO CAIXA - ENCARGOS COMPLEMENTARES)</t>
        </is>
      </c>
      <c r="C2577" s="18" t="inlineStr">
        <is>
          <t>SINAPI</t>
        </is>
      </c>
      <c r="D2577" s="18" t="inlineStr">
        <is>
          <t>H</t>
        </is>
      </c>
      <c r="E2577" s="20" t="n">
        <v>1</v>
      </c>
      <c r="F2577" s="21" t="n">
        <v>3.39</v>
      </c>
      <c r="G2577" s="21">
        <f>TRUNC(TRUNC(E2577,8)*F2577,2)</f>
        <v/>
      </c>
      <c r="L2577" t="n">
        <v>1</v>
      </c>
      <c r="M2577" t="n">
        <v>3.39</v>
      </c>
      <c r="N2577">
        <f>(M2577-F2577)</f>
        <v/>
      </c>
    </row>
    <row r="2578" ht="21" customHeight="1">
      <c r="A2578" s="18" t="inlineStr">
        <is>
          <t>00043488</t>
        </is>
      </c>
      <c r="B2578" s="19" t="inlineStr">
        <is>
          <t>EPI - FAMILIA OPERADOR ESCAVADEIRA - HORISTA (ENCARGOS COMPLEMENTARES - COLETADO CAIXA)</t>
        </is>
      </c>
      <c r="C2578" s="18" t="inlineStr">
        <is>
          <t>SINAPI</t>
        </is>
      </c>
      <c r="D2578" s="18" t="inlineStr">
        <is>
          <t>H</t>
        </is>
      </c>
      <c r="E2578" s="20" t="n">
        <v>1</v>
      </c>
      <c r="F2578" s="21" t="n">
        <v>0.86</v>
      </c>
      <c r="G2578" s="21">
        <f>TRUNC(TRUNC(E2578,8)*F2578,2)</f>
        <v/>
      </c>
      <c r="L2578" t="n">
        <v>1</v>
      </c>
      <c r="M2578" t="n">
        <v>0.86</v>
      </c>
      <c r="N2578">
        <f>(M2578-F2578)</f>
        <v/>
      </c>
    </row>
    <row r="2579" ht="21" customHeight="1">
      <c r="A2579" s="18" t="inlineStr">
        <is>
          <t>00037372</t>
        </is>
      </c>
      <c r="B2579" s="19" t="inlineStr">
        <is>
          <t>EXAMES - HORISTA (COLETADO CAIXA - ENCARGOS COMPLEMENTARES)</t>
        </is>
      </c>
      <c r="C2579" s="18" t="inlineStr">
        <is>
          <t>SINAPI</t>
        </is>
      </c>
      <c r="D2579" s="18" t="inlineStr">
        <is>
          <t>H</t>
        </is>
      </c>
      <c r="E2579" s="20" t="n">
        <v>1</v>
      </c>
      <c r="F2579" s="21" t="n">
        <v>1.34</v>
      </c>
      <c r="G2579" s="21">
        <f>TRUNC(TRUNC(E2579,8)*F2579,2)</f>
        <v/>
      </c>
      <c r="L2579" t="n">
        <v>1</v>
      </c>
      <c r="M2579" t="n">
        <v>1.34</v>
      </c>
      <c r="N2579">
        <f>(M2579-F2579)</f>
        <v/>
      </c>
    </row>
    <row r="2580" ht="29.1" customHeight="1">
      <c r="A2580" s="18" t="inlineStr">
        <is>
          <t>00043464</t>
        </is>
      </c>
      <c r="B2580" s="19" t="inlineStr">
        <is>
          <t>FERRAMENTAS - FAMILIA OPERADOR ESCAVADEIRA - HORISTA (ENCARGOS COMPLEMENTARES - COLETADO CAIXA)</t>
        </is>
      </c>
      <c r="C2580" s="18" t="inlineStr">
        <is>
          <t>SINAPI</t>
        </is>
      </c>
      <c r="D2580" s="18" t="inlineStr">
        <is>
          <t>H</t>
        </is>
      </c>
      <c r="E2580" s="20" t="n">
        <v>1</v>
      </c>
      <c r="F2580" s="21" t="n">
        <v>0.01</v>
      </c>
      <c r="G2580" s="21">
        <f>TRUNC(TRUNC(E2580,8)*F2580,2)</f>
        <v/>
      </c>
      <c r="L2580" t="n">
        <v>1</v>
      </c>
      <c r="M2580" t="n">
        <v>0.01</v>
      </c>
      <c r="N2580">
        <f>(M2580-F2580)</f>
        <v/>
      </c>
    </row>
    <row r="2581" ht="21" customHeight="1">
      <c r="A2581" s="18" t="inlineStr">
        <is>
          <t>00037373</t>
        </is>
      </c>
      <c r="B2581" s="19" t="inlineStr">
        <is>
          <t>SEGURO - HORISTA (COLETADO CAIXA - ENCARGOS COMPLEMENTARES)</t>
        </is>
      </c>
      <c r="C2581" s="18" t="inlineStr">
        <is>
          <t>SINAPI</t>
        </is>
      </c>
      <c r="D2581" s="18" t="inlineStr">
        <is>
          <t>H</t>
        </is>
      </c>
      <c r="E2581" s="20" t="n">
        <v>1</v>
      </c>
      <c r="F2581" s="21" t="n">
        <v>0.04</v>
      </c>
      <c r="G2581" s="21">
        <f>TRUNC(TRUNC(E2581,8)*F2581,2)</f>
        <v/>
      </c>
      <c r="L2581" t="n">
        <v>1</v>
      </c>
      <c r="M2581" t="n">
        <v>0.04</v>
      </c>
      <c r="N2581">
        <f>(M2581-F2581)</f>
        <v/>
      </c>
    </row>
    <row r="2582" ht="21" customHeight="1">
      <c r="A2582" s="18" t="inlineStr">
        <is>
          <t>00037371</t>
        </is>
      </c>
      <c r="B2582" s="19" t="inlineStr">
        <is>
          <t>TRANSPORTE - HORISTA (COLETADO CAIXA - ENCARGOS COMPLEMENTARES)</t>
        </is>
      </c>
      <c r="C2582" s="18" t="inlineStr">
        <is>
          <t>SINAPI</t>
        </is>
      </c>
      <c r="D2582" s="18" t="inlineStr">
        <is>
          <t>H</t>
        </is>
      </c>
      <c r="E2582" s="20" t="n">
        <v>1</v>
      </c>
      <c r="F2582" s="21" t="n">
        <v>1.1</v>
      </c>
      <c r="G2582" s="21">
        <f>TRUNC(TRUNC(E2582,8)*F2582,2)</f>
        <v/>
      </c>
      <c r="L2582" t="n">
        <v>1</v>
      </c>
      <c r="M2582" t="n">
        <v>1.1</v>
      </c>
      <c r="N2582">
        <f>(M2582-F2582)</f>
        <v/>
      </c>
    </row>
    <row r="2583" ht="15" customHeight="1">
      <c r="A2583" s="1" t="n"/>
      <c r="B2583" s="1" t="n"/>
      <c r="C2583" s="1" t="n"/>
      <c r="D2583" s="1" t="n"/>
      <c r="E2583" s="77" t="inlineStr">
        <is>
          <t>TOTAL Encargos Complementares:</t>
        </is>
      </c>
      <c r="F2583" s="89" t="n"/>
      <c r="G2583" s="22">
        <f>SUM(G2577:G2582)</f>
        <v/>
      </c>
    </row>
    <row r="2584" ht="15" customHeight="1">
      <c r="A2584" s="76" t="inlineStr">
        <is>
          <t>Mão de Obra</t>
        </is>
      </c>
      <c r="B2584" s="89" t="n"/>
      <c r="C2584" s="74" t="inlineStr">
        <is>
          <t>FONTE</t>
        </is>
      </c>
      <c r="D2584" s="74" t="inlineStr">
        <is>
          <t>UNID</t>
        </is>
      </c>
      <c r="E2584" s="74" t="inlineStr">
        <is>
          <t>COEFICIENTE</t>
        </is>
      </c>
      <c r="F2584" s="74" t="inlineStr">
        <is>
          <t>PREÇO UNITÁRIO</t>
        </is>
      </c>
      <c r="G2584" s="74" t="inlineStr">
        <is>
          <t>TOTAL</t>
        </is>
      </c>
    </row>
    <row r="2585" ht="15" customHeight="1">
      <c r="A2585" s="18" t="inlineStr">
        <is>
          <t>00044497</t>
        </is>
      </c>
      <c r="B2585" s="19" t="inlineStr">
        <is>
          <t>MONTADOR DE ESTRUTURAS METALICAS HORISTA</t>
        </is>
      </c>
      <c r="C2585" s="18" t="inlineStr">
        <is>
          <t>SINAPI</t>
        </is>
      </c>
      <c r="D2585" s="18" t="inlineStr">
        <is>
          <t>H</t>
        </is>
      </c>
      <c r="E2585" s="20">
        <f>L2585*FATOR</f>
        <v/>
      </c>
      <c r="F2585" s="21" t="n">
        <v>18.06</v>
      </c>
      <c r="G2585" s="21">
        <f>TRUNC(TRUNC(E2585,8)*F2585,2)</f>
        <v/>
      </c>
      <c r="L2585" t="n">
        <v>1</v>
      </c>
      <c r="M2585" t="n">
        <v>18.06</v>
      </c>
      <c r="N2585">
        <f>(M2585-F2585)</f>
        <v/>
      </c>
    </row>
    <row r="2586" ht="15" customHeight="1">
      <c r="A2586" s="1" t="n"/>
      <c r="B2586" s="1" t="n"/>
      <c r="C2586" s="1" t="n"/>
      <c r="D2586" s="1" t="n"/>
      <c r="E2586" s="77" t="inlineStr">
        <is>
          <t>TOTAL Mão de Obra:</t>
        </is>
      </c>
      <c r="F2586" s="89" t="n"/>
      <c r="G2586" s="22">
        <f>SUM(G2585:G2585)</f>
        <v/>
      </c>
    </row>
    <row r="2587" ht="15" customHeight="1">
      <c r="A2587" s="76" t="inlineStr">
        <is>
          <t>Serviço</t>
        </is>
      </c>
      <c r="B2587" s="89" t="n"/>
      <c r="C2587" s="74" t="inlineStr">
        <is>
          <t>FONTE</t>
        </is>
      </c>
      <c r="D2587" s="74" t="inlineStr">
        <is>
          <t>UNID</t>
        </is>
      </c>
      <c r="E2587" s="74" t="inlineStr">
        <is>
          <t>COEFICIENTE</t>
        </is>
      </c>
      <c r="F2587" s="74" t="inlineStr">
        <is>
          <t>PREÇO UNITÁRIO</t>
        </is>
      </c>
      <c r="G2587" s="74" t="inlineStr">
        <is>
          <t>TOTAL</t>
        </is>
      </c>
    </row>
    <row r="2588" ht="21" customHeight="1">
      <c r="A2588" s="18" t="inlineStr">
        <is>
          <t>95344</t>
        </is>
      </c>
      <c r="B2588" s="19" t="inlineStr">
        <is>
          <t>CURSO DE CAPACITAÇÃO PARA MONTADOR DE ESTRUTURA METÁLICA (ENCARGOS COMPLEMENTARES) - HORISTA</t>
        </is>
      </c>
      <c r="C2588" s="18" t="inlineStr">
        <is>
          <t>SINAPI</t>
        </is>
      </c>
      <c r="D2588" s="18" t="inlineStr">
        <is>
          <t>H</t>
        </is>
      </c>
      <c r="E2588" s="20" t="n">
        <v>1</v>
      </c>
      <c r="F2588" s="21">
        <f>'COMPOSICOES AUXILIARES'!G1277</f>
        <v/>
      </c>
      <c r="G2588" s="21">
        <f>TRUNC(TRUNC(E2588,8)*F2588,2)</f>
        <v/>
      </c>
      <c r="L2588" t="n">
        <v>1</v>
      </c>
      <c r="M2588" t="n">
        <v>0.23</v>
      </c>
      <c r="N2588">
        <f>(M2588-F2588)</f>
        <v/>
      </c>
    </row>
    <row r="2589" ht="15" customHeight="1">
      <c r="A2589" s="1" t="n"/>
      <c r="B2589" s="1" t="n"/>
      <c r="C2589" s="1" t="n"/>
      <c r="D2589" s="1" t="n"/>
      <c r="E2589" s="77" t="inlineStr">
        <is>
          <t>TOTAL Serviço:</t>
        </is>
      </c>
      <c r="F2589" s="89" t="n"/>
      <c r="G2589" s="22">
        <f>SUM(G2588:G2588)</f>
        <v/>
      </c>
    </row>
    <row r="2590" ht="15" customHeight="1">
      <c r="A2590" s="1" t="n"/>
      <c r="B2590" s="1" t="n"/>
      <c r="C2590" s="1" t="n"/>
      <c r="D2590" s="1" t="n"/>
      <c r="E2590" s="78" t="inlineStr">
        <is>
          <t>VALOR:</t>
        </is>
      </c>
      <c r="F2590" s="89" t="n"/>
      <c r="G2590" s="4">
        <f>SUM(G2589,G2586,G2583)</f>
        <v/>
      </c>
    </row>
    <row r="2591" ht="15" customHeight="1">
      <c r="A2591" s="1" t="n"/>
      <c r="B2591" s="1" t="n"/>
      <c r="C2591" s="1" t="n"/>
      <c r="D2591" s="1" t="n"/>
      <c r="E2591" s="78" t="inlineStr">
        <is>
          <t>VALOR BDI:</t>
        </is>
      </c>
      <c r="F2591" s="89" t="n"/>
      <c r="G2591" s="4">
        <f>ROUNDDOWN(G2590*BDI,2)</f>
        <v/>
      </c>
    </row>
    <row r="2592" ht="15" customHeight="1">
      <c r="A2592" s="1" t="n"/>
      <c r="B2592" s="1" t="n"/>
      <c r="C2592" s="1" t="n"/>
      <c r="D2592" s="1" t="n"/>
      <c r="E2592" s="78" t="inlineStr">
        <is>
          <t>VALOR COM BDI:</t>
        </is>
      </c>
      <c r="F2592" s="89" t="n"/>
      <c r="G2592" s="4">
        <f>G2591 + G2590</f>
        <v/>
      </c>
    </row>
    <row r="2593" ht="9.949999999999999" customHeight="1">
      <c r="A2593" s="1" t="n"/>
      <c r="B2593" s="1" t="n"/>
      <c r="C2593" s="1" t="n"/>
      <c r="D2593" s="1" t="n"/>
      <c r="E2593" s="79" t="n"/>
    </row>
    <row r="2594" ht="20.1" customHeight="1">
      <c r="A2594" s="80" t="inlineStr">
        <is>
          <t>88281 MOTORISTA DE BASCULANTE COM ENCARGOS COMPLEMENTARES (H)</t>
        </is>
      </c>
      <c r="B2594" s="88" t="n"/>
      <c r="C2594" s="88" t="n"/>
      <c r="D2594" s="88" t="n"/>
      <c r="E2594" s="88" t="n"/>
      <c r="F2594" s="88" t="n"/>
      <c r="G2594" s="89" t="n"/>
    </row>
    <row r="2595" ht="15" customHeight="1">
      <c r="A2595" s="76" t="inlineStr">
        <is>
          <t>Encargos Complementares</t>
        </is>
      </c>
      <c r="B2595" s="89" t="n"/>
      <c r="C2595" s="74" t="inlineStr">
        <is>
          <t>FONTE</t>
        </is>
      </c>
      <c r="D2595" s="74" t="inlineStr">
        <is>
          <t>UNID</t>
        </is>
      </c>
      <c r="E2595" s="74" t="inlineStr">
        <is>
          <t>COEFICIENTE</t>
        </is>
      </c>
      <c r="F2595" s="74" t="inlineStr">
        <is>
          <t>PREÇO UNITÁRIO</t>
        </is>
      </c>
      <c r="G2595" s="74" t="inlineStr">
        <is>
          <t>TOTAL</t>
        </is>
      </c>
    </row>
    <row r="2596" ht="21" customHeight="1">
      <c r="A2596" s="18" t="inlineStr">
        <is>
          <t>00037370</t>
        </is>
      </c>
      <c r="B2596" s="19" t="inlineStr">
        <is>
          <t>ALIMENTACAO - HORISTA (COLETADO CAIXA - ENCARGOS COMPLEMENTARES)</t>
        </is>
      </c>
      <c r="C2596" s="18" t="inlineStr">
        <is>
          <t>SINAPI</t>
        </is>
      </c>
      <c r="D2596" s="18" t="inlineStr">
        <is>
          <t>H</t>
        </is>
      </c>
      <c r="E2596" s="20" t="n">
        <v>1</v>
      </c>
      <c r="F2596" s="21" t="n">
        <v>3.39</v>
      </c>
      <c r="G2596" s="21">
        <f>TRUNC(TRUNC(E2596,8)*F2596,2)</f>
        <v/>
      </c>
      <c r="L2596" t="n">
        <v>1</v>
      </c>
      <c r="M2596" t="n">
        <v>3.39</v>
      </c>
      <c r="N2596">
        <f>(M2596-F2596)</f>
        <v/>
      </c>
    </row>
    <row r="2597" ht="21" customHeight="1">
      <c r="A2597" s="18" t="inlineStr">
        <is>
          <t>00043488</t>
        </is>
      </c>
      <c r="B2597" s="19" t="inlineStr">
        <is>
          <t>EPI - FAMILIA OPERADOR ESCAVADEIRA - HORISTA (ENCARGOS COMPLEMENTARES - COLETADO CAIXA)</t>
        </is>
      </c>
      <c r="C2597" s="18" t="inlineStr">
        <is>
          <t>SINAPI</t>
        </is>
      </c>
      <c r="D2597" s="18" t="inlineStr">
        <is>
          <t>H</t>
        </is>
      </c>
      <c r="E2597" s="20" t="n">
        <v>1</v>
      </c>
      <c r="F2597" s="21" t="n">
        <v>0.86</v>
      </c>
      <c r="G2597" s="21">
        <f>TRUNC(TRUNC(E2597,8)*F2597,2)</f>
        <v/>
      </c>
      <c r="L2597" t="n">
        <v>1</v>
      </c>
      <c r="M2597" t="n">
        <v>0.86</v>
      </c>
      <c r="N2597">
        <f>(M2597-F2597)</f>
        <v/>
      </c>
    </row>
    <row r="2598" ht="21" customHeight="1">
      <c r="A2598" s="18" t="inlineStr">
        <is>
          <t>00037372</t>
        </is>
      </c>
      <c r="B2598" s="19" t="inlineStr">
        <is>
          <t>EXAMES - HORISTA (COLETADO CAIXA - ENCARGOS COMPLEMENTARES)</t>
        </is>
      </c>
      <c r="C2598" s="18" t="inlineStr">
        <is>
          <t>SINAPI</t>
        </is>
      </c>
      <c r="D2598" s="18" t="inlineStr">
        <is>
          <t>H</t>
        </is>
      </c>
      <c r="E2598" s="20" t="n">
        <v>1</v>
      </c>
      <c r="F2598" s="21" t="n">
        <v>1.34</v>
      </c>
      <c r="G2598" s="21">
        <f>TRUNC(TRUNC(E2598,8)*F2598,2)</f>
        <v/>
      </c>
      <c r="L2598" t="n">
        <v>1</v>
      </c>
      <c r="M2598" t="n">
        <v>1.34</v>
      </c>
      <c r="N2598">
        <f>(M2598-F2598)</f>
        <v/>
      </c>
    </row>
    <row r="2599" ht="29.1" customHeight="1">
      <c r="A2599" s="18" t="inlineStr">
        <is>
          <t>00043464</t>
        </is>
      </c>
      <c r="B2599" s="19" t="inlineStr">
        <is>
          <t>FERRAMENTAS - FAMILIA OPERADOR ESCAVADEIRA - HORISTA (ENCARGOS COMPLEMENTARES - COLETADO CAIXA)</t>
        </is>
      </c>
      <c r="C2599" s="18" t="inlineStr">
        <is>
          <t>SINAPI</t>
        </is>
      </c>
      <c r="D2599" s="18" t="inlineStr">
        <is>
          <t>H</t>
        </is>
      </c>
      <c r="E2599" s="20" t="n">
        <v>1</v>
      </c>
      <c r="F2599" s="21" t="n">
        <v>0.01</v>
      </c>
      <c r="G2599" s="21">
        <f>TRUNC(TRUNC(E2599,8)*F2599,2)</f>
        <v/>
      </c>
      <c r="L2599" t="n">
        <v>1</v>
      </c>
      <c r="M2599" t="n">
        <v>0.01</v>
      </c>
      <c r="N2599">
        <f>(M2599-F2599)</f>
        <v/>
      </c>
    </row>
    <row r="2600" ht="21" customHeight="1">
      <c r="A2600" s="18" t="inlineStr">
        <is>
          <t>00037373</t>
        </is>
      </c>
      <c r="B2600" s="19" t="inlineStr">
        <is>
          <t>SEGURO - HORISTA (COLETADO CAIXA - ENCARGOS COMPLEMENTARES)</t>
        </is>
      </c>
      <c r="C2600" s="18" t="inlineStr">
        <is>
          <t>SINAPI</t>
        </is>
      </c>
      <c r="D2600" s="18" t="inlineStr">
        <is>
          <t>H</t>
        </is>
      </c>
      <c r="E2600" s="20" t="n">
        <v>1</v>
      </c>
      <c r="F2600" s="21" t="n">
        <v>0.04</v>
      </c>
      <c r="G2600" s="21">
        <f>TRUNC(TRUNC(E2600,8)*F2600,2)</f>
        <v/>
      </c>
      <c r="L2600" t="n">
        <v>1</v>
      </c>
      <c r="M2600" t="n">
        <v>0.04</v>
      </c>
      <c r="N2600">
        <f>(M2600-F2600)</f>
        <v/>
      </c>
    </row>
    <row r="2601" ht="21" customHeight="1">
      <c r="A2601" s="18" t="inlineStr">
        <is>
          <t>00037371</t>
        </is>
      </c>
      <c r="B2601" s="19" t="inlineStr">
        <is>
          <t>TRANSPORTE - HORISTA (COLETADO CAIXA - ENCARGOS COMPLEMENTARES)</t>
        </is>
      </c>
      <c r="C2601" s="18" t="inlineStr">
        <is>
          <t>SINAPI</t>
        </is>
      </c>
      <c r="D2601" s="18" t="inlineStr">
        <is>
          <t>H</t>
        </is>
      </c>
      <c r="E2601" s="20" t="n">
        <v>1</v>
      </c>
      <c r="F2601" s="21" t="n">
        <v>1.1</v>
      </c>
      <c r="G2601" s="21">
        <f>TRUNC(TRUNC(E2601,8)*F2601,2)</f>
        <v/>
      </c>
      <c r="L2601" t="n">
        <v>1</v>
      </c>
      <c r="M2601" t="n">
        <v>1.1</v>
      </c>
      <c r="N2601">
        <f>(M2601-F2601)</f>
        <v/>
      </c>
    </row>
    <row r="2602" ht="15" customHeight="1">
      <c r="A2602" s="1" t="n"/>
      <c r="B2602" s="1" t="n"/>
      <c r="C2602" s="1" t="n"/>
      <c r="D2602" s="1" t="n"/>
      <c r="E2602" s="77" t="inlineStr">
        <is>
          <t>TOTAL Encargos Complementares:</t>
        </is>
      </c>
      <c r="F2602" s="89" t="n"/>
      <c r="G2602" s="22">
        <f>SUM(G2596:G2601)</f>
        <v/>
      </c>
    </row>
    <row r="2603" ht="15" customHeight="1">
      <c r="A2603" s="76" t="inlineStr">
        <is>
          <t>Mão de Obra</t>
        </is>
      </c>
      <c r="B2603" s="89" t="n"/>
      <c r="C2603" s="74" t="inlineStr">
        <is>
          <t>FONTE</t>
        </is>
      </c>
      <c r="D2603" s="74" t="inlineStr">
        <is>
          <t>UNID</t>
        </is>
      </c>
      <c r="E2603" s="74" t="inlineStr">
        <is>
          <t>COEFICIENTE</t>
        </is>
      </c>
      <c r="F2603" s="74" t="inlineStr">
        <is>
          <t>PREÇO UNITÁRIO</t>
        </is>
      </c>
      <c r="G2603" s="74" t="inlineStr">
        <is>
          <t>TOTAL</t>
        </is>
      </c>
    </row>
    <row r="2604" ht="15" customHeight="1">
      <c r="A2604" s="18" t="inlineStr">
        <is>
          <t>00020020</t>
        </is>
      </c>
      <c r="B2604" s="19" t="inlineStr">
        <is>
          <t>MOTORISTA DE CAMINHAO-BASCULANTE (HORISTA)</t>
        </is>
      </c>
      <c r="C2604" s="18" t="inlineStr">
        <is>
          <t>SINAPI</t>
        </is>
      </c>
      <c r="D2604" s="18" t="inlineStr">
        <is>
          <t>H</t>
        </is>
      </c>
      <c r="E2604" s="20">
        <f>L2604*FATOR</f>
        <v/>
      </c>
      <c r="F2604" s="21" t="n">
        <v>28.57</v>
      </c>
      <c r="G2604" s="21">
        <f>TRUNC(TRUNC(E2604,8)*F2604,2)</f>
        <v/>
      </c>
      <c r="L2604" t="n">
        <v>1</v>
      </c>
      <c r="M2604" t="n">
        <v>28.57</v>
      </c>
      <c r="N2604">
        <f>(M2604-F2604)</f>
        <v/>
      </c>
    </row>
    <row r="2605" ht="15" customHeight="1">
      <c r="A2605" s="1" t="n"/>
      <c r="B2605" s="1" t="n"/>
      <c r="C2605" s="1" t="n"/>
      <c r="D2605" s="1" t="n"/>
      <c r="E2605" s="77" t="inlineStr">
        <is>
          <t>TOTAL Mão de Obra:</t>
        </is>
      </c>
      <c r="F2605" s="89" t="n"/>
      <c r="G2605" s="22">
        <f>SUM(G2604:G2604)</f>
        <v/>
      </c>
    </row>
    <row r="2606" ht="15" customHeight="1">
      <c r="A2606" s="76" t="inlineStr">
        <is>
          <t>Serviço</t>
        </is>
      </c>
      <c r="B2606" s="89" t="n"/>
      <c r="C2606" s="74" t="inlineStr">
        <is>
          <t>FONTE</t>
        </is>
      </c>
      <c r="D2606" s="74" t="inlineStr">
        <is>
          <t>UNID</t>
        </is>
      </c>
      <c r="E2606" s="74" t="inlineStr">
        <is>
          <t>COEFICIENTE</t>
        </is>
      </c>
      <c r="F2606" s="74" t="inlineStr">
        <is>
          <t>PREÇO UNITÁRIO</t>
        </is>
      </c>
      <c r="G2606" s="74" t="inlineStr">
        <is>
          <t>TOTAL</t>
        </is>
      </c>
    </row>
    <row r="2607" ht="21" customHeight="1">
      <c r="A2607" s="18" t="inlineStr">
        <is>
          <t>95346</t>
        </is>
      </c>
      <c r="B2607" s="19" t="inlineStr">
        <is>
          <t>CURSO DE CAPACITAÇÃO PARA MOTORISTA DE BASCULANTE (ENCARGOS COMPLEMENTARES) - HORISTA</t>
        </is>
      </c>
      <c r="C2607" s="18" t="inlineStr">
        <is>
          <t>SINAPI</t>
        </is>
      </c>
      <c r="D2607" s="18" t="inlineStr">
        <is>
          <t>H</t>
        </is>
      </c>
      <c r="E2607" s="20" t="n">
        <v>1</v>
      </c>
      <c r="F2607" s="21">
        <f>'COMPOSICOES AUXILIARES'!G1285</f>
        <v/>
      </c>
      <c r="G2607" s="21">
        <f>TRUNC(TRUNC(E2607,8)*F2607,2)</f>
        <v/>
      </c>
      <c r="L2607" t="n">
        <v>1</v>
      </c>
      <c r="M2607" t="n">
        <v>0.16</v>
      </c>
      <c r="N2607">
        <f>(M2607-F2607)</f>
        <v/>
      </c>
    </row>
    <row r="2608" ht="15" customHeight="1">
      <c r="A2608" s="1" t="n"/>
      <c r="B2608" s="1" t="n"/>
      <c r="C2608" s="1" t="n"/>
      <c r="D2608" s="1" t="n"/>
      <c r="E2608" s="77" t="inlineStr">
        <is>
          <t>TOTAL Serviço:</t>
        </is>
      </c>
      <c r="F2608" s="89" t="n"/>
      <c r="G2608" s="22">
        <f>SUM(G2607:G2607)</f>
        <v/>
      </c>
    </row>
    <row r="2609" ht="15" customHeight="1">
      <c r="A2609" s="1" t="n"/>
      <c r="B2609" s="1" t="n"/>
      <c r="C2609" s="1" t="n"/>
      <c r="D2609" s="1" t="n"/>
      <c r="E2609" s="78" t="inlineStr">
        <is>
          <t>VALOR:</t>
        </is>
      </c>
      <c r="F2609" s="89" t="n"/>
      <c r="G2609" s="4">
        <f>SUM(G2608,G2605,G2602)</f>
        <v/>
      </c>
    </row>
    <row r="2610" ht="15" customHeight="1">
      <c r="A2610" s="1" t="n"/>
      <c r="B2610" s="1" t="n"/>
      <c r="C2610" s="1" t="n"/>
      <c r="D2610" s="1" t="n"/>
      <c r="E2610" s="78" t="inlineStr">
        <is>
          <t>VALOR BDI:</t>
        </is>
      </c>
      <c r="F2610" s="89" t="n"/>
      <c r="G2610" s="4">
        <f>ROUNDDOWN(G2609*BDI,2)</f>
        <v/>
      </c>
    </row>
    <row r="2611" ht="15" customHeight="1">
      <c r="A2611" s="1" t="n"/>
      <c r="B2611" s="1" t="n"/>
      <c r="C2611" s="1" t="n"/>
      <c r="D2611" s="1" t="n"/>
      <c r="E2611" s="78" t="inlineStr">
        <is>
          <t>VALOR COM BDI:</t>
        </is>
      </c>
      <c r="F2611" s="89" t="n"/>
      <c r="G2611" s="4">
        <f>G2610 + G2609</f>
        <v/>
      </c>
    </row>
    <row r="2612" ht="9.949999999999999" customHeight="1">
      <c r="A2612" s="1" t="n"/>
      <c r="B2612" s="1" t="n"/>
      <c r="C2612" s="1" t="n"/>
      <c r="D2612" s="1" t="n"/>
      <c r="E2612" s="79" t="n"/>
    </row>
    <row r="2613" ht="20.1" customHeight="1">
      <c r="A2613" s="80" t="inlineStr">
        <is>
          <t>88282 MOTORISTA DE CAMINHÃO COM ENCARGOS COMPLEMENTARES (H)</t>
        </is>
      </c>
      <c r="B2613" s="88" t="n"/>
      <c r="C2613" s="88" t="n"/>
      <c r="D2613" s="88" t="n"/>
      <c r="E2613" s="88" t="n"/>
      <c r="F2613" s="88" t="n"/>
      <c r="G2613" s="89" t="n"/>
    </row>
    <row r="2614" ht="15" customHeight="1">
      <c r="A2614" s="76" t="inlineStr">
        <is>
          <t>Encargos Complementares</t>
        </is>
      </c>
      <c r="B2614" s="89" t="n"/>
      <c r="C2614" s="74" t="inlineStr">
        <is>
          <t>FONTE</t>
        </is>
      </c>
      <c r="D2614" s="74" t="inlineStr">
        <is>
          <t>UNID</t>
        </is>
      </c>
      <c r="E2614" s="74" t="inlineStr">
        <is>
          <t>COEFICIENTE</t>
        </is>
      </c>
      <c r="F2614" s="74" t="inlineStr">
        <is>
          <t>PREÇO UNITÁRIO</t>
        </is>
      </c>
      <c r="G2614" s="74" t="inlineStr">
        <is>
          <t>TOTAL</t>
        </is>
      </c>
    </row>
    <row r="2615" ht="21" customHeight="1">
      <c r="A2615" s="18" t="inlineStr">
        <is>
          <t>00037370</t>
        </is>
      </c>
      <c r="B2615" s="19" t="inlineStr">
        <is>
          <t>ALIMENTACAO - HORISTA (COLETADO CAIXA - ENCARGOS COMPLEMENTARES)</t>
        </is>
      </c>
      <c r="C2615" s="18" t="inlineStr">
        <is>
          <t>SINAPI</t>
        </is>
      </c>
      <c r="D2615" s="18" t="inlineStr">
        <is>
          <t>H</t>
        </is>
      </c>
      <c r="E2615" s="20" t="n">
        <v>1</v>
      </c>
      <c r="F2615" s="21" t="n">
        <v>3.39</v>
      </c>
      <c r="G2615" s="21">
        <f>TRUNC(TRUNC(E2615,8)*F2615,2)</f>
        <v/>
      </c>
      <c r="L2615" t="n">
        <v>1</v>
      </c>
      <c r="M2615" t="n">
        <v>3.39</v>
      </c>
      <c r="N2615">
        <f>(M2615-F2615)</f>
        <v/>
      </c>
    </row>
    <row r="2616" ht="21" customHeight="1">
      <c r="A2616" s="18" t="inlineStr">
        <is>
          <t>00043488</t>
        </is>
      </c>
      <c r="B2616" s="19" t="inlineStr">
        <is>
          <t>EPI - FAMILIA OPERADOR ESCAVADEIRA - HORISTA (ENCARGOS COMPLEMENTARES - COLETADO CAIXA)</t>
        </is>
      </c>
      <c r="C2616" s="18" t="inlineStr">
        <is>
          <t>SINAPI</t>
        </is>
      </c>
      <c r="D2616" s="18" t="inlineStr">
        <is>
          <t>H</t>
        </is>
      </c>
      <c r="E2616" s="20" t="n">
        <v>1</v>
      </c>
      <c r="F2616" s="21" t="n">
        <v>0.86</v>
      </c>
      <c r="G2616" s="21">
        <f>TRUNC(TRUNC(E2616,8)*F2616,2)</f>
        <v/>
      </c>
      <c r="L2616" t="n">
        <v>1</v>
      </c>
      <c r="M2616" t="n">
        <v>0.86</v>
      </c>
      <c r="N2616">
        <f>(M2616-F2616)</f>
        <v/>
      </c>
    </row>
    <row r="2617" ht="21" customHeight="1">
      <c r="A2617" s="18" t="inlineStr">
        <is>
          <t>00037372</t>
        </is>
      </c>
      <c r="B2617" s="19" t="inlineStr">
        <is>
          <t>EXAMES - HORISTA (COLETADO CAIXA - ENCARGOS COMPLEMENTARES)</t>
        </is>
      </c>
      <c r="C2617" s="18" t="inlineStr">
        <is>
          <t>SINAPI</t>
        </is>
      </c>
      <c r="D2617" s="18" t="inlineStr">
        <is>
          <t>H</t>
        </is>
      </c>
      <c r="E2617" s="20" t="n">
        <v>1</v>
      </c>
      <c r="F2617" s="21" t="n">
        <v>1.34</v>
      </c>
      <c r="G2617" s="21">
        <f>TRUNC(TRUNC(E2617,8)*F2617,2)</f>
        <v/>
      </c>
      <c r="L2617" t="n">
        <v>1</v>
      </c>
      <c r="M2617" t="n">
        <v>1.34</v>
      </c>
      <c r="N2617">
        <f>(M2617-F2617)</f>
        <v/>
      </c>
    </row>
    <row r="2618" ht="29.1" customHeight="1">
      <c r="A2618" s="18" t="inlineStr">
        <is>
          <t>00043464</t>
        </is>
      </c>
      <c r="B2618" s="19" t="inlineStr">
        <is>
          <t>FERRAMENTAS - FAMILIA OPERADOR ESCAVADEIRA - HORISTA (ENCARGOS COMPLEMENTARES - COLETADO CAIXA)</t>
        </is>
      </c>
      <c r="C2618" s="18" t="inlineStr">
        <is>
          <t>SINAPI</t>
        </is>
      </c>
      <c r="D2618" s="18" t="inlineStr">
        <is>
          <t>H</t>
        </is>
      </c>
      <c r="E2618" s="20" t="n">
        <v>1</v>
      </c>
      <c r="F2618" s="21" t="n">
        <v>0.01</v>
      </c>
      <c r="G2618" s="21">
        <f>TRUNC(TRUNC(E2618,8)*F2618,2)</f>
        <v/>
      </c>
      <c r="L2618" t="n">
        <v>1</v>
      </c>
      <c r="M2618" t="n">
        <v>0.01</v>
      </c>
      <c r="N2618">
        <f>(M2618-F2618)</f>
        <v/>
      </c>
    </row>
    <row r="2619" ht="21" customHeight="1">
      <c r="A2619" s="18" t="inlineStr">
        <is>
          <t>00037373</t>
        </is>
      </c>
      <c r="B2619" s="19" t="inlineStr">
        <is>
          <t>SEGURO - HORISTA (COLETADO CAIXA - ENCARGOS COMPLEMENTARES)</t>
        </is>
      </c>
      <c r="C2619" s="18" t="inlineStr">
        <is>
          <t>SINAPI</t>
        </is>
      </c>
      <c r="D2619" s="18" t="inlineStr">
        <is>
          <t>H</t>
        </is>
      </c>
      <c r="E2619" s="20" t="n">
        <v>1</v>
      </c>
      <c r="F2619" s="21" t="n">
        <v>0.04</v>
      </c>
      <c r="G2619" s="21">
        <f>TRUNC(TRUNC(E2619,8)*F2619,2)</f>
        <v/>
      </c>
      <c r="L2619" t="n">
        <v>1</v>
      </c>
      <c r="M2619" t="n">
        <v>0.04</v>
      </c>
      <c r="N2619">
        <f>(M2619-F2619)</f>
        <v/>
      </c>
    </row>
    <row r="2620" ht="21" customHeight="1">
      <c r="A2620" s="18" t="inlineStr">
        <is>
          <t>00037371</t>
        </is>
      </c>
      <c r="B2620" s="19" t="inlineStr">
        <is>
          <t>TRANSPORTE - HORISTA (COLETADO CAIXA - ENCARGOS COMPLEMENTARES)</t>
        </is>
      </c>
      <c r="C2620" s="18" t="inlineStr">
        <is>
          <t>SINAPI</t>
        </is>
      </c>
      <c r="D2620" s="18" t="inlineStr">
        <is>
          <t>H</t>
        </is>
      </c>
      <c r="E2620" s="20" t="n">
        <v>1</v>
      </c>
      <c r="F2620" s="21" t="n">
        <v>1.1</v>
      </c>
      <c r="G2620" s="21">
        <f>TRUNC(TRUNC(E2620,8)*F2620,2)</f>
        <v/>
      </c>
      <c r="L2620" t="n">
        <v>1</v>
      </c>
      <c r="M2620" t="n">
        <v>1.1</v>
      </c>
      <c r="N2620">
        <f>(M2620-F2620)</f>
        <v/>
      </c>
    </row>
    <row r="2621" ht="15" customHeight="1">
      <c r="A2621" s="1" t="n"/>
      <c r="B2621" s="1" t="n"/>
      <c r="C2621" s="1" t="n"/>
      <c r="D2621" s="1" t="n"/>
      <c r="E2621" s="77" t="inlineStr">
        <is>
          <t>TOTAL Encargos Complementares:</t>
        </is>
      </c>
      <c r="F2621" s="89" t="n"/>
      <c r="G2621" s="22">
        <f>SUM(G2615:G2620)</f>
        <v/>
      </c>
    </row>
    <row r="2622" ht="15" customHeight="1">
      <c r="A2622" s="76" t="inlineStr">
        <is>
          <t>Mão de Obra</t>
        </is>
      </c>
      <c r="B2622" s="89" t="n"/>
      <c r="C2622" s="74" t="inlineStr">
        <is>
          <t>FONTE</t>
        </is>
      </c>
      <c r="D2622" s="74" t="inlineStr">
        <is>
          <t>UNID</t>
        </is>
      </c>
      <c r="E2622" s="74" t="inlineStr">
        <is>
          <t>COEFICIENTE</t>
        </is>
      </c>
      <c r="F2622" s="74" t="inlineStr">
        <is>
          <t>PREÇO UNITÁRIO</t>
        </is>
      </c>
      <c r="G2622" s="74" t="inlineStr">
        <is>
          <t>TOTAL</t>
        </is>
      </c>
    </row>
    <row r="2623" ht="15" customHeight="1">
      <c r="A2623" s="18" t="inlineStr">
        <is>
          <t>00004093</t>
        </is>
      </c>
      <c r="B2623" s="19" t="inlineStr">
        <is>
          <t>MOTORISTA DE CAMINHAO (HORISTA)</t>
        </is>
      </c>
      <c r="C2623" s="18" t="inlineStr">
        <is>
          <t>SINAPI</t>
        </is>
      </c>
      <c r="D2623" s="18" t="inlineStr">
        <is>
          <t>H</t>
        </is>
      </c>
      <c r="E2623" s="20">
        <f>L2623*FATOR</f>
        <v/>
      </c>
      <c r="F2623" s="21" t="n">
        <v>27.5</v>
      </c>
      <c r="G2623" s="21">
        <f>TRUNC(TRUNC(E2623,8)*F2623,2)</f>
        <v/>
      </c>
      <c r="L2623" t="n">
        <v>1</v>
      </c>
      <c r="M2623" t="n">
        <v>27.5</v>
      </c>
      <c r="N2623">
        <f>(M2623-F2623)</f>
        <v/>
      </c>
    </row>
    <row r="2624" ht="15" customHeight="1">
      <c r="A2624" s="1" t="n"/>
      <c r="B2624" s="1" t="n"/>
      <c r="C2624" s="1" t="n"/>
      <c r="D2624" s="1" t="n"/>
      <c r="E2624" s="77" t="inlineStr">
        <is>
          <t>TOTAL Mão de Obra:</t>
        </is>
      </c>
      <c r="F2624" s="89" t="n"/>
      <c r="G2624" s="22">
        <f>SUM(G2623:G2623)</f>
        <v/>
      </c>
    </row>
    <row r="2625" ht="15" customHeight="1">
      <c r="A2625" s="76" t="inlineStr">
        <is>
          <t>Serviço</t>
        </is>
      </c>
      <c r="B2625" s="89" t="n"/>
      <c r="C2625" s="74" t="inlineStr">
        <is>
          <t>FONTE</t>
        </is>
      </c>
      <c r="D2625" s="74" t="inlineStr">
        <is>
          <t>UNID</t>
        </is>
      </c>
      <c r="E2625" s="74" t="inlineStr">
        <is>
          <t>COEFICIENTE</t>
        </is>
      </c>
      <c r="F2625" s="74" t="inlineStr">
        <is>
          <t>PREÇO UNITÁRIO</t>
        </is>
      </c>
      <c r="G2625" s="74" t="inlineStr">
        <is>
          <t>TOTAL</t>
        </is>
      </c>
    </row>
    <row r="2626" ht="21" customHeight="1">
      <c r="A2626" s="18" t="inlineStr">
        <is>
          <t>95347</t>
        </is>
      </c>
      <c r="B2626" s="19" t="inlineStr">
        <is>
          <t>CURSO DE CAPACITAÇÃO PARA MOTORISTA DE CAMINHÃO (ENCARGOS COMPLEMENTARES) - HORISTA</t>
        </is>
      </c>
      <c r="C2626" s="18" t="inlineStr">
        <is>
          <t>SINAPI</t>
        </is>
      </c>
      <c r="D2626" s="18" t="inlineStr">
        <is>
          <t>H</t>
        </is>
      </c>
      <c r="E2626" s="20" t="n">
        <v>1</v>
      </c>
      <c r="F2626" s="21">
        <f>'COMPOSICOES AUXILIARES'!G1293</f>
        <v/>
      </c>
      <c r="G2626" s="21">
        <f>TRUNC(TRUNC(E2626,8)*F2626,2)</f>
        <v/>
      </c>
      <c r="L2626" t="n">
        <v>1</v>
      </c>
      <c r="M2626" t="n">
        <v>0.16</v>
      </c>
      <c r="N2626">
        <f>(M2626-F2626)</f>
        <v/>
      </c>
    </row>
    <row r="2627" ht="15" customHeight="1">
      <c r="A2627" s="1" t="n"/>
      <c r="B2627" s="1" t="n"/>
      <c r="C2627" s="1" t="n"/>
      <c r="D2627" s="1" t="n"/>
      <c r="E2627" s="77" t="inlineStr">
        <is>
          <t>TOTAL Serviço:</t>
        </is>
      </c>
      <c r="F2627" s="89" t="n"/>
      <c r="G2627" s="22">
        <f>SUM(G2626:G2626)</f>
        <v/>
      </c>
    </row>
    <row r="2628" ht="15" customHeight="1">
      <c r="A2628" s="1" t="n"/>
      <c r="B2628" s="1" t="n"/>
      <c r="C2628" s="1" t="n"/>
      <c r="D2628" s="1" t="n"/>
      <c r="E2628" s="78" t="inlineStr">
        <is>
          <t>VALOR:</t>
        </is>
      </c>
      <c r="F2628" s="89" t="n"/>
      <c r="G2628" s="4">
        <f>SUM(G2627,G2624,G2621)</f>
        <v/>
      </c>
    </row>
    <row r="2629" ht="15" customHeight="1">
      <c r="A2629" s="1" t="n"/>
      <c r="B2629" s="1" t="n"/>
      <c r="C2629" s="1" t="n"/>
      <c r="D2629" s="1" t="n"/>
      <c r="E2629" s="78" t="inlineStr">
        <is>
          <t>VALOR BDI:</t>
        </is>
      </c>
      <c r="F2629" s="89" t="n"/>
      <c r="G2629" s="4">
        <f>ROUNDDOWN(G2628*BDI,2)</f>
        <v/>
      </c>
    </row>
    <row r="2630" ht="15" customHeight="1">
      <c r="A2630" s="1" t="n"/>
      <c r="B2630" s="1" t="n"/>
      <c r="C2630" s="1" t="n"/>
      <c r="D2630" s="1" t="n"/>
      <c r="E2630" s="78" t="inlineStr">
        <is>
          <t>VALOR COM BDI:</t>
        </is>
      </c>
      <c r="F2630" s="89" t="n"/>
      <c r="G2630" s="4">
        <f>G2629 + G2628</f>
        <v/>
      </c>
    </row>
    <row r="2631" ht="9.949999999999999" customHeight="1">
      <c r="A2631" s="1" t="n"/>
      <c r="B2631" s="1" t="n"/>
      <c r="C2631" s="1" t="n"/>
      <c r="D2631" s="1" t="n"/>
      <c r="E2631" s="79" t="n"/>
    </row>
    <row r="2632" ht="20.1" customHeight="1">
      <c r="A2632" s="80" t="inlineStr">
        <is>
          <t>88286 MOTORISTA OPERADOR DE MUNCK COM ENCARGOS COMPLEMENTARES (H)</t>
        </is>
      </c>
      <c r="B2632" s="88" t="n"/>
      <c r="C2632" s="88" t="n"/>
      <c r="D2632" s="88" t="n"/>
      <c r="E2632" s="88" t="n"/>
      <c r="F2632" s="88" t="n"/>
      <c r="G2632" s="89" t="n"/>
    </row>
    <row r="2633" ht="15" customHeight="1">
      <c r="A2633" s="76" t="inlineStr">
        <is>
          <t>Encargos Complementares</t>
        </is>
      </c>
      <c r="B2633" s="89" t="n"/>
      <c r="C2633" s="74" t="inlineStr">
        <is>
          <t>FONTE</t>
        </is>
      </c>
      <c r="D2633" s="74" t="inlineStr">
        <is>
          <t>UNID</t>
        </is>
      </c>
      <c r="E2633" s="74" t="inlineStr">
        <is>
          <t>COEFICIENTE</t>
        </is>
      </c>
      <c r="F2633" s="74" t="inlineStr">
        <is>
          <t>PREÇO UNITÁRIO</t>
        </is>
      </c>
      <c r="G2633" s="74" t="inlineStr">
        <is>
          <t>TOTAL</t>
        </is>
      </c>
    </row>
    <row r="2634" ht="21" customHeight="1">
      <c r="A2634" s="18" t="inlineStr">
        <is>
          <t>00037370</t>
        </is>
      </c>
      <c r="B2634" s="19" t="inlineStr">
        <is>
          <t>ALIMENTACAO - HORISTA (COLETADO CAIXA - ENCARGOS COMPLEMENTARES)</t>
        </is>
      </c>
      <c r="C2634" s="18" t="inlineStr">
        <is>
          <t>SINAPI</t>
        </is>
      </c>
      <c r="D2634" s="18" t="inlineStr">
        <is>
          <t>H</t>
        </is>
      </c>
      <c r="E2634" s="20" t="n">
        <v>1</v>
      </c>
      <c r="F2634" s="21" t="n">
        <v>3.39</v>
      </c>
      <c r="G2634" s="21">
        <f>TRUNC(TRUNC(E2634,8)*F2634,2)</f>
        <v/>
      </c>
      <c r="L2634" t="n">
        <v>1</v>
      </c>
      <c r="M2634" t="n">
        <v>3.39</v>
      </c>
      <c r="N2634">
        <f>(M2634-F2634)</f>
        <v/>
      </c>
    </row>
    <row r="2635" ht="21" customHeight="1">
      <c r="A2635" s="18" t="inlineStr">
        <is>
          <t>00043488</t>
        </is>
      </c>
      <c r="B2635" s="19" t="inlineStr">
        <is>
          <t>EPI - FAMILIA OPERADOR ESCAVADEIRA - HORISTA (ENCARGOS COMPLEMENTARES - COLETADO CAIXA)</t>
        </is>
      </c>
      <c r="C2635" s="18" t="inlineStr">
        <is>
          <t>SINAPI</t>
        </is>
      </c>
      <c r="D2635" s="18" t="inlineStr">
        <is>
          <t>H</t>
        </is>
      </c>
      <c r="E2635" s="20" t="n">
        <v>1</v>
      </c>
      <c r="F2635" s="21" t="n">
        <v>0.86</v>
      </c>
      <c r="G2635" s="21">
        <f>TRUNC(TRUNC(E2635,8)*F2635,2)</f>
        <v/>
      </c>
      <c r="L2635" t="n">
        <v>1</v>
      </c>
      <c r="M2635" t="n">
        <v>0.86</v>
      </c>
      <c r="N2635">
        <f>(M2635-F2635)</f>
        <v/>
      </c>
    </row>
    <row r="2636" ht="21" customHeight="1">
      <c r="A2636" s="18" t="inlineStr">
        <is>
          <t>00037372</t>
        </is>
      </c>
      <c r="B2636" s="19" t="inlineStr">
        <is>
          <t>EXAMES - HORISTA (COLETADO CAIXA - ENCARGOS COMPLEMENTARES)</t>
        </is>
      </c>
      <c r="C2636" s="18" t="inlineStr">
        <is>
          <t>SINAPI</t>
        </is>
      </c>
      <c r="D2636" s="18" t="inlineStr">
        <is>
          <t>H</t>
        </is>
      </c>
      <c r="E2636" s="20" t="n">
        <v>1</v>
      </c>
      <c r="F2636" s="21" t="n">
        <v>1.34</v>
      </c>
      <c r="G2636" s="21">
        <f>TRUNC(TRUNC(E2636,8)*F2636,2)</f>
        <v/>
      </c>
      <c r="L2636" t="n">
        <v>1</v>
      </c>
      <c r="M2636" t="n">
        <v>1.34</v>
      </c>
      <c r="N2636">
        <f>(M2636-F2636)</f>
        <v/>
      </c>
    </row>
    <row r="2637" ht="29.1" customHeight="1">
      <c r="A2637" s="18" t="inlineStr">
        <is>
          <t>00043464</t>
        </is>
      </c>
      <c r="B2637" s="19" t="inlineStr">
        <is>
          <t>FERRAMENTAS - FAMILIA OPERADOR ESCAVADEIRA - HORISTA (ENCARGOS COMPLEMENTARES - COLETADO CAIXA)</t>
        </is>
      </c>
      <c r="C2637" s="18" t="inlineStr">
        <is>
          <t>SINAPI</t>
        </is>
      </c>
      <c r="D2637" s="18" t="inlineStr">
        <is>
          <t>H</t>
        </is>
      </c>
      <c r="E2637" s="20" t="n">
        <v>1</v>
      </c>
      <c r="F2637" s="21" t="n">
        <v>0.01</v>
      </c>
      <c r="G2637" s="21">
        <f>TRUNC(TRUNC(E2637,8)*F2637,2)</f>
        <v/>
      </c>
      <c r="L2637" t="n">
        <v>1</v>
      </c>
      <c r="M2637" t="n">
        <v>0.01</v>
      </c>
      <c r="N2637">
        <f>(M2637-F2637)</f>
        <v/>
      </c>
    </row>
    <row r="2638" ht="21" customHeight="1">
      <c r="A2638" s="18" t="inlineStr">
        <is>
          <t>00037373</t>
        </is>
      </c>
      <c r="B2638" s="19" t="inlineStr">
        <is>
          <t>SEGURO - HORISTA (COLETADO CAIXA - ENCARGOS COMPLEMENTARES)</t>
        </is>
      </c>
      <c r="C2638" s="18" t="inlineStr">
        <is>
          <t>SINAPI</t>
        </is>
      </c>
      <c r="D2638" s="18" t="inlineStr">
        <is>
          <t>H</t>
        </is>
      </c>
      <c r="E2638" s="20" t="n">
        <v>1</v>
      </c>
      <c r="F2638" s="21" t="n">
        <v>0.04</v>
      </c>
      <c r="G2638" s="21">
        <f>TRUNC(TRUNC(E2638,8)*F2638,2)</f>
        <v/>
      </c>
      <c r="L2638" t="n">
        <v>1</v>
      </c>
      <c r="M2638" t="n">
        <v>0.04</v>
      </c>
      <c r="N2638">
        <f>(M2638-F2638)</f>
        <v/>
      </c>
    </row>
    <row r="2639" ht="21" customHeight="1">
      <c r="A2639" s="18" t="inlineStr">
        <is>
          <t>00037371</t>
        </is>
      </c>
      <c r="B2639" s="19" t="inlineStr">
        <is>
          <t>TRANSPORTE - HORISTA (COLETADO CAIXA - ENCARGOS COMPLEMENTARES)</t>
        </is>
      </c>
      <c r="C2639" s="18" t="inlineStr">
        <is>
          <t>SINAPI</t>
        </is>
      </c>
      <c r="D2639" s="18" t="inlineStr">
        <is>
          <t>H</t>
        </is>
      </c>
      <c r="E2639" s="20" t="n">
        <v>1</v>
      </c>
      <c r="F2639" s="21" t="n">
        <v>1.1</v>
      </c>
      <c r="G2639" s="21">
        <f>TRUNC(TRUNC(E2639,8)*F2639,2)</f>
        <v/>
      </c>
      <c r="L2639" t="n">
        <v>1</v>
      </c>
      <c r="M2639" t="n">
        <v>1.1</v>
      </c>
      <c r="N2639">
        <f>(M2639-F2639)</f>
        <v/>
      </c>
    </row>
    <row r="2640" ht="15" customHeight="1">
      <c r="A2640" s="1" t="n"/>
      <c r="B2640" s="1" t="n"/>
      <c r="C2640" s="1" t="n"/>
      <c r="D2640" s="1" t="n"/>
      <c r="E2640" s="77" t="inlineStr">
        <is>
          <t>TOTAL Encargos Complementares:</t>
        </is>
      </c>
      <c r="F2640" s="89" t="n"/>
      <c r="G2640" s="22">
        <f>SUM(G2634:G2639)</f>
        <v/>
      </c>
    </row>
    <row r="2641" ht="15" customHeight="1">
      <c r="A2641" s="76" t="inlineStr">
        <is>
          <t>Mão de Obra</t>
        </is>
      </c>
      <c r="B2641" s="89" t="n"/>
      <c r="C2641" s="74" t="inlineStr">
        <is>
          <t>FONTE</t>
        </is>
      </c>
      <c r="D2641" s="74" t="inlineStr">
        <is>
          <t>UNID</t>
        </is>
      </c>
      <c r="E2641" s="74" t="inlineStr">
        <is>
          <t>COEFICIENTE</t>
        </is>
      </c>
      <c r="F2641" s="74" t="inlineStr">
        <is>
          <t>PREÇO UNITÁRIO</t>
        </is>
      </c>
      <c r="G2641" s="74" t="inlineStr">
        <is>
          <t>TOTAL</t>
        </is>
      </c>
    </row>
    <row r="2642" ht="21" customHeight="1">
      <c r="A2642" s="18" t="inlineStr">
        <is>
          <t>00004096</t>
        </is>
      </c>
      <c r="B2642" s="19" t="inlineStr">
        <is>
          <t>MOTORISTA OPERADOR DE CAMINHAO COM MUNCK (HORISTA)</t>
        </is>
      </c>
      <c r="C2642" s="18" t="inlineStr">
        <is>
          <t>SINAPI</t>
        </is>
      </c>
      <c r="D2642" s="18" t="inlineStr">
        <is>
          <t>H</t>
        </is>
      </c>
      <c r="E2642" s="20">
        <f>L2642*FATOR</f>
        <v/>
      </c>
      <c r="F2642" s="21" t="n">
        <v>30.83</v>
      </c>
      <c r="G2642" s="21">
        <f>TRUNC(TRUNC(E2642,8)*F2642,2)</f>
        <v/>
      </c>
      <c r="L2642" t="n">
        <v>1</v>
      </c>
      <c r="M2642" t="n">
        <v>30.83</v>
      </c>
      <c r="N2642">
        <f>(M2642-F2642)</f>
        <v/>
      </c>
    </row>
    <row r="2643" ht="15" customHeight="1">
      <c r="A2643" s="1" t="n"/>
      <c r="B2643" s="1" t="n"/>
      <c r="C2643" s="1" t="n"/>
      <c r="D2643" s="1" t="n"/>
      <c r="E2643" s="77" t="inlineStr">
        <is>
          <t>TOTAL Mão de Obra:</t>
        </is>
      </c>
      <c r="F2643" s="89" t="n"/>
      <c r="G2643" s="22">
        <f>SUM(G2642:G2642)</f>
        <v/>
      </c>
    </row>
    <row r="2644" ht="15" customHeight="1">
      <c r="A2644" s="76" t="inlineStr">
        <is>
          <t>Serviço</t>
        </is>
      </c>
      <c r="B2644" s="89" t="n"/>
      <c r="C2644" s="74" t="inlineStr">
        <is>
          <t>FONTE</t>
        </is>
      </c>
      <c r="D2644" s="74" t="inlineStr">
        <is>
          <t>UNID</t>
        </is>
      </c>
      <c r="E2644" s="74" t="inlineStr">
        <is>
          <t>COEFICIENTE</t>
        </is>
      </c>
      <c r="F2644" s="74" t="inlineStr">
        <is>
          <t>PREÇO UNITÁRIO</t>
        </is>
      </c>
      <c r="G2644" s="74" t="inlineStr">
        <is>
          <t>TOTAL</t>
        </is>
      </c>
    </row>
    <row r="2645" ht="21" customHeight="1">
      <c r="A2645" s="18" t="inlineStr">
        <is>
          <t>95351</t>
        </is>
      </c>
      <c r="B2645" s="19" t="inlineStr">
        <is>
          <t>CURSO DE CAPACITAÇÃO PARA MOTORISTA OPERADOR DE MUNCK (ENCARGOS COMPLEMENTARES) - HORISTA</t>
        </is>
      </c>
      <c r="C2645" s="18" t="inlineStr">
        <is>
          <t>SINAPI</t>
        </is>
      </c>
      <c r="D2645" s="18" t="inlineStr">
        <is>
          <t>H</t>
        </is>
      </c>
      <c r="E2645" s="20" t="n">
        <v>1</v>
      </c>
      <c r="F2645" s="21">
        <f>'COMPOSICOES AUXILIARES'!G1301</f>
        <v/>
      </c>
      <c r="G2645" s="21">
        <f>TRUNC(TRUNC(E2645,8)*F2645,2)</f>
        <v/>
      </c>
      <c r="L2645" t="n">
        <v>1</v>
      </c>
      <c r="M2645" t="n">
        <v>0.58</v>
      </c>
      <c r="N2645">
        <f>(M2645-F2645)</f>
        <v/>
      </c>
    </row>
    <row r="2646" ht="15" customHeight="1">
      <c r="A2646" s="1" t="n"/>
      <c r="B2646" s="1" t="n"/>
      <c r="C2646" s="1" t="n"/>
      <c r="D2646" s="1" t="n"/>
      <c r="E2646" s="77" t="inlineStr">
        <is>
          <t>TOTAL Serviço:</t>
        </is>
      </c>
      <c r="F2646" s="89" t="n"/>
      <c r="G2646" s="22">
        <f>SUM(G2645:G2645)</f>
        <v/>
      </c>
    </row>
    <row r="2647" ht="15" customHeight="1">
      <c r="A2647" s="1" t="n"/>
      <c r="B2647" s="1" t="n"/>
      <c r="C2647" s="1" t="n"/>
      <c r="D2647" s="1" t="n"/>
      <c r="E2647" s="78" t="inlineStr">
        <is>
          <t>VALOR:</t>
        </is>
      </c>
      <c r="F2647" s="89" t="n"/>
      <c r="G2647" s="4">
        <f>SUM(G2646,G2643,G2640)</f>
        <v/>
      </c>
    </row>
    <row r="2648" ht="15" customHeight="1">
      <c r="A2648" s="1" t="n"/>
      <c r="B2648" s="1" t="n"/>
      <c r="C2648" s="1" t="n"/>
      <c r="D2648" s="1" t="n"/>
      <c r="E2648" s="78" t="inlineStr">
        <is>
          <t>VALOR BDI:</t>
        </is>
      </c>
      <c r="F2648" s="89" t="n"/>
      <c r="G2648" s="4">
        <f>ROUNDDOWN(G2647*BDI,2)</f>
        <v/>
      </c>
    </row>
    <row r="2649" ht="15" customHeight="1">
      <c r="A2649" s="1" t="n"/>
      <c r="B2649" s="1" t="n"/>
      <c r="C2649" s="1" t="n"/>
      <c r="D2649" s="1" t="n"/>
      <c r="E2649" s="78" t="inlineStr">
        <is>
          <t>VALOR COM BDI:</t>
        </is>
      </c>
      <c r="F2649" s="89" t="n"/>
      <c r="G2649" s="4">
        <f>G2648 + G2647</f>
        <v/>
      </c>
    </row>
    <row r="2650" ht="9.949999999999999" customHeight="1">
      <c r="A2650" s="1" t="n"/>
      <c r="B2650" s="1" t="n"/>
      <c r="C2650" s="1" t="n"/>
      <c r="D2650" s="1" t="n"/>
      <c r="E2650" s="79" t="n"/>
    </row>
    <row r="2651" ht="20.1" customHeight="1">
      <c r="A2651" s="80" t="inlineStr">
        <is>
          <t>88377 OPERADOR DE BETONEIRA ESTACIONÁRIA/MISTURADOR COM ENCARGOS COMPLEMENTARES (H)</t>
        </is>
      </c>
      <c r="B2651" s="88" t="n"/>
      <c r="C2651" s="88" t="n"/>
      <c r="D2651" s="88" t="n"/>
      <c r="E2651" s="88" t="n"/>
      <c r="F2651" s="88" t="n"/>
      <c r="G2651" s="89" t="n"/>
    </row>
    <row r="2652" ht="15" customHeight="1">
      <c r="A2652" s="76" t="inlineStr">
        <is>
          <t>Encargos Complementares</t>
        </is>
      </c>
      <c r="B2652" s="89" t="n"/>
      <c r="C2652" s="74" t="inlineStr">
        <is>
          <t>FONTE</t>
        </is>
      </c>
      <c r="D2652" s="74" t="inlineStr">
        <is>
          <t>UNID</t>
        </is>
      </c>
      <c r="E2652" s="74" t="inlineStr">
        <is>
          <t>COEFICIENTE</t>
        </is>
      </c>
      <c r="F2652" s="74" t="inlineStr">
        <is>
          <t>PREÇO UNITÁRIO</t>
        </is>
      </c>
      <c r="G2652" s="74" t="inlineStr">
        <is>
          <t>TOTAL</t>
        </is>
      </c>
    </row>
    <row r="2653" ht="21" customHeight="1">
      <c r="A2653" s="18" t="inlineStr">
        <is>
          <t>00037370</t>
        </is>
      </c>
      <c r="B2653" s="19" t="inlineStr">
        <is>
          <t>ALIMENTACAO - HORISTA (COLETADO CAIXA - ENCARGOS COMPLEMENTARES)</t>
        </is>
      </c>
      <c r="C2653" s="18" t="inlineStr">
        <is>
          <t>SINAPI</t>
        </is>
      </c>
      <c r="D2653" s="18" t="inlineStr">
        <is>
          <t>H</t>
        </is>
      </c>
      <c r="E2653" s="20" t="n">
        <v>1</v>
      </c>
      <c r="F2653" s="21" t="n">
        <v>3.39</v>
      </c>
      <c r="G2653" s="21">
        <f>TRUNC(TRUNC(E2653,8)*F2653,2)</f>
        <v/>
      </c>
      <c r="L2653" t="n">
        <v>1</v>
      </c>
      <c r="M2653" t="n">
        <v>3.39</v>
      </c>
      <c r="N2653">
        <f>(M2653-F2653)</f>
        <v/>
      </c>
    </row>
    <row r="2654" ht="21" customHeight="1">
      <c r="A2654" s="18" t="inlineStr">
        <is>
          <t>00043488</t>
        </is>
      </c>
      <c r="B2654" s="19" t="inlineStr">
        <is>
          <t>EPI - FAMILIA OPERADOR ESCAVADEIRA - HORISTA (ENCARGOS COMPLEMENTARES - COLETADO CAIXA)</t>
        </is>
      </c>
      <c r="C2654" s="18" t="inlineStr">
        <is>
          <t>SINAPI</t>
        </is>
      </c>
      <c r="D2654" s="18" t="inlineStr">
        <is>
          <t>H</t>
        </is>
      </c>
      <c r="E2654" s="20" t="n">
        <v>1</v>
      </c>
      <c r="F2654" s="21" t="n">
        <v>0.86</v>
      </c>
      <c r="G2654" s="21">
        <f>TRUNC(TRUNC(E2654,8)*F2654,2)</f>
        <v/>
      </c>
      <c r="L2654" t="n">
        <v>1</v>
      </c>
      <c r="M2654" t="n">
        <v>0.86</v>
      </c>
      <c r="N2654">
        <f>(M2654-F2654)</f>
        <v/>
      </c>
    </row>
    <row r="2655" ht="21" customHeight="1">
      <c r="A2655" s="18" t="inlineStr">
        <is>
          <t>00037372</t>
        </is>
      </c>
      <c r="B2655" s="19" t="inlineStr">
        <is>
          <t>EXAMES - HORISTA (COLETADO CAIXA - ENCARGOS COMPLEMENTARES)</t>
        </is>
      </c>
      <c r="C2655" s="18" t="inlineStr">
        <is>
          <t>SINAPI</t>
        </is>
      </c>
      <c r="D2655" s="18" t="inlineStr">
        <is>
          <t>H</t>
        </is>
      </c>
      <c r="E2655" s="20" t="n">
        <v>1</v>
      </c>
      <c r="F2655" s="21" t="n">
        <v>1.34</v>
      </c>
      <c r="G2655" s="21">
        <f>TRUNC(TRUNC(E2655,8)*F2655,2)</f>
        <v/>
      </c>
      <c r="L2655" t="n">
        <v>1</v>
      </c>
      <c r="M2655" t="n">
        <v>1.34</v>
      </c>
      <c r="N2655">
        <f>(M2655-F2655)</f>
        <v/>
      </c>
    </row>
    <row r="2656" ht="29.1" customHeight="1">
      <c r="A2656" s="18" t="inlineStr">
        <is>
          <t>00043464</t>
        </is>
      </c>
      <c r="B2656" s="19" t="inlineStr">
        <is>
          <t>FERRAMENTAS - FAMILIA OPERADOR ESCAVADEIRA - HORISTA (ENCARGOS COMPLEMENTARES - COLETADO CAIXA)</t>
        </is>
      </c>
      <c r="C2656" s="18" t="inlineStr">
        <is>
          <t>SINAPI</t>
        </is>
      </c>
      <c r="D2656" s="18" t="inlineStr">
        <is>
          <t>H</t>
        </is>
      </c>
      <c r="E2656" s="20" t="n">
        <v>1</v>
      </c>
      <c r="F2656" s="21" t="n">
        <v>0.01</v>
      </c>
      <c r="G2656" s="21">
        <f>TRUNC(TRUNC(E2656,8)*F2656,2)</f>
        <v/>
      </c>
      <c r="L2656" t="n">
        <v>1</v>
      </c>
      <c r="M2656" t="n">
        <v>0.01</v>
      </c>
      <c r="N2656">
        <f>(M2656-F2656)</f>
        <v/>
      </c>
    </row>
    <row r="2657" ht="21" customHeight="1">
      <c r="A2657" s="18" t="inlineStr">
        <is>
          <t>00037373</t>
        </is>
      </c>
      <c r="B2657" s="19" t="inlineStr">
        <is>
          <t>SEGURO - HORISTA (COLETADO CAIXA - ENCARGOS COMPLEMENTARES)</t>
        </is>
      </c>
      <c r="C2657" s="18" t="inlineStr">
        <is>
          <t>SINAPI</t>
        </is>
      </c>
      <c r="D2657" s="18" t="inlineStr">
        <is>
          <t>H</t>
        </is>
      </c>
      <c r="E2657" s="20" t="n">
        <v>1</v>
      </c>
      <c r="F2657" s="21" t="n">
        <v>0.04</v>
      </c>
      <c r="G2657" s="21">
        <f>TRUNC(TRUNC(E2657,8)*F2657,2)</f>
        <v/>
      </c>
      <c r="L2657" t="n">
        <v>1</v>
      </c>
      <c r="M2657" t="n">
        <v>0.04</v>
      </c>
      <c r="N2657">
        <f>(M2657-F2657)</f>
        <v/>
      </c>
    </row>
    <row r="2658" ht="21" customHeight="1">
      <c r="A2658" s="18" t="inlineStr">
        <is>
          <t>00037371</t>
        </is>
      </c>
      <c r="B2658" s="19" t="inlineStr">
        <is>
          <t>TRANSPORTE - HORISTA (COLETADO CAIXA - ENCARGOS COMPLEMENTARES)</t>
        </is>
      </c>
      <c r="C2658" s="18" t="inlineStr">
        <is>
          <t>SINAPI</t>
        </is>
      </c>
      <c r="D2658" s="18" t="inlineStr">
        <is>
          <t>H</t>
        </is>
      </c>
      <c r="E2658" s="20" t="n">
        <v>1</v>
      </c>
      <c r="F2658" s="21" t="n">
        <v>1.1</v>
      </c>
      <c r="G2658" s="21">
        <f>TRUNC(TRUNC(E2658,8)*F2658,2)</f>
        <v/>
      </c>
      <c r="L2658" t="n">
        <v>1</v>
      </c>
      <c r="M2658" t="n">
        <v>1.1</v>
      </c>
      <c r="N2658">
        <f>(M2658-F2658)</f>
        <v/>
      </c>
    </row>
    <row r="2659" ht="15" customHeight="1">
      <c r="A2659" s="1" t="n"/>
      <c r="B2659" s="1" t="n"/>
      <c r="C2659" s="1" t="n"/>
      <c r="D2659" s="1" t="n"/>
      <c r="E2659" s="77" t="inlineStr">
        <is>
          <t>TOTAL Encargos Complementares:</t>
        </is>
      </c>
      <c r="F2659" s="89" t="n"/>
      <c r="G2659" s="22">
        <f>SUM(G2653:G2658)</f>
        <v/>
      </c>
    </row>
    <row r="2660" ht="15" customHeight="1">
      <c r="A2660" s="76" t="inlineStr">
        <is>
          <t>Mão de Obra</t>
        </is>
      </c>
      <c r="B2660" s="89" t="n"/>
      <c r="C2660" s="74" t="inlineStr">
        <is>
          <t>FONTE</t>
        </is>
      </c>
      <c r="D2660" s="74" t="inlineStr">
        <is>
          <t>UNID</t>
        </is>
      </c>
      <c r="E2660" s="74" t="inlineStr">
        <is>
          <t>COEFICIENTE</t>
        </is>
      </c>
      <c r="F2660" s="74" t="inlineStr">
        <is>
          <t>PREÇO UNITÁRIO</t>
        </is>
      </c>
      <c r="G2660" s="74" t="inlineStr">
        <is>
          <t>TOTAL</t>
        </is>
      </c>
    </row>
    <row r="2661" ht="21" customHeight="1">
      <c r="A2661" s="18" t="inlineStr">
        <is>
          <t>00037666</t>
        </is>
      </c>
      <c r="B2661" s="19" t="inlineStr">
        <is>
          <t>OPERADOR DE BETONEIRA ESTACIONARIA / MISTURADOR (HORISTA)</t>
        </is>
      </c>
      <c r="C2661" s="18" t="inlineStr">
        <is>
          <t>SINAPI</t>
        </is>
      </c>
      <c r="D2661" s="18" t="inlineStr">
        <is>
          <t>H</t>
        </is>
      </c>
      <c r="E2661" s="20">
        <f>L2661*FATOR</f>
        <v/>
      </c>
      <c r="F2661" s="21" t="n">
        <v>19.78</v>
      </c>
      <c r="G2661" s="21">
        <f>TRUNC(TRUNC(E2661,8)*F2661,2)</f>
        <v/>
      </c>
      <c r="L2661" t="n">
        <v>1</v>
      </c>
      <c r="M2661" t="n">
        <v>19.78</v>
      </c>
      <c r="N2661">
        <f>(M2661-F2661)</f>
        <v/>
      </c>
    </row>
    <row r="2662" ht="15" customHeight="1">
      <c r="A2662" s="1" t="n"/>
      <c r="B2662" s="1" t="n"/>
      <c r="C2662" s="1" t="n"/>
      <c r="D2662" s="1" t="n"/>
      <c r="E2662" s="77" t="inlineStr">
        <is>
          <t>TOTAL Mão de Obra:</t>
        </is>
      </c>
      <c r="F2662" s="89" t="n"/>
      <c r="G2662" s="22">
        <f>SUM(G2661:G2661)</f>
        <v/>
      </c>
    </row>
    <row r="2663" ht="15" customHeight="1">
      <c r="A2663" s="76" t="inlineStr">
        <is>
          <t>Serviço</t>
        </is>
      </c>
      <c r="B2663" s="89" t="n"/>
      <c r="C2663" s="74" t="inlineStr">
        <is>
          <t>FONTE</t>
        </is>
      </c>
      <c r="D2663" s="74" t="inlineStr">
        <is>
          <t>UNID</t>
        </is>
      </c>
      <c r="E2663" s="74" t="inlineStr">
        <is>
          <t>COEFICIENTE</t>
        </is>
      </c>
      <c r="F2663" s="74" t="inlineStr">
        <is>
          <t>PREÇO UNITÁRIO</t>
        </is>
      </c>
      <c r="G2663" s="74" t="inlineStr">
        <is>
          <t>TOTAL</t>
        </is>
      </c>
    </row>
    <row r="2664" ht="29.1" customHeight="1">
      <c r="A2664" s="18" t="inlineStr">
        <is>
          <t>95389</t>
        </is>
      </c>
      <c r="B2664" s="19" t="inlineStr">
        <is>
          <t>CURSO DE CAPACITAÇÃO PARA OPERADOR DE BETONEIRA ESTACIONÁRIA/MISTURADOR (ENCARGOS COMPLEMENTARES) - HORISTA</t>
        </is>
      </c>
      <c r="C2664" s="18" t="inlineStr">
        <is>
          <t>SINAPI</t>
        </is>
      </c>
      <c r="D2664" s="18" t="inlineStr">
        <is>
          <t>H</t>
        </is>
      </c>
      <c r="E2664" s="20" t="n">
        <v>1</v>
      </c>
      <c r="F2664" s="21">
        <f>'COMPOSICOES AUXILIARES'!G1309</f>
        <v/>
      </c>
      <c r="G2664" s="21">
        <f>TRUNC(TRUNC(E2664,8)*F2664,2)</f>
        <v/>
      </c>
      <c r="L2664" t="n">
        <v>1</v>
      </c>
      <c r="M2664" t="n">
        <v>0.18</v>
      </c>
      <c r="N2664">
        <f>(M2664-F2664)</f>
        <v/>
      </c>
    </row>
    <row r="2665" ht="15" customHeight="1">
      <c r="A2665" s="1" t="n"/>
      <c r="B2665" s="1" t="n"/>
      <c r="C2665" s="1" t="n"/>
      <c r="D2665" s="1" t="n"/>
      <c r="E2665" s="77" t="inlineStr">
        <is>
          <t>TOTAL Serviço:</t>
        </is>
      </c>
      <c r="F2665" s="89" t="n"/>
      <c r="G2665" s="22">
        <f>SUM(G2664:G2664)</f>
        <v/>
      </c>
    </row>
    <row r="2666" ht="15" customHeight="1">
      <c r="A2666" s="1" t="n"/>
      <c r="B2666" s="1" t="n"/>
      <c r="C2666" s="1" t="n"/>
      <c r="D2666" s="1" t="n"/>
      <c r="E2666" s="78" t="inlineStr">
        <is>
          <t>VALOR:</t>
        </is>
      </c>
      <c r="F2666" s="89" t="n"/>
      <c r="G2666" s="4">
        <f>SUM(G2665,G2662,G2659)</f>
        <v/>
      </c>
    </row>
    <row r="2667" ht="15" customHeight="1">
      <c r="A2667" s="1" t="n"/>
      <c r="B2667" s="1" t="n"/>
      <c r="C2667" s="1" t="n"/>
      <c r="D2667" s="1" t="n"/>
      <c r="E2667" s="78" t="inlineStr">
        <is>
          <t>VALOR BDI:</t>
        </is>
      </c>
      <c r="F2667" s="89" t="n"/>
      <c r="G2667" s="4">
        <f>ROUNDDOWN(G2666*BDI,2)</f>
        <v/>
      </c>
    </row>
    <row r="2668" ht="15" customHeight="1">
      <c r="A2668" s="1" t="n"/>
      <c r="B2668" s="1" t="n"/>
      <c r="C2668" s="1" t="n"/>
      <c r="D2668" s="1" t="n"/>
      <c r="E2668" s="78" t="inlineStr">
        <is>
          <t>VALOR COM BDI:</t>
        </is>
      </c>
      <c r="F2668" s="89" t="n"/>
      <c r="G2668" s="4">
        <f>G2667 + G2666</f>
        <v/>
      </c>
    </row>
    <row r="2669" ht="9.949999999999999" customHeight="1">
      <c r="A2669" s="1" t="n"/>
      <c r="B2669" s="1" t="n"/>
      <c r="C2669" s="1" t="n"/>
      <c r="D2669" s="1" t="n"/>
      <c r="E2669" s="79" t="n"/>
    </row>
    <row r="2670" ht="20.1" customHeight="1">
      <c r="A2670" s="80" t="inlineStr">
        <is>
          <t>88294 OPERADOR DE ESCAVADEIRA COM ENCARGOS COMPLEMENTARES (H)</t>
        </is>
      </c>
      <c r="B2670" s="88" t="n"/>
      <c r="C2670" s="88" t="n"/>
      <c r="D2670" s="88" t="n"/>
      <c r="E2670" s="88" t="n"/>
      <c r="F2670" s="88" t="n"/>
      <c r="G2670" s="89" t="n"/>
    </row>
    <row r="2671" ht="15" customHeight="1">
      <c r="A2671" s="76" t="inlineStr">
        <is>
          <t>Encargos Complementares</t>
        </is>
      </c>
      <c r="B2671" s="89" t="n"/>
      <c r="C2671" s="74" t="inlineStr">
        <is>
          <t>FONTE</t>
        </is>
      </c>
      <c r="D2671" s="74" t="inlineStr">
        <is>
          <t>UNID</t>
        </is>
      </c>
      <c r="E2671" s="74" t="inlineStr">
        <is>
          <t>COEFICIENTE</t>
        </is>
      </c>
      <c r="F2671" s="74" t="inlineStr">
        <is>
          <t>PREÇO UNITÁRIO</t>
        </is>
      </c>
      <c r="G2671" s="74" t="inlineStr">
        <is>
          <t>TOTAL</t>
        </is>
      </c>
    </row>
    <row r="2672" ht="21" customHeight="1">
      <c r="A2672" s="18" t="inlineStr">
        <is>
          <t>00037370</t>
        </is>
      </c>
      <c r="B2672" s="19" t="inlineStr">
        <is>
          <t>ALIMENTACAO - HORISTA (COLETADO CAIXA - ENCARGOS COMPLEMENTARES)</t>
        </is>
      </c>
      <c r="C2672" s="18" t="inlineStr">
        <is>
          <t>SINAPI</t>
        </is>
      </c>
      <c r="D2672" s="18" t="inlineStr">
        <is>
          <t>H</t>
        </is>
      </c>
      <c r="E2672" s="20" t="n">
        <v>1</v>
      </c>
      <c r="F2672" s="21" t="n">
        <v>3.39</v>
      </c>
      <c r="G2672" s="21">
        <f>TRUNC(TRUNC(E2672,8)*F2672,2)</f>
        <v/>
      </c>
      <c r="L2672" t="n">
        <v>1</v>
      </c>
      <c r="M2672" t="n">
        <v>3.39</v>
      </c>
      <c r="N2672">
        <f>(M2672-F2672)</f>
        <v/>
      </c>
    </row>
    <row r="2673" ht="21" customHeight="1">
      <c r="A2673" s="18" t="inlineStr">
        <is>
          <t>00043488</t>
        </is>
      </c>
      <c r="B2673" s="19" t="inlineStr">
        <is>
          <t>EPI - FAMILIA OPERADOR ESCAVADEIRA - HORISTA (ENCARGOS COMPLEMENTARES - COLETADO CAIXA)</t>
        </is>
      </c>
      <c r="C2673" s="18" t="inlineStr">
        <is>
          <t>SINAPI</t>
        </is>
      </c>
      <c r="D2673" s="18" t="inlineStr">
        <is>
          <t>H</t>
        </is>
      </c>
      <c r="E2673" s="20" t="n">
        <v>1</v>
      </c>
      <c r="F2673" s="21" t="n">
        <v>0.86</v>
      </c>
      <c r="G2673" s="21">
        <f>TRUNC(TRUNC(E2673,8)*F2673,2)</f>
        <v/>
      </c>
      <c r="L2673" t="n">
        <v>1</v>
      </c>
      <c r="M2673" t="n">
        <v>0.86</v>
      </c>
      <c r="N2673">
        <f>(M2673-F2673)</f>
        <v/>
      </c>
    </row>
    <row r="2674" ht="21" customHeight="1">
      <c r="A2674" s="18" t="inlineStr">
        <is>
          <t>00037372</t>
        </is>
      </c>
      <c r="B2674" s="19" t="inlineStr">
        <is>
          <t>EXAMES - HORISTA (COLETADO CAIXA - ENCARGOS COMPLEMENTARES)</t>
        </is>
      </c>
      <c r="C2674" s="18" t="inlineStr">
        <is>
          <t>SINAPI</t>
        </is>
      </c>
      <c r="D2674" s="18" t="inlineStr">
        <is>
          <t>H</t>
        </is>
      </c>
      <c r="E2674" s="20" t="n">
        <v>1</v>
      </c>
      <c r="F2674" s="21" t="n">
        <v>1.34</v>
      </c>
      <c r="G2674" s="21">
        <f>TRUNC(TRUNC(E2674,8)*F2674,2)</f>
        <v/>
      </c>
      <c r="L2674" t="n">
        <v>1</v>
      </c>
      <c r="M2674" t="n">
        <v>1.34</v>
      </c>
      <c r="N2674">
        <f>(M2674-F2674)</f>
        <v/>
      </c>
    </row>
    <row r="2675" ht="29.1" customHeight="1">
      <c r="A2675" s="18" t="inlineStr">
        <is>
          <t>00043464</t>
        </is>
      </c>
      <c r="B2675" s="19" t="inlineStr">
        <is>
          <t>FERRAMENTAS - FAMILIA OPERADOR ESCAVADEIRA - HORISTA (ENCARGOS COMPLEMENTARES - COLETADO CAIXA)</t>
        </is>
      </c>
      <c r="C2675" s="18" t="inlineStr">
        <is>
          <t>SINAPI</t>
        </is>
      </c>
      <c r="D2675" s="18" t="inlineStr">
        <is>
          <t>H</t>
        </is>
      </c>
      <c r="E2675" s="20" t="n">
        <v>1</v>
      </c>
      <c r="F2675" s="21" t="n">
        <v>0.01</v>
      </c>
      <c r="G2675" s="21">
        <f>TRUNC(TRUNC(E2675,8)*F2675,2)</f>
        <v/>
      </c>
      <c r="L2675" t="n">
        <v>1</v>
      </c>
      <c r="M2675" t="n">
        <v>0.01</v>
      </c>
      <c r="N2675">
        <f>(M2675-F2675)</f>
        <v/>
      </c>
    </row>
    <row r="2676" ht="21" customHeight="1">
      <c r="A2676" s="18" t="inlineStr">
        <is>
          <t>00037373</t>
        </is>
      </c>
      <c r="B2676" s="19" t="inlineStr">
        <is>
          <t>SEGURO - HORISTA (COLETADO CAIXA - ENCARGOS COMPLEMENTARES)</t>
        </is>
      </c>
      <c r="C2676" s="18" t="inlineStr">
        <is>
          <t>SINAPI</t>
        </is>
      </c>
      <c r="D2676" s="18" t="inlineStr">
        <is>
          <t>H</t>
        </is>
      </c>
      <c r="E2676" s="20" t="n">
        <v>1</v>
      </c>
      <c r="F2676" s="21" t="n">
        <v>0.04</v>
      </c>
      <c r="G2676" s="21">
        <f>TRUNC(TRUNC(E2676,8)*F2676,2)</f>
        <v/>
      </c>
      <c r="L2676" t="n">
        <v>1</v>
      </c>
      <c r="M2676" t="n">
        <v>0.04</v>
      </c>
      <c r="N2676">
        <f>(M2676-F2676)</f>
        <v/>
      </c>
    </row>
    <row r="2677" ht="21" customHeight="1">
      <c r="A2677" s="18" t="inlineStr">
        <is>
          <t>00037371</t>
        </is>
      </c>
      <c r="B2677" s="19" t="inlineStr">
        <is>
          <t>TRANSPORTE - HORISTA (COLETADO CAIXA - ENCARGOS COMPLEMENTARES)</t>
        </is>
      </c>
      <c r="C2677" s="18" t="inlineStr">
        <is>
          <t>SINAPI</t>
        </is>
      </c>
      <c r="D2677" s="18" t="inlineStr">
        <is>
          <t>H</t>
        </is>
      </c>
      <c r="E2677" s="20" t="n">
        <v>1</v>
      </c>
      <c r="F2677" s="21" t="n">
        <v>1.1</v>
      </c>
      <c r="G2677" s="21">
        <f>TRUNC(TRUNC(E2677,8)*F2677,2)</f>
        <v/>
      </c>
      <c r="L2677" t="n">
        <v>1</v>
      </c>
      <c r="M2677" t="n">
        <v>1.1</v>
      </c>
      <c r="N2677">
        <f>(M2677-F2677)</f>
        <v/>
      </c>
    </row>
    <row r="2678" ht="15" customHeight="1">
      <c r="A2678" s="1" t="n"/>
      <c r="B2678" s="1" t="n"/>
      <c r="C2678" s="1" t="n"/>
      <c r="D2678" s="1" t="n"/>
      <c r="E2678" s="77" t="inlineStr">
        <is>
          <t>TOTAL Encargos Complementares:</t>
        </is>
      </c>
      <c r="F2678" s="89" t="n"/>
      <c r="G2678" s="22">
        <f>SUM(G2672:G2677)</f>
        <v/>
      </c>
    </row>
    <row r="2679" ht="15" customHeight="1">
      <c r="A2679" s="76" t="inlineStr">
        <is>
          <t>Mão de Obra</t>
        </is>
      </c>
      <c r="B2679" s="89" t="n"/>
      <c r="C2679" s="74" t="inlineStr">
        <is>
          <t>FONTE</t>
        </is>
      </c>
      <c r="D2679" s="74" t="inlineStr">
        <is>
          <t>UNID</t>
        </is>
      </c>
      <c r="E2679" s="74" t="inlineStr">
        <is>
          <t>COEFICIENTE</t>
        </is>
      </c>
      <c r="F2679" s="74" t="inlineStr">
        <is>
          <t>PREÇO UNITÁRIO</t>
        </is>
      </c>
      <c r="G2679" s="74" t="inlineStr">
        <is>
          <t>TOTAL</t>
        </is>
      </c>
    </row>
    <row r="2680" ht="15" customHeight="1">
      <c r="A2680" s="18" t="inlineStr">
        <is>
          <t>00004234</t>
        </is>
      </c>
      <c r="B2680" s="19" t="inlineStr">
        <is>
          <t>OPERADOR DE ESCAVADEIRA (HORISTA)</t>
        </is>
      </c>
      <c r="C2680" s="18" t="inlineStr">
        <is>
          <t>SINAPI</t>
        </is>
      </c>
      <c r="D2680" s="18" t="inlineStr">
        <is>
          <t>H</t>
        </is>
      </c>
      <c r="E2680" s="20">
        <f>L2680*FATOR</f>
        <v/>
      </c>
      <c r="F2680" s="21" t="n">
        <v>25.65</v>
      </c>
      <c r="G2680" s="21">
        <f>TRUNC(TRUNC(E2680,8)*F2680,2)</f>
        <v/>
      </c>
      <c r="L2680" t="n">
        <v>1</v>
      </c>
      <c r="M2680" t="n">
        <v>25.65</v>
      </c>
      <c r="N2680">
        <f>(M2680-F2680)</f>
        <v/>
      </c>
    </row>
    <row r="2681" ht="15" customHeight="1">
      <c r="A2681" s="1" t="n"/>
      <c r="B2681" s="1" t="n"/>
      <c r="C2681" s="1" t="n"/>
      <c r="D2681" s="1" t="n"/>
      <c r="E2681" s="77" t="inlineStr">
        <is>
          <t>TOTAL Mão de Obra:</t>
        </is>
      </c>
      <c r="F2681" s="89" t="n"/>
      <c r="G2681" s="22">
        <f>SUM(G2680:G2680)</f>
        <v/>
      </c>
    </row>
    <row r="2682" ht="15" customHeight="1">
      <c r="A2682" s="76" t="inlineStr">
        <is>
          <t>Serviço</t>
        </is>
      </c>
      <c r="B2682" s="89" t="n"/>
      <c r="C2682" s="74" t="inlineStr">
        <is>
          <t>FONTE</t>
        </is>
      </c>
      <c r="D2682" s="74" t="inlineStr">
        <is>
          <t>UNID</t>
        </is>
      </c>
      <c r="E2682" s="74" t="inlineStr">
        <is>
          <t>COEFICIENTE</t>
        </is>
      </c>
      <c r="F2682" s="74" t="inlineStr">
        <is>
          <t>PREÇO UNITÁRIO</t>
        </is>
      </c>
      <c r="G2682" s="74" t="inlineStr">
        <is>
          <t>TOTAL</t>
        </is>
      </c>
    </row>
    <row r="2683" ht="21" customHeight="1">
      <c r="A2683" s="18" t="inlineStr">
        <is>
          <t>95357</t>
        </is>
      </c>
      <c r="B2683" s="19" t="inlineStr">
        <is>
          <t>CURSO DE CAPACITAÇÃO PARA OPERADOR DE ESCAVADEIRA (ENCARGOS COMPLEMENTARES) - HORISTA</t>
        </is>
      </c>
      <c r="C2683" s="18" t="inlineStr">
        <is>
          <t>SINAPI</t>
        </is>
      </c>
      <c r="D2683" s="18" t="inlineStr">
        <is>
          <t>H</t>
        </is>
      </c>
      <c r="E2683" s="20" t="n">
        <v>1</v>
      </c>
      <c r="F2683" s="21">
        <f>'COMPOSICOES AUXILIARES'!G1317</f>
        <v/>
      </c>
      <c r="G2683" s="21">
        <f>TRUNC(TRUNC(E2683,8)*F2683,2)</f>
        <v/>
      </c>
      <c r="L2683" t="n">
        <v>1</v>
      </c>
      <c r="M2683" t="n">
        <v>0.34</v>
      </c>
      <c r="N2683">
        <f>(M2683-F2683)</f>
        <v/>
      </c>
    </row>
    <row r="2684" ht="15" customHeight="1">
      <c r="A2684" s="1" t="n"/>
      <c r="B2684" s="1" t="n"/>
      <c r="C2684" s="1" t="n"/>
      <c r="D2684" s="1" t="n"/>
      <c r="E2684" s="77" t="inlineStr">
        <is>
          <t>TOTAL Serviço:</t>
        </is>
      </c>
      <c r="F2684" s="89" t="n"/>
      <c r="G2684" s="22">
        <f>SUM(G2683:G2683)</f>
        <v/>
      </c>
    </row>
    <row r="2685" ht="15" customHeight="1">
      <c r="A2685" s="1" t="n"/>
      <c r="B2685" s="1" t="n"/>
      <c r="C2685" s="1" t="n"/>
      <c r="D2685" s="1" t="n"/>
      <c r="E2685" s="78" t="inlineStr">
        <is>
          <t>VALOR:</t>
        </is>
      </c>
      <c r="F2685" s="89" t="n"/>
      <c r="G2685" s="4">
        <f>SUM(G2684,G2681,G2678)</f>
        <v/>
      </c>
    </row>
    <row r="2686" ht="15" customHeight="1">
      <c r="A2686" s="1" t="n"/>
      <c r="B2686" s="1" t="n"/>
      <c r="C2686" s="1" t="n"/>
      <c r="D2686" s="1" t="n"/>
      <c r="E2686" s="78" t="inlineStr">
        <is>
          <t>VALOR BDI:</t>
        </is>
      </c>
      <c r="F2686" s="89" t="n"/>
      <c r="G2686" s="4">
        <f>ROUNDDOWN(G2685*BDI,2)</f>
        <v/>
      </c>
    </row>
    <row r="2687" ht="15" customHeight="1">
      <c r="A2687" s="1" t="n"/>
      <c r="B2687" s="1" t="n"/>
      <c r="C2687" s="1" t="n"/>
      <c r="D2687" s="1" t="n"/>
      <c r="E2687" s="78" t="inlineStr">
        <is>
          <t>VALOR COM BDI:</t>
        </is>
      </c>
      <c r="F2687" s="89" t="n"/>
      <c r="G2687" s="4">
        <f>G2686 + G2685</f>
        <v/>
      </c>
    </row>
    <row r="2688" ht="9.949999999999999" customHeight="1">
      <c r="A2688" s="1" t="n"/>
      <c r="B2688" s="1" t="n"/>
      <c r="C2688" s="1" t="n"/>
      <c r="D2688" s="1" t="n"/>
      <c r="E2688" s="79" t="n"/>
    </row>
    <row r="2689" ht="20.1" customHeight="1">
      <c r="A2689" s="80" t="inlineStr">
        <is>
          <t>88295 OPERADOR DE GUINCHO COM ENCARGOS COMPLEMENTARES (H)</t>
        </is>
      </c>
      <c r="B2689" s="88" t="n"/>
      <c r="C2689" s="88" t="n"/>
      <c r="D2689" s="88" t="n"/>
      <c r="E2689" s="88" t="n"/>
      <c r="F2689" s="88" t="n"/>
      <c r="G2689" s="89" t="n"/>
    </row>
    <row r="2690" ht="15" customHeight="1">
      <c r="A2690" s="76" t="inlineStr">
        <is>
          <t>Encargos Complementares</t>
        </is>
      </c>
      <c r="B2690" s="89" t="n"/>
      <c r="C2690" s="74" t="inlineStr">
        <is>
          <t>FONTE</t>
        </is>
      </c>
      <c r="D2690" s="74" t="inlineStr">
        <is>
          <t>UNID</t>
        </is>
      </c>
      <c r="E2690" s="74" t="inlineStr">
        <is>
          <t>COEFICIENTE</t>
        </is>
      </c>
      <c r="F2690" s="74" t="inlineStr">
        <is>
          <t>PREÇO UNITÁRIO</t>
        </is>
      </c>
      <c r="G2690" s="74" t="inlineStr">
        <is>
          <t>TOTAL</t>
        </is>
      </c>
    </row>
    <row r="2691" ht="21" customHeight="1">
      <c r="A2691" s="18" t="inlineStr">
        <is>
          <t>00037370</t>
        </is>
      </c>
      <c r="B2691" s="19" t="inlineStr">
        <is>
          <t>ALIMENTACAO - HORISTA (COLETADO CAIXA - ENCARGOS COMPLEMENTARES)</t>
        </is>
      </c>
      <c r="C2691" s="18" t="inlineStr">
        <is>
          <t>SINAPI</t>
        </is>
      </c>
      <c r="D2691" s="18" t="inlineStr">
        <is>
          <t>H</t>
        </is>
      </c>
      <c r="E2691" s="20" t="n">
        <v>1</v>
      </c>
      <c r="F2691" s="21" t="n">
        <v>3.39</v>
      </c>
      <c r="G2691" s="21">
        <f>TRUNC(TRUNC(E2691,8)*F2691,2)</f>
        <v/>
      </c>
      <c r="L2691" t="n">
        <v>1</v>
      </c>
      <c r="M2691" t="n">
        <v>3.39</v>
      </c>
      <c r="N2691">
        <f>(M2691-F2691)</f>
        <v/>
      </c>
    </row>
    <row r="2692" ht="21" customHeight="1">
      <c r="A2692" s="18" t="inlineStr">
        <is>
          <t>00043488</t>
        </is>
      </c>
      <c r="B2692" s="19" t="inlineStr">
        <is>
          <t>EPI - FAMILIA OPERADOR ESCAVADEIRA - HORISTA (ENCARGOS COMPLEMENTARES - COLETADO CAIXA)</t>
        </is>
      </c>
      <c r="C2692" s="18" t="inlineStr">
        <is>
          <t>SINAPI</t>
        </is>
      </c>
      <c r="D2692" s="18" t="inlineStr">
        <is>
          <t>H</t>
        </is>
      </c>
      <c r="E2692" s="20" t="n">
        <v>1</v>
      </c>
      <c r="F2692" s="21" t="n">
        <v>0.86</v>
      </c>
      <c r="G2692" s="21">
        <f>TRUNC(TRUNC(E2692,8)*F2692,2)</f>
        <v/>
      </c>
      <c r="L2692" t="n">
        <v>1</v>
      </c>
      <c r="M2692" t="n">
        <v>0.86</v>
      </c>
      <c r="N2692">
        <f>(M2692-F2692)</f>
        <v/>
      </c>
    </row>
    <row r="2693" ht="21" customHeight="1">
      <c r="A2693" s="18" t="inlineStr">
        <is>
          <t>00037372</t>
        </is>
      </c>
      <c r="B2693" s="19" t="inlineStr">
        <is>
          <t>EXAMES - HORISTA (COLETADO CAIXA - ENCARGOS COMPLEMENTARES)</t>
        </is>
      </c>
      <c r="C2693" s="18" t="inlineStr">
        <is>
          <t>SINAPI</t>
        </is>
      </c>
      <c r="D2693" s="18" t="inlineStr">
        <is>
          <t>H</t>
        </is>
      </c>
      <c r="E2693" s="20" t="n">
        <v>1</v>
      </c>
      <c r="F2693" s="21" t="n">
        <v>1.34</v>
      </c>
      <c r="G2693" s="21">
        <f>TRUNC(TRUNC(E2693,8)*F2693,2)</f>
        <v/>
      </c>
      <c r="L2693" t="n">
        <v>1</v>
      </c>
      <c r="M2693" t="n">
        <v>1.34</v>
      </c>
      <c r="N2693">
        <f>(M2693-F2693)</f>
        <v/>
      </c>
    </row>
    <row r="2694" ht="29.1" customHeight="1">
      <c r="A2694" s="18" t="inlineStr">
        <is>
          <t>00043464</t>
        </is>
      </c>
      <c r="B2694" s="19" t="inlineStr">
        <is>
          <t>FERRAMENTAS - FAMILIA OPERADOR ESCAVADEIRA - HORISTA (ENCARGOS COMPLEMENTARES - COLETADO CAIXA)</t>
        </is>
      </c>
      <c r="C2694" s="18" t="inlineStr">
        <is>
          <t>SINAPI</t>
        </is>
      </c>
      <c r="D2694" s="18" t="inlineStr">
        <is>
          <t>H</t>
        </is>
      </c>
      <c r="E2694" s="20" t="n">
        <v>1</v>
      </c>
      <c r="F2694" s="21" t="n">
        <v>0.01</v>
      </c>
      <c r="G2694" s="21">
        <f>TRUNC(TRUNC(E2694,8)*F2694,2)</f>
        <v/>
      </c>
      <c r="L2694" t="n">
        <v>1</v>
      </c>
      <c r="M2694" t="n">
        <v>0.01</v>
      </c>
      <c r="N2694">
        <f>(M2694-F2694)</f>
        <v/>
      </c>
    </row>
    <row r="2695" ht="21" customHeight="1">
      <c r="A2695" s="18" t="inlineStr">
        <is>
          <t>00037373</t>
        </is>
      </c>
      <c r="B2695" s="19" t="inlineStr">
        <is>
          <t>SEGURO - HORISTA (COLETADO CAIXA - ENCARGOS COMPLEMENTARES)</t>
        </is>
      </c>
      <c r="C2695" s="18" t="inlineStr">
        <is>
          <t>SINAPI</t>
        </is>
      </c>
      <c r="D2695" s="18" t="inlineStr">
        <is>
          <t>H</t>
        </is>
      </c>
      <c r="E2695" s="20" t="n">
        <v>1</v>
      </c>
      <c r="F2695" s="21" t="n">
        <v>0.04</v>
      </c>
      <c r="G2695" s="21">
        <f>TRUNC(TRUNC(E2695,8)*F2695,2)</f>
        <v/>
      </c>
      <c r="L2695" t="n">
        <v>1</v>
      </c>
      <c r="M2695" t="n">
        <v>0.04</v>
      </c>
      <c r="N2695">
        <f>(M2695-F2695)</f>
        <v/>
      </c>
    </row>
    <row r="2696" ht="21" customHeight="1">
      <c r="A2696" s="18" t="inlineStr">
        <is>
          <t>00037371</t>
        </is>
      </c>
      <c r="B2696" s="19" t="inlineStr">
        <is>
          <t>TRANSPORTE - HORISTA (COLETADO CAIXA - ENCARGOS COMPLEMENTARES)</t>
        </is>
      </c>
      <c r="C2696" s="18" t="inlineStr">
        <is>
          <t>SINAPI</t>
        </is>
      </c>
      <c r="D2696" s="18" t="inlineStr">
        <is>
          <t>H</t>
        </is>
      </c>
      <c r="E2696" s="20" t="n">
        <v>1</v>
      </c>
      <c r="F2696" s="21" t="n">
        <v>1.1</v>
      </c>
      <c r="G2696" s="21">
        <f>TRUNC(TRUNC(E2696,8)*F2696,2)</f>
        <v/>
      </c>
      <c r="L2696" t="n">
        <v>1</v>
      </c>
      <c r="M2696" t="n">
        <v>1.1</v>
      </c>
      <c r="N2696">
        <f>(M2696-F2696)</f>
        <v/>
      </c>
    </row>
    <row r="2697" ht="15" customHeight="1">
      <c r="A2697" s="1" t="n"/>
      <c r="B2697" s="1" t="n"/>
      <c r="C2697" s="1" t="n"/>
      <c r="D2697" s="1" t="n"/>
      <c r="E2697" s="77" t="inlineStr">
        <is>
          <t>TOTAL Encargos Complementares:</t>
        </is>
      </c>
      <c r="F2697" s="89" t="n"/>
      <c r="G2697" s="22">
        <f>SUM(G2691:G2696)</f>
        <v/>
      </c>
    </row>
    <row r="2698" ht="15" customHeight="1">
      <c r="A2698" s="76" t="inlineStr">
        <is>
          <t>Mão de Obra</t>
        </is>
      </c>
      <c r="B2698" s="89" t="n"/>
      <c r="C2698" s="74" t="inlineStr">
        <is>
          <t>FONTE</t>
        </is>
      </c>
      <c r="D2698" s="74" t="inlineStr">
        <is>
          <t>UNID</t>
        </is>
      </c>
      <c r="E2698" s="74" t="inlineStr">
        <is>
          <t>COEFICIENTE</t>
        </is>
      </c>
      <c r="F2698" s="74" t="inlineStr">
        <is>
          <t>PREÇO UNITÁRIO</t>
        </is>
      </c>
      <c r="G2698" s="74" t="inlineStr">
        <is>
          <t>TOTAL</t>
        </is>
      </c>
    </row>
    <row r="2699" ht="15" customHeight="1">
      <c r="A2699" s="18" t="inlineStr">
        <is>
          <t>00004253</t>
        </is>
      </c>
      <c r="B2699" s="19" t="inlineStr">
        <is>
          <t>OPERADOR DE GUINCHO OU GUINCHEIRO (HORISTA)</t>
        </is>
      </c>
      <c r="C2699" s="18" t="inlineStr">
        <is>
          <t>SINAPI</t>
        </is>
      </c>
      <c r="D2699" s="18" t="inlineStr">
        <is>
          <t>H</t>
        </is>
      </c>
      <c r="E2699" s="20">
        <f>L2699*FATOR</f>
        <v/>
      </c>
      <c r="F2699" s="21" t="n">
        <v>19.78</v>
      </c>
      <c r="G2699" s="21">
        <f>TRUNC(TRUNC(E2699,8)*F2699,2)</f>
        <v/>
      </c>
      <c r="L2699" t="n">
        <v>1</v>
      </c>
      <c r="M2699" t="n">
        <v>19.78</v>
      </c>
      <c r="N2699">
        <f>(M2699-F2699)</f>
        <v/>
      </c>
    </row>
    <row r="2700" ht="15" customHeight="1">
      <c r="A2700" s="1" t="n"/>
      <c r="B2700" s="1" t="n"/>
      <c r="C2700" s="1" t="n"/>
      <c r="D2700" s="1" t="n"/>
      <c r="E2700" s="77" t="inlineStr">
        <is>
          <t>TOTAL Mão de Obra:</t>
        </is>
      </c>
      <c r="F2700" s="89" t="n"/>
      <c r="G2700" s="22">
        <f>SUM(G2699:G2699)</f>
        <v/>
      </c>
    </row>
    <row r="2701" ht="15" customHeight="1">
      <c r="A2701" s="76" t="inlineStr">
        <is>
          <t>Serviço</t>
        </is>
      </c>
      <c r="B2701" s="89" t="n"/>
      <c r="C2701" s="74" t="inlineStr">
        <is>
          <t>FONTE</t>
        </is>
      </c>
      <c r="D2701" s="74" t="inlineStr">
        <is>
          <t>UNID</t>
        </is>
      </c>
      <c r="E2701" s="74" t="inlineStr">
        <is>
          <t>COEFICIENTE</t>
        </is>
      </c>
      <c r="F2701" s="74" t="inlineStr">
        <is>
          <t>PREÇO UNITÁRIO</t>
        </is>
      </c>
      <c r="G2701" s="74" t="inlineStr">
        <is>
          <t>TOTAL</t>
        </is>
      </c>
    </row>
    <row r="2702" ht="21" customHeight="1">
      <c r="A2702" s="18" t="inlineStr">
        <is>
          <t>95358</t>
        </is>
      </c>
      <c r="B2702" s="19" t="inlineStr">
        <is>
          <t>CURSO DE CAPACITAÇÃO PARA OPERADOR DE GUINCHO (ENCARGOS COMPLEMENTARES) - HORISTA</t>
        </is>
      </c>
      <c r="C2702" s="18" t="inlineStr">
        <is>
          <t>SINAPI</t>
        </is>
      </c>
      <c r="D2702" s="18" t="inlineStr">
        <is>
          <t>H</t>
        </is>
      </c>
      <c r="E2702" s="20" t="n">
        <v>1</v>
      </c>
      <c r="F2702" s="21">
        <f>'COMPOSICOES AUXILIARES'!G1325</f>
        <v/>
      </c>
      <c r="G2702" s="21">
        <f>TRUNC(TRUNC(E2702,8)*F2702,2)</f>
        <v/>
      </c>
      <c r="L2702" t="n">
        <v>1</v>
      </c>
      <c r="M2702" t="n">
        <v>0.37</v>
      </c>
      <c r="N2702">
        <f>(M2702-F2702)</f>
        <v/>
      </c>
    </row>
    <row r="2703" ht="15" customHeight="1">
      <c r="A2703" s="1" t="n"/>
      <c r="B2703" s="1" t="n"/>
      <c r="C2703" s="1" t="n"/>
      <c r="D2703" s="1" t="n"/>
      <c r="E2703" s="77" t="inlineStr">
        <is>
          <t>TOTAL Serviço:</t>
        </is>
      </c>
      <c r="F2703" s="89" t="n"/>
      <c r="G2703" s="22">
        <f>SUM(G2702:G2702)</f>
        <v/>
      </c>
    </row>
    <row r="2704" ht="15" customHeight="1">
      <c r="A2704" s="1" t="n"/>
      <c r="B2704" s="1" t="n"/>
      <c r="C2704" s="1" t="n"/>
      <c r="D2704" s="1" t="n"/>
      <c r="E2704" s="78" t="inlineStr">
        <is>
          <t>VALOR:</t>
        </is>
      </c>
      <c r="F2704" s="89" t="n"/>
      <c r="G2704" s="4">
        <f>SUM(G2703,G2700,G2697)</f>
        <v/>
      </c>
    </row>
    <row r="2705" ht="15" customHeight="1">
      <c r="A2705" s="1" t="n"/>
      <c r="B2705" s="1" t="n"/>
      <c r="C2705" s="1" t="n"/>
      <c r="D2705" s="1" t="n"/>
      <c r="E2705" s="78" t="inlineStr">
        <is>
          <t>VALOR BDI:</t>
        </is>
      </c>
      <c r="F2705" s="89" t="n"/>
      <c r="G2705" s="4">
        <f>ROUNDDOWN(G2704*BDI,2)</f>
        <v/>
      </c>
    </row>
    <row r="2706" ht="15" customHeight="1">
      <c r="A2706" s="1" t="n"/>
      <c r="B2706" s="1" t="n"/>
      <c r="C2706" s="1" t="n"/>
      <c r="D2706" s="1" t="n"/>
      <c r="E2706" s="78" t="inlineStr">
        <is>
          <t>VALOR COM BDI:</t>
        </is>
      </c>
      <c r="F2706" s="89" t="n"/>
      <c r="G2706" s="4">
        <f>G2705 + G2704</f>
        <v/>
      </c>
    </row>
    <row r="2707" ht="9.949999999999999" customHeight="1">
      <c r="A2707" s="1" t="n"/>
      <c r="B2707" s="1" t="n"/>
      <c r="C2707" s="1" t="n"/>
      <c r="D2707" s="1" t="n"/>
      <c r="E2707" s="79" t="n"/>
    </row>
    <row r="2708" ht="20.1" customHeight="1">
      <c r="A2708" s="80" t="inlineStr">
        <is>
          <t>88296 OPERADOR DE GUINDASTE COM ENCARGOS COMPLEMENTARES (H)</t>
        </is>
      </c>
      <c r="B2708" s="88" t="n"/>
      <c r="C2708" s="88" t="n"/>
      <c r="D2708" s="88" t="n"/>
      <c r="E2708" s="88" t="n"/>
      <c r="F2708" s="88" t="n"/>
      <c r="G2708" s="89" t="n"/>
    </row>
    <row r="2709" ht="15" customHeight="1">
      <c r="A2709" s="76" t="inlineStr">
        <is>
          <t>Encargos Complementares</t>
        </is>
      </c>
      <c r="B2709" s="89" t="n"/>
      <c r="C2709" s="74" t="inlineStr">
        <is>
          <t>FONTE</t>
        </is>
      </c>
      <c r="D2709" s="74" t="inlineStr">
        <is>
          <t>UNID</t>
        </is>
      </c>
      <c r="E2709" s="74" t="inlineStr">
        <is>
          <t>COEFICIENTE</t>
        </is>
      </c>
      <c r="F2709" s="74" t="inlineStr">
        <is>
          <t>PREÇO UNITÁRIO</t>
        </is>
      </c>
      <c r="G2709" s="74" t="inlineStr">
        <is>
          <t>TOTAL</t>
        </is>
      </c>
    </row>
    <row r="2710" ht="21" customHeight="1">
      <c r="A2710" s="18" t="inlineStr">
        <is>
          <t>00037370</t>
        </is>
      </c>
      <c r="B2710" s="19" t="inlineStr">
        <is>
          <t>ALIMENTACAO - HORISTA (COLETADO CAIXA - ENCARGOS COMPLEMENTARES)</t>
        </is>
      </c>
      <c r="C2710" s="18" t="inlineStr">
        <is>
          <t>SINAPI</t>
        </is>
      </c>
      <c r="D2710" s="18" t="inlineStr">
        <is>
          <t>H</t>
        </is>
      </c>
      <c r="E2710" s="20" t="n">
        <v>1</v>
      </c>
      <c r="F2710" s="21" t="n">
        <v>3.39</v>
      </c>
      <c r="G2710" s="21">
        <f>TRUNC(TRUNC(E2710,8)*F2710,2)</f>
        <v/>
      </c>
      <c r="L2710" t="n">
        <v>1</v>
      </c>
      <c r="M2710" t="n">
        <v>3.39</v>
      </c>
      <c r="N2710">
        <f>(M2710-F2710)</f>
        <v/>
      </c>
    </row>
    <row r="2711" ht="21" customHeight="1">
      <c r="A2711" s="18" t="inlineStr">
        <is>
          <t>00043488</t>
        </is>
      </c>
      <c r="B2711" s="19" t="inlineStr">
        <is>
          <t>EPI - FAMILIA OPERADOR ESCAVADEIRA - HORISTA (ENCARGOS COMPLEMENTARES - COLETADO CAIXA)</t>
        </is>
      </c>
      <c r="C2711" s="18" t="inlineStr">
        <is>
          <t>SINAPI</t>
        </is>
      </c>
      <c r="D2711" s="18" t="inlineStr">
        <is>
          <t>H</t>
        </is>
      </c>
      <c r="E2711" s="20" t="n">
        <v>1</v>
      </c>
      <c r="F2711" s="21" t="n">
        <v>0.86</v>
      </c>
      <c r="G2711" s="21">
        <f>TRUNC(TRUNC(E2711,8)*F2711,2)</f>
        <v/>
      </c>
      <c r="L2711" t="n">
        <v>1</v>
      </c>
      <c r="M2711" t="n">
        <v>0.86</v>
      </c>
      <c r="N2711">
        <f>(M2711-F2711)</f>
        <v/>
      </c>
    </row>
    <row r="2712" ht="21" customHeight="1">
      <c r="A2712" s="18" t="inlineStr">
        <is>
          <t>00037372</t>
        </is>
      </c>
      <c r="B2712" s="19" t="inlineStr">
        <is>
          <t>EXAMES - HORISTA (COLETADO CAIXA - ENCARGOS COMPLEMENTARES)</t>
        </is>
      </c>
      <c r="C2712" s="18" t="inlineStr">
        <is>
          <t>SINAPI</t>
        </is>
      </c>
      <c r="D2712" s="18" t="inlineStr">
        <is>
          <t>H</t>
        </is>
      </c>
      <c r="E2712" s="20" t="n">
        <v>1</v>
      </c>
      <c r="F2712" s="21" t="n">
        <v>1.34</v>
      </c>
      <c r="G2712" s="21">
        <f>TRUNC(TRUNC(E2712,8)*F2712,2)</f>
        <v/>
      </c>
      <c r="L2712" t="n">
        <v>1</v>
      </c>
      <c r="M2712" t="n">
        <v>1.34</v>
      </c>
      <c r="N2712">
        <f>(M2712-F2712)</f>
        <v/>
      </c>
    </row>
    <row r="2713" ht="29.1" customHeight="1">
      <c r="A2713" s="18" t="inlineStr">
        <is>
          <t>00043464</t>
        </is>
      </c>
      <c r="B2713" s="19" t="inlineStr">
        <is>
          <t>FERRAMENTAS - FAMILIA OPERADOR ESCAVADEIRA - HORISTA (ENCARGOS COMPLEMENTARES - COLETADO CAIXA)</t>
        </is>
      </c>
      <c r="C2713" s="18" t="inlineStr">
        <is>
          <t>SINAPI</t>
        </is>
      </c>
      <c r="D2713" s="18" t="inlineStr">
        <is>
          <t>H</t>
        </is>
      </c>
      <c r="E2713" s="20" t="n">
        <v>1</v>
      </c>
      <c r="F2713" s="21" t="n">
        <v>0.01</v>
      </c>
      <c r="G2713" s="21">
        <f>TRUNC(TRUNC(E2713,8)*F2713,2)</f>
        <v/>
      </c>
      <c r="L2713" t="n">
        <v>1</v>
      </c>
      <c r="M2713" t="n">
        <v>0.01</v>
      </c>
      <c r="N2713">
        <f>(M2713-F2713)</f>
        <v/>
      </c>
    </row>
    <row r="2714" ht="21" customHeight="1">
      <c r="A2714" s="18" t="inlineStr">
        <is>
          <t>00037373</t>
        </is>
      </c>
      <c r="B2714" s="19" t="inlineStr">
        <is>
          <t>SEGURO - HORISTA (COLETADO CAIXA - ENCARGOS COMPLEMENTARES)</t>
        </is>
      </c>
      <c r="C2714" s="18" t="inlineStr">
        <is>
          <t>SINAPI</t>
        </is>
      </c>
      <c r="D2714" s="18" t="inlineStr">
        <is>
          <t>H</t>
        </is>
      </c>
      <c r="E2714" s="20" t="n">
        <v>1</v>
      </c>
      <c r="F2714" s="21" t="n">
        <v>0.04</v>
      </c>
      <c r="G2714" s="21">
        <f>TRUNC(TRUNC(E2714,8)*F2714,2)</f>
        <v/>
      </c>
      <c r="L2714" t="n">
        <v>1</v>
      </c>
      <c r="M2714" t="n">
        <v>0.04</v>
      </c>
      <c r="N2714">
        <f>(M2714-F2714)</f>
        <v/>
      </c>
    </row>
    <row r="2715" ht="21" customHeight="1">
      <c r="A2715" s="18" t="inlineStr">
        <is>
          <t>00037371</t>
        </is>
      </c>
      <c r="B2715" s="19" t="inlineStr">
        <is>
          <t>TRANSPORTE - HORISTA (COLETADO CAIXA - ENCARGOS COMPLEMENTARES)</t>
        </is>
      </c>
      <c r="C2715" s="18" t="inlineStr">
        <is>
          <t>SINAPI</t>
        </is>
      </c>
      <c r="D2715" s="18" t="inlineStr">
        <is>
          <t>H</t>
        </is>
      </c>
      <c r="E2715" s="20" t="n">
        <v>1</v>
      </c>
      <c r="F2715" s="21" t="n">
        <v>1.1</v>
      </c>
      <c r="G2715" s="21">
        <f>TRUNC(TRUNC(E2715,8)*F2715,2)</f>
        <v/>
      </c>
      <c r="L2715" t="n">
        <v>1</v>
      </c>
      <c r="M2715" t="n">
        <v>1.1</v>
      </c>
      <c r="N2715">
        <f>(M2715-F2715)</f>
        <v/>
      </c>
    </row>
    <row r="2716" ht="15" customHeight="1">
      <c r="A2716" s="1" t="n"/>
      <c r="B2716" s="1" t="n"/>
      <c r="C2716" s="1" t="n"/>
      <c r="D2716" s="1" t="n"/>
      <c r="E2716" s="77" t="inlineStr">
        <is>
          <t>TOTAL Encargos Complementares:</t>
        </is>
      </c>
      <c r="F2716" s="89" t="n"/>
      <c r="G2716" s="22">
        <f>SUM(G2710:G2715)</f>
        <v/>
      </c>
    </row>
    <row r="2717" ht="15" customHeight="1">
      <c r="A2717" s="76" t="inlineStr">
        <is>
          <t>Mão de Obra</t>
        </is>
      </c>
      <c r="B2717" s="89" t="n"/>
      <c r="C2717" s="74" t="inlineStr">
        <is>
          <t>FONTE</t>
        </is>
      </c>
      <c r="D2717" s="74" t="inlineStr">
        <is>
          <t>UNID</t>
        </is>
      </c>
      <c r="E2717" s="74" t="inlineStr">
        <is>
          <t>COEFICIENTE</t>
        </is>
      </c>
      <c r="F2717" s="74" t="inlineStr">
        <is>
          <t>PREÇO UNITÁRIO</t>
        </is>
      </c>
      <c r="G2717" s="74" t="inlineStr">
        <is>
          <t>TOTAL</t>
        </is>
      </c>
    </row>
    <row r="2718" ht="15" customHeight="1">
      <c r="A2718" s="18" t="inlineStr">
        <is>
          <t>00004254</t>
        </is>
      </c>
      <c r="B2718" s="19" t="inlineStr">
        <is>
          <t>OPERADOR DE GUINDASTE (HORISTA)</t>
        </is>
      </c>
      <c r="C2718" s="18" t="inlineStr">
        <is>
          <t>SINAPI</t>
        </is>
      </c>
      <c r="D2718" s="18" t="inlineStr">
        <is>
          <t>H</t>
        </is>
      </c>
      <c r="E2718" s="20">
        <f>L2718*FATOR</f>
        <v/>
      </c>
      <c r="F2718" s="21" t="n">
        <v>36.08</v>
      </c>
      <c r="G2718" s="21">
        <f>TRUNC(TRUNC(E2718,8)*F2718,2)</f>
        <v/>
      </c>
      <c r="L2718" t="n">
        <v>1</v>
      </c>
      <c r="M2718" t="n">
        <v>36.08</v>
      </c>
      <c r="N2718">
        <f>(M2718-F2718)</f>
        <v/>
      </c>
    </row>
    <row r="2719" ht="15" customHeight="1">
      <c r="A2719" s="1" t="n"/>
      <c r="B2719" s="1" t="n"/>
      <c r="C2719" s="1" t="n"/>
      <c r="D2719" s="1" t="n"/>
      <c r="E2719" s="77" t="inlineStr">
        <is>
          <t>TOTAL Mão de Obra:</t>
        </is>
      </c>
      <c r="F2719" s="89" t="n"/>
      <c r="G2719" s="22">
        <f>SUM(G2718:G2718)</f>
        <v/>
      </c>
    </row>
    <row r="2720" ht="15" customHeight="1">
      <c r="A2720" s="76" t="inlineStr">
        <is>
          <t>Serviço</t>
        </is>
      </c>
      <c r="B2720" s="89" t="n"/>
      <c r="C2720" s="74" t="inlineStr">
        <is>
          <t>FONTE</t>
        </is>
      </c>
      <c r="D2720" s="74" t="inlineStr">
        <is>
          <t>UNID</t>
        </is>
      </c>
      <c r="E2720" s="74" t="inlineStr">
        <is>
          <t>COEFICIENTE</t>
        </is>
      </c>
      <c r="F2720" s="74" t="inlineStr">
        <is>
          <t>PREÇO UNITÁRIO</t>
        </is>
      </c>
      <c r="G2720" s="74" t="inlineStr">
        <is>
          <t>TOTAL</t>
        </is>
      </c>
    </row>
    <row r="2721" ht="21" customHeight="1">
      <c r="A2721" s="18" t="inlineStr">
        <is>
          <t>95359</t>
        </is>
      </c>
      <c r="B2721" s="19" t="inlineStr">
        <is>
          <t>CURSO DE CAPACITAÇÃO PARA OPERADOR DE GUINDASTE (ENCARGOS COMPLEMENTARES) - HORISTA</t>
        </is>
      </c>
      <c r="C2721" s="18" t="inlineStr">
        <is>
          <t>SINAPI</t>
        </is>
      </c>
      <c r="D2721" s="18" t="inlineStr">
        <is>
          <t>H</t>
        </is>
      </c>
      <c r="E2721" s="20" t="n">
        <v>1</v>
      </c>
      <c r="F2721" s="21">
        <f>'COMPOSICOES AUXILIARES'!G1333</f>
        <v/>
      </c>
      <c r="G2721" s="21">
        <f>TRUNC(TRUNC(E2721,8)*F2721,2)</f>
        <v/>
      </c>
      <c r="L2721" t="n">
        <v>1</v>
      </c>
      <c r="M2721" t="n">
        <v>0.68</v>
      </c>
      <c r="N2721">
        <f>(M2721-F2721)</f>
        <v/>
      </c>
    </row>
    <row r="2722" ht="15" customHeight="1">
      <c r="A2722" s="1" t="n"/>
      <c r="B2722" s="1" t="n"/>
      <c r="C2722" s="1" t="n"/>
      <c r="D2722" s="1" t="n"/>
      <c r="E2722" s="77" t="inlineStr">
        <is>
          <t>TOTAL Serviço:</t>
        </is>
      </c>
      <c r="F2722" s="89" t="n"/>
      <c r="G2722" s="22">
        <f>SUM(G2721:G2721)</f>
        <v/>
      </c>
    </row>
    <row r="2723" ht="15" customHeight="1">
      <c r="A2723" s="1" t="n"/>
      <c r="B2723" s="1" t="n"/>
      <c r="C2723" s="1" t="n"/>
      <c r="D2723" s="1" t="n"/>
      <c r="E2723" s="78" t="inlineStr">
        <is>
          <t>VALOR:</t>
        </is>
      </c>
      <c r="F2723" s="89" t="n"/>
      <c r="G2723" s="4">
        <f>SUM(G2722,G2719,G2716)</f>
        <v/>
      </c>
    </row>
    <row r="2724" ht="15" customHeight="1">
      <c r="A2724" s="1" t="n"/>
      <c r="B2724" s="1" t="n"/>
      <c r="C2724" s="1" t="n"/>
      <c r="D2724" s="1" t="n"/>
      <c r="E2724" s="78" t="inlineStr">
        <is>
          <t>VALOR BDI:</t>
        </is>
      </c>
      <c r="F2724" s="89" t="n"/>
      <c r="G2724" s="4">
        <f>ROUNDDOWN(G2723*BDI,2)</f>
        <v/>
      </c>
    </row>
    <row r="2725" ht="15" customHeight="1">
      <c r="A2725" s="1" t="n"/>
      <c r="B2725" s="1" t="n"/>
      <c r="C2725" s="1" t="n"/>
      <c r="D2725" s="1" t="n"/>
      <c r="E2725" s="78" t="inlineStr">
        <is>
          <t>VALOR COM BDI:</t>
        </is>
      </c>
      <c r="F2725" s="89" t="n"/>
      <c r="G2725" s="4">
        <f>G2724 + G2723</f>
        <v/>
      </c>
    </row>
    <row r="2726" ht="9.949999999999999" customHeight="1">
      <c r="A2726" s="1" t="n"/>
      <c r="B2726" s="1" t="n"/>
      <c r="C2726" s="1" t="n"/>
      <c r="D2726" s="1" t="n"/>
      <c r="E2726" s="79" t="n"/>
    </row>
    <row r="2727" ht="20.1" customHeight="1">
      <c r="A2727" s="80" t="inlineStr">
        <is>
          <t>88298 OPERADOR DE MARTELETE OU MARTELETEIRO COM ENCARGOS COMPLEMENTARES (H)</t>
        </is>
      </c>
      <c r="B2727" s="88" t="n"/>
      <c r="C2727" s="88" t="n"/>
      <c r="D2727" s="88" t="n"/>
      <c r="E2727" s="88" t="n"/>
      <c r="F2727" s="88" t="n"/>
      <c r="G2727" s="89" t="n"/>
    </row>
    <row r="2728" ht="15" customHeight="1">
      <c r="A2728" s="76" t="inlineStr">
        <is>
          <t>Encargos Complementares</t>
        </is>
      </c>
      <c r="B2728" s="89" t="n"/>
      <c r="C2728" s="74" t="inlineStr">
        <is>
          <t>FONTE</t>
        </is>
      </c>
      <c r="D2728" s="74" t="inlineStr">
        <is>
          <t>UNID</t>
        </is>
      </c>
      <c r="E2728" s="74" t="inlineStr">
        <is>
          <t>COEFICIENTE</t>
        </is>
      </c>
      <c r="F2728" s="74" t="inlineStr">
        <is>
          <t>PREÇO UNITÁRIO</t>
        </is>
      </c>
      <c r="G2728" s="74" t="inlineStr">
        <is>
          <t>TOTAL</t>
        </is>
      </c>
    </row>
    <row r="2729" ht="21" customHeight="1">
      <c r="A2729" s="18" t="inlineStr">
        <is>
          <t>00037370</t>
        </is>
      </c>
      <c r="B2729" s="19" t="inlineStr">
        <is>
          <t>ALIMENTACAO - HORISTA (COLETADO CAIXA - ENCARGOS COMPLEMENTARES)</t>
        </is>
      </c>
      <c r="C2729" s="18" t="inlineStr">
        <is>
          <t>SINAPI</t>
        </is>
      </c>
      <c r="D2729" s="18" t="inlineStr">
        <is>
          <t>H</t>
        </is>
      </c>
      <c r="E2729" s="20" t="n">
        <v>1</v>
      </c>
      <c r="F2729" s="21" t="n">
        <v>3.39</v>
      </c>
      <c r="G2729" s="21">
        <f>TRUNC(TRUNC(E2729,8)*F2729,2)</f>
        <v/>
      </c>
      <c r="L2729" t="n">
        <v>1</v>
      </c>
      <c r="M2729" t="n">
        <v>3.39</v>
      </c>
      <c r="N2729">
        <f>(M2729-F2729)</f>
        <v/>
      </c>
    </row>
    <row r="2730" ht="21" customHeight="1">
      <c r="A2730" s="18" t="inlineStr">
        <is>
          <t>00043488</t>
        </is>
      </c>
      <c r="B2730" s="19" t="inlineStr">
        <is>
          <t>EPI - FAMILIA OPERADOR ESCAVADEIRA - HORISTA (ENCARGOS COMPLEMENTARES - COLETADO CAIXA)</t>
        </is>
      </c>
      <c r="C2730" s="18" t="inlineStr">
        <is>
          <t>SINAPI</t>
        </is>
      </c>
      <c r="D2730" s="18" t="inlineStr">
        <is>
          <t>H</t>
        </is>
      </c>
      <c r="E2730" s="20" t="n">
        <v>1</v>
      </c>
      <c r="F2730" s="21" t="n">
        <v>0.86</v>
      </c>
      <c r="G2730" s="21">
        <f>TRUNC(TRUNC(E2730,8)*F2730,2)</f>
        <v/>
      </c>
      <c r="L2730" t="n">
        <v>1</v>
      </c>
      <c r="M2730" t="n">
        <v>0.86</v>
      </c>
      <c r="N2730">
        <f>(M2730-F2730)</f>
        <v/>
      </c>
    </row>
    <row r="2731" ht="21" customHeight="1">
      <c r="A2731" s="18" t="inlineStr">
        <is>
          <t>00037372</t>
        </is>
      </c>
      <c r="B2731" s="19" t="inlineStr">
        <is>
          <t>EXAMES - HORISTA (COLETADO CAIXA - ENCARGOS COMPLEMENTARES)</t>
        </is>
      </c>
      <c r="C2731" s="18" t="inlineStr">
        <is>
          <t>SINAPI</t>
        </is>
      </c>
      <c r="D2731" s="18" t="inlineStr">
        <is>
          <t>H</t>
        </is>
      </c>
      <c r="E2731" s="20" t="n">
        <v>1</v>
      </c>
      <c r="F2731" s="21" t="n">
        <v>1.34</v>
      </c>
      <c r="G2731" s="21">
        <f>TRUNC(TRUNC(E2731,8)*F2731,2)</f>
        <v/>
      </c>
      <c r="L2731" t="n">
        <v>1</v>
      </c>
      <c r="M2731" t="n">
        <v>1.34</v>
      </c>
      <c r="N2731">
        <f>(M2731-F2731)</f>
        <v/>
      </c>
    </row>
    <row r="2732" ht="29.1" customHeight="1">
      <c r="A2732" s="18" t="inlineStr">
        <is>
          <t>00043464</t>
        </is>
      </c>
      <c r="B2732" s="19" t="inlineStr">
        <is>
          <t>FERRAMENTAS - FAMILIA OPERADOR ESCAVADEIRA - HORISTA (ENCARGOS COMPLEMENTARES - COLETADO CAIXA)</t>
        </is>
      </c>
      <c r="C2732" s="18" t="inlineStr">
        <is>
          <t>SINAPI</t>
        </is>
      </c>
      <c r="D2732" s="18" t="inlineStr">
        <is>
          <t>H</t>
        </is>
      </c>
      <c r="E2732" s="20" t="n">
        <v>1</v>
      </c>
      <c r="F2732" s="21" t="n">
        <v>0.01</v>
      </c>
      <c r="G2732" s="21">
        <f>TRUNC(TRUNC(E2732,8)*F2732,2)</f>
        <v/>
      </c>
      <c r="L2732" t="n">
        <v>1</v>
      </c>
      <c r="M2732" t="n">
        <v>0.01</v>
      </c>
      <c r="N2732">
        <f>(M2732-F2732)</f>
        <v/>
      </c>
    </row>
    <row r="2733" ht="21" customHeight="1">
      <c r="A2733" s="18" t="inlineStr">
        <is>
          <t>00037373</t>
        </is>
      </c>
      <c r="B2733" s="19" t="inlineStr">
        <is>
          <t>SEGURO - HORISTA (COLETADO CAIXA - ENCARGOS COMPLEMENTARES)</t>
        </is>
      </c>
      <c r="C2733" s="18" t="inlineStr">
        <is>
          <t>SINAPI</t>
        </is>
      </c>
      <c r="D2733" s="18" t="inlineStr">
        <is>
          <t>H</t>
        </is>
      </c>
      <c r="E2733" s="20" t="n">
        <v>1</v>
      </c>
      <c r="F2733" s="21" t="n">
        <v>0.04</v>
      </c>
      <c r="G2733" s="21">
        <f>TRUNC(TRUNC(E2733,8)*F2733,2)</f>
        <v/>
      </c>
      <c r="L2733" t="n">
        <v>1</v>
      </c>
      <c r="M2733" t="n">
        <v>0.04</v>
      </c>
      <c r="N2733">
        <f>(M2733-F2733)</f>
        <v/>
      </c>
    </row>
    <row r="2734" ht="21" customHeight="1">
      <c r="A2734" s="18" t="inlineStr">
        <is>
          <t>00037371</t>
        </is>
      </c>
      <c r="B2734" s="19" t="inlineStr">
        <is>
          <t>TRANSPORTE - HORISTA (COLETADO CAIXA - ENCARGOS COMPLEMENTARES)</t>
        </is>
      </c>
      <c r="C2734" s="18" t="inlineStr">
        <is>
          <t>SINAPI</t>
        </is>
      </c>
      <c r="D2734" s="18" t="inlineStr">
        <is>
          <t>H</t>
        </is>
      </c>
      <c r="E2734" s="20" t="n">
        <v>1</v>
      </c>
      <c r="F2734" s="21" t="n">
        <v>1.1</v>
      </c>
      <c r="G2734" s="21">
        <f>TRUNC(TRUNC(E2734,8)*F2734,2)</f>
        <v/>
      </c>
      <c r="L2734" t="n">
        <v>1</v>
      </c>
      <c r="M2734" t="n">
        <v>1.1</v>
      </c>
      <c r="N2734">
        <f>(M2734-F2734)</f>
        <v/>
      </c>
    </row>
    <row r="2735" ht="15" customHeight="1">
      <c r="A2735" s="1" t="n"/>
      <c r="B2735" s="1" t="n"/>
      <c r="C2735" s="1" t="n"/>
      <c r="D2735" s="1" t="n"/>
      <c r="E2735" s="77" t="inlineStr">
        <is>
          <t>TOTAL Encargos Complementares:</t>
        </is>
      </c>
      <c r="F2735" s="89" t="n"/>
      <c r="G2735" s="22">
        <f>SUM(G2729:G2734)</f>
        <v/>
      </c>
    </row>
    <row r="2736" ht="15" customHeight="1">
      <c r="A2736" s="76" t="inlineStr">
        <is>
          <t>Mão de Obra</t>
        </is>
      </c>
      <c r="B2736" s="89" t="n"/>
      <c r="C2736" s="74" t="inlineStr">
        <is>
          <t>FONTE</t>
        </is>
      </c>
      <c r="D2736" s="74" t="inlineStr">
        <is>
          <t>UNID</t>
        </is>
      </c>
      <c r="E2736" s="74" t="inlineStr">
        <is>
          <t>COEFICIENTE</t>
        </is>
      </c>
      <c r="F2736" s="74" t="inlineStr">
        <is>
          <t>PREÇO UNITÁRIO</t>
        </is>
      </c>
      <c r="G2736" s="74" t="inlineStr">
        <is>
          <t>TOTAL</t>
        </is>
      </c>
    </row>
    <row r="2737" ht="15" customHeight="1">
      <c r="A2737" s="18" t="inlineStr">
        <is>
          <t>00004257</t>
        </is>
      </c>
      <c r="B2737" s="19" t="inlineStr">
        <is>
          <t>OPERADOR DE MARTELETE OU MARTELETEIRO (HORISTA)</t>
        </is>
      </c>
      <c r="C2737" s="18" t="inlineStr">
        <is>
          <t>SINAPI</t>
        </is>
      </c>
      <c r="D2737" s="18" t="inlineStr">
        <is>
          <t>H</t>
        </is>
      </c>
      <c r="E2737" s="20">
        <f>L2737*FATOR</f>
        <v/>
      </c>
      <c r="F2737" s="21" t="n">
        <v>19.48</v>
      </c>
      <c r="G2737" s="21">
        <f>TRUNC(TRUNC(E2737,8)*F2737,2)</f>
        <v/>
      </c>
      <c r="L2737" t="n">
        <v>1</v>
      </c>
      <c r="M2737" t="n">
        <v>19.48</v>
      </c>
      <c r="N2737">
        <f>(M2737-F2737)</f>
        <v/>
      </c>
    </row>
    <row r="2738" ht="15" customHeight="1">
      <c r="A2738" s="1" t="n"/>
      <c r="B2738" s="1" t="n"/>
      <c r="C2738" s="1" t="n"/>
      <c r="D2738" s="1" t="n"/>
      <c r="E2738" s="77" t="inlineStr">
        <is>
          <t>TOTAL Mão de Obra:</t>
        </is>
      </c>
      <c r="F2738" s="89" t="n"/>
      <c r="G2738" s="22">
        <f>SUM(G2737:G2737)</f>
        <v/>
      </c>
    </row>
    <row r="2739" ht="15" customHeight="1">
      <c r="A2739" s="76" t="inlineStr">
        <is>
          <t>Serviço</t>
        </is>
      </c>
      <c r="B2739" s="89" t="n"/>
      <c r="C2739" s="74" t="inlineStr">
        <is>
          <t>FONTE</t>
        </is>
      </c>
      <c r="D2739" s="74" t="inlineStr">
        <is>
          <t>UNID</t>
        </is>
      </c>
      <c r="E2739" s="74" t="inlineStr">
        <is>
          <t>COEFICIENTE</t>
        </is>
      </c>
      <c r="F2739" s="74" t="inlineStr">
        <is>
          <t>PREÇO UNITÁRIO</t>
        </is>
      </c>
      <c r="G2739" s="74" t="inlineStr">
        <is>
          <t>TOTAL</t>
        </is>
      </c>
    </row>
    <row r="2740" ht="29.1" customHeight="1">
      <c r="A2740" s="18" t="inlineStr">
        <is>
          <t>95361</t>
        </is>
      </c>
      <c r="B2740" s="19" t="inlineStr">
        <is>
          <t>CURSO DE CAPACITAÇÃO PARA OPERADOR DE MARTELETE OU MARTELETEIRO (ENCARGOS COMPLEMENTARES) - HORISTA</t>
        </is>
      </c>
      <c r="C2740" s="18" t="inlineStr">
        <is>
          <t>SINAPI</t>
        </is>
      </c>
      <c r="D2740" s="18" t="inlineStr">
        <is>
          <t>H</t>
        </is>
      </c>
      <c r="E2740" s="20" t="n">
        <v>1</v>
      </c>
      <c r="F2740" s="21">
        <f>'COMPOSICOES AUXILIARES'!G1341</f>
        <v/>
      </c>
      <c r="G2740" s="21">
        <f>TRUNC(TRUNC(E2740,8)*F2740,2)</f>
        <v/>
      </c>
      <c r="L2740" t="n">
        <v>1</v>
      </c>
      <c r="M2740" t="n">
        <v>0.18</v>
      </c>
      <c r="N2740">
        <f>(M2740-F2740)</f>
        <v/>
      </c>
    </row>
    <row r="2741" ht="15" customHeight="1">
      <c r="A2741" s="1" t="n"/>
      <c r="B2741" s="1" t="n"/>
      <c r="C2741" s="1" t="n"/>
      <c r="D2741" s="1" t="n"/>
      <c r="E2741" s="77" t="inlineStr">
        <is>
          <t>TOTAL Serviço:</t>
        </is>
      </c>
      <c r="F2741" s="89" t="n"/>
      <c r="G2741" s="22">
        <f>SUM(G2740:G2740)</f>
        <v/>
      </c>
    </row>
    <row r="2742" ht="15" customHeight="1">
      <c r="A2742" s="1" t="n"/>
      <c r="B2742" s="1" t="n"/>
      <c r="C2742" s="1" t="n"/>
      <c r="D2742" s="1" t="n"/>
      <c r="E2742" s="78" t="inlineStr">
        <is>
          <t>VALOR:</t>
        </is>
      </c>
      <c r="F2742" s="89" t="n"/>
      <c r="G2742" s="4">
        <f>SUM(G2741,G2738,G2735)</f>
        <v/>
      </c>
    </row>
    <row r="2743" ht="15" customHeight="1">
      <c r="A2743" s="1" t="n"/>
      <c r="B2743" s="1" t="n"/>
      <c r="C2743" s="1" t="n"/>
      <c r="D2743" s="1" t="n"/>
      <c r="E2743" s="78" t="inlineStr">
        <is>
          <t>VALOR BDI:</t>
        </is>
      </c>
      <c r="F2743" s="89" t="n"/>
      <c r="G2743" s="4">
        <f>ROUNDDOWN(G2742*BDI,2)</f>
        <v/>
      </c>
    </row>
    <row r="2744" ht="15" customHeight="1">
      <c r="A2744" s="1" t="n"/>
      <c r="B2744" s="1" t="n"/>
      <c r="C2744" s="1" t="n"/>
      <c r="D2744" s="1" t="n"/>
      <c r="E2744" s="78" t="inlineStr">
        <is>
          <t>VALOR COM BDI:</t>
        </is>
      </c>
      <c r="F2744" s="89" t="n"/>
      <c r="G2744" s="4">
        <f>G2743 + G2742</f>
        <v/>
      </c>
    </row>
    <row r="2745" ht="9.949999999999999" customHeight="1">
      <c r="A2745" s="1" t="n"/>
      <c r="B2745" s="1" t="n"/>
      <c r="C2745" s="1" t="n"/>
      <c r="D2745" s="1" t="n"/>
      <c r="E2745" s="79" t="n"/>
    </row>
    <row r="2746" ht="20.1" customHeight="1">
      <c r="A2746" s="80" t="inlineStr">
        <is>
          <t>88297 OPERADOR DE MÁQUINAS E EQUIPAMENTOS COM ENCARGOS COMPLEMENTARES (H)</t>
        </is>
      </c>
      <c r="B2746" s="88" t="n"/>
      <c r="C2746" s="88" t="n"/>
      <c r="D2746" s="88" t="n"/>
      <c r="E2746" s="88" t="n"/>
      <c r="F2746" s="88" t="n"/>
      <c r="G2746" s="89" t="n"/>
    </row>
    <row r="2747" ht="15" customHeight="1">
      <c r="A2747" s="76" t="inlineStr">
        <is>
          <t>Encargos Complementares</t>
        </is>
      </c>
      <c r="B2747" s="89" t="n"/>
      <c r="C2747" s="74" t="inlineStr">
        <is>
          <t>FONTE</t>
        </is>
      </c>
      <c r="D2747" s="74" t="inlineStr">
        <is>
          <t>UNID</t>
        </is>
      </c>
      <c r="E2747" s="74" t="inlineStr">
        <is>
          <t>COEFICIENTE</t>
        </is>
      </c>
      <c r="F2747" s="74" t="inlineStr">
        <is>
          <t>PREÇO UNITÁRIO</t>
        </is>
      </c>
      <c r="G2747" s="74" t="inlineStr">
        <is>
          <t>TOTAL</t>
        </is>
      </c>
    </row>
    <row r="2748" ht="21" customHeight="1">
      <c r="A2748" s="18" t="inlineStr">
        <is>
          <t>00037370</t>
        </is>
      </c>
      <c r="B2748" s="19" t="inlineStr">
        <is>
          <t>ALIMENTACAO - HORISTA (COLETADO CAIXA - ENCARGOS COMPLEMENTARES)</t>
        </is>
      </c>
      <c r="C2748" s="18" t="inlineStr">
        <is>
          <t>SINAPI</t>
        </is>
      </c>
      <c r="D2748" s="18" t="inlineStr">
        <is>
          <t>H</t>
        </is>
      </c>
      <c r="E2748" s="20" t="n">
        <v>1</v>
      </c>
      <c r="F2748" s="21" t="n">
        <v>3.39</v>
      </c>
      <c r="G2748" s="21">
        <f>TRUNC(TRUNC(E2748,8)*F2748,2)</f>
        <v/>
      </c>
      <c r="L2748" t="n">
        <v>1</v>
      </c>
      <c r="M2748" t="n">
        <v>3.39</v>
      </c>
      <c r="N2748">
        <f>(M2748-F2748)</f>
        <v/>
      </c>
    </row>
    <row r="2749" ht="21" customHeight="1">
      <c r="A2749" s="18" t="inlineStr">
        <is>
          <t>00043488</t>
        </is>
      </c>
      <c r="B2749" s="19" t="inlineStr">
        <is>
          <t>EPI - FAMILIA OPERADOR ESCAVADEIRA - HORISTA (ENCARGOS COMPLEMENTARES - COLETADO CAIXA)</t>
        </is>
      </c>
      <c r="C2749" s="18" t="inlineStr">
        <is>
          <t>SINAPI</t>
        </is>
      </c>
      <c r="D2749" s="18" t="inlineStr">
        <is>
          <t>H</t>
        </is>
      </c>
      <c r="E2749" s="20" t="n">
        <v>1</v>
      </c>
      <c r="F2749" s="21" t="n">
        <v>0.86</v>
      </c>
      <c r="G2749" s="21">
        <f>TRUNC(TRUNC(E2749,8)*F2749,2)</f>
        <v/>
      </c>
      <c r="L2749" t="n">
        <v>1</v>
      </c>
      <c r="M2749" t="n">
        <v>0.86</v>
      </c>
      <c r="N2749">
        <f>(M2749-F2749)</f>
        <v/>
      </c>
    </row>
    <row r="2750" ht="21" customHeight="1">
      <c r="A2750" s="18" t="inlineStr">
        <is>
          <t>00037372</t>
        </is>
      </c>
      <c r="B2750" s="19" t="inlineStr">
        <is>
          <t>EXAMES - HORISTA (COLETADO CAIXA - ENCARGOS COMPLEMENTARES)</t>
        </is>
      </c>
      <c r="C2750" s="18" t="inlineStr">
        <is>
          <t>SINAPI</t>
        </is>
      </c>
      <c r="D2750" s="18" t="inlineStr">
        <is>
          <t>H</t>
        </is>
      </c>
      <c r="E2750" s="20" t="n">
        <v>1</v>
      </c>
      <c r="F2750" s="21" t="n">
        <v>1.34</v>
      </c>
      <c r="G2750" s="21">
        <f>TRUNC(TRUNC(E2750,8)*F2750,2)</f>
        <v/>
      </c>
      <c r="L2750" t="n">
        <v>1</v>
      </c>
      <c r="M2750" t="n">
        <v>1.34</v>
      </c>
      <c r="N2750">
        <f>(M2750-F2750)</f>
        <v/>
      </c>
    </row>
    <row r="2751" ht="29.1" customHeight="1">
      <c r="A2751" s="18" t="inlineStr">
        <is>
          <t>00043464</t>
        </is>
      </c>
      <c r="B2751" s="19" t="inlineStr">
        <is>
          <t>FERRAMENTAS - FAMILIA OPERADOR ESCAVADEIRA - HORISTA (ENCARGOS COMPLEMENTARES - COLETADO CAIXA)</t>
        </is>
      </c>
      <c r="C2751" s="18" t="inlineStr">
        <is>
          <t>SINAPI</t>
        </is>
      </c>
      <c r="D2751" s="18" t="inlineStr">
        <is>
          <t>H</t>
        </is>
      </c>
      <c r="E2751" s="20" t="n">
        <v>1</v>
      </c>
      <c r="F2751" s="21" t="n">
        <v>0.01</v>
      </c>
      <c r="G2751" s="21">
        <f>TRUNC(TRUNC(E2751,8)*F2751,2)</f>
        <v/>
      </c>
      <c r="L2751" t="n">
        <v>1</v>
      </c>
      <c r="M2751" t="n">
        <v>0.01</v>
      </c>
      <c r="N2751">
        <f>(M2751-F2751)</f>
        <v/>
      </c>
    </row>
    <row r="2752" ht="21" customHeight="1">
      <c r="A2752" s="18" t="inlineStr">
        <is>
          <t>00037373</t>
        </is>
      </c>
      <c r="B2752" s="19" t="inlineStr">
        <is>
          <t>SEGURO - HORISTA (COLETADO CAIXA - ENCARGOS COMPLEMENTARES)</t>
        </is>
      </c>
      <c r="C2752" s="18" t="inlineStr">
        <is>
          <t>SINAPI</t>
        </is>
      </c>
      <c r="D2752" s="18" t="inlineStr">
        <is>
          <t>H</t>
        </is>
      </c>
      <c r="E2752" s="20" t="n">
        <v>1</v>
      </c>
      <c r="F2752" s="21" t="n">
        <v>0.04</v>
      </c>
      <c r="G2752" s="21">
        <f>TRUNC(TRUNC(E2752,8)*F2752,2)</f>
        <v/>
      </c>
      <c r="L2752" t="n">
        <v>1</v>
      </c>
      <c r="M2752" t="n">
        <v>0.04</v>
      </c>
      <c r="N2752">
        <f>(M2752-F2752)</f>
        <v/>
      </c>
    </row>
    <row r="2753" ht="21" customHeight="1">
      <c r="A2753" s="18" t="inlineStr">
        <is>
          <t>00037371</t>
        </is>
      </c>
      <c r="B2753" s="19" t="inlineStr">
        <is>
          <t>TRANSPORTE - HORISTA (COLETADO CAIXA - ENCARGOS COMPLEMENTARES)</t>
        </is>
      </c>
      <c r="C2753" s="18" t="inlineStr">
        <is>
          <t>SINAPI</t>
        </is>
      </c>
      <c r="D2753" s="18" t="inlineStr">
        <is>
          <t>H</t>
        </is>
      </c>
      <c r="E2753" s="20" t="n">
        <v>1</v>
      </c>
      <c r="F2753" s="21" t="n">
        <v>1.1</v>
      </c>
      <c r="G2753" s="21">
        <f>TRUNC(TRUNC(E2753,8)*F2753,2)</f>
        <v/>
      </c>
      <c r="L2753" t="n">
        <v>1</v>
      </c>
      <c r="M2753" t="n">
        <v>1.1</v>
      </c>
      <c r="N2753">
        <f>(M2753-F2753)</f>
        <v/>
      </c>
    </row>
    <row r="2754" ht="15" customHeight="1">
      <c r="A2754" s="1" t="n"/>
      <c r="B2754" s="1" t="n"/>
      <c r="C2754" s="1" t="n"/>
      <c r="D2754" s="1" t="n"/>
      <c r="E2754" s="77" t="inlineStr">
        <is>
          <t>TOTAL Encargos Complementares:</t>
        </is>
      </c>
      <c r="F2754" s="89" t="n"/>
      <c r="G2754" s="22">
        <f>SUM(G2748:G2753)</f>
        <v/>
      </c>
    </row>
    <row r="2755" ht="15" customHeight="1">
      <c r="A2755" s="76" t="inlineStr">
        <is>
          <t>Mão de Obra</t>
        </is>
      </c>
      <c r="B2755" s="89" t="n"/>
      <c r="C2755" s="74" t="inlineStr">
        <is>
          <t>FONTE</t>
        </is>
      </c>
      <c r="D2755" s="74" t="inlineStr">
        <is>
          <t>UNID</t>
        </is>
      </c>
      <c r="E2755" s="74" t="inlineStr">
        <is>
          <t>COEFICIENTE</t>
        </is>
      </c>
      <c r="F2755" s="74" t="inlineStr">
        <is>
          <t>PREÇO UNITÁRIO</t>
        </is>
      </c>
      <c r="G2755" s="74" t="inlineStr">
        <is>
          <t>TOTAL</t>
        </is>
      </c>
    </row>
    <row r="2756" ht="21" customHeight="1">
      <c r="A2756" s="18" t="inlineStr">
        <is>
          <t>00004230</t>
        </is>
      </c>
      <c r="B2756" s="19" t="inlineStr">
        <is>
          <t>OPERADOR DE MAQUINAS E TRATORES DIVERSOS - TERRAPLANAGEM (HORISTA)</t>
        </is>
      </c>
      <c r="C2756" s="18" t="inlineStr">
        <is>
          <t>SINAPI</t>
        </is>
      </c>
      <c r="D2756" s="18" t="inlineStr">
        <is>
          <t>H</t>
        </is>
      </c>
      <c r="E2756" s="20">
        <f>L2756*FATOR</f>
        <v/>
      </c>
      <c r="F2756" s="21" t="n">
        <v>25.15</v>
      </c>
      <c r="G2756" s="21">
        <f>TRUNC(TRUNC(E2756,8)*F2756,2)</f>
        <v/>
      </c>
      <c r="L2756" t="n">
        <v>1</v>
      </c>
      <c r="M2756" t="n">
        <v>25.15</v>
      </c>
      <c r="N2756">
        <f>(M2756-F2756)</f>
        <v/>
      </c>
    </row>
    <row r="2757" ht="15" customHeight="1">
      <c r="A2757" s="1" t="n"/>
      <c r="B2757" s="1" t="n"/>
      <c r="C2757" s="1" t="n"/>
      <c r="D2757" s="1" t="n"/>
      <c r="E2757" s="77" t="inlineStr">
        <is>
          <t>TOTAL Mão de Obra:</t>
        </is>
      </c>
      <c r="F2757" s="89" t="n"/>
      <c r="G2757" s="22">
        <f>SUM(G2756:G2756)</f>
        <v/>
      </c>
    </row>
    <row r="2758" ht="15" customHeight="1">
      <c r="A2758" s="76" t="inlineStr">
        <is>
          <t>Serviço</t>
        </is>
      </c>
      <c r="B2758" s="89" t="n"/>
      <c r="C2758" s="74" t="inlineStr">
        <is>
          <t>FONTE</t>
        </is>
      </c>
      <c r="D2758" s="74" t="inlineStr">
        <is>
          <t>UNID</t>
        </is>
      </c>
      <c r="E2758" s="74" t="inlineStr">
        <is>
          <t>COEFICIENTE</t>
        </is>
      </c>
      <c r="F2758" s="74" t="inlineStr">
        <is>
          <t>PREÇO UNITÁRIO</t>
        </is>
      </c>
      <c r="G2758" s="74" t="inlineStr">
        <is>
          <t>TOTAL</t>
        </is>
      </c>
    </row>
    <row r="2759" ht="29.1" customHeight="1">
      <c r="A2759" s="18" t="inlineStr">
        <is>
          <t>95360</t>
        </is>
      </c>
      <c r="B2759" s="19" t="inlineStr">
        <is>
          <t>CURSO DE CAPACITAÇÃO PARA OPERADOR DE MÁQUINAS E EQUIPAMENTOS (ENCARGOS COMPLEMENTARES) - HORISTA</t>
        </is>
      </c>
      <c r="C2759" s="18" t="inlineStr">
        <is>
          <t>SINAPI</t>
        </is>
      </c>
      <c r="D2759" s="18" t="inlineStr">
        <is>
          <t>H</t>
        </is>
      </c>
      <c r="E2759" s="20" t="n">
        <v>1</v>
      </c>
      <c r="F2759" s="21">
        <f>'COMPOSICOES AUXILIARES'!G1349</f>
        <v/>
      </c>
      <c r="G2759" s="21">
        <f>TRUNC(TRUNC(E2759,8)*F2759,2)</f>
        <v/>
      </c>
      <c r="L2759" t="n">
        <v>1</v>
      </c>
      <c r="M2759" t="n">
        <v>0.33</v>
      </c>
      <c r="N2759">
        <f>(M2759-F2759)</f>
        <v/>
      </c>
    </row>
    <row r="2760" ht="15" customHeight="1">
      <c r="A2760" s="1" t="n"/>
      <c r="B2760" s="1" t="n"/>
      <c r="C2760" s="1" t="n"/>
      <c r="D2760" s="1" t="n"/>
      <c r="E2760" s="77" t="inlineStr">
        <is>
          <t>TOTAL Serviço:</t>
        </is>
      </c>
      <c r="F2760" s="89" t="n"/>
      <c r="G2760" s="22">
        <f>SUM(G2759:G2759)</f>
        <v/>
      </c>
    </row>
    <row r="2761" ht="15" customHeight="1">
      <c r="A2761" s="1" t="n"/>
      <c r="B2761" s="1" t="n"/>
      <c r="C2761" s="1" t="n"/>
      <c r="D2761" s="1" t="n"/>
      <c r="E2761" s="78" t="inlineStr">
        <is>
          <t>VALOR:</t>
        </is>
      </c>
      <c r="F2761" s="89" t="n"/>
      <c r="G2761" s="4">
        <f>SUM(G2760,G2757,G2754)</f>
        <v/>
      </c>
    </row>
    <row r="2762" ht="15" customHeight="1">
      <c r="A2762" s="1" t="n"/>
      <c r="B2762" s="1" t="n"/>
      <c r="C2762" s="1" t="n"/>
      <c r="D2762" s="1" t="n"/>
      <c r="E2762" s="78" t="inlineStr">
        <is>
          <t>VALOR BDI:</t>
        </is>
      </c>
      <c r="F2762" s="89" t="n"/>
      <c r="G2762" s="4">
        <f>ROUNDDOWN(G2761*BDI,2)</f>
        <v/>
      </c>
    </row>
    <row r="2763" ht="15" customHeight="1">
      <c r="A2763" s="1" t="n"/>
      <c r="B2763" s="1" t="n"/>
      <c r="C2763" s="1" t="n"/>
      <c r="D2763" s="1" t="n"/>
      <c r="E2763" s="78" t="inlineStr">
        <is>
          <t>VALOR COM BDI:</t>
        </is>
      </c>
      <c r="F2763" s="89" t="n"/>
      <c r="G2763" s="4">
        <f>G2762 + G2761</f>
        <v/>
      </c>
    </row>
    <row r="2764" ht="9.949999999999999" customHeight="1">
      <c r="A2764" s="1" t="n"/>
      <c r="B2764" s="1" t="n"/>
      <c r="C2764" s="1" t="n"/>
      <c r="D2764" s="1" t="n"/>
      <c r="E2764" s="79" t="n"/>
    </row>
    <row r="2765" ht="20.1" customHeight="1">
      <c r="A2765" s="80" t="inlineStr">
        <is>
          <t>88301 OPERADOR DE PÁ CARREGADEIRA COM ENCARGOS COMPLEMENTARES (H)</t>
        </is>
      </c>
      <c r="B2765" s="88" t="n"/>
      <c r="C2765" s="88" t="n"/>
      <c r="D2765" s="88" t="n"/>
      <c r="E2765" s="88" t="n"/>
      <c r="F2765" s="88" t="n"/>
      <c r="G2765" s="89" t="n"/>
    </row>
    <row r="2766" ht="15" customHeight="1">
      <c r="A2766" s="76" t="inlineStr">
        <is>
          <t>Encargos Complementares</t>
        </is>
      </c>
      <c r="B2766" s="89" t="n"/>
      <c r="C2766" s="74" t="inlineStr">
        <is>
          <t>FONTE</t>
        </is>
      </c>
      <c r="D2766" s="74" t="inlineStr">
        <is>
          <t>UNID</t>
        </is>
      </c>
      <c r="E2766" s="74" t="inlineStr">
        <is>
          <t>COEFICIENTE</t>
        </is>
      </c>
      <c r="F2766" s="74" t="inlineStr">
        <is>
          <t>PREÇO UNITÁRIO</t>
        </is>
      </c>
      <c r="G2766" s="74" t="inlineStr">
        <is>
          <t>TOTAL</t>
        </is>
      </c>
    </row>
    <row r="2767" ht="21" customHeight="1">
      <c r="A2767" s="18" t="inlineStr">
        <is>
          <t>00037370</t>
        </is>
      </c>
      <c r="B2767" s="19" t="inlineStr">
        <is>
          <t>ALIMENTACAO - HORISTA (COLETADO CAIXA - ENCARGOS COMPLEMENTARES)</t>
        </is>
      </c>
      <c r="C2767" s="18" t="inlineStr">
        <is>
          <t>SINAPI</t>
        </is>
      </c>
      <c r="D2767" s="18" t="inlineStr">
        <is>
          <t>H</t>
        </is>
      </c>
      <c r="E2767" s="20" t="n">
        <v>1</v>
      </c>
      <c r="F2767" s="21" t="n">
        <v>3.39</v>
      </c>
      <c r="G2767" s="21">
        <f>TRUNC(TRUNC(E2767,8)*F2767,2)</f>
        <v/>
      </c>
      <c r="L2767" t="n">
        <v>1</v>
      </c>
      <c r="M2767" t="n">
        <v>3.39</v>
      </c>
      <c r="N2767">
        <f>(M2767-F2767)</f>
        <v/>
      </c>
    </row>
    <row r="2768" ht="21" customHeight="1">
      <c r="A2768" s="18" t="inlineStr">
        <is>
          <t>00043488</t>
        </is>
      </c>
      <c r="B2768" s="19" t="inlineStr">
        <is>
          <t>EPI - FAMILIA OPERADOR ESCAVADEIRA - HORISTA (ENCARGOS COMPLEMENTARES - COLETADO CAIXA)</t>
        </is>
      </c>
      <c r="C2768" s="18" t="inlineStr">
        <is>
          <t>SINAPI</t>
        </is>
      </c>
      <c r="D2768" s="18" t="inlineStr">
        <is>
          <t>H</t>
        </is>
      </c>
      <c r="E2768" s="20" t="n">
        <v>1</v>
      </c>
      <c r="F2768" s="21" t="n">
        <v>0.86</v>
      </c>
      <c r="G2768" s="21">
        <f>TRUNC(TRUNC(E2768,8)*F2768,2)</f>
        <v/>
      </c>
      <c r="L2768" t="n">
        <v>1</v>
      </c>
      <c r="M2768" t="n">
        <v>0.86</v>
      </c>
      <c r="N2768">
        <f>(M2768-F2768)</f>
        <v/>
      </c>
    </row>
    <row r="2769" ht="21" customHeight="1">
      <c r="A2769" s="18" t="inlineStr">
        <is>
          <t>00037372</t>
        </is>
      </c>
      <c r="B2769" s="19" t="inlineStr">
        <is>
          <t>EXAMES - HORISTA (COLETADO CAIXA - ENCARGOS COMPLEMENTARES)</t>
        </is>
      </c>
      <c r="C2769" s="18" t="inlineStr">
        <is>
          <t>SINAPI</t>
        </is>
      </c>
      <c r="D2769" s="18" t="inlineStr">
        <is>
          <t>H</t>
        </is>
      </c>
      <c r="E2769" s="20" t="n">
        <v>1</v>
      </c>
      <c r="F2769" s="21" t="n">
        <v>1.34</v>
      </c>
      <c r="G2769" s="21">
        <f>TRUNC(TRUNC(E2769,8)*F2769,2)</f>
        <v/>
      </c>
      <c r="L2769" t="n">
        <v>1</v>
      </c>
      <c r="M2769" t="n">
        <v>1.34</v>
      </c>
      <c r="N2769">
        <f>(M2769-F2769)</f>
        <v/>
      </c>
    </row>
    <row r="2770" ht="29.1" customHeight="1">
      <c r="A2770" s="18" t="inlineStr">
        <is>
          <t>00043464</t>
        </is>
      </c>
      <c r="B2770" s="19" t="inlineStr">
        <is>
          <t>FERRAMENTAS - FAMILIA OPERADOR ESCAVADEIRA - HORISTA (ENCARGOS COMPLEMENTARES - COLETADO CAIXA)</t>
        </is>
      </c>
      <c r="C2770" s="18" t="inlineStr">
        <is>
          <t>SINAPI</t>
        </is>
      </c>
      <c r="D2770" s="18" t="inlineStr">
        <is>
          <t>H</t>
        </is>
      </c>
      <c r="E2770" s="20" t="n">
        <v>1</v>
      </c>
      <c r="F2770" s="21" t="n">
        <v>0.01</v>
      </c>
      <c r="G2770" s="21">
        <f>TRUNC(TRUNC(E2770,8)*F2770,2)</f>
        <v/>
      </c>
      <c r="L2770" t="n">
        <v>1</v>
      </c>
      <c r="M2770" t="n">
        <v>0.01</v>
      </c>
      <c r="N2770">
        <f>(M2770-F2770)</f>
        <v/>
      </c>
    </row>
    <row r="2771" ht="21" customHeight="1">
      <c r="A2771" s="18" t="inlineStr">
        <is>
          <t>00037373</t>
        </is>
      </c>
      <c r="B2771" s="19" t="inlineStr">
        <is>
          <t>SEGURO - HORISTA (COLETADO CAIXA - ENCARGOS COMPLEMENTARES)</t>
        </is>
      </c>
      <c r="C2771" s="18" t="inlineStr">
        <is>
          <t>SINAPI</t>
        </is>
      </c>
      <c r="D2771" s="18" t="inlineStr">
        <is>
          <t>H</t>
        </is>
      </c>
      <c r="E2771" s="20" t="n">
        <v>1</v>
      </c>
      <c r="F2771" s="21" t="n">
        <v>0.04</v>
      </c>
      <c r="G2771" s="21">
        <f>TRUNC(TRUNC(E2771,8)*F2771,2)</f>
        <v/>
      </c>
      <c r="L2771" t="n">
        <v>1</v>
      </c>
      <c r="M2771" t="n">
        <v>0.04</v>
      </c>
      <c r="N2771">
        <f>(M2771-F2771)</f>
        <v/>
      </c>
    </row>
    <row r="2772" ht="21" customHeight="1">
      <c r="A2772" s="18" t="inlineStr">
        <is>
          <t>00037371</t>
        </is>
      </c>
      <c r="B2772" s="19" t="inlineStr">
        <is>
          <t>TRANSPORTE - HORISTA (COLETADO CAIXA - ENCARGOS COMPLEMENTARES)</t>
        </is>
      </c>
      <c r="C2772" s="18" t="inlineStr">
        <is>
          <t>SINAPI</t>
        </is>
      </c>
      <c r="D2772" s="18" t="inlineStr">
        <is>
          <t>H</t>
        </is>
      </c>
      <c r="E2772" s="20" t="n">
        <v>1</v>
      </c>
      <c r="F2772" s="21" t="n">
        <v>1.1</v>
      </c>
      <c r="G2772" s="21">
        <f>TRUNC(TRUNC(E2772,8)*F2772,2)</f>
        <v/>
      </c>
      <c r="L2772" t="n">
        <v>1</v>
      </c>
      <c r="M2772" t="n">
        <v>1.1</v>
      </c>
      <c r="N2772">
        <f>(M2772-F2772)</f>
        <v/>
      </c>
    </row>
    <row r="2773" ht="15" customHeight="1">
      <c r="A2773" s="1" t="n"/>
      <c r="B2773" s="1" t="n"/>
      <c r="C2773" s="1" t="n"/>
      <c r="D2773" s="1" t="n"/>
      <c r="E2773" s="77" t="inlineStr">
        <is>
          <t>TOTAL Encargos Complementares:</t>
        </is>
      </c>
      <c r="F2773" s="89" t="n"/>
      <c r="G2773" s="22">
        <f>SUM(G2767:G2772)</f>
        <v/>
      </c>
    </row>
    <row r="2774" ht="15" customHeight="1">
      <c r="A2774" s="76" t="inlineStr">
        <is>
          <t>Mão de Obra</t>
        </is>
      </c>
      <c r="B2774" s="89" t="n"/>
      <c r="C2774" s="74" t="inlineStr">
        <is>
          <t>FONTE</t>
        </is>
      </c>
      <c r="D2774" s="74" t="inlineStr">
        <is>
          <t>UNID</t>
        </is>
      </c>
      <c r="E2774" s="74" t="inlineStr">
        <is>
          <t>COEFICIENTE</t>
        </is>
      </c>
      <c r="F2774" s="74" t="inlineStr">
        <is>
          <t>PREÇO UNITÁRIO</t>
        </is>
      </c>
      <c r="G2774" s="74" t="inlineStr">
        <is>
          <t>TOTAL</t>
        </is>
      </c>
    </row>
    <row r="2775" ht="15" customHeight="1">
      <c r="A2775" s="18" t="inlineStr">
        <is>
          <t>00004248</t>
        </is>
      </c>
      <c r="B2775" s="19" t="inlineStr">
        <is>
          <t>OPERADOR DE PA CARREGADEIRA (HORISTA)</t>
        </is>
      </c>
      <c r="C2775" s="18" t="inlineStr">
        <is>
          <t>SINAPI</t>
        </is>
      </c>
      <c r="D2775" s="18" t="inlineStr">
        <is>
          <t>H</t>
        </is>
      </c>
      <c r="E2775" s="20">
        <f>L2775*FATOR</f>
        <v/>
      </c>
      <c r="F2775" s="21" t="n">
        <v>23.22</v>
      </c>
      <c r="G2775" s="21">
        <f>TRUNC(TRUNC(E2775,8)*F2775,2)</f>
        <v/>
      </c>
      <c r="L2775" t="n">
        <v>1</v>
      </c>
      <c r="M2775" t="n">
        <v>23.22</v>
      </c>
      <c r="N2775">
        <f>(M2775-F2775)</f>
        <v/>
      </c>
    </row>
    <row r="2776" ht="15" customHeight="1">
      <c r="A2776" s="1" t="n"/>
      <c r="B2776" s="1" t="n"/>
      <c r="C2776" s="1" t="n"/>
      <c r="D2776" s="1" t="n"/>
      <c r="E2776" s="77" t="inlineStr">
        <is>
          <t>TOTAL Mão de Obra:</t>
        </is>
      </c>
      <c r="F2776" s="89" t="n"/>
      <c r="G2776" s="22">
        <f>SUM(G2775:G2775)</f>
        <v/>
      </c>
    </row>
    <row r="2777" ht="15" customHeight="1">
      <c r="A2777" s="76" t="inlineStr">
        <is>
          <t>Serviço</t>
        </is>
      </c>
      <c r="B2777" s="89" t="n"/>
      <c r="C2777" s="74" t="inlineStr">
        <is>
          <t>FONTE</t>
        </is>
      </c>
      <c r="D2777" s="74" t="inlineStr">
        <is>
          <t>UNID</t>
        </is>
      </c>
      <c r="E2777" s="74" t="inlineStr">
        <is>
          <t>COEFICIENTE</t>
        </is>
      </c>
      <c r="F2777" s="74" t="inlineStr">
        <is>
          <t>PREÇO UNITÁRIO</t>
        </is>
      </c>
      <c r="G2777" s="74" t="inlineStr">
        <is>
          <t>TOTAL</t>
        </is>
      </c>
    </row>
    <row r="2778" ht="21" customHeight="1">
      <c r="A2778" s="18" t="inlineStr">
        <is>
          <t>95364</t>
        </is>
      </c>
      <c r="B2778" s="19" t="inlineStr">
        <is>
          <t>CURSO DE CAPACITAÇÃO PARA OPERADOR DE PÁ CARREGADEIRA (ENCARGOS COMPLEMENTARES) - HORISTA</t>
        </is>
      </c>
      <c r="C2778" s="18" t="inlineStr">
        <is>
          <t>SINAPI</t>
        </is>
      </c>
      <c r="D2778" s="18" t="inlineStr">
        <is>
          <t>H</t>
        </is>
      </c>
      <c r="E2778" s="20" t="n">
        <v>1</v>
      </c>
      <c r="F2778" s="21">
        <f>'COMPOSICOES AUXILIARES'!G1357</f>
        <v/>
      </c>
      <c r="G2778" s="21">
        <f>TRUNC(TRUNC(E2778,8)*F2778,2)</f>
        <v/>
      </c>
      <c r="L2778" t="n">
        <v>1</v>
      </c>
      <c r="M2778" t="n">
        <v>0.22</v>
      </c>
      <c r="N2778">
        <f>(M2778-F2778)</f>
        <v/>
      </c>
    </row>
    <row r="2779" ht="15" customHeight="1">
      <c r="A2779" s="1" t="n"/>
      <c r="B2779" s="1" t="n"/>
      <c r="C2779" s="1" t="n"/>
      <c r="D2779" s="1" t="n"/>
      <c r="E2779" s="77" t="inlineStr">
        <is>
          <t>TOTAL Serviço:</t>
        </is>
      </c>
      <c r="F2779" s="89" t="n"/>
      <c r="G2779" s="22">
        <f>SUM(G2778:G2778)</f>
        <v/>
      </c>
    </row>
    <row r="2780" ht="15" customHeight="1">
      <c r="A2780" s="1" t="n"/>
      <c r="B2780" s="1" t="n"/>
      <c r="C2780" s="1" t="n"/>
      <c r="D2780" s="1" t="n"/>
      <c r="E2780" s="78" t="inlineStr">
        <is>
          <t>VALOR:</t>
        </is>
      </c>
      <c r="F2780" s="89" t="n"/>
      <c r="G2780" s="4">
        <f>SUM(G2779,G2776,G2773)</f>
        <v/>
      </c>
    </row>
    <row r="2781" ht="15" customHeight="1">
      <c r="A2781" s="1" t="n"/>
      <c r="B2781" s="1" t="n"/>
      <c r="C2781" s="1" t="n"/>
      <c r="D2781" s="1" t="n"/>
      <c r="E2781" s="78" t="inlineStr">
        <is>
          <t>VALOR BDI:</t>
        </is>
      </c>
      <c r="F2781" s="89" t="n"/>
      <c r="G2781" s="4">
        <f>ROUNDDOWN(G2780*BDI,2)</f>
        <v/>
      </c>
    </row>
    <row r="2782" ht="15" customHeight="1">
      <c r="A2782" s="1" t="n"/>
      <c r="B2782" s="1" t="n"/>
      <c r="C2782" s="1" t="n"/>
      <c r="D2782" s="1" t="n"/>
      <c r="E2782" s="78" t="inlineStr">
        <is>
          <t>VALOR COM BDI:</t>
        </is>
      </c>
      <c r="F2782" s="89" t="n"/>
      <c r="G2782" s="4">
        <f>G2781 + G2780</f>
        <v/>
      </c>
    </row>
    <row r="2783" ht="9.949999999999999" customHeight="1">
      <c r="A2783" s="1" t="n"/>
      <c r="B2783" s="1" t="n"/>
      <c r="C2783" s="1" t="n"/>
      <c r="D2783" s="1" t="n"/>
      <c r="E2783" s="79" t="n"/>
    </row>
    <row r="2784" ht="20.1" customHeight="1">
      <c r="A2784" s="80" t="inlineStr">
        <is>
          <t>98445 PAREDE DE MADEIRA COMPENSADA PARA CONSTRUÇÃO TEMPORÁRIA EM CHAPA SIMPLES, EXTERNA, COM ÁREA LÍQUIDA MAIOR OU IGUAL A 6 M², COM VÃO. AF_03/2024 (M2)</t>
        </is>
      </c>
      <c r="B2784" s="88" t="n"/>
      <c r="C2784" s="88" t="n"/>
      <c r="D2784" s="88" t="n"/>
      <c r="E2784" s="88" t="n"/>
      <c r="F2784" s="88" t="n"/>
      <c r="G2784" s="89" t="n"/>
    </row>
    <row r="2785" ht="15" customHeight="1">
      <c r="A2785" s="76" t="inlineStr">
        <is>
          <t>Equipamento Custo Horário</t>
        </is>
      </c>
      <c r="B2785" s="89" t="n"/>
      <c r="C2785" s="74" t="inlineStr">
        <is>
          <t>FONTE</t>
        </is>
      </c>
      <c r="D2785" s="74" t="inlineStr">
        <is>
          <t>UNID</t>
        </is>
      </c>
      <c r="E2785" s="74" t="inlineStr">
        <is>
          <t>COEFICIENTE</t>
        </is>
      </c>
      <c r="F2785" s="74" t="inlineStr">
        <is>
          <t>PREÇO UNITÁRIO</t>
        </is>
      </c>
      <c r="G2785" s="74" t="inlineStr">
        <is>
          <t>TOTAL</t>
        </is>
      </c>
    </row>
    <row r="2786" ht="29.1" customHeight="1">
      <c r="A2786" s="18" t="inlineStr">
        <is>
          <t>91693</t>
        </is>
      </c>
      <c r="B2786" s="19" t="inlineStr">
        <is>
          <t>SERRA CIRCULAR DE BANCADA COM MOTOR ELÉTRICO POTÊNCIA DE 5HP, COM COIFA PARA DISCO 10" - CHI DIURNO. AF_08/2015</t>
        </is>
      </c>
      <c r="C2786" s="18" t="inlineStr">
        <is>
          <t>SINAPI</t>
        </is>
      </c>
      <c r="D2786" s="18" t="inlineStr">
        <is>
          <t>CHI</t>
        </is>
      </c>
      <c r="E2786" s="20" t="n">
        <v>0.0518</v>
      </c>
      <c r="F2786" s="21">
        <f>'COMPOSICOES AUXILIARES'!G3317</f>
        <v/>
      </c>
      <c r="G2786" s="21">
        <f>TRUNC(TRUNC(E2786,8)*F2786,2)</f>
        <v/>
      </c>
      <c r="L2786" t="n">
        <v>0.0518</v>
      </c>
      <c r="M2786" t="n">
        <v>32.36</v>
      </c>
      <c r="N2786">
        <f>(M2786-F2786)</f>
        <v/>
      </c>
    </row>
    <row r="2787" ht="29.1" customHeight="1">
      <c r="A2787" s="18" t="inlineStr">
        <is>
          <t>91692</t>
        </is>
      </c>
      <c r="B2787" s="19" t="inlineStr">
        <is>
          <t>SERRA CIRCULAR DE BANCADA COM MOTOR ELÉTRICO POTÊNCIA DE 5HP, COM COIFA PARA DISCO 10" - CHP DIURNO. AF_08/2015</t>
        </is>
      </c>
      <c r="C2787" s="18" t="inlineStr">
        <is>
          <t>SINAPI</t>
        </is>
      </c>
      <c r="D2787" s="18" t="inlineStr">
        <is>
          <t>CHP</t>
        </is>
      </c>
      <c r="E2787" s="20" t="n">
        <v>0.0119</v>
      </c>
      <c r="F2787" s="21">
        <f>'COMPOSICOES AUXILIARES'!G3331</f>
        <v/>
      </c>
      <c r="G2787" s="21">
        <f>TRUNC(TRUNC(E2787,8)*F2787,2)</f>
        <v/>
      </c>
      <c r="L2787" t="n">
        <v>0.0119</v>
      </c>
      <c r="M2787" t="n">
        <v>33.75</v>
      </c>
      <c r="N2787">
        <f>(M2787-F2787)</f>
        <v/>
      </c>
    </row>
    <row r="2788" ht="18" customHeight="1">
      <c r="A2788" s="1" t="n"/>
      <c r="B2788" s="1" t="n"/>
      <c r="C2788" s="1" t="n"/>
      <c r="D2788" s="1" t="n"/>
      <c r="E2788" s="77" t="inlineStr">
        <is>
          <t>TOTAL Equipamento Custo Horário:</t>
        </is>
      </c>
      <c r="F2788" s="89" t="n"/>
      <c r="G2788" s="22">
        <f>SUM(G2786:G2787)</f>
        <v/>
      </c>
    </row>
    <row r="2789" ht="15" customHeight="1">
      <c r="A2789" s="76" t="inlineStr">
        <is>
          <t>Material</t>
        </is>
      </c>
      <c r="B2789" s="89" t="n"/>
      <c r="C2789" s="74" t="inlineStr">
        <is>
          <t>FONTE</t>
        </is>
      </c>
      <c r="D2789" s="74" t="inlineStr">
        <is>
          <t>UNID</t>
        </is>
      </c>
      <c r="E2789" s="74" t="inlineStr">
        <is>
          <t>COEFICIENTE</t>
        </is>
      </c>
      <c r="F2789" s="74" t="inlineStr">
        <is>
          <t>PREÇO UNITÁRIO</t>
        </is>
      </c>
      <c r="G2789" s="74" t="inlineStr">
        <is>
          <t>TOTAL</t>
        </is>
      </c>
    </row>
    <row r="2790" ht="29.1" customHeight="1">
      <c r="A2790" s="18" t="inlineStr">
        <is>
          <t>00004433</t>
        </is>
      </c>
      <c r="B2790" s="19" t="inlineStr">
        <is>
          <t>CAIBRO NAO APARELHADO *6 X 6* CM, EM MACARANDUBA/MASSARANDUBA, ANGELIM OU EQUIVALENTE DA REGIAO - BRUTA</t>
        </is>
      </c>
      <c r="C2790" s="18" t="inlineStr">
        <is>
          <t>SINAPI</t>
        </is>
      </c>
      <c r="D2790" s="18" t="inlineStr">
        <is>
          <t>M</t>
        </is>
      </c>
      <c r="E2790" s="20" t="n">
        <v>1.8033</v>
      </c>
      <c r="F2790" s="21">
        <f>ROUND(M2790*FATOR, 2)</f>
        <v/>
      </c>
      <c r="G2790" s="21">
        <f>TRUNC(TRUNC(E2790,8)*F2790,2)</f>
        <v/>
      </c>
      <c r="L2790" t="n">
        <v>1.8033</v>
      </c>
      <c r="M2790" t="n">
        <v>24.44</v>
      </c>
      <c r="N2790">
        <f>(M2790-F2790)</f>
        <v/>
      </c>
    </row>
    <row r="2791" ht="29.1" customHeight="1">
      <c r="A2791" s="18" t="inlineStr">
        <is>
          <t>00043681</t>
        </is>
      </c>
      <c r="B2791" s="19" t="inlineStr">
        <is>
          <t>CHAPA/PAINEL DE MADEIRA COMPENSADA RESINADA (MADEIRITE RESINADO ROSA) PARA FORMA DE CONCRETO, DE 2200 X 1100 MM, E = 8 A 12 MM</t>
        </is>
      </c>
      <c r="C2791" s="18" t="inlineStr">
        <is>
          <t>SINAPI</t>
        </is>
      </c>
      <c r="D2791" s="18" t="inlineStr">
        <is>
          <t>M2</t>
        </is>
      </c>
      <c r="E2791" s="20" t="n">
        <v>1.050038</v>
      </c>
      <c r="F2791" s="21">
        <f>ROUND(M2791*FATOR, 2)</f>
        <v/>
      </c>
      <c r="G2791" s="21">
        <f>TRUNC(TRUNC(E2791,8)*F2791,2)</f>
        <v/>
      </c>
      <c r="L2791" t="n">
        <v>1.050038</v>
      </c>
      <c r="M2791" t="n">
        <v>36.57</v>
      </c>
      <c r="N2791">
        <f>(M2791-F2791)</f>
        <v/>
      </c>
    </row>
    <row r="2792" ht="15" customHeight="1">
      <c r="A2792" s="18" t="inlineStr">
        <is>
          <t>00005061</t>
        </is>
      </c>
      <c r="B2792" s="19" t="inlineStr">
        <is>
          <t>PREGO DE ACO POLIDO COM CABECA 18 X 27 (2 1/2 X 10)</t>
        </is>
      </c>
      <c r="C2792" s="18" t="inlineStr">
        <is>
          <t>SINAPI</t>
        </is>
      </c>
      <c r="D2792" s="18" t="inlineStr">
        <is>
          <t>KG</t>
        </is>
      </c>
      <c r="E2792" s="20" t="n">
        <v>0.06279999999999999</v>
      </c>
      <c r="F2792" s="21">
        <f>ROUND(M2792*FATOR, 2)</f>
        <v/>
      </c>
      <c r="G2792" s="21">
        <f>TRUNC(TRUNC(E2792,8)*F2792,2)</f>
        <v/>
      </c>
      <c r="L2792" t="n">
        <v>0.06279999999999999</v>
      </c>
      <c r="M2792" t="n">
        <v>13.38</v>
      </c>
      <c r="N2792">
        <f>(M2792-F2792)</f>
        <v/>
      </c>
    </row>
    <row r="2793" ht="29.1" customHeight="1">
      <c r="A2793" s="18" t="inlineStr">
        <is>
          <t>00003992</t>
        </is>
      </c>
      <c r="B2793" s="19" t="inlineStr">
        <is>
          <t>TABUA APARELHADA *2,5 X 30* CM, EM MACARANDUBA/MASSARANDUBA, ANGELIM OU EQUIVALENTE DA REGIAO</t>
        </is>
      </c>
      <c r="C2793" s="18" t="inlineStr">
        <is>
          <t>SINAPI</t>
        </is>
      </c>
      <c r="D2793" s="18" t="inlineStr">
        <is>
          <t>M</t>
        </is>
      </c>
      <c r="E2793" s="20" t="n">
        <v>1.8033</v>
      </c>
      <c r="F2793" s="21">
        <f>ROUND(M2793*FATOR, 2)</f>
        <v/>
      </c>
      <c r="G2793" s="21">
        <f>TRUNC(TRUNC(E2793,8)*F2793,2)</f>
        <v/>
      </c>
      <c r="L2793" t="n">
        <v>1.8033</v>
      </c>
      <c r="M2793" t="n">
        <v>29</v>
      </c>
      <c r="N2793">
        <f>(M2793-F2793)</f>
        <v/>
      </c>
    </row>
    <row r="2794" ht="15" customHeight="1">
      <c r="A2794" s="1" t="n"/>
      <c r="B2794" s="1" t="n"/>
      <c r="C2794" s="1" t="n"/>
      <c r="D2794" s="1" t="n"/>
      <c r="E2794" s="77" t="inlineStr">
        <is>
          <t>TOTAL Material:</t>
        </is>
      </c>
      <c r="F2794" s="89" t="n"/>
      <c r="G2794" s="22">
        <f>SUM(G2790:G2793)</f>
        <v/>
      </c>
    </row>
    <row r="2795" ht="15" customHeight="1">
      <c r="A2795" s="76" t="inlineStr">
        <is>
          <t>Mão de Obra com Encargos Complementares</t>
        </is>
      </c>
      <c r="B2795" s="89" t="n"/>
      <c r="C2795" s="74" t="inlineStr">
        <is>
          <t>FONTE</t>
        </is>
      </c>
      <c r="D2795" s="74" t="inlineStr">
        <is>
          <t>UNID</t>
        </is>
      </c>
      <c r="E2795" s="74" t="inlineStr">
        <is>
          <t>COEFICIENTE</t>
        </is>
      </c>
      <c r="F2795" s="74" t="inlineStr">
        <is>
          <t>PREÇO UNITÁRIO</t>
        </is>
      </c>
      <c r="G2795" s="74" t="inlineStr">
        <is>
          <t>TOTAL</t>
        </is>
      </c>
    </row>
    <row r="2796" ht="21" customHeight="1">
      <c r="A2796" s="18" t="inlineStr">
        <is>
          <t>88239</t>
        </is>
      </c>
      <c r="B2796" s="19" t="inlineStr">
        <is>
          <t>AJUDANTE DE CARPINTEIRO COM ENCARGOS COMPLEMENTARES</t>
        </is>
      </c>
      <c r="C2796" s="18" t="inlineStr">
        <is>
          <t>SINAPI</t>
        </is>
      </c>
      <c r="D2796" s="18" t="inlineStr">
        <is>
          <t>H</t>
        </is>
      </c>
      <c r="E2796" s="20">
        <f>L2796*FATOR</f>
        <v/>
      </c>
      <c r="F2796" s="21">
        <f>'COMPOSICOES AUXILIARES'!G37</f>
        <v/>
      </c>
      <c r="G2796" s="21">
        <f>TRUNC(TRUNC(E2796,8)*F2796,2)</f>
        <v/>
      </c>
      <c r="L2796" t="n">
        <v>0.3647</v>
      </c>
      <c r="M2796" t="n">
        <v>23.13</v>
      </c>
      <c r="N2796">
        <f>(M2796-F2796)</f>
        <v/>
      </c>
    </row>
    <row r="2797" ht="21" customHeight="1">
      <c r="A2797" s="18" t="inlineStr">
        <is>
          <t>88262</t>
        </is>
      </c>
      <c r="B2797" s="19" t="inlineStr">
        <is>
          <t>CARPINTEIRO DE FORMAS COM ENCARGOS COMPLEMENTARES</t>
        </is>
      </c>
      <c r="C2797" s="18" t="inlineStr">
        <is>
          <t>SINAPI</t>
        </is>
      </c>
      <c r="D2797" s="18" t="inlineStr">
        <is>
          <t>H</t>
        </is>
      </c>
      <c r="E2797" s="20">
        <f>L2797*FATOR</f>
        <v/>
      </c>
      <c r="F2797" s="21">
        <f>'COMPOSICOES AUXILIARES'!G825</f>
        <v/>
      </c>
      <c r="G2797" s="21">
        <f>TRUNC(TRUNC(E2797,8)*F2797,2)</f>
        <v/>
      </c>
      <c r="L2797" t="n">
        <v>1.0941</v>
      </c>
      <c r="M2797" t="n">
        <v>28.52</v>
      </c>
      <c r="N2797">
        <f>(M2797-F2797)</f>
        <v/>
      </c>
    </row>
    <row r="2798" ht="18" customHeight="1">
      <c r="A2798" s="1" t="n"/>
      <c r="B2798" s="1" t="n"/>
      <c r="C2798" s="1" t="n"/>
      <c r="D2798" s="1" t="n"/>
      <c r="E2798" s="77" t="inlineStr">
        <is>
          <t>TOTAL Mão de Obra com Encargos Complementares:</t>
        </is>
      </c>
      <c r="F2798" s="89" t="n"/>
      <c r="G2798" s="22">
        <f>SUM(G2796:G2797)</f>
        <v/>
      </c>
    </row>
    <row r="2799" ht="15" customHeight="1">
      <c r="A2799" s="76" t="inlineStr">
        <is>
          <t>Serviço</t>
        </is>
      </c>
      <c r="B2799" s="89" t="n"/>
      <c r="C2799" s="74" t="inlineStr">
        <is>
          <t>FONTE</t>
        </is>
      </c>
      <c r="D2799" s="74" t="inlineStr">
        <is>
          <t>UNID</t>
        </is>
      </c>
      <c r="E2799" s="74" t="inlineStr">
        <is>
          <t>COEFICIENTE</t>
        </is>
      </c>
      <c r="F2799" s="74" t="inlineStr">
        <is>
          <t>PREÇO UNITÁRIO</t>
        </is>
      </c>
      <c r="G2799" s="74" t="inlineStr">
        <is>
          <t>TOTAL</t>
        </is>
      </c>
    </row>
    <row r="2800" ht="29.1" customHeight="1">
      <c r="A2800" s="18" t="inlineStr">
        <is>
          <t>94974</t>
        </is>
      </c>
      <c r="B2800" s="19" t="inlineStr">
        <is>
          <t>CONCRETO MAGRO PARA LASTRO, TRAÇO 1:4,5:4,5 (EM MASSA SECA DE CIMENTO/ AREIA MÉDIA/ BRITA 1) - PREPARO MANUAL. AF_05/2021</t>
        </is>
      </c>
      <c r="C2800" s="18" t="inlineStr">
        <is>
          <t>SINAPI</t>
        </is>
      </c>
      <c r="D2800" s="18" t="inlineStr">
        <is>
          <t>M3</t>
        </is>
      </c>
      <c r="E2800" s="20" t="n">
        <v>0.0021</v>
      </c>
      <c r="F2800" s="21">
        <f>'COMPOSICOES AUXILIARES'!G944</f>
        <v/>
      </c>
      <c r="G2800" s="21">
        <f>TRUNC(TRUNC(E2800,8)*F2800,2)</f>
        <v/>
      </c>
      <c r="L2800" t="n">
        <v>0.0021</v>
      </c>
      <c r="M2800" t="n">
        <v>476.56</v>
      </c>
      <c r="N2800">
        <f>(M2800-F2800)</f>
        <v/>
      </c>
    </row>
    <row r="2801" ht="15" customHeight="1">
      <c r="A2801" s="1" t="n"/>
      <c r="B2801" s="1" t="n"/>
      <c r="C2801" s="1" t="n"/>
      <c r="D2801" s="1" t="n"/>
      <c r="E2801" s="77" t="inlineStr">
        <is>
          <t>TOTAL Serviço:</t>
        </is>
      </c>
      <c r="F2801" s="89" t="n"/>
      <c r="G2801" s="22">
        <f>SUM(G2800:G2800)</f>
        <v/>
      </c>
    </row>
    <row r="2802" ht="15" customHeight="1">
      <c r="A2802" s="1" t="n"/>
      <c r="B2802" s="1" t="n"/>
      <c r="C2802" s="1" t="n"/>
      <c r="D2802" s="1" t="n"/>
      <c r="E2802" s="78" t="inlineStr">
        <is>
          <t>VALOR:</t>
        </is>
      </c>
      <c r="F2802" s="89" t="n"/>
      <c r="G2802" s="4">
        <f>SUM(G2794,G2798,G2788,G2801)</f>
        <v/>
      </c>
    </row>
    <row r="2803" ht="15" customHeight="1">
      <c r="A2803" s="1" t="n"/>
      <c r="B2803" s="1" t="n"/>
      <c r="C2803" s="1" t="n"/>
      <c r="D2803" s="1" t="n"/>
      <c r="E2803" s="78" t="inlineStr">
        <is>
          <t>VALOR BDI:</t>
        </is>
      </c>
      <c r="F2803" s="89" t="n"/>
      <c r="G2803" s="4">
        <f>ROUNDDOWN(G2802*BDI,2)</f>
        <v/>
      </c>
    </row>
    <row r="2804" ht="15" customHeight="1">
      <c r="A2804" s="1" t="n"/>
      <c r="B2804" s="1" t="n"/>
      <c r="C2804" s="1" t="n"/>
      <c r="D2804" s="1" t="n"/>
      <c r="E2804" s="78" t="inlineStr">
        <is>
          <t>VALOR COM BDI:</t>
        </is>
      </c>
      <c r="F2804" s="89" t="n"/>
      <c r="G2804" s="4">
        <f>G2803 + G2802</f>
        <v/>
      </c>
    </row>
    <row r="2805" ht="9.949999999999999" customHeight="1">
      <c r="A2805" s="1" t="n"/>
      <c r="B2805" s="1" t="n"/>
      <c r="C2805" s="1" t="n"/>
      <c r="D2805" s="1" t="n"/>
      <c r="E2805" s="79" t="n"/>
    </row>
    <row r="2806" ht="20.1" customHeight="1">
      <c r="A2806" s="80" t="inlineStr">
        <is>
          <t>98446 PAREDE DE MADEIRA COMPENSADA PARA CONSTRUÇÃO TEMPORÁRIA EM CHAPA SIMPLES, EXTERNA, COM ÁREA LÍQUIDA MENOR QUE 6 M², COM VÃO. AF_03/2024 (M2)</t>
        </is>
      </c>
      <c r="B2806" s="88" t="n"/>
      <c r="C2806" s="88" t="n"/>
      <c r="D2806" s="88" t="n"/>
      <c r="E2806" s="88" t="n"/>
      <c r="F2806" s="88" t="n"/>
      <c r="G2806" s="89" t="n"/>
    </row>
    <row r="2807" ht="15" customHeight="1">
      <c r="A2807" s="76" t="inlineStr">
        <is>
          <t>Equipamento Custo Horário</t>
        </is>
      </c>
      <c r="B2807" s="89" t="n"/>
      <c r="C2807" s="74" t="inlineStr">
        <is>
          <t>FONTE</t>
        </is>
      </c>
      <c r="D2807" s="74" t="inlineStr">
        <is>
          <t>UNID</t>
        </is>
      </c>
      <c r="E2807" s="74" t="inlineStr">
        <is>
          <t>COEFICIENTE</t>
        </is>
      </c>
      <c r="F2807" s="74" t="inlineStr">
        <is>
          <t>PREÇO UNITÁRIO</t>
        </is>
      </c>
      <c r="G2807" s="74" t="inlineStr">
        <is>
          <t>TOTAL</t>
        </is>
      </c>
    </row>
    <row r="2808" ht="29.1" customHeight="1">
      <c r="A2808" s="18" t="inlineStr">
        <is>
          <t>91693</t>
        </is>
      </c>
      <c r="B2808" s="19" t="inlineStr">
        <is>
          <t>SERRA CIRCULAR DE BANCADA COM MOTOR ELÉTRICO POTÊNCIA DE 5HP, COM COIFA PARA DISCO 10" - CHI DIURNO. AF_08/2015</t>
        </is>
      </c>
      <c r="C2808" s="18" t="inlineStr">
        <is>
          <t>SINAPI</t>
        </is>
      </c>
      <c r="D2808" s="18" t="inlineStr">
        <is>
          <t>CHI</t>
        </is>
      </c>
      <c r="E2808" s="20" t="n">
        <v>0.1391</v>
      </c>
      <c r="F2808" s="21">
        <f>'COMPOSICOES AUXILIARES'!G3317</f>
        <v/>
      </c>
      <c r="G2808" s="21">
        <f>TRUNC(TRUNC(E2808,8)*F2808,2)</f>
        <v/>
      </c>
      <c r="L2808" t="n">
        <v>0.1391</v>
      </c>
      <c r="M2808" t="n">
        <v>32.36</v>
      </c>
      <c r="N2808">
        <f>(M2808-F2808)</f>
        <v/>
      </c>
    </row>
    <row r="2809" ht="29.1" customHeight="1">
      <c r="A2809" s="18" t="inlineStr">
        <is>
          <t>91692</t>
        </is>
      </c>
      <c r="B2809" s="19" t="inlineStr">
        <is>
          <t>SERRA CIRCULAR DE BANCADA COM MOTOR ELÉTRICO POTÊNCIA DE 5HP, COM COIFA PARA DISCO 10" - CHP DIURNO. AF_08/2015</t>
        </is>
      </c>
      <c r="C2809" s="18" t="inlineStr">
        <is>
          <t>SINAPI</t>
        </is>
      </c>
      <c r="D2809" s="18" t="inlineStr">
        <is>
          <t>CHP</t>
        </is>
      </c>
      <c r="E2809" s="20" t="n">
        <v>0.0346</v>
      </c>
      <c r="F2809" s="21">
        <f>'COMPOSICOES AUXILIARES'!G3331</f>
        <v/>
      </c>
      <c r="G2809" s="21">
        <f>TRUNC(TRUNC(E2809,8)*F2809,2)</f>
        <v/>
      </c>
      <c r="L2809" t="n">
        <v>0.0346</v>
      </c>
      <c r="M2809" t="n">
        <v>33.75</v>
      </c>
      <c r="N2809">
        <f>(M2809-F2809)</f>
        <v/>
      </c>
    </row>
    <row r="2810" ht="18" customHeight="1">
      <c r="A2810" s="1" t="n"/>
      <c r="B2810" s="1" t="n"/>
      <c r="C2810" s="1" t="n"/>
      <c r="D2810" s="1" t="n"/>
      <c r="E2810" s="77" t="inlineStr">
        <is>
          <t>TOTAL Equipamento Custo Horário:</t>
        </is>
      </c>
      <c r="F2810" s="89" t="n"/>
      <c r="G2810" s="22">
        <f>SUM(G2808:G2809)</f>
        <v/>
      </c>
    </row>
    <row r="2811" ht="15" customHeight="1">
      <c r="A2811" s="76" t="inlineStr">
        <is>
          <t>Material</t>
        </is>
      </c>
      <c r="B2811" s="89" t="n"/>
      <c r="C2811" s="74" t="inlineStr">
        <is>
          <t>FONTE</t>
        </is>
      </c>
      <c r="D2811" s="74" t="inlineStr">
        <is>
          <t>UNID</t>
        </is>
      </c>
      <c r="E2811" s="74" t="inlineStr">
        <is>
          <t>COEFICIENTE</t>
        </is>
      </c>
      <c r="F2811" s="74" t="inlineStr">
        <is>
          <t>PREÇO UNITÁRIO</t>
        </is>
      </c>
      <c r="G2811" s="74" t="inlineStr">
        <is>
          <t>TOTAL</t>
        </is>
      </c>
    </row>
    <row r="2812" ht="29.1" customHeight="1">
      <c r="A2812" s="18" t="inlineStr">
        <is>
          <t>00043681</t>
        </is>
      </c>
      <c r="B2812" s="19" t="inlineStr">
        <is>
          <t>CHAPA/PAINEL DE MADEIRA COMPENSADA RESINADA (MADEIRITE RESINADO ROSA) PARA FORMA DE CONCRETO, DE 2200 X 1100 MM, E = 8 A 12 MM</t>
        </is>
      </c>
      <c r="C2812" s="18" t="inlineStr">
        <is>
          <t>SINAPI</t>
        </is>
      </c>
      <c r="D2812" s="18" t="inlineStr">
        <is>
          <t>M2</t>
        </is>
      </c>
      <c r="E2812" s="20" t="n">
        <v>1.050038</v>
      </c>
      <c r="F2812" s="21">
        <f>ROUND(M2812*FATOR, 2)</f>
        <v/>
      </c>
      <c r="G2812" s="21">
        <f>TRUNC(TRUNC(E2812,8)*F2812,2)</f>
        <v/>
      </c>
      <c r="L2812" t="n">
        <v>1.050038</v>
      </c>
      <c r="M2812" t="n">
        <v>36.57</v>
      </c>
      <c r="N2812">
        <f>(M2812-F2812)</f>
        <v/>
      </c>
    </row>
    <row r="2813" ht="21" customHeight="1">
      <c r="A2813" s="18" t="inlineStr">
        <is>
          <t>00004491</t>
        </is>
      </c>
      <c r="B2813" s="19" t="inlineStr">
        <is>
          <t>PONTALETE *7,5 X 7,5* CM EM PINUS, MISTA OU EQUIVALENTE DA REGIAO - BRUTA</t>
        </is>
      </c>
      <c r="C2813" s="18" t="inlineStr">
        <is>
          <t>SINAPI</t>
        </is>
      </c>
      <c r="D2813" s="18" t="inlineStr">
        <is>
          <t>M</t>
        </is>
      </c>
      <c r="E2813" s="20" t="n">
        <v>2.6139</v>
      </c>
      <c r="F2813" s="21">
        <f>ROUND(M2813*FATOR, 2)</f>
        <v/>
      </c>
      <c r="G2813" s="21">
        <f>TRUNC(TRUNC(E2813,8)*F2813,2)</f>
        <v/>
      </c>
      <c r="L2813" t="n">
        <v>2.6139</v>
      </c>
      <c r="M2813" t="n">
        <v>11.26</v>
      </c>
      <c r="N2813">
        <f>(M2813-F2813)</f>
        <v/>
      </c>
    </row>
    <row r="2814" ht="15" customHeight="1">
      <c r="A2814" s="18" t="inlineStr">
        <is>
          <t>00005061</t>
        </is>
      </c>
      <c r="B2814" s="19" t="inlineStr">
        <is>
          <t>PREGO DE ACO POLIDO COM CABECA 18 X 27 (2 1/2 X 10)</t>
        </is>
      </c>
      <c r="C2814" s="18" t="inlineStr">
        <is>
          <t>SINAPI</t>
        </is>
      </c>
      <c r="D2814" s="18" t="inlineStr">
        <is>
          <t>KG</t>
        </is>
      </c>
      <c r="E2814" s="20" t="n">
        <v>0.08599999999999999</v>
      </c>
      <c r="F2814" s="21">
        <f>ROUND(M2814*FATOR, 2)</f>
        <v/>
      </c>
      <c r="G2814" s="21">
        <f>TRUNC(TRUNC(E2814,8)*F2814,2)</f>
        <v/>
      </c>
      <c r="L2814" t="n">
        <v>0.08599999999999999</v>
      </c>
      <c r="M2814" t="n">
        <v>13.38</v>
      </c>
      <c r="N2814">
        <f>(M2814-F2814)</f>
        <v/>
      </c>
    </row>
    <row r="2815" ht="21" customHeight="1">
      <c r="A2815" s="18" t="inlineStr">
        <is>
          <t>00006194</t>
        </is>
      </c>
      <c r="B2815" s="19" t="inlineStr">
        <is>
          <t>TABUA *2,5 X 15 CM EM PINUS, MISTA OU EQUIVALENTE DA REGIAO - BRUTA</t>
        </is>
      </c>
      <c r="C2815" s="18" t="inlineStr">
        <is>
          <t>SINAPI</t>
        </is>
      </c>
      <c r="D2815" s="18" t="inlineStr">
        <is>
          <t>M</t>
        </is>
      </c>
      <c r="E2815" s="20" t="n">
        <v>1.9604</v>
      </c>
      <c r="F2815" s="21">
        <f>ROUND(M2815*FATOR, 2)</f>
        <v/>
      </c>
      <c r="G2815" s="21">
        <f>TRUNC(TRUNC(E2815,8)*F2815,2)</f>
        <v/>
      </c>
      <c r="L2815" t="n">
        <v>1.9604</v>
      </c>
      <c r="M2815" t="n">
        <v>8.029999999999999</v>
      </c>
      <c r="N2815">
        <f>(M2815-F2815)</f>
        <v/>
      </c>
    </row>
    <row r="2816" ht="15" customHeight="1">
      <c r="A2816" s="1" t="n"/>
      <c r="B2816" s="1" t="n"/>
      <c r="C2816" s="1" t="n"/>
      <c r="D2816" s="1" t="n"/>
      <c r="E2816" s="77" t="inlineStr">
        <is>
          <t>TOTAL Material:</t>
        </is>
      </c>
      <c r="F2816" s="89" t="n"/>
      <c r="G2816" s="22">
        <f>SUM(G2812:G2815)</f>
        <v/>
      </c>
    </row>
    <row r="2817" ht="15" customHeight="1">
      <c r="A2817" s="76" t="inlineStr">
        <is>
          <t>Mão de Obra com Encargos Complementares</t>
        </is>
      </c>
      <c r="B2817" s="89" t="n"/>
      <c r="C2817" s="74" t="inlineStr">
        <is>
          <t>FONTE</t>
        </is>
      </c>
      <c r="D2817" s="74" t="inlineStr">
        <is>
          <t>UNID</t>
        </is>
      </c>
      <c r="E2817" s="74" t="inlineStr">
        <is>
          <t>COEFICIENTE</t>
        </is>
      </c>
      <c r="F2817" s="74" t="inlineStr">
        <is>
          <t>PREÇO UNITÁRIO</t>
        </is>
      </c>
      <c r="G2817" s="74" t="inlineStr">
        <is>
          <t>TOTAL</t>
        </is>
      </c>
    </row>
    <row r="2818" ht="21" customHeight="1">
      <c r="A2818" s="18" t="inlineStr">
        <is>
          <t>88239</t>
        </is>
      </c>
      <c r="B2818" s="19" t="inlineStr">
        <is>
          <t>AJUDANTE DE CARPINTEIRO COM ENCARGOS COMPLEMENTARES</t>
        </is>
      </c>
      <c r="C2818" s="18" t="inlineStr">
        <is>
          <t>SINAPI</t>
        </is>
      </c>
      <c r="D2818" s="18" t="inlineStr">
        <is>
          <t>H</t>
        </is>
      </c>
      <c r="E2818" s="20">
        <f>L2818*FATOR</f>
        <v/>
      </c>
      <c r="F2818" s="21">
        <f>'COMPOSICOES AUXILIARES'!G37</f>
        <v/>
      </c>
      <c r="G2818" s="21">
        <f>TRUNC(TRUNC(E2818,8)*F2818,2)</f>
        <v/>
      </c>
      <c r="L2818" t="n">
        <v>0.995</v>
      </c>
      <c r="M2818" t="n">
        <v>23.13</v>
      </c>
      <c r="N2818">
        <f>(M2818-F2818)</f>
        <v/>
      </c>
    </row>
    <row r="2819" ht="21" customHeight="1">
      <c r="A2819" s="18" t="inlineStr">
        <is>
          <t>88262</t>
        </is>
      </c>
      <c r="B2819" s="19" t="inlineStr">
        <is>
          <t>CARPINTEIRO DE FORMAS COM ENCARGOS COMPLEMENTARES</t>
        </is>
      </c>
      <c r="C2819" s="18" t="inlineStr">
        <is>
          <t>SINAPI</t>
        </is>
      </c>
      <c r="D2819" s="18" t="inlineStr">
        <is>
          <t>H</t>
        </is>
      </c>
      <c r="E2819" s="20">
        <f>L2819*FATOR</f>
        <v/>
      </c>
      <c r="F2819" s="21">
        <f>'COMPOSICOES AUXILIARES'!G825</f>
        <v/>
      </c>
      <c r="G2819" s="21">
        <f>TRUNC(TRUNC(E2819,8)*F2819,2)</f>
        <v/>
      </c>
      <c r="L2819" t="n">
        <v>1.475</v>
      </c>
      <c r="M2819" t="n">
        <v>28.52</v>
      </c>
      <c r="N2819">
        <f>(M2819-F2819)</f>
        <v/>
      </c>
    </row>
    <row r="2820" ht="18" customHeight="1">
      <c r="A2820" s="1" t="n"/>
      <c r="B2820" s="1" t="n"/>
      <c r="C2820" s="1" t="n"/>
      <c r="D2820" s="1" t="n"/>
      <c r="E2820" s="77" t="inlineStr">
        <is>
          <t>TOTAL Mão de Obra com Encargos Complementares:</t>
        </is>
      </c>
      <c r="F2820" s="89" t="n"/>
      <c r="G2820" s="22">
        <f>SUM(G2818:G2819)</f>
        <v/>
      </c>
    </row>
    <row r="2821" ht="15" customHeight="1">
      <c r="A2821" s="76" t="inlineStr">
        <is>
          <t>Serviço</t>
        </is>
      </c>
      <c r="B2821" s="89" t="n"/>
      <c r="C2821" s="74" t="inlineStr">
        <is>
          <t>FONTE</t>
        </is>
      </c>
      <c r="D2821" s="74" t="inlineStr">
        <is>
          <t>UNID</t>
        </is>
      </c>
      <c r="E2821" s="74" t="inlineStr">
        <is>
          <t>COEFICIENTE</t>
        </is>
      </c>
      <c r="F2821" s="74" t="inlineStr">
        <is>
          <t>PREÇO UNITÁRIO</t>
        </is>
      </c>
      <c r="G2821" s="74" t="inlineStr">
        <is>
          <t>TOTAL</t>
        </is>
      </c>
    </row>
    <row r="2822" ht="29.1" customHeight="1">
      <c r="A2822" s="18" t="inlineStr">
        <is>
          <t>94974</t>
        </is>
      </c>
      <c r="B2822" s="19" t="inlineStr">
        <is>
          <t>CONCRETO MAGRO PARA LASTRO, TRAÇO 1:4,5:4,5 (EM MASSA SECA DE CIMENTO/ AREIA MÉDIA/ BRITA 1) - PREPARO MANUAL. AF_05/2021</t>
        </is>
      </c>
      <c r="C2822" s="18" t="inlineStr">
        <is>
          <t>SINAPI</t>
        </is>
      </c>
      <c r="D2822" s="18" t="inlineStr">
        <is>
          <t>M3</t>
        </is>
      </c>
      <c r="E2822" s="20" t="n">
        <v>0.0062</v>
      </c>
      <c r="F2822" s="21">
        <f>'COMPOSICOES AUXILIARES'!G944</f>
        <v/>
      </c>
      <c r="G2822" s="21">
        <f>TRUNC(TRUNC(E2822,8)*F2822,2)</f>
        <v/>
      </c>
      <c r="L2822" t="n">
        <v>0.0062</v>
      </c>
      <c r="M2822" t="n">
        <v>476.56</v>
      </c>
      <c r="N2822">
        <f>(M2822-F2822)</f>
        <v/>
      </c>
    </row>
    <row r="2823" ht="15" customHeight="1">
      <c r="A2823" s="1" t="n"/>
      <c r="B2823" s="1" t="n"/>
      <c r="C2823" s="1" t="n"/>
      <c r="D2823" s="1" t="n"/>
      <c r="E2823" s="77" t="inlineStr">
        <is>
          <t>TOTAL Serviço:</t>
        </is>
      </c>
      <c r="F2823" s="89" t="n"/>
      <c r="G2823" s="22">
        <f>SUM(G2822:G2822)</f>
        <v/>
      </c>
    </row>
    <row r="2824" ht="15" customHeight="1">
      <c r="A2824" s="1" t="n"/>
      <c r="B2824" s="1" t="n"/>
      <c r="C2824" s="1" t="n"/>
      <c r="D2824" s="1" t="n"/>
      <c r="E2824" s="78" t="inlineStr">
        <is>
          <t>VALOR:</t>
        </is>
      </c>
      <c r="F2824" s="89" t="n"/>
      <c r="G2824" s="4">
        <f>SUM(G2816,G2820,G2810,G2823)</f>
        <v/>
      </c>
    </row>
    <row r="2825" ht="15" customHeight="1">
      <c r="A2825" s="1" t="n"/>
      <c r="B2825" s="1" t="n"/>
      <c r="C2825" s="1" t="n"/>
      <c r="D2825" s="1" t="n"/>
      <c r="E2825" s="78" t="inlineStr">
        <is>
          <t>VALOR BDI:</t>
        </is>
      </c>
      <c r="F2825" s="89" t="n"/>
      <c r="G2825" s="4">
        <f>ROUNDDOWN(G2824*BDI,2)</f>
        <v/>
      </c>
    </row>
    <row r="2826" ht="15" customHeight="1">
      <c r="A2826" s="1" t="n"/>
      <c r="B2826" s="1" t="n"/>
      <c r="C2826" s="1" t="n"/>
      <c r="D2826" s="1" t="n"/>
      <c r="E2826" s="78" t="inlineStr">
        <is>
          <t>VALOR COM BDI:</t>
        </is>
      </c>
      <c r="F2826" s="89" t="n"/>
      <c r="G2826" s="4">
        <f>G2825 + G2824</f>
        <v/>
      </c>
    </row>
    <row r="2827" ht="9.949999999999999" customHeight="1">
      <c r="A2827" s="1" t="n"/>
      <c r="B2827" s="1" t="n"/>
      <c r="C2827" s="1" t="n"/>
      <c r="D2827" s="1" t="n"/>
      <c r="E2827" s="79" t="n"/>
    </row>
    <row r="2828" ht="20.1" customHeight="1">
      <c r="A2828" s="80" t="inlineStr">
        <is>
          <t>98442 PAREDE DE MADEIRA COMPENSADA PARA CONSTRUÇÃO TEMPORÁRIA EM CHAPA SIMPLES, EXTERNA, COM ÁREA LÍQUIDA MENOR QUE 6 M², SEM VÃO. AF_05/2018 (M2)</t>
        </is>
      </c>
      <c r="B2828" s="88" t="n"/>
      <c r="C2828" s="88" t="n"/>
      <c r="D2828" s="88" t="n"/>
      <c r="E2828" s="88" t="n"/>
      <c r="F2828" s="88" t="n"/>
      <c r="G2828" s="89" t="n"/>
    </row>
    <row r="2829" ht="15" customHeight="1">
      <c r="A2829" s="76" t="inlineStr">
        <is>
          <t>Equipamento Custo Horário</t>
        </is>
      </c>
      <c r="B2829" s="89" t="n"/>
      <c r="C2829" s="74" t="inlineStr">
        <is>
          <t>FONTE</t>
        </is>
      </c>
      <c r="D2829" s="74" t="inlineStr">
        <is>
          <t>UNID</t>
        </is>
      </c>
      <c r="E2829" s="74" t="inlineStr">
        <is>
          <t>COEFICIENTE</t>
        </is>
      </c>
      <c r="F2829" s="74" t="inlineStr">
        <is>
          <t>PREÇO UNITÁRIO</t>
        </is>
      </c>
      <c r="G2829" s="74" t="inlineStr">
        <is>
          <t>TOTAL</t>
        </is>
      </c>
    </row>
    <row r="2830" ht="29.1" customHeight="1">
      <c r="A2830" s="18" t="inlineStr">
        <is>
          <t>91693</t>
        </is>
      </c>
      <c r="B2830" s="19" t="inlineStr">
        <is>
          <t>SERRA CIRCULAR DE BANCADA COM MOTOR ELÉTRICO POTÊNCIA DE 5HP, COM COIFA PARA DISCO 10" - CHI DIURNO. AF_08/2015</t>
        </is>
      </c>
      <c r="C2830" s="18" t="inlineStr">
        <is>
          <t>SINAPI</t>
        </is>
      </c>
      <c r="D2830" s="18" t="inlineStr">
        <is>
          <t>CHI</t>
        </is>
      </c>
      <c r="E2830" s="20" t="n">
        <v>0.0332</v>
      </c>
      <c r="F2830" s="21">
        <f>'COMPOSICOES AUXILIARES'!G3317</f>
        <v/>
      </c>
      <c r="G2830" s="21">
        <f>TRUNC(TRUNC(E2830,8)*F2830,2)</f>
        <v/>
      </c>
      <c r="L2830" t="n">
        <v>0.0332</v>
      </c>
      <c r="M2830" t="n">
        <v>32.36</v>
      </c>
      <c r="N2830">
        <f>(M2830-F2830)</f>
        <v/>
      </c>
    </row>
    <row r="2831" ht="29.1" customHeight="1">
      <c r="A2831" s="18" t="inlineStr">
        <is>
          <t>91692</t>
        </is>
      </c>
      <c r="B2831" s="19" t="inlineStr">
        <is>
          <t>SERRA CIRCULAR DE BANCADA COM MOTOR ELÉTRICO POTÊNCIA DE 5HP, COM COIFA PARA DISCO 10" - CHP DIURNO. AF_08/2015</t>
        </is>
      </c>
      <c r="C2831" s="18" t="inlineStr">
        <is>
          <t>SINAPI</t>
        </is>
      </c>
      <c r="D2831" s="18" t="inlineStr">
        <is>
          <t>CHP</t>
        </is>
      </c>
      <c r="E2831" s="20" t="n">
        <v>0.0076</v>
      </c>
      <c r="F2831" s="21">
        <f>'COMPOSICOES AUXILIARES'!G3331</f>
        <v/>
      </c>
      <c r="G2831" s="21">
        <f>TRUNC(TRUNC(E2831,8)*F2831,2)</f>
        <v/>
      </c>
      <c r="L2831" t="n">
        <v>0.0076</v>
      </c>
      <c r="M2831" t="n">
        <v>33.75</v>
      </c>
      <c r="N2831">
        <f>(M2831-F2831)</f>
        <v/>
      </c>
    </row>
    <row r="2832" ht="18" customHeight="1">
      <c r="A2832" s="1" t="n"/>
      <c r="B2832" s="1" t="n"/>
      <c r="C2832" s="1" t="n"/>
      <c r="D2832" s="1" t="n"/>
      <c r="E2832" s="77" t="inlineStr">
        <is>
          <t>TOTAL Equipamento Custo Horário:</t>
        </is>
      </c>
      <c r="F2832" s="89" t="n"/>
      <c r="G2832" s="22">
        <f>SUM(G2830:G2831)</f>
        <v/>
      </c>
    </row>
    <row r="2833" ht="15" customHeight="1">
      <c r="A2833" s="76" t="inlineStr">
        <is>
          <t>Material</t>
        </is>
      </c>
      <c r="B2833" s="89" t="n"/>
      <c r="C2833" s="74" t="inlineStr">
        <is>
          <t>FONTE</t>
        </is>
      </c>
      <c r="D2833" s="74" t="inlineStr">
        <is>
          <t>UNID</t>
        </is>
      </c>
      <c r="E2833" s="74" t="inlineStr">
        <is>
          <t>COEFICIENTE</t>
        </is>
      </c>
      <c r="F2833" s="74" t="inlineStr">
        <is>
          <t>PREÇO UNITÁRIO</t>
        </is>
      </c>
      <c r="G2833" s="74" t="inlineStr">
        <is>
          <t>TOTAL</t>
        </is>
      </c>
    </row>
    <row r="2834" ht="29.1" customHeight="1">
      <c r="A2834" s="18" t="inlineStr">
        <is>
          <t>00004433</t>
        </is>
      </c>
      <c r="B2834" s="19" t="inlineStr">
        <is>
          <t>CAIBRO NAO APARELHADO *6 X 6* CM, EM MACARANDUBA/MASSARANDUBA, ANGELIM OU EQUIVALENTE DA REGIAO - BRUTA</t>
        </is>
      </c>
      <c r="C2834" s="18" t="inlineStr">
        <is>
          <t>SINAPI</t>
        </is>
      </c>
      <c r="D2834" s="18" t="inlineStr">
        <is>
          <t>M</t>
        </is>
      </c>
      <c r="E2834" s="20" t="n">
        <v>1.2308</v>
      </c>
      <c r="F2834" s="21">
        <f>ROUND(M2834*FATOR, 2)</f>
        <v/>
      </c>
      <c r="G2834" s="21">
        <f>TRUNC(TRUNC(E2834,8)*F2834,2)</f>
        <v/>
      </c>
      <c r="L2834" t="n">
        <v>1.2308</v>
      </c>
      <c r="M2834" t="n">
        <v>24.44</v>
      </c>
      <c r="N2834">
        <f>(M2834-F2834)</f>
        <v/>
      </c>
    </row>
    <row r="2835" ht="29.1" customHeight="1">
      <c r="A2835" s="18" t="inlineStr">
        <is>
          <t>00043681</t>
        </is>
      </c>
      <c r="B2835" s="19" t="inlineStr">
        <is>
          <t>CHAPA/PAINEL DE MADEIRA COMPENSADA RESINADA (MADEIRITE RESINADO ROSA) PARA FORMA DE CONCRETO, DE 2200 X 1100 MM, E = 8 A 12 MM</t>
        </is>
      </c>
      <c r="C2835" s="18" t="inlineStr">
        <is>
          <t>SINAPI</t>
        </is>
      </c>
      <c r="D2835" s="18" t="inlineStr">
        <is>
          <t>M2</t>
        </is>
      </c>
      <c r="E2835" s="20" t="n">
        <v>1.050038</v>
      </c>
      <c r="F2835" s="21">
        <f>ROUND(M2835*FATOR, 2)</f>
        <v/>
      </c>
      <c r="G2835" s="21">
        <f>TRUNC(TRUNC(E2835,8)*F2835,2)</f>
        <v/>
      </c>
      <c r="L2835" t="n">
        <v>1.050038</v>
      </c>
      <c r="M2835" t="n">
        <v>36.57</v>
      </c>
      <c r="N2835">
        <f>(M2835-F2835)</f>
        <v/>
      </c>
    </row>
    <row r="2836" ht="15" customHeight="1">
      <c r="A2836" s="18" t="inlineStr">
        <is>
          <t>00005061</t>
        </is>
      </c>
      <c r="B2836" s="19" t="inlineStr">
        <is>
          <t>PREGO DE ACO POLIDO COM CABECA 18 X 27 (2 1/2 X 10)</t>
        </is>
      </c>
      <c r="C2836" s="18" t="inlineStr">
        <is>
          <t>SINAPI</t>
        </is>
      </c>
      <c r="D2836" s="18" t="inlineStr">
        <is>
          <t>KG</t>
        </is>
      </c>
      <c r="E2836" s="20" t="n">
        <v>0.0517</v>
      </c>
      <c r="F2836" s="21">
        <f>ROUND(M2836*FATOR, 2)</f>
        <v/>
      </c>
      <c r="G2836" s="21">
        <f>TRUNC(TRUNC(E2836,8)*F2836,2)</f>
        <v/>
      </c>
      <c r="L2836" t="n">
        <v>0.0517</v>
      </c>
      <c r="M2836" t="n">
        <v>13.38</v>
      </c>
      <c r="N2836">
        <f>(M2836-F2836)</f>
        <v/>
      </c>
    </row>
    <row r="2837" ht="29.1" customHeight="1">
      <c r="A2837" s="18" t="inlineStr">
        <is>
          <t>00003992</t>
        </is>
      </c>
      <c r="B2837" s="19" t="inlineStr">
        <is>
          <t>TABUA APARELHADA *2,5 X 30* CM, EM MACARANDUBA/MASSARANDUBA, ANGELIM OU EQUIVALENTE DA REGIAO</t>
        </is>
      </c>
      <c r="C2837" s="18" t="inlineStr">
        <is>
          <t>SINAPI</t>
        </is>
      </c>
      <c r="D2837" s="18" t="inlineStr">
        <is>
          <t>M</t>
        </is>
      </c>
      <c r="E2837" s="20" t="n">
        <v>1.6923</v>
      </c>
      <c r="F2837" s="21">
        <f>ROUND(M2837*FATOR, 2)</f>
        <v/>
      </c>
      <c r="G2837" s="21">
        <f>TRUNC(TRUNC(E2837,8)*F2837,2)</f>
        <v/>
      </c>
      <c r="L2837" t="n">
        <v>1.6923</v>
      </c>
      <c r="M2837" t="n">
        <v>29</v>
      </c>
      <c r="N2837">
        <f>(M2837-F2837)</f>
        <v/>
      </c>
    </row>
    <row r="2838" ht="15" customHeight="1">
      <c r="A2838" s="1" t="n"/>
      <c r="B2838" s="1" t="n"/>
      <c r="C2838" s="1" t="n"/>
      <c r="D2838" s="1" t="n"/>
      <c r="E2838" s="77" t="inlineStr">
        <is>
          <t>TOTAL Material:</t>
        </is>
      </c>
      <c r="F2838" s="89" t="n"/>
      <c r="G2838" s="22">
        <f>SUM(G2834:G2837)</f>
        <v/>
      </c>
    </row>
    <row r="2839" ht="15" customHeight="1">
      <c r="A2839" s="76" t="inlineStr">
        <is>
          <t>Mão de Obra com Encargos Complementares</t>
        </is>
      </c>
      <c r="B2839" s="89" t="n"/>
      <c r="C2839" s="74" t="inlineStr">
        <is>
          <t>FONTE</t>
        </is>
      </c>
      <c r="D2839" s="74" t="inlineStr">
        <is>
          <t>UNID</t>
        </is>
      </c>
      <c r="E2839" s="74" t="inlineStr">
        <is>
          <t>COEFICIENTE</t>
        </is>
      </c>
      <c r="F2839" s="74" t="inlineStr">
        <is>
          <t>PREÇO UNITÁRIO</t>
        </is>
      </c>
      <c r="G2839" s="74" t="inlineStr">
        <is>
          <t>TOTAL</t>
        </is>
      </c>
    </row>
    <row r="2840" ht="21" customHeight="1">
      <c r="A2840" s="18" t="inlineStr">
        <is>
          <t>88239</t>
        </is>
      </c>
      <c r="B2840" s="19" t="inlineStr">
        <is>
          <t>AJUDANTE DE CARPINTEIRO COM ENCARGOS COMPLEMENTARES</t>
        </is>
      </c>
      <c r="C2840" s="18" t="inlineStr">
        <is>
          <t>SINAPI</t>
        </is>
      </c>
      <c r="D2840" s="18" t="inlineStr">
        <is>
          <t>H</t>
        </is>
      </c>
      <c r="E2840" s="20">
        <f>L2840*FATOR</f>
        <v/>
      </c>
      <c r="F2840" s="21">
        <f>'COMPOSICOES AUXILIARES'!G37</f>
        <v/>
      </c>
      <c r="G2840" s="21">
        <f>TRUNC(TRUNC(E2840,8)*F2840,2)</f>
        <v/>
      </c>
      <c r="L2840" t="n">
        <v>0.2844</v>
      </c>
      <c r="M2840" t="n">
        <v>23.13</v>
      </c>
      <c r="N2840">
        <f>(M2840-F2840)</f>
        <v/>
      </c>
    </row>
    <row r="2841" ht="21" customHeight="1">
      <c r="A2841" s="18" t="inlineStr">
        <is>
          <t>88262</t>
        </is>
      </c>
      <c r="B2841" s="19" t="inlineStr">
        <is>
          <t>CARPINTEIRO DE FORMAS COM ENCARGOS COMPLEMENTARES</t>
        </is>
      </c>
      <c r="C2841" s="18" t="inlineStr">
        <is>
          <t>SINAPI</t>
        </is>
      </c>
      <c r="D2841" s="18" t="inlineStr">
        <is>
          <t>H</t>
        </is>
      </c>
      <c r="E2841" s="20">
        <f>L2841*FATOR</f>
        <v/>
      </c>
      <c r="F2841" s="21">
        <f>'COMPOSICOES AUXILIARES'!G825</f>
        <v/>
      </c>
      <c r="G2841" s="21">
        <f>TRUNC(TRUNC(E2841,8)*F2841,2)</f>
        <v/>
      </c>
      <c r="L2841" t="n">
        <v>0.8532</v>
      </c>
      <c r="M2841" t="n">
        <v>28.52</v>
      </c>
      <c r="N2841">
        <f>(M2841-F2841)</f>
        <v/>
      </c>
    </row>
    <row r="2842" ht="18" customHeight="1">
      <c r="A2842" s="1" t="n"/>
      <c r="B2842" s="1" t="n"/>
      <c r="C2842" s="1" t="n"/>
      <c r="D2842" s="1" t="n"/>
      <c r="E2842" s="77" t="inlineStr">
        <is>
          <t>TOTAL Mão de Obra com Encargos Complementares:</t>
        </is>
      </c>
      <c r="F2842" s="89" t="n"/>
      <c r="G2842" s="22">
        <f>SUM(G2840:G2841)</f>
        <v/>
      </c>
    </row>
    <row r="2843" ht="15" customHeight="1">
      <c r="A2843" s="76" t="inlineStr">
        <is>
          <t>Serviço</t>
        </is>
      </c>
      <c r="B2843" s="89" t="n"/>
      <c r="C2843" s="74" t="inlineStr">
        <is>
          <t>FONTE</t>
        </is>
      </c>
      <c r="D2843" s="74" t="inlineStr">
        <is>
          <t>UNID</t>
        </is>
      </c>
      <c r="E2843" s="74" t="inlineStr">
        <is>
          <t>COEFICIENTE</t>
        </is>
      </c>
      <c r="F2843" s="74" t="inlineStr">
        <is>
          <t>PREÇO UNITÁRIO</t>
        </is>
      </c>
      <c r="G2843" s="74" t="inlineStr">
        <is>
          <t>TOTAL</t>
        </is>
      </c>
    </row>
    <row r="2844" ht="29.1" customHeight="1">
      <c r="A2844" s="18" t="inlineStr">
        <is>
          <t>94974</t>
        </is>
      </c>
      <c r="B2844" s="19" t="inlineStr">
        <is>
          <t>CONCRETO MAGRO PARA LASTRO, TRAÇO 1:4,5:4,5 (EM MASSA SECA DE CIMENTO/ AREIA MÉDIA/ BRITA 1) - PREPARO MANUAL. AF_05/2021</t>
        </is>
      </c>
      <c r="C2844" s="18" t="inlineStr">
        <is>
          <t>SINAPI</t>
        </is>
      </c>
      <c r="D2844" s="18" t="inlineStr">
        <is>
          <t>M3</t>
        </is>
      </c>
      <c r="E2844" s="20" t="n">
        <v>0.0015</v>
      </c>
      <c r="F2844" s="21">
        <f>'COMPOSICOES AUXILIARES'!G944</f>
        <v/>
      </c>
      <c r="G2844" s="21">
        <f>TRUNC(TRUNC(E2844,8)*F2844,2)</f>
        <v/>
      </c>
      <c r="L2844" t="n">
        <v>0.0015</v>
      </c>
      <c r="M2844" t="n">
        <v>476.56</v>
      </c>
      <c r="N2844">
        <f>(M2844-F2844)</f>
        <v/>
      </c>
    </row>
    <row r="2845" ht="15" customHeight="1">
      <c r="A2845" s="1" t="n"/>
      <c r="B2845" s="1" t="n"/>
      <c r="C2845" s="1" t="n"/>
      <c r="D2845" s="1" t="n"/>
      <c r="E2845" s="77" t="inlineStr">
        <is>
          <t>TOTAL Serviço:</t>
        </is>
      </c>
      <c r="F2845" s="89" t="n"/>
      <c r="G2845" s="22">
        <f>SUM(G2844:G2844)</f>
        <v/>
      </c>
    </row>
    <row r="2846" ht="15" customHeight="1">
      <c r="A2846" s="1" t="n"/>
      <c r="B2846" s="1" t="n"/>
      <c r="C2846" s="1" t="n"/>
      <c r="D2846" s="1" t="n"/>
      <c r="E2846" s="78" t="inlineStr">
        <is>
          <t>VALOR:</t>
        </is>
      </c>
      <c r="F2846" s="89" t="n"/>
      <c r="G2846" s="4">
        <f>SUM(G2838,G2842,G2832,G2845)</f>
        <v/>
      </c>
    </row>
    <row r="2847" ht="15" customHeight="1">
      <c r="A2847" s="1" t="n"/>
      <c r="B2847" s="1" t="n"/>
      <c r="C2847" s="1" t="n"/>
      <c r="D2847" s="1" t="n"/>
      <c r="E2847" s="78" t="inlineStr">
        <is>
          <t>VALOR BDI:</t>
        </is>
      </c>
      <c r="F2847" s="89" t="n"/>
      <c r="G2847" s="4">
        <f>ROUNDDOWN(G2846*BDI,2)</f>
        <v/>
      </c>
    </row>
    <row r="2848" ht="15" customHeight="1">
      <c r="A2848" s="1" t="n"/>
      <c r="B2848" s="1" t="n"/>
      <c r="C2848" s="1" t="n"/>
      <c r="D2848" s="1" t="n"/>
      <c r="E2848" s="78" t="inlineStr">
        <is>
          <t>VALOR COM BDI:</t>
        </is>
      </c>
      <c r="F2848" s="89" t="n"/>
      <c r="G2848" s="4">
        <f>G2847 + G2846</f>
        <v/>
      </c>
    </row>
    <row r="2849" ht="9.949999999999999" customHeight="1">
      <c r="A2849" s="1" t="n"/>
      <c r="B2849" s="1" t="n"/>
      <c r="C2849" s="1" t="n"/>
      <c r="D2849" s="1" t="n"/>
      <c r="E2849" s="79" t="n"/>
    </row>
    <row r="2850" ht="20.1" customHeight="1">
      <c r="A2850" s="80" t="inlineStr">
        <is>
          <t>98441 PAREDE DE MADEIRA COMPENSADA PARA CONSTRUÇÃO TEMPORÁRIA EM CHAPA SIMPLES, EXTERNA, SEM VÃO. AF_03/2024 (M2)</t>
        </is>
      </c>
      <c r="B2850" s="88" t="n"/>
      <c r="C2850" s="88" t="n"/>
      <c r="D2850" s="88" t="n"/>
      <c r="E2850" s="88" t="n"/>
      <c r="F2850" s="88" t="n"/>
      <c r="G2850" s="89" t="n"/>
    </row>
    <row r="2851" ht="15" customHeight="1">
      <c r="A2851" s="76" t="inlineStr">
        <is>
          <t>Equipamento Custo Horário</t>
        </is>
      </c>
      <c r="B2851" s="89" t="n"/>
      <c r="C2851" s="74" t="inlineStr">
        <is>
          <t>FONTE</t>
        </is>
      </c>
      <c r="D2851" s="74" t="inlineStr">
        <is>
          <t>UNID</t>
        </is>
      </c>
      <c r="E2851" s="74" t="inlineStr">
        <is>
          <t>COEFICIENTE</t>
        </is>
      </c>
      <c r="F2851" s="74" t="inlineStr">
        <is>
          <t>PREÇO UNITÁRIO</t>
        </is>
      </c>
      <c r="G2851" s="74" t="inlineStr">
        <is>
          <t>TOTAL</t>
        </is>
      </c>
    </row>
    <row r="2852" ht="29.1" customHeight="1">
      <c r="A2852" s="18" t="inlineStr">
        <is>
          <t>91693</t>
        </is>
      </c>
      <c r="B2852" s="19" t="inlineStr">
        <is>
          <t>SERRA CIRCULAR DE BANCADA COM MOTOR ELÉTRICO POTÊNCIA DE 5HP, COM COIFA PARA DISCO 10" - CHI DIURNO. AF_08/2015</t>
        </is>
      </c>
      <c r="C2852" s="18" t="inlineStr">
        <is>
          <t>SINAPI</t>
        </is>
      </c>
      <c r="D2852" s="18" t="inlineStr">
        <is>
          <t>CHI</t>
        </is>
      </c>
      <c r="E2852" s="20" t="n">
        <v>0.0751</v>
      </c>
      <c r="F2852" s="21">
        <f>'COMPOSICOES AUXILIARES'!G3317</f>
        <v/>
      </c>
      <c r="G2852" s="21">
        <f>TRUNC(TRUNC(E2852,8)*F2852,2)</f>
        <v/>
      </c>
      <c r="L2852" t="n">
        <v>0.0751</v>
      </c>
      <c r="M2852" t="n">
        <v>32.36</v>
      </c>
      <c r="N2852">
        <f>(M2852-F2852)</f>
        <v/>
      </c>
    </row>
    <row r="2853" ht="29.1" customHeight="1">
      <c r="A2853" s="18" t="inlineStr">
        <is>
          <t>91692</t>
        </is>
      </c>
      <c r="B2853" s="19" t="inlineStr">
        <is>
          <t>SERRA CIRCULAR DE BANCADA COM MOTOR ELÉTRICO POTÊNCIA DE 5HP, COM COIFA PARA DISCO 10" - CHP DIURNO. AF_08/2015</t>
        </is>
      </c>
      <c r="C2853" s="18" t="inlineStr">
        <is>
          <t>SINAPI</t>
        </is>
      </c>
      <c r="D2853" s="18" t="inlineStr">
        <is>
          <t>CHP</t>
        </is>
      </c>
      <c r="E2853" s="20" t="n">
        <v>0.0187</v>
      </c>
      <c r="F2853" s="21">
        <f>'COMPOSICOES AUXILIARES'!G3331</f>
        <v/>
      </c>
      <c r="G2853" s="21">
        <f>TRUNC(TRUNC(E2853,8)*F2853,2)</f>
        <v/>
      </c>
      <c r="L2853" t="n">
        <v>0.0187</v>
      </c>
      <c r="M2853" t="n">
        <v>33.75</v>
      </c>
      <c r="N2853">
        <f>(M2853-F2853)</f>
        <v/>
      </c>
    </row>
    <row r="2854" ht="18" customHeight="1">
      <c r="A2854" s="1" t="n"/>
      <c r="B2854" s="1" t="n"/>
      <c r="C2854" s="1" t="n"/>
      <c r="D2854" s="1" t="n"/>
      <c r="E2854" s="77" t="inlineStr">
        <is>
          <t>TOTAL Equipamento Custo Horário:</t>
        </is>
      </c>
      <c r="F2854" s="89" t="n"/>
      <c r="G2854" s="22">
        <f>SUM(G2852:G2853)</f>
        <v/>
      </c>
    </row>
    <row r="2855" ht="15" customHeight="1">
      <c r="A2855" s="76" t="inlineStr">
        <is>
          <t>Material</t>
        </is>
      </c>
      <c r="B2855" s="89" t="n"/>
      <c r="C2855" s="74" t="inlineStr">
        <is>
          <t>FONTE</t>
        </is>
      </c>
      <c r="D2855" s="74" t="inlineStr">
        <is>
          <t>UNID</t>
        </is>
      </c>
      <c r="E2855" s="74" t="inlineStr">
        <is>
          <t>COEFICIENTE</t>
        </is>
      </c>
      <c r="F2855" s="74" t="inlineStr">
        <is>
          <t>PREÇO UNITÁRIO</t>
        </is>
      </c>
      <c r="G2855" s="74" t="inlineStr">
        <is>
          <t>TOTAL</t>
        </is>
      </c>
    </row>
    <row r="2856" ht="29.1" customHeight="1">
      <c r="A2856" s="18" t="inlineStr">
        <is>
          <t>00043681</t>
        </is>
      </c>
      <c r="B2856" s="19" t="inlineStr">
        <is>
          <t>CHAPA/PAINEL DE MADEIRA COMPENSADA RESINADA (MADEIRITE RESINADO ROSA) PARA FORMA DE CONCRETO, DE 2200 X 1100 MM, E = 8 A 12 MM</t>
        </is>
      </c>
      <c r="C2856" s="18" t="inlineStr">
        <is>
          <t>SINAPI</t>
        </is>
      </c>
      <c r="D2856" s="18" t="inlineStr">
        <is>
          <t>M2</t>
        </is>
      </c>
      <c r="E2856" s="20" t="n">
        <v>1.050038</v>
      </c>
      <c r="F2856" s="21">
        <f>ROUND(M2856*FATOR, 2)</f>
        <v/>
      </c>
      <c r="G2856" s="21">
        <f>TRUNC(TRUNC(E2856,8)*F2856,2)</f>
        <v/>
      </c>
      <c r="L2856" t="n">
        <v>1.050038</v>
      </c>
      <c r="M2856" t="n">
        <v>36.57</v>
      </c>
      <c r="N2856">
        <f>(M2856-F2856)</f>
        <v/>
      </c>
    </row>
    <row r="2857" ht="21" customHeight="1">
      <c r="A2857" s="18" t="inlineStr">
        <is>
          <t>00004491</t>
        </is>
      </c>
      <c r="B2857" s="19" t="inlineStr">
        <is>
          <t>PONTALETE *7,5 X 7,5* CM EM PINUS, MISTA OU EQUIVALENTE DA REGIAO - BRUTA</t>
        </is>
      </c>
      <c r="C2857" s="18" t="inlineStr">
        <is>
          <t>SINAPI</t>
        </is>
      </c>
      <c r="D2857" s="18" t="inlineStr">
        <is>
          <t>M</t>
        </is>
      </c>
      <c r="E2857" s="20" t="n">
        <v>1.2308</v>
      </c>
      <c r="F2857" s="21">
        <f>ROUND(M2857*FATOR, 2)</f>
        <v/>
      </c>
      <c r="G2857" s="21">
        <f>TRUNC(TRUNC(E2857,8)*F2857,2)</f>
        <v/>
      </c>
      <c r="L2857" t="n">
        <v>1.2308</v>
      </c>
      <c r="M2857" t="n">
        <v>11.26</v>
      </c>
      <c r="N2857">
        <f>(M2857-F2857)</f>
        <v/>
      </c>
    </row>
    <row r="2858" ht="15" customHeight="1">
      <c r="A2858" s="18" t="inlineStr">
        <is>
          <t>00005061</t>
        </is>
      </c>
      <c r="B2858" s="19" t="inlineStr">
        <is>
          <t>PREGO DE ACO POLIDO COM CABECA 18 X 27 (2 1/2 X 10)</t>
        </is>
      </c>
      <c r="C2858" s="18" t="inlineStr">
        <is>
          <t>SINAPI</t>
        </is>
      </c>
      <c r="D2858" s="18" t="inlineStr">
        <is>
          <t>KG</t>
        </is>
      </c>
      <c r="E2858" s="20" t="n">
        <v>0.057</v>
      </c>
      <c r="F2858" s="21">
        <f>ROUND(M2858*FATOR, 2)</f>
        <v/>
      </c>
      <c r="G2858" s="21">
        <f>TRUNC(TRUNC(E2858,8)*F2858,2)</f>
        <v/>
      </c>
      <c r="L2858" t="n">
        <v>0.057</v>
      </c>
      <c r="M2858" t="n">
        <v>13.38</v>
      </c>
      <c r="N2858">
        <f>(M2858-F2858)</f>
        <v/>
      </c>
    </row>
    <row r="2859" ht="21" customHeight="1">
      <c r="A2859" s="18" t="inlineStr">
        <is>
          <t>00006194</t>
        </is>
      </c>
      <c r="B2859" s="19" t="inlineStr">
        <is>
          <t>TABUA *2,5 X 15 CM EM PINUS, MISTA OU EQUIVALENTE DA REGIAO - BRUTA</t>
        </is>
      </c>
      <c r="C2859" s="18" t="inlineStr">
        <is>
          <t>SINAPI</t>
        </is>
      </c>
      <c r="D2859" s="18" t="inlineStr">
        <is>
          <t>M</t>
        </is>
      </c>
      <c r="E2859" s="20" t="n">
        <v>1.6923</v>
      </c>
      <c r="F2859" s="21">
        <f>ROUND(M2859*FATOR, 2)</f>
        <v/>
      </c>
      <c r="G2859" s="21">
        <f>TRUNC(TRUNC(E2859,8)*F2859,2)</f>
        <v/>
      </c>
      <c r="L2859" t="n">
        <v>1.6923</v>
      </c>
      <c r="M2859" t="n">
        <v>8.029999999999999</v>
      </c>
      <c r="N2859">
        <f>(M2859-F2859)</f>
        <v/>
      </c>
    </row>
    <row r="2860" ht="15" customHeight="1">
      <c r="A2860" s="1" t="n"/>
      <c r="B2860" s="1" t="n"/>
      <c r="C2860" s="1" t="n"/>
      <c r="D2860" s="1" t="n"/>
      <c r="E2860" s="77" t="inlineStr">
        <is>
          <t>TOTAL Material:</t>
        </is>
      </c>
      <c r="F2860" s="89" t="n"/>
      <c r="G2860" s="22">
        <f>SUM(G2856:G2859)</f>
        <v/>
      </c>
    </row>
    <row r="2861" ht="15" customHeight="1">
      <c r="A2861" s="76" t="inlineStr">
        <is>
          <t>Mão de Obra com Encargos Complementares</t>
        </is>
      </c>
      <c r="B2861" s="89" t="n"/>
      <c r="C2861" s="74" t="inlineStr">
        <is>
          <t>FONTE</t>
        </is>
      </c>
      <c r="D2861" s="74" t="inlineStr">
        <is>
          <t>UNID</t>
        </is>
      </c>
      <c r="E2861" s="74" t="inlineStr">
        <is>
          <t>COEFICIENTE</t>
        </is>
      </c>
      <c r="F2861" s="74" t="inlineStr">
        <is>
          <t>PREÇO UNITÁRIO</t>
        </is>
      </c>
      <c r="G2861" s="74" t="inlineStr">
        <is>
          <t>TOTAL</t>
        </is>
      </c>
    </row>
    <row r="2862" ht="21" customHeight="1">
      <c r="A2862" s="18" t="inlineStr">
        <is>
          <t>88239</t>
        </is>
      </c>
      <c r="B2862" s="19" t="inlineStr">
        <is>
          <t>AJUDANTE DE CARPINTEIRO COM ENCARGOS COMPLEMENTARES</t>
        </is>
      </c>
      <c r="C2862" s="18" t="inlineStr">
        <is>
          <t>SINAPI</t>
        </is>
      </c>
      <c r="D2862" s="18" t="inlineStr">
        <is>
          <t>H</t>
        </is>
      </c>
      <c r="E2862" s="20">
        <f>L2862*FATOR</f>
        <v/>
      </c>
      <c r="F2862" s="21">
        <f>'COMPOSICOES AUXILIARES'!G37</f>
        <v/>
      </c>
      <c r="G2862" s="21">
        <f>TRUNC(TRUNC(E2862,8)*F2862,2)</f>
        <v/>
      </c>
      <c r="L2862" t="n">
        <v>0.55</v>
      </c>
      <c r="M2862" t="n">
        <v>23.13</v>
      </c>
      <c r="N2862">
        <f>(M2862-F2862)</f>
        <v/>
      </c>
    </row>
    <row r="2863" ht="21" customHeight="1">
      <c r="A2863" s="18" t="inlineStr">
        <is>
          <t>88262</t>
        </is>
      </c>
      <c r="B2863" s="19" t="inlineStr">
        <is>
          <t>CARPINTEIRO DE FORMAS COM ENCARGOS COMPLEMENTARES</t>
        </is>
      </c>
      <c r="C2863" s="18" t="inlineStr">
        <is>
          <t>SINAPI</t>
        </is>
      </c>
      <c r="D2863" s="18" t="inlineStr">
        <is>
          <t>H</t>
        </is>
      </c>
      <c r="E2863" s="20">
        <f>L2863*FATOR</f>
        <v/>
      </c>
      <c r="F2863" s="21">
        <f>'COMPOSICOES AUXILIARES'!G825</f>
        <v/>
      </c>
      <c r="G2863" s="21">
        <f>TRUNC(TRUNC(E2863,8)*F2863,2)</f>
        <v/>
      </c>
      <c r="L2863" t="n">
        <v>0.8159999999999999</v>
      </c>
      <c r="M2863" t="n">
        <v>28.52</v>
      </c>
      <c r="N2863">
        <f>(M2863-F2863)</f>
        <v/>
      </c>
    </row>
    <row r="2864" ht="18" customHeight="1">
      <c r="A2864" s="1" t="n"/>
      <c r="B2864" s="1" t="n"/>
      <c r="C2864" s="1" t="n"/>
      <c r="D2864" s="1" t="n"/>
      <c r="E2864" s="77" t="inlineStr">
        <is>
          <t>TOTAL Mão de Obra com Encargos Complementares:</t>
        </is>
      </c>
      <c r="F2864" s="89" t="n"/>
      <c r="G2864" s="22">
        <f>SUM(G2862:G2863)</f>
        <v/>
      </c>
    </row>
    <row r="2865" ht="15" customHeight="1">
      <c r="A2865" s="76" t="inlineStr">
        <is>
          <t>Serviço</t>
        </is>
      </c>
      <c r="B2865" s="89" t="n"/>
      <c r="C2865" s="74" t="inlineStr">
        <is>
          <t>FONTE</t>
        </is>
      </c>
      <c r="D2865" s="74" t="inlineStr">
        <is>
          <t>UNID</t>
        </is>
      </c>
      <c r="E2865" s="74" t="inlineStr">
        <is>
          <t>COEFICIENTE</t>
        </is>
      </c>
      <c r="F2865" s="74" t="inlineStr">
        <is>
          <t>PREÇO UNITÁRIO</t>
        </is>
      </c>
      <c r="G2865" s="74" t="inlineStr">
        <is>
          <t>TOTAL</t>
        </is>
      </c>
    </row>
    <row r="2866" ht="29.1" customHeight="1">
      <c r="A2866" s="18" t="inlineStr">
        <is>
          <t>94974</t>
        </is>
      </c>
      <c r="B2866" s="19" t="inlineStr">
        <is>
          <t>CONCRETO MAGRO PARA LASTRO, TRAÇO 1:4,5:4,5 (EM MASSA SECA DE CIMENTO/ AREIA MÉDIA/ BRITA 1) - PREPARO MANUAL. AF_05/2021</t>
        </is>
      </c>
      <c r="C2866" s="18" t="inlineStr">
        <is>
          <t>SINAPI</t>
        </is>
      </c>
      <c r="D2866" s="18" t="inlineStr">
        <is>
          <t>M3</t>
        </is>
      </c>
      <c r="E2866" s="20" t="n">
        <v>0.0029</v>
      </c>
      <c r="F2866" s="21">
        <f>'COMPOSICOES AUXILIARES'!G944</f>
        <v/>
      </c>
      <c r="G2866" s="21">
        <f>TRUNC(TRUNC(E2866,8)*F2866,2)</f>
        <v/>
      </c>
      <c r="L2866" t="n">
        <v>0.0029</v>
      </c>
      <c r="M2866" t="n">
        <v>476.56</v>
      </c>
      <c r="N2866">
        <f>(M2866-F2866)</f>
        <v/>
      </c>
    </row>
    <row r="2867" ht="15" customHeight="1">
      <c r="A2867" s="1" t="n"/>
      <c r="B2867" s="1" t="n"/>
      <c r="C2867" s="1" t="n"/>
      <c r="D2867" s="1" t="n"/>
      <c r="E2867" s="77" t="inlineStr">
        <is>
          <t>TOTAL Serviço:</t>
        </is>
      </c>
      <c r="F2867" s="89" t="n"/>
      <c r="G2867" s="22">
        <f>SUM(G2866:G2866)</f>
        <v/>
      </c>
    </row>
    <row r="2868" ht="15" customHeight="1">
      <c r="A2868" s="1" t="n"/>
      <c r="B2868" s="1" t="n"/>
      <c r="C2868" s="1" t="n"/>
      <c r="D2868" s="1" t="n"/>
      <c r="E2868" s="78" t="inlineStr">
        <is>
          <t>VALOR:</t>
        </is>
      </c>
      <c r="F2868" s="89" t="n"/>
      <c r="G2868" s="4">
        <f>SUM(G2860,G2864,G2854,G2867)</f>
        <v/>
      </c>
    </row>
    <row r="2869" ht="15" customHeight="1">
      <c r="A2869" s="1" t="n"/>
      <c r="B2869" s="1" t="n"/>
      <c r="C2869" s="1" t="n"/>
      <c r="D2869" s="1" t="n"/>
      <c r="E2869" s="78" t="inlineStr">
        <is>
          <t>VALOR BDI:</t>
        </is>
      </c>
      <c r="F2869" s="89" t="n"/>
      <c r="G2869" s="4">
        <f>ROUNDDOWN(G2868*BDI,2)</f>
        <v/>
      </c>
    </row>
    <row r="2870" ht="15" customHeight="1">
      <c r="A2870" s="1" t="n"/>
      <c r="B2870" s="1" t="n"/>
      <c r="C2870" s="1" t="n"/>
      <c r="D2870" s="1" t="n"/>
      <c r="E2870" s="78" t="inlineStr">
        <is>
          <t>VALOR COM BDI:</t>
        </is>
      </c>
      <c r="F2870" s="89" t="n"/>
      <c r="G2870" s="4">
        <f>G2869 + G2868</f>
        <v/>
      </c>
    </row>
    <row r="2871" ht="9.949999999999999" customHeight="1">
      <c r="A2871" s="1" t="n"/>
      <c r="B2871" s="1" t="n"/>
      <c r="C2871" s="1" t="n"/>
      <c r="D2871" s="1" t="n"/>
      <c r="E2871" s="79" t="n"/>
    </row>
    <row r="2872" ht="20.1" customHeight="1">
      <c r="A2872" s="80" t="inlineStr">
        <is>
          <t>98447 PAREDE DE MADEIRA COMPENSADA PARA CONSTRUÇÃO TEMPORÁRIA EM CHAPA SIMPLES, INTERNA, COM ÁREA LÍQUIDA MAIOR OU IGUAL A 6 M², COM VÃO. AF_03/2024 (M2)</t>
        </is>
      </c>
      <c r="B2872" s="88" t="n"/>
      <c r="C2872" s="88" t="n"/>
      <c r="D2872" s="88" t="n"/>
      <c r="E2872" s="88" t="n"/>
      <c r="F2872" s="88" t="n"/>
      <c r="G2872" s="89" t="n"/>
    </row>
    <row r="2873" ht="15" customHeight="1">
      <c r="A2873" s="76" t="inlineStr">
        <is>
          <t>Equipamento Custo Horário</t>
        </is>
      </c>
      <c r="B2873" s="89" t="n"/>
      <c r="C2873" s="74" t="inlineStr">
        <is>
          <t>FONTE</t>
        </is>
      </c>
      <c r="D2873" s="74" t="inlineStr">
        <is>
          <t>UNID</t>
        </is>
      </c>
      <c r="E2873" s="74" t="inlineStr">
        <is>
          <t>COEFICIENTE</t>
        </is>
      </c>
      <c r="F2873" s="74" t="inlineStr">
        <is>
          <t>PREÇO UNITÁRIO</t>
        </is>
      </c>
      <c r="G2873" s="74" t="inlineStr">
        <is>
          <t>TOTAL</t>
        </is>
      </c>
    </row>
    <row r="2874" ht="29.1" customHeight="1">
      <c r="A2874" s="18" t="inlineStr">
        <is>
          <t>91693</t>
        </is>
      </c>
      <c r="B2874" s="19" t="inlineStr">
        <is>
          <t>SERRA CIRCULAR DE BANCADA COM MOTOR ELÉTRICO POTÊNCIA DE 5HP, COM COIFA PARA DISCO 10" - CHI DIURNO. AF_08/2015</t>
        </is>
      </c>
      <c r="C2874" s="18" t="inlineStr">
        <is>
          <t>SINAPI</t>
        </is>
      </c>
      <c r="D2874" s="18" t="inlineStr">
        <is>
          <t>CHI</t>
        </is>
      </c>
      <c r="E2874" s="20" t="n">
        <v>0.0856</v>
      </c>
      <c r="F2874" s="21">
        <f>'COMPOSICOES AUXILIARES'!G3317</f>
        <v/>
      </c>
      <c r="G2874" s="21">
        <f>TRUNC(TRUNC(E2874,8)*F2874,2)</f>
        <v/>
      </c>
      <c r="L2874" t="n">
        <v>0.0856</v>
      </c>
      <c r="M2874" t="n">
        <v>32.36</v>
      </c>
      <c r="N2874">
        <f>(M2874-F2874)</f>
        <v/>
      </c>
    </row>
    <row r="2875" ht="29.1" customHeight="1">
      <c r="A2875" s="18" t="inlineStr">
        <is>
          <t>91692</t>
        </is>
      </c>
      <c r="B2875" s="19" t="inlineStr">
        <is>
          <t>SERRA CIRCULAR DE BANCADA COM MOTOR ELÉTRICO POTÊNCIA DE 5HP, COM COIFA PARA DISCO 10" - CHP DIURNO. AF_08/2015</t>
        </is>
      </c>
      <c r="C2875" s="18" t="inlineStr">
        <is>
          <t>SINAPI</t>
        </is>
      </c>
      <c r="D2875" s="18" t="inlineStr">
        <is>
          <t>CHP</t>
        </is>
      </c>
      <c r="E2875" s="20" t="n">
        <v>0.0213</v>
      </c>
      <c r="F2875" s="21">
        <f>'COMPOSICOES AUXILIARES'!G3331</f>
        <v/>
      </c>
      <c r="G2875" s="21">
        <f>TRUNC(TRUNC(E2875,8)*F2875,2)</f>
        <v/>
      </c>
      <c r="L2875" t="n">
        <v>0.0213</v>
      </c>
      <c r="M2875" t="n">
        <v>33.75</v>
      </c>
      <c r="N2875">
        <f>(M2875-F2875)</f>
        <v/>
      </c>
    </row>
    <row r="2876" ht="18" customHeight="1">
      <c r="A2876" s="1" t="n"/>
      <c r="B2876" s="1" t="n"/>
      <c r="C2876" s="1" t="n"/>
      <c r="D2876" s="1" t="n"/>
      <c r="E2876" s="77" t="inlineStr">
        <is>
          <t>TOTAL Equipamento Custo Horário:</t>
        </is>
      </c>
      <c r="F2876" s="89" t="n"/>
      <c r="G2876" s="22">
        <f>SUM(G2874:G2875)</f>
        <v/>
      </c>
    </row>
    <row r="2877" ht="15" customHeight="1">
      <c r="A2877" s="76" t="inlineStr">
        <is>
          <t>Material</t>
        </is>
      </c>
      <c r="B2877" s="89" t="n"/>
      <c r="C2877" s="74" t="inlineStr">
        <is>
          <t>FONTE</t>
        </is>
      </c>
      <c r="D2877" s="74" t="inlineStr">
        <is>
          <t>UNID</t>
        </is>
      </c>
      <c r="E2877" s="74" t="inlineStr">
        <is>
          <t>COEFICIENTE</t>
        </is>
      </c>
      <c r="F2877" s="74" t="inlineStr">
        <is>
          <t>PREÇO UNITÁRIO</t>
        </is>
      </c>
      <c r="G2877" s="74" t="inlineStr">
        <is>
          <t>TOTAL</t>
        </is>
      </c>
    </row>
    <row r="2878" ht="29.1" customHeight="1">
      <c r="A2878" s="18" t="inlineStr">
        <is>
          <t>00043681</t>
        </is>
      </c>
      <c r="B2878" s="19" t="inlineStr">
        <is>
          <t>CHAPA/PAINEL DE MADEIRA COMPENSADA RESINADA (MADEIRITE RESINADO ROSA) PARA FORMA DE CONCRETO, DE 2200 X 1100 MM, E = 8 A 12 MM</t>
        </is>
      </c>
      <c r="C2878" s="18" t="inlineStr">
        <is>
          <t>SINAPI</t>
        </is>
      </c>
      <c r="D2878" s="18" t="inlineStr">
        <is>
          <t>M2</t>
        </is>
      </c>
      <c r="E2878" s="20" t="n">
        <v>1.050038</v>
      </c>
      <c r="F2878" s="21">
        <f>ROUND(M2878*FATOR, 2)</f>
        <v/>
      </c>
      <c r="G2878" s="21">
        <f>TRUNC(TRUNC(E2878,8)*F2878,2)</f>
        <v/>
      </c>
      <c r="L2878" t="n">
        <v>1.050038</v>
      </c>
      <c r="M2878" t="n">
        <v>36.57</v>
      </c>
      <c r="N2878">
        <f>(M2878-F2878)</f>
        <v/>
      </c>
    </row>
    <row r="2879" ht="21" customHeight="1">
      <c r="A2879" s="18" t="inlineStr">
        <is>
          <t>00004491</t>
        </is>
      </c>
      <c r="B2879" s="19" t="inlineStr">
        <is>
          <t>PONTALETE *7,5 X 7,5* CM EM PINUS, MISTA OU EQUIVALENTE DA REGIAO - BRUTA</t>
        </is>
      </c>
      <c r="C2879" s="18" t="inlineStr">
        <is>
          <t>SINAPI</t>
        </is>
      </c>
      <c r="D2879" s="18" t="inlineStr">
        <is>
          <t>M</t>
        </is>
      </c>
      <c r="E2879" s="20" t="n">
        <v>1.7875</v>
      </c>
      <c r="F2879" s="21">
        <f>ROUND(M2879*FATOR, 2)</f>
        <v/>
      </c>
      <c r="G2879" s="21">
        <f>TRUNC(TRUNC(E2879,8)*F2879,2)</f>
        <v/>
      </c>
      <c r="L2879" t="n">
        <v>1.7875</v>
      </c>
      <c r="M2879" t="n">
        <v>11.26</v>
      </c>
      <c r="N2879">
        <f>(M2879-F2879)</f>
        <v/>
      </c>
    </row>
    <row r="2880" ht="15" customHeight="1">
      <c r="A2880" s="18" t="inlineStr">
        <is>
          <t>00005061</t>
        </is>
      </c>
      <c r="B2880" s="19" t="inlineStr">
        <is>
          <t>PREGO DE ACO POLIDO COM CABECA 18 X 27 (2 1/2 X 10)</t>
        </is>
      </c>
      <c r="C2880" s="18" t="inlineStr">
        <is>
          <t>SINAPI</t>
        </is>
      </c>
      <c r="D2880" s="18" t="inlineStr">
        <is>
          <t>KG</t>
        </is>
      </c>
      <c r="E2880" s="20" t="n">
        <v>0.07099999999999999</v>
      </c>
      <c r="F2880" s="21">
        <f>ROUND(M2880*FATOR, 2)</f>
        <v/>
      </c>
      <c r="G2880" s="21">
        <f>TRUNC(TRUNC(E2880,8)*F2880,2)</f>
        <v/>
      </c>
      <c r="L2880" t="n">
        <v>0.07099999999999999</v>
      </c>
      <c r="M2880" t="n">
        <v>13.38</v>
      </c>
      <c r="N2880">
        <f>(M2880-F2880)</f>
        <v/>
      </c>
    </row>
    <row r="2881" ht="21" customHeight="1">
      <c r="A2881" s="18" t="inlineStr">
        <is>
          <t>00006194</t>
        </is>
      </c>
      <c r="B2881" s="19" t="inlineStr">
        <is>
          <t>TABUA *2,5 X 15 CM EM PINUS, MISTA OU EQUIVALENTE DA REGIAO - BRUTA</t>
        </is>
      </c>
      <c r="C2881" s="18" t="inlineStr">
        <is>
          <t>SINAPI</t>
        </is>
      </c>
      <c r="D2881" s="18" t="inlineStr">
        <is>
          <t>M</t>
        </is>
      </c>
      <c r="E2881" s="20" t="n">
        <v>1.595</v>
      </c>
      <c r="F2881" s="21">
        <f>ROUND(M2881*FATOR, 2)</f>
        <v/>
      </c>
      <c r="G2881" s="21">
        <f>TRUNC(TRUNC(E2881,8)*F2881,2)</f>
        <v/>
      </c>
      <c r="L2881" t="n">
        <v>1.595</v>
      </c>
      <c r="M2881" t="n">
        <v>8.029999999999999</v>
      </c>
      <c r="N2881">
        <f>(M2881-F2881)</f>
        <v/>
      </c>
    </row>
    <row r="2882" ht="15" customHeight="1">
      <c r="A2882" s="1" t="n"/>
      <c r="B2882" s="1" t="n"/>
      <c r="C2882" s="1" t="n"/>
      <c r="D2882" s="1" t="n"/>
      <c r="E2882" s="77" t="inlineStr">
        <is>
          <t>TOTAL Material:</t>
        </is>
      </c>
      <c r="F2882" s="89" t="n"/>
      <c r="G2882" s="22">
        <f>SUM(G2878:G2881)</f>
        <v/>
      </c>
    </row>
    <row r="2883" ht="15" customHeight="1">
      <c r="A2883" s="76" t="inlineStr">
        <is>
          <t>Mão de Obra com Encargos Complementares</t>
        </is>
      </c>
      <c r="B2883" s="89" t="n"/>
      <c r="C2883" s="74" t="inlineStr">
        <is>
          <t>FONTE</t>
        </is>
      </c>
      <c r="D2883" s="74" t="inlineStr">
        <is>
          <t>UNID</t>
        </is>
      </c>
      <c r="E2883" s="74" t="inlineStr">
        <is>
          <t>COEFICIENTE</t>
        </is>
      </c>
      <c r="F2883" s="74" t="inlineStr">
        <is>
          <t>PREÇO UNITÁRIO</t>
        </is>
      </c>
      <c r="G2883" s="74" t="inlineStr">
        <is>
          <t>TOTAL</t>
        </is>
      </c>
    </row>
    <row r="2884" ht="21" customHeight="1">
      <c r="A2884" s="18" t="inlineStr">
        <is>
          <t>88239</t>
        </is>
      </c>
      <c r="B2884" s="19" t="inlineStr">
        <is>
          <t>AJUDANTE DE CARPINTEIRO COM ENCARGOS COMPLEMENTARES</t>
        </is>
      </c>
      <c r="C2884" s="18" t="inlineStr">
        <is>
          <t>SINAPI</t>
        </is>
      </c>
      <c r="D2884" s="18" t="inlineStr">
        <is>
          <t>H</t>
        </is>
      </c>
      <c r="E2884" s="20">
        <f>L2884*FATOR</f>
        <v/>
      </c>
      <c r="F2884" s="21">
        <f>'COMPOSICOES AUXILIARES'!G37</f>
        <v/>
      </c>
      <c r="G2884" s="21">
        <f>TRUNC(TRUNC(E2884,8)*F2884,2)</f>
        <v/>
      </c>
      <c r="L2884" t="n">
        <v>0.383</v>
      </c>
      <c r="M2884" t="n">
        <v>23.13</v>
      </c>
      <c r="N2884">
        <f>(M2884-F2884)</f>
        <v/>
      </c>
    </row>
    <row r="2885" ht="21" customHeight="1">
      <c r="A2885" s="18" t="inlineStr">
        <is>
          <t>88262</t>
        </is>
      </c>
      <c r="B2885" s="19" t="inlineStr">
        <is>
          <t>CARPINTEIRO DE FORMAS COM ENCARGOS COMPLEMENTARES</t>
        </is>
      </c>
      <c r="C2885" s="18" t="inlineStr">
        <is>
          <t>SINAPI</t>
        </is>
      </c>
      <c r="D2885" s="18" t="inlineStr">
        <is>
          <t>H</t>
        </is>
      </c>
      <c r="E2885" s="20">
        <f>L2885*FATOR</f>
        <v/>
      </c>
      <c r="F2885" s="21">
        <f>'COMPOSICOES AUXILIARES'!G825</f>
        <v/>
      </c>
      <c r="G2885" s="21">
        <f>TRUNC(TRUNC(E2885,8)*F2885,2)</f>
        <v/>
      </c>
      <c r="L2885" t="n">
        <v>0.5639999999999999</v>
      </c>
      <c r="M2885" t="n">
        <v>28.52</v>
      </c>
      <c r="N2885">
        <f>(M2885-F2885)</f>
        <v/>
      </c>
    </row>
    <row r="2886" ht="18" customHeight="1">
      <c r="A2886" s="1" t="n"/>
      <c r="B2886" s="1" t="n"/>
      <c r="C2886" s="1" t="n"/>
      <c r="D2886" s="1" t="n"/>
      <c r="E2886" s="77" t="inlineStr">
        <is>
          <t>TOTAL Mão de Obra com Encargos Complementares:</t>
        </is>
      </c>
      <c r="F2886" s="89" t="n"/>
      <c r="G2886" s="22">
        <f>SUM(G2884:G2885)</f>
        <v/>
      </c>
    </row>
    <row r="2887" ht="15" customHeight="1">
      <c r="A2887" s="1" t="n"/>
      <c r="B2887" s="1" t="n"/>
      <c r="C2887" s="1" t="n"/>
      <c r="D2887" s="1" t="n"/>
      <c r="E2887" s="78" t="inlineStr">
        <is>
          <t>VALOR:</t>
        </is>
      </c>
      <c r="F2887" s="89" t="n"/>
      <c r="G2887" s="4">
        <f>SUM(G2882,G2886,G2876)</f>
        <v/>
      </c>
    </row>
    <row r="2888" ht="15" customHeight="1">
      <c r="A2888" s="1" t="n"/>
      <c r="B2888" s="1" t="n"/>
      <c r="C2888" s="1" t="n"/>
      <c r="D2888" s="1" t="n"/>
      <c r="E2888" s="78" t="inlineStr">
        <is>
          <t>VALOR BDI:</t>
        </is>
      </c>
      <c r="F2888" s="89" t="n"/>
      <c r="G2888" s="4">
        <f>ROUNDDOWN(G2887*BDI,2)</f>
        <v/>
      </c>
    </row>
    <row r="2889" ht="15" customHeight="1">
      <c r="A2889" s="1" t="n"/>
      <c r="B2889" s="1" t="n"/>
      <c r="C2889" s="1" t="n"/>
      <c r="D2889" s="1" t="n"/>
      <c r="E2889" s="78" t="inlineStr">
        <is>
          <t>VALOR COM BDI:</t>
        </is>
      </c>
      <c r="F2889" s="89" t="n"/>
      <c r="G2889" s="4">
        <f>G2888 + G2887</f>
        <v/>
      </c>
    </row>
    <row r="2890" ht="9.949999999999999" customHeight="1">
      <c r="A2890" s="1" t="n"/>
      <c r="B2890" s="1" t="n"/>
      <c r="C2890" s="1" t="n"/>
      <c r="D2890" s="1" t="n"/>
      <c r="E2890" s="79" t="n"/>
    </row>
    <row r="2891" ht="20.1" customHeight="1">
      <c r="A2891" s="80" t="inlineStr">
        <is>
          <t>98448 PAREDE DE MADEIRA COMPENSADA PARA CONSTRUÇÃO TEMPORÁRIA EM CHAPA SIMPLES, INTERNA, COM ÁREA LÍQUIDA MENOR QUE 6 M², COM VÃO. AF_03/2024 (M2)</t>
        </is>
      </c>
      <c r="B2891" s="88" t="n"/>
      <c r="C2891" s="88" t="n"/>
      <c r="D2891" s="88" t="n"/>
      <c r="E2891" s="88" t="n"/>
      <c r="F2891" s="88" t="n"/>
      <c r="G2891" s="89" t="n"/>
    </row>
    <row r="2892" ht="15" customHeight="1">
      <c r="A2892" s="76" t="inlineStr">
        <is>
          <t>Equipamento Custo Horário</t>
        </is>
      </c>
      <c r="B2892" s="89" t="n"/>
      <c r="C2892" s="74" t="inlineStr">
        <is>
          <t>FONTE</t>
        </is>
      </c>
      <c r="D2892" s="74" t="inlineStr">
        <is>
          <t>UNID</t>
        </is>
      </c>
      <c r="E2892" s="74" t="inlineStr">
        <is>
          <t>COEFICIENTE</t>
        </is>
      </c>
      <c r="F2892" s="74" t="inlineStr">
        <is>
          <t>PREÇO UNITÁRIO</t>
        </is>
      </c>
      <c r="G2892" s="74" t="inlineStr">
        <is>
          <t>TOTAL</t>
        </is>
      </c>
    </row>
    <row r="2893" ht="29.1" customHeight="1">
      <c r="A2893" s="18" t="inlineStr">
        <is>
          <t>91693</t>
        </is>
      </c>
      <c r="B2893" s="19" t="inlineStr">
        <is>
          <t>SERRA CIRCULAR DE BANCADA COM MOTOR ELÉTRICO POTÊNCIA DE 5HP, COM COIFA PARA DISCO 10" - CHI DIURNO. AF_08/2015</t>
        </is>
      </c>
      <c r="C2893" s="18" t="inlineStr">
        <is>
          <t>SINAPI</t>
        </is>
      </c>
      <c r="D2893" s="18" t="inlineStr">
        <is>
          <t>CHI</t>
        </is>
      </c>
      <c r="E2893" s="20" t="n">
        <v>0.07439999999999999</v>
      </c>
      <c r="F2893" s="21">
        <f>'COMPOSICOES AUXILIARES'!G3317</f>
        <v/>
      </c>
      <c r="G2893" s="21">
        <f>TRUNC(TRUNC(E2893,8)*F2893,2)</f>
        <v/>
      </c>
      <c r="L2893" t="n">
        <v>0.07439999999999999</v>
      </c>
      <c r="M2893" t="n">
        <v>32.36</v>
      </c>
      <c r="N2893">
        <f>(M2893-F2893)</f>
        <v/>
      </c>
    </row>
    <row r="2894" ht="29.1" customHeight="1">
      <c r="A2894" s="18" t="inlineStr">
        <is>
          <t>91692</t>
        </is>
      </c>
      <c r="B2894" s="19" t="inlineStr">
        <is>
          <t>SERRA CIRCULAR DE BANCADA COM MOTOR ELÉTRICO POTÊNCIA DE 5HP, COM COIFA PARA DISCO 10" - CHP DIURNO. AF_08/2015</t>
        </is>
      </c>
      <c r="C2894" s="18" t="inlineStr">
        <is>
          <t>SINAPI</t>
        </is>
      </c>
      <c r="D2894" s="18" t="inlineStr">
        <is>
          <t>CHP</t>
        </is>
      </c>
      <c r="E2894" s="20" t="n">
        <v>0.017</v>
      </c>
      <c r="F2894" s="21">
        <f>'COMPOSICOES AUXILIARES'!G3331</f>
        <v/>
      </c>
      <c r="G2894" s="21">
        <f>TRUNC(TRUNC(E2894,8)*F2894,2)</f>
        <v/>
      </c>
      <c r="L2894" t="n">
        <v>0.017</v>
      </c>
      <c r="M2894" t="n">
        <v>33.75</v>
      </c>
      <c r="N2894">
        <f>(M2894-F2894)</f>
        <v/>
      </c>
    </row>
    <row r="2895" ht="18" customHeight="1">
      <c r="A2895" s="1" t="n"/>
      <c r="B2895" s="1" t="n"/>
      <c r="C2895" s="1" t="n"/>
      <c r="D2895" s="1" t="n"/>
      <c r="E2895" s="77" t="inlineStr">
        <is>
          <t>TOTAL Equipamento Custo Horário:</t>
        </is>
      </c>
      <c r="F2895" s="89" t="n"/>
      <c r="G2895" s="22">
        <f>SUM(G2893:G2894)</f>
        <v/>
      </c>
    </row>
    <row r="2896" ht="15" customHeight="1">
      <c r="A2896" s="76" t="inlineStr">
        <is>
          <t>Material</t>
        </is>
      </c>
      <c r="B2896" s="89" t="n"/>
      <c r="C2896" s="74" t="inlineStr">
        <is>
          <t>FONTE</t>
        </is>
      </c>
      <c r="D2896" s="74" t="inlineStr">
        <is>
          <t>UNID</t>
        </is>
      </c>
      <c r="E2896" s="74" t="inlineStr">
        <is>
          <t>COEFICIENTE</t>
        </is>
      </c>
      <c r="F2896" s="74" t="inlineStr">
        <is>
          <t>PREÇO UNITÁRIO</t>
        </is>
      </c>
      <c r="G2896" s="74" t="inlineStr">
        <is>
          <t>TOTAL</t>
        </is>
      </c>
    </row>
    <row r="2897" ht="29.1" customHeight="1">
      <c r="A2897" s="18" t="inlineStr">
        <is>
          <t>00004433</t>
        </is>
      </c>
      <c r="B2897" s="19" t="inlineStr">
        <is>
          <t>CAIBRO NAO APARELHADO *6 X 6* CM, EM MACARANDUBA/MASSARANDUBA, ANGELIM OU EQUIVALENTE DA REGIAO - BRUTA</t>
        </is>
      </c>
      <c r="C2897" s="18" t="inlineStr">
        <is>
          <t>SINAPI</t>
        </is>
      </c>
      <c r="D2897" s="18" t="inlineStr">
        <is>
          <t>M</t>
        </is>
      </c>
      <c r="E2897" s="20" t="n">
        <v>2.1238</v>
      </c>
      <c r="F2897" s="21">
        <f>ROUND(M2897*FATOR, 2)</f>
        <v/>
      </c>
      <c r="G2897" s="21">
        <f>TRUNC(TRUNC(E2897,8)*F2897,2)</f>
        <v/>
      </c>
      <c r="L2897" t="n">
        <v>2.1238</v>
      </c>
      <c r="M2897" t="n">
        <v>24.44</v>
      </c>
      <c r="N2897">
        <f>(M2897-F2897)</f>
        <v/>
      </c>
    </row>
    <row r="2898" ht="29.1" customHeight="1">
      <c r="A2898" s="18" t="inlineStr">
        <is>
          <t>00043681</t>
        </is>
      </c>
      <c r="B2898" s="19" t="inlineStr">
        <is>
          <t>CHAPA/PAINEL DE MADEIRA COMPENSADA RESINADA (MADEIRITE RESINADO ROSA) PARA FORMA DE CONCRETO, DE 2200 X 1100 MM, E = 8 A 12 MM</t>
        </is>
      </c>
      <c r="C2898" s="18" t="inlineStr">
        <is>
          <t>SINAPI</t>
        </is>
      </c>
      <c r="D2898" s="18" t="inlineStr">
        <is>
          <t>M2</t>
        </is>
      </c>
      <c r="E2898" s="20" t="n">
        <v>1.050038</v>
      </c>
      <c r="F2898" s="21">
        <f>ROUND(M2898*FATOR, 2)</f>
        <v/>
      </c>
      <c r="G2898" s="21">
        <f>TRUNC(TRUNC(E2898,8)*F2898,2)</f>
        <v/>
      </c>
      <c r="L2898" t="n">
        <v>1.050038</v>
      </c>
      <c r="M2898" t="n">
        <v>36.57</v>
      </c>
      <c r="N2898">
        <f>(M2898-F2898)</f>
        <v/>
      </c>
    </row>
    <row r="2899" ht="15" customHeight="1">
      <c r="A2899" s="18" t="inlineStr">
        <is>
          <t>00005061</t>
        </is>
      </c>
      <c r="B2899" s="19" t="inlineStr">
        <is>
          <t>PREGO DE ACO POLIDO COM CABECA 18 X 27 (2 1/2 X 10)</t>
        </is>
      </c>
      <c r="C2899" s="18" t="inlineStr">
        <is>
          <t>SINAPI</t>
        </is>
      </c>
      <c r="D2899" s="18" t="inlineStr">
        <is>
          <t>KG</t>
        </is>
      </c>
      <c r="E2899" s="20" t="n">
        <v>0.0784</v>
      </c>
      <c r="F2899" s="21">
        <f>ROUND(M2899*FATOR, 2)</f>
        <v/>
      </c>
      <c r="G2899" s="21">
        <f>TRUNC(TRUNC(E2899,8)*F2899,2)</f>
        <v/>
      </c>
      <c r="L2899" t="n">
        <v>0.0784</v>
      </c>
      <c r="M2899" t="n">
        <v>13.38</v>
      </c>
      <c r="N2899">
        <f>(M2899-F2899)</f>
        <v/>
      </c>
    </row>
    <row r="2900" ht="29.1" customHeight="1">
      <c r="A2900" s="18" t="inlineStr">
        <is>
          <t>00003992</t>
        </is>
      </c>
      <c r="B2900" s="19" t="inlineStr">
        <is>
          <t>TABUA APARELHADA *2,5 X 30* CM, EM MACARANDUBA/MASSARANDUBA, ANGELIM OU EQUIVALENTE DA REGIAO</t>
        </is>
      </c>
      <c r="C2900" s="18" t="inlineStr">
        <is>
          <t>SINAPI</t>
        </is>
      </c>
      <c r="D2900" s="18" t="inlineStr">
        <is>
          <t>M</t>
        </is>
      </c>
      <c r="E2900" s="20" t="n">
        <v>1.9604</v>
      </c>
      <c r="F2900" s="21">
        <f>ROUND(M2900*FATOR, 2)</f>
        <v/>
      </c>
      <c r="G2900" s="21">
        <f>TRUNC(TRUNC(E2900,8)*F2900,2)</f>
        <v/>
      </c>
      <c r="L2900" t="n">
        <v>1.9604</v>
      </c>
      <c r="M2900" t="n">
        <v>29</v>
      </c>
      <c r="N2900">
        <f>(M2900-F2900)</f>
        <v/>
      </c>
    </row>
    <row r="2901" ht="15" customHeight="1">
      <c r="A2901" s="1" t="n"/>
      <c r="B2901" s="1" t="n"/>
      <c r="C2901" s="1" t="n"/>
      <c r="D2901" s="1" t="n"/>
      <c r="E2901" s="77" t="inlineStr">
        <is>
          <t>TOTAL Material:</t>
        </is>
      </c>
      <c r="F2901" s="89" t="n"/>
      <c r="G2901" s="22">
        <f>SUM(G2897:G2900)</f>
        <v/>
      </c>
    </row>
    <row r="2902" ht="15" customHeight="1">
      <c r="A2902" s="76" t="inlineStr">
        <is>
          <t>Mão de Obra com Encargos Complementares</t>
        </is>
      </c>
      <c r="B2902" s="89" t="n"/>
      <c r="C2902" s="74" t="inlineStr">
        <is>
          <t>FONTE</t>
        </is>
      </c>
      <c r="D2902" s="74" t="inlineStr">
        <is>
          <t>UNID</t>
        </is>
      </c>
      <c r="E2902" s="74" t="inlineStr">
        <is>
          <t>COEFICIENTE</t>
        </is>
      </c>
      <c r="F2902" s="74" t="inlineStr">
        <is>
          <t>PREÇO UNITÁRIO</t>
        </is>
      </c>
      <c r="G2902" s="74" t="inlineStr">
        <is>
          <t>TOTAL</t>
        </is>
      </c>
    </row>
    <row r="2903" ht="21" customHeight="1">
      <c r="A2903" s="18" t="inlineStr">
        <is>
          <t>88239</t>
        </is>
      </c>
      <c r="B2903" s="19" t="inlineStr">
        <is>
          <t>AJUDANTE DE CARPINTEIRO COM ENCARGOS COMPLEMENTARES</t>
        </is>
      </c>
      <c r="C2903" s="18" t="inlineStr">
        <is>
          <t>SINAPI</t>
        </is>
      </c>
      <c r="D2903" s="18" t="inlineStr">
        <is>
          <t>H</t>
        </is>
      </c>
      <c r="E2903" s="20">
        <f>L2903*FATOR</f>
        <v/>
      </c>
      <c r="F2903" s="21">
        <f>'COMPOSICOES AUXILIARES'!G37</f>
        <v/>
      </c>
      <c r="G2903" s="21">
        <f>TRUNC(TRUNC(E2903,8)*F2903,2)</f>
        <v/>
      </c>
      <c r="L2903" t="n">
        <v>0.3683</v>
      </c>
      <c r="M2903" t="n">
        <v>23.13</v>
      </c>
      <c r="N2903">
        <f>(M2903-F2903)</f>
        <v/>
      </c>
    </row>
    <row r="2904" ht="21" customHeight="1">
      <c r="A2904" s="18" t="inlineStr">
        <is>
          <t>88262</t>
        </is>
      </c>
      <c r="B2904" s="19" t="inlineStr">
        <is>
          <t>CARPINTEIRO DE FORMAS COM ENCARGOS COMPLEMENTARES</t>
        </is>
      </c>
      <c r="C2904" s="18" t="inlineStr">
        <is>
          <t>SINAPI</t>
        </is>
      </c>
      <c r="D2904" s="18" t="inlineStr">
        <is>
          <t>H</t>
        </is>
      </c>
      <c r="E2904" s="20">
        <f>L2904*FATOR</f>
        <v/>
      </c>
      <c r="F2904" s="21">
        <f>'COMPOSICOES AUXILIARES'!G825</f>
        <v/>
      </c>
      <c r="G2904" s="21">
        <f>TRUNC(TRUNC(E2904,8)*F2904,2)</f>
        <v/>
      </c>
      <c r="L2904" t="n">
        <v>1.105</v>
      </c>
      <c r="M2904" t="n">
        <v>28.52</v>
      </c>
      <c r="N2904">
        <f>(M2904-F2904)</f>
        <v/>
      </c>
    </row>
    <row r="2905" ht="18" customHeight="1">
      <c r="A2905" s="1" t="n"/>
      <c r="B2905" s="1" t="n"/>
      <c r="C2905" s="1" t="n"/>
      <c r="D2905" s="1" t="n"/>
      <c r="E2905" s="77" t="inlineStr">
        <is>
          <t>TOTAL Mão de Obra com Encargos Complementares:</t>
        </is>
      </c>
      <c r="F2905" s="89" t="n"/>
      <c r="G2905" s="22">
        <f>SUM(G2903:G2904)</f>
        <v/>
      </c>
    </row>
    <row r="2906" ht="15" customHeight="1">
      <c r="A2906" s="1" t="n"/>
      <c r="B2906" s="1" t="n"/>
      <c r="C2906" s="1" t="n"/>
      <c r="D2906" s="1" t="n"/>
      <c r="E2906" s="78" t="inlineStr">
        <is>
          <t>VALOR:</t>
        </is>
      </c>
      <c r="F2906" s="89" t="n"/>
      <c r="G2906" s="4">
        <f>SUM(G2901,G2905,G2895)</f>
        <v/>
      </c>
    </row>
    <row r="2907" ht="15" customHeight="1">
      <c r="A2907" s="1" t="n"/>
      <c r="B2907" s="1" t="n"/>
      <c r="C2907" s="1" t="n"/>
      <c r="D2907" s="1" t="n"/>
      <c r="E2907" s="78" t="inlineStr">
        <is>
          <t>VALOR BDI:</t>
        </is>
      </c>
      <c r="F2907" s="89" t="n"/>
      <c r="G2907" s="4">
        <f>ROUNDDOWN(G2906*BDI,2)</f>
        <v/>
      </c>
    </row>
    <row r="2908" ht="15" customHeight="1">
      <c r="A2908" s="1" t="n"/>
      <c r="B2908" s="1" t="n"/>
      <c r="C2908" s="1" t="n"/>
      <c r="D2908" s="1" t="n"/>
      <c r="E2908" s="78" t="inlineStr">
        <is>
          <t>VALOR COM BDI:</t>
        </is>
      </c>
      <c r="F2908" s="89" t="n"/>
      <c r="G2908" s="4">
        <f>G2907 + G2906</f>
        <v/>
      </c>
    </row>
    <row r="2909" ht="9.949999999999999" customHeight="1">
      <c r="A2909" s="1" t="n"/>
      <c r="B2909" s="1" t="n"/>
      <c r="C2909" s="1" t="n"/>
      <c r="D2909" s="1" t="n"/>
      <c r="E2909" s="79" t="n"/>
    </row>
    <row r="2910" ht="20.1" customHeight="1">
      <c r="A2910" s="80" t="inlineStr">
        <is>
          <t>98444 PAREDE DE MADEIRA COMPENSADA PARA CONSTRUÇÃO TEMPORÁRIA EM CHAPA SIMPLES, INTERNA, COM ÁREA LÍQUIDA MENOR QUE 6 M², SEM VÃO. AF_05/2018 (M2)</t>
        </is>
      </c>
      <c r="B2910" s="88" t="n"/>
      <c r="C2910" s="88" t="n"/>
      <c r="D2910" s="88" t="n"/>
      <c r="E2910" s="88" t="n"/>
      <c r="F2910" s="88" t="n"/>
      <c r="G2910" s="89" t="n"/>
    </row>
    <row r="2911" ht="15" customHeight="1">
      <c r="A2911" s="76" t="inlineStr">
        <is>
          <t>Equipamento Custo Horário</t>
        </is>
      </c>
      <c r="B2911" s="89" t="n"/>
      <c r="C2911" s="74" t="inlineStr">
        <is>
          <t>FONTE</t>
        </is>
      </c>
      <c r="D2911" s="74" t="inlineStr">
        <is>
          <t>UNID</t>
        </is>
      </c>
      <c r="E2911" s="74" t="inlineStr">
        <is>
          <t>COEFICIENTE</t>
        </is>
      </c>
      <c r="F2911" s="74" t="inlineStr">
        <is>
          <t>PREÇO UNITÁRIO</t>
        </is>
      </c>
      <c r="G2911" s="74" t="inlineStr">
        <is>
          <t>TOTAL</t>
        </is>
      </c>
    </row>
    <row r="2912" ht="29.1" customHeight="1">
      <c r="A2912" s="18" t="inlineStr">
        <is>
          <t>91693</t>
        </is>
      </c>
      <c r="B2912" s="19" t="inlineStr">
        <is>
          <t>SERRA CIRCULAR DE BANCADA COM MOTOR ELÉTRICO POTÊNCIA DE 5HP, COM COIFA PARA DISCO 10" - CHI DIURNO. AF_08/2015</t>
        </is>
      </c>
      <c r="C2912" s="18" t="inlineStr">
        <is>
          <t>SINAPI</t>
        </is>
      </c>
      <c r="D2912" s="18" t="inlineStr">
        <is>
          <t>CHI</t>
        </is>
      </c>
      <c r="E2912" s="20" t="n">
        <v>0.0332</v>
      </c>
      <c r="F2912" s="21">
        <f>'COMPOSICOES AUXILIARES'!G3317</f>
        <v/>
      </c>
      <c r="G2912" s="21">
        <f>TRUNC(TRUNC(E2912,8)*F2912,2)</f>
        <v/>
      </c>
      <c r="L2912" t="n">
        <v>0.0332</v>
      </c>
      <c r="M2912" t="n">
        <v>32.36</v>
      </c>
      <c r="N2912">
        <f>(M2912-F2912)</f>
        <v/>
      </c>
    </row>
    <row r="2913" ht="29.1" customHeight="1">
      <c r="A2913" s="18" t="inlineStr">
        <is>
          <t>91692</t>
        </is>
      </c>
      <c r="B2913" s="19" t="inlineStr">
        <is>
          <t>SERRA CIRCULAR DE BANCADA COM MOTOR ELÉTRICO POTÊNCIA DE 5HP, COM COIFA PARA DISCO 10" - CHP DIURNO. AF_08/2015</t>
        </is>
      </c>
      <c r="C2913" s="18" t="inlineStr">
        <is>
          <t>SINAPI</t>
        </is>
      </c>
      <c r="D2913" s="18" t="inlineStr">
        <is>
          <t>CHP</t>
        </is>
      </c>
      <c r="E2913" s="20" t="n">
        <v>0.0076</v>
      </c>
      <c r="F2913" s="21">
        <f>'COMPOSICOES AUXILIARES'!G3331</f>
        <v/>
      </c>
      <c r="G2913" s="21">
        <f>TRUNC(TRUNC(E2913,8)*F2913,2)</f>
        <v/>
      </c>
      <c r="L2913" t="n">
        <v>0.0076</v>
      </c>
      <c r="M2913" t="n">
        <v>33.75</v>
      </c>
      <c r="N2913">
        <f>(M2913-F2913)</f>
        <v/>
      </c>
    </row>
    <row r="2914" ht="18" customHeight="1">
      <c r="A2914" s="1" t="n"/>
      <c r="B2914" s="1" t="n"/>
      <c r="C2914" s="1" t="n"/>
      <c r="D2914" s="1" t="n"/>
      <c r="E2914" s="77" t="inlineStr">
        <is>
          <t>TOTAL Equipamento Custo Horário:</t>
        </is>
      </c>
      <c r="F2914" s="89" t="n"/>
      <c r="G2914" s="22">
        <f>SUM(G2912:G2913)</f>
        <v/>
      </c>
    </row>
    <row r="2915" ht="15" customHeight="1">
      <c r="A2915" s="76" t="inlineStr">
        <is>
          <t>Material</t>
        </is>
      </c>
      <c r="B2915" s="89" t="n"/>
      <c r="C2915" s="74" t="inlineStr">
        <is>
          <t>FONTE</t>
        </is>
      </c>
      <c r="D2915" s="74" t="inlineStr">
        <is>
          <t>UNID</t>
        </is>
      </c>
      <c r="E2915" s="74" t="inlineStr">
        <is>
          <t>COEFICIENTE</t>
        </is>
      </c>
      <c r="F2915" s="74" t="inlineStr">
        <is>
          <t>PREÇO UNITÁRIO</t>
        </is>
      </c>
      <c r="G2915" s="74" t="inlineStr">
        <is>
          <t>TOTAL</t>
        </is>
      </c>
    </row>
    <row r="2916" ht="29.1" customHeight="1">
      <c r="A2916" s="18" t="inlineStr">
        <is>
          <t>00004433</t>
        </is>
      </c>
      <c r="B2916" s="19" t="inlineStr">
        <is>
          <t>CAIBRO NAO APARELHADO *6 X 6* CM, EM MACARANDUBA/MASSARANDUBA, ANGELIM OU EQUIVALENTE DA REGIAO - BRUTA</t>
        </is>
      </c>
      <c r="C2916" s="18" t="inlineStr">
        <is>
          <t>SINAPI</t>
        </is>
      </c>
      <c r="D2916" s="18" t="inlineStr">
        <is>
          <t>M</t>
        </is>
      </c>
      <c r="E2916" s="20" t="n">
        <v>1</v>
      </c>
      <c r="F2916" s="21">
        <f>ROUND(M2916*FATOR, 2)</f>
        <v/>
      </c>
      <c r="G2916" s="21">
        <f>TRUNC(TRUNC(E2916,8)*F2916,2)</f>
        <v/>
      </c>
      <c r="L2916" t="n">
        <v>1</v>
      </c>
      <c r="M2916" t="n">
        <v>24.44</v>
      </c>
      <c r="N2916">
        <f>(M2916-F2916)</f>
        <v/>
      </c>
    </row>
    <row r="2917" ht="29.1" customHeight="1">
      <c r="A2917" s="18" t="inlineStr">
        <is>
          <t>00043681</t>
        </is>
      </c>
      <c r="B2917" s="19" t="inlineStr">
        <is>
          <t>CHAPA/PAINEL DE MADEIRA COMPENSADA RESINADA (MADEIRITE RESINADO ROSA) PARA FORMA DE CONCRETO, DE 2200 X 1100 MM, E = 8 A 12 MM</t>
        </is>
      </c>
      <c r="C2917" s="18" t="inlineStr">
        <is>
          <t>SINAPI</t>
        </is>
      </c>
      <c r="D2917" s="18" t="inlineStr">
        <is>
          <t>M2</t>
        </is>
      </c>
      <c r="E2917" s="20" t="n">
        <v>1.050038</v>
      </c>
      <c r="F2917" s="21">
        <f>ROUND(M2917*FATOR, 2)</f>
        <v/>
      </c>
      <c r="G2917" s="21">
        <f>TRUNC(TRUNC(E2917,8)*F2917,2)</f>
        <v/>
      </c>
      <c r="L2917" t="n">
        <v>1.050038</v>
      </c>
      <c r="M2917" t="n">
        <v>36.57</v>
      </c>
      <c r="N2917">
        <f>(M2917-F2917)</f>
        <v/>
      </c>
    </row>
    <row r="2918" ht="15" customHeight="1">
      <c r="A2918" s="18" t="inlineStr">
        <is>
          <t>00005061</t>
        </is>
      </c>
      <c r="B2918" s="19" t="inlineStr">
        <is>
          <t>PREGO DE ACO POLIDO COM CABECA 18 X 27 (2 1/2 X 10)</t>
        </is>
      </c>
      <c r="C2918" s="18" t="inlineStr">
        <is>
          <t>SINAPI</t>
        </is>
      </c>
      <c r="D2918" s="18" t="inlineStr">
        <is>
          <t>KG</t>
        </is>
      </c>
      <c r="E2918" s="20" t="n">
        <v>0.0517</v>
      </c>
      <c r="F2918" s="21">
        <f>ROUND(M2918*FATOR, 2)</f>
        <v/>
      </c>
      <c r="G2918" s="21">
        <f>TRUNC(TRUNC(E2918,8)*F2918,2)</f>
        <v/>
      </c>
      <c r="L2918" t="n">
        <v>0.0517</v>
      </c>
      <c r="M2918" t="n">
        <v>13.38</v>
      </c>
      <c r="N2918">
        <f>(M2918-F2918)</f>
        <v/>
      </c>
    </row>
    <row r="2919" ht="29.1" customHeight="1">
      <c r="A2919" s="18" t="inlineStr">
        <is>
          <t>00003992</t>
        </is>
      </c>
      <c r="B2919" s="19" t="inlineStr">
        <is>
          <t>TABUA APARELHADA *2,5 X 30* CM, EM MACARANDUBA/MASSARANDUBA, ANGELIM OU EQUIVALENTE DA REGIAO</t>
        </is>
      </c>
      <c r="C2919" s="18" t="inlineStr">
        <is>
          <t>SINAPI</t>
        </is>
      </c>
      <c r="D2919" s="18" t="inlineStr">
        <is>
          <t>M</t>
        </is>
      </c>
      <c r="E2919" s="20" t="n">
        <v>1.6923</v>
      </c>
      <c r="F2919" s="21">
        <f>ROUND(M2919*FATOR, 2)</f>
        <v/>
      </c>
      <c r="G2919" s="21">
        <f>TRUNC(TRUNC(E2919,8)*F2919,2)</f>
        <v/>
      </c>
      <c r="L2919" t="n">
        <v>1.6923</v>
      </c>
      <c r="M2919" t="n">
        <v>29</v>
      </c>
      <c r="N2919">
        <f>(M2919-F2919)</f>
        <v/>
      </c>
    </row>
    <row r="2920" ht="15" customHeight="1">
      <c r="A2920" s="1" t="n"/>
      <c r="B2920" s="1" t="n"/>
      <c r="C2920" s="1" t="n"/>
      <c r="D2920" s="1" t="n"/>
      <c r="E2920" s="77" t="inlineStr">
        <is>
          <t>TOTAL Material:</t>
        </is>
      </c>
      <c r="F2920" s="89" t="n"/>
      <c r="G2920" s="22">
        <f>SUM(G2916:G2919)</f>
        <v/>
      </c>
    </row>
    <row r="2921" ht="15" customHeight="1">
      <c r="A2921" s="76" t="inlineStr">
        <is>
          <t>Mão de Obra com Encargos Complementares</t>
        </is>
      </c>
      <c r="B2921" s="89" t="n"/>
      <c r="C2921" s="74" t="inlineStr">
        <is>
          <t>FONTE</t>
        </is>
      </c>
      <c r="D2921" s="74" t="inlineStr">
        <is>
          <t>UNID</t>
        </is>
      </c>
      <c r="E2921" s="74" t="inlineStr">
        <is>
          <t>COEFICIENTE</t>
        </is>
      </c>
      <c r="F2921" s="74" t="inlineStr">
        <is>
          <t>PREÇO UNITÁRIO</t>
        </is>
      </c>
      <c r="G2921" s="74" t="inlineStr">
        <is>
          <t>TOTAL</t>
        </is>
      </c>
    </row>
    <row r="2922" ht="21" customHeight="1">
      <c r="A2922" s="18" t="inlineStr">
        <is>
          <t>88239</t>
        </is>
      </c>
      <c r="B2922" s="19" t="inlineStr">
        <is>
          <t>AJUDANTE DE CARPINTEIRO COM ENCARGOS COMPLEMENTARES</t>
        </is>
      </c>
      <c r="C2922" s="18" t="inlineStr">
        <is>
          <t>SINAPI</t>
        </is>
      </c>
      <c r="D2922" s="18" t="inlineStr">
        <is>
          <t>H</t>
        </is>
      </c>
      <c r="E2922" s="20">
        <f>L2922*FATOR</f>
        <v/>
      </c>
      <c r="F2922" s="21">
        <f>'COMPOSICOES AUXILIARES'!G37</f>
        <v/>
      </c>
      <c r="G2922" s="21">
        <f>TRUNC(TRUNC(E2922,8)*F2922,2)</f>
        <v/>
      </c>
      <c r="L2922" t="n">
        <v>0.1548</v>
      </c>
      <c r="M2922" t="n">
        <v>23.13</v>
      </c>
      <c r="N2922">
        <f>(M2922-F2922)</f>
        <v/>
      </c>
    </row>
    <row r="2923" ht="21" customHeight="1">
      <c r="A2923" s="18" t="inlineStr">
        <is>
          <t>88262</t>
        </is>
      </c>
      <c r="B2923" s="19" t="inlineStr">
        <is>
          <t>CARPINTEIRO DE FORMAS COM ENCARGOS COMPLEMENTARES</t>
        </is>
      </c>
      <c r="C2923" s="18" t="inlineStr">
        <is>
          <t>SINAPI</t>
        </is>
      </c>
      <c r="D2923" s="18" t="inlineStr">
        <is>
          <t>H</t>
        </is>
      </c>
      <c r="E2923" s="20">
        <f>L2923*FATOR</f>
        <v/>
      </c>
      <c r="F2923" s="21">
        <f>'COMPOSICOES AUXILIARES'!G825</f>
        <v/>
      </c>
      <c r="G2923" s="21">
        <f>TRUNC(TRUNC(E2923,8)*F2923,2)</f>
        <v/>
      </c>
      <c r="L2923" t="n">
        <v>0.4644</v>
      </c>
      <c r="M2923" t="n">
        <v>28.52</v>
      </c>
      <c r="N2923">
        <f>(M2923-F2923)</f>
        <v/>
      </c>
    </row>
    <row r="2924" ht="18" customHeight="1">
      <c r="A2924" s="1" t="n"/>
      <c r="B2924" s="1" t="n"/>
      <c r="C2924" s="1" t="n"/>
      <c r="D2924" s="1" t="n"/>
      <c r="E2924" s="77" t="inlineStr">
        <is>
          <t>TOTAL Mão de Obra com Encargos Complementares:</t>
        </is>
      </c>
      <c r="F2924" s="89" t="n"/>
      <c r="G2924" s="22">
        <f>SUM(G2922:G2923)</f>
        <v/>
      </c>
    </row>
    <row r="2925" ht="15" customHeight="1">
      <c r="A2925" s="1" t="n"/>
      <c r="B2925" s="1" t="n"/>
      <c r="C2925" s="1" t="n"/>
      <c r="D2925" s="1" t="n"/>
      <c r="E2925" s="78" t="inlineStr">
        <is>
          <t>VALOR:</t>
        </is>
      </c>
      <c r="F2925" s="89" t="n"/>
      <c r="G2925" s="4">
        <f>SUM(G2920,G2924,G2914)</f>
        <v/>
      </c>
    </row>
    <row r="2926" ht="15" customHeight="1">
      <c r="A2926" s="1" t="n"/>
      <c r="B2926" s="1" t="n"/>
      <c r="C2926" s="1" t="n"/>
      <c r="D2926" s="1" t="n"/>
      <c r="E2926" s="78" t="inlineStr">
        <is>
          <t>VALOR BDI:</t>
        </is>
      </c>
      <c r="F2926" s="89" t="n"/>
      <c r="G2926" s="4">
        <f>ROUNDDOWN(G2925*BDI,2)</f>
        <v/>
      </c>
    </row>
    <row r="2927" ht="15" customHeight="1">
      <c r="A2927" s="1" t="n"/>
      <c r="B2927" s="1" t="n"/>
      <c r="C2927" s="1" t="n"/>
      <c r="D2927" s="1" t="n"/>
      <c r="E2927" s="78" t="inlineStr">
        <is>
          <t>VALOR COM BDI:</t>
        </is>
      </c>
      <c r="F2927" s="89" t="n"/>
      <c r="G2927" s="4">
        <f>G2926 + G2925</f>
        <v/>
      </c>
    </row>
    <row r="2928" ht="9.949999999999999" customHeight="1">
      <c r="A2928" s="1" t="n"/>
      <c r="B2928" s="1" t="n"/>
      <c r="C2928" s="1" t="n"/>
      <c r="D2928" s="1" t="n"/>
      <c r="E2928" s="79" t="n"/>
    </row>
    <row r="2929" ht="20.1" customHeight="1">
      <c r="A2929" s="80" t="inlineStr">
        <is>
          <t>98443 PAREDE DE MADEIRA COMPENSADA PARA CONSTRUÇÃO TEMPORÁRIA EM CHAPA SIMPLES, INTERNA, SEM VÃO. AF_03/2024 (M2)</t>
        </is>
      </c>
      <c r="B2929" s="88" t="n"/>
      <c r="C2929" s="88" t="n"/>
      <c r="D2929" s="88" t="n"/>
      <c r="E2929" s="88" t="n"/>
      <c r="F2929" s="88" t="n"/>
      <c r="G2929" s="89" t="n"/>
    </row>
    <row r="2930" ht="15" customHeight="1">
      <c r="A2930" s="76" t="inlineStr">
        <is>
          <t>Equipamento Custo Horário</t>
        </is>
      </c>
      <c r="B2930" s="89" t="n"/>
      <c r="C2930" s="74" t="inlineStr">
        <is>
          <t>FONTE</t>
        </is>
      </c>
      <c r="D2930" s="74" t="inlineStr">
        <is>
          <t>UNID</t>
        </is>
      </c>
      <c r="E2930" s="74" t="inlineStr">
        <is>
          <t>COEFICIENTE</t>
        </is>
      </c>
      <c r="F2930" s="74" t="inlineStr">
        <is>
          <t>PREÇO UNITÁRIO</t>
        </is>
      </c>
      <c r="G2930" s="74" t="inlineStr">
        <is>
          <t>TOTAL</t>
        </is>
      </c>
    </row>
    <row r="2931" ht="29.1" customHeight="1">
      <c r="A2931" s="18" t="inlineStr">
        <is>
          <t>91693</t>
        </is>
      </c>
      <c r="B2931" s="19" t="inlineStr">
        <is>
          <t>SERRA CIRCULAR DE BANCADA COM MOTOR ELÉTRICO POTÊNCIA DE 5HP, COM COIFA PARA DISCO 10" - CHI DIURNO. AF_08/2015</t>
        </is>
      </c>
      <c r="C2931" s="18" t="inlineStr">
        <is>
          <t>SINAPI</t>
        </is>
      </c>
      <c r="D2931" s="18" t="inlineStr">
        <is>
          <t>CHI</t>
        </is>
      </c>
      <c r="E2931" s="20" t="n">
        <v>0.0615</v>
      </c>
      <c r="F2931" s="21">
        <f>'COMPOSICOES AUXILIARES'!G3317</f>
        <v/>
      </c>
      <c r="G2931" s="21">
        <f>TRUNC(TRUNC(E2931,8)*F2931,2)</f>
        <v/>
      </c>
      <c r="L2931" t="n">
        <v>0.0615</v>
      </c>
      <c r="M2931" t="n">
        <v>32.36</v>
      </c>
      <c r="N2931">
        <f>(M2931-F2931)</f>
        <v/>
      </c>
    </row>
    <row r="2932" ht="29.1" customHeight="1">
      <c r="A2932" s="18" t="inlineStr">
        <is>
          <t>91692</t>
        </is>
      </c>
      <c r="B2932" s="19" t="inlineStr">
        <is>
          <t>SERRA CIRCULAR DE BANCADA COM MOTOR ELÉTRICO POTÊNCIA DE 5HP, COM COIFA PARA DISCO 10" - CHP DIURNO. AF_08/2015</t>
        </is>
      </c>
      <c r="C2932" s="18" t="inlineStr">
        <is>
          <t>SINAPI</t>
        </is>
      </c>
      <c r="D2932" s="18" t="inlineStr">
        <is>
          <t>CHP</t>
        </is>
      </c>
      <c r="E2932" s="20" t="n">
        <v>0.0153</v>
      </c>
      <c r="F2932" s="21">
        <f>'COMPOSICOES AUXILIARES'!G3331</f>
        <v/>
      </c>
      <c r="G2932" s="21">
        <f>TRUNC(TRUNC(E2932,8)*F2932,2)</f>
        <v/>
      </c>
      <c r="L2932" t="n">
        <v>0.0153</v>
      </c>
      <c r="M2932" t="n">
        <v>33.75</v>
      </c>
      <c r="N2932">
        <f>(M2932-F2932)</f>
        <v/>
      </c>
    </row>
    <row r="2933" ht="18" customHeight="1">
      <c r="A2933" s="1" t="n"/>
      <c r="B2933" s="1" t="n"/>
      <c r="C2933" s="1" t="n"/>
      <c r="D2933" s="1" t="n"/>
      <c r="E2933" s="77" t="inlineStr">
        <is>
          <t>TOTAL Equipamento Custo Horário:</t>
        </is>
      </c>
      <c r="F2933" s="89" t="n"/>
      <c r="G2933" s="22">
        <f>SUM(G2931:G2932)</f>
        <v/>
      </c>
    </row>
    <row r="2934" ht="15" customHeight="1">
      <c r="A2934" s="76" t="inlineStr">
        <is>
          <t>Material</t>
        </is>
      </c>
      <c r="B2934" s="89" t="n"/>
      <c r="C2934" s="74" t="inlineStr">
        <is>
          <t>FONTE</t>
        </is>
      </c>
      <c r="D2934" s="74" t="inlineStr">
        <is>
          <t>UNID</t>
        </is>
      </c>
      <c r="E2934" s="74" t="inlineStr">
        <is>
          <t>COEFICIENTE</t>
        </is>
      </c>
      <c r="F2934" s="74" t="inlineStr">
        <is>
          <t>PREÇO UNITÁRIO</t>
        </is>
      </c>
      <c r="G2934" s="74" t="inlineStr">
        <is>
          <t>TOTAL</t>
        </is>
      </c>
    </row>
    <row r="2935" ht="29.1" customHeight="1">
      <c r="A2935" s="18" t="inlineStr">
        <is>
          <t>00043681</t>
        </is>
      </c>
      <c r="B2935" s="19" t="inlineStr">
        <is>
          <t>CHAPA/PAINEL DE MADEIRA COMPENSADA RESINADA (MADEIRITE RESINADO ROSA) PARA FORMA DE CONCRETO, DE 2200 X 1100 MM, E = 8 A 12 MM</t>
        </is>
      </c>
      <c r="C2935" s="18" t="inlineStr">
        <is>
          <t>SINAPI</t>
        </is>
      </c>
      <c r="D2935" s="18" t="inlineStr">
        <is>
          <t>M2</t>
        </is>
      </c>
      <c r="E2935" s="20" t="n">
        <v>1.050038</v>
      </c>
      <c r="F2935" s="21">
        <f>ROUND(M2935*FATOR, 2)</f>
        <v/>
      </c>
      <c r="G2935" s="21">
        <f>TRUNC(TRUNC(E2935,8)*F2935,2)</f>
        <v/>
      </c>
      <c r="L2935" t="n">
        <v>1.050038</v>
      </c>
      <c r="M2935" t="n">
        <v>36.57</v>
      </c>
      <c r="N2935">
        <f>(M2935-F2935)</f>
        <v/>
      </c>
    </row>
    <row r="2936" ht="21" customHeight="1">
      <c r="A2936" s="18" t="inlineStr">
        <is>
          <t>00004491</t>
        </is>
      </c>
      <c r="B2936" s="19" t="inlineStr">
        <is>
          <t>PONTALETE *7,5 X 7,5* CM EM PINUS, MISTA OU EQUIVALENTE DA REGIAO - BRUTA</t>
        </is>
      </c>
      <c r="C2936" s="18" t="inlineStr">
        <is>
          <t>SINAPI</t>
        </is>
      </c>
      <c r="D2936" s="18" t="inlineStr">
        <is>
          <t>M</t>
        </is>
      </c>
      <c r="E2936" s="20" t="n">
        <v>1.1818</v>
      </c>
      <c r="F2936" s="21">
        <f>ROUND(M2936*FATOR, 2)</f>
        <v/>
      </c>
      <c r="G2936" s="21">
        <f>TRUNC(TRUNC(E2936,8)*F2936,2)</f>
        <v/>
      </c>
      <c r="L2936" t="n">
        <v>1.1818</v>
      </c>
      <c r="M2936" t="n">
        <v>11.26</v>
      </c>
      <c r="N2936">
        <f>(M2936-F2936)</f>
        <v/>
      </c>
    </row>
    <row r="2937" ht="15" customHeight="1">
      <c r="A2937" s="18" t="inlineStr">
        <is>
          <t>00005061</t>
        </is>
      </c>
      <c r="B2937" s="19" t="inlineStr">
        <is>
          <t>PREGO DE ACO POLIDO COM CABECA 18 X 27 (2 1/2 X 10)</t>
        </is>
      </c>
      <c r="C2937" s="18" t="inlineStr">
        <is>
          <t>SINAPI</t>
        </is>
      </c>
      <c r="D2937" s="18" t="inlineStr">
        <is>
          <t>KG</t>
        </is>
      </c>
      <c r="E2937" s="20" t="n">
        <v>0.057</v>
      </c>
      <c r="F2937" s="21">
        <f>ROUND(M2937*FATOR, 2)</f>
        <v/>
      </c>
      <c r="G2937" s="21">
        <f>TRUNC(TRUNC(E2937,8)*F2937,2)</f>
        <v/>
      </c>
      <c r="L2937" t="n">
        <v>0.057</v>
      </c>
      <c r="M2937" t="n">
        <v>13.38</v>
      </c>
      <c r="N2937">
        <f>(M2937-F2937)</f>
        <v/>
      </c>
    </row>
    <row r="2938" ht="21" customHeight="1">
      <c r="A2938" s="18" t="inlineStr">
        <is>
          <t>00006194</t>
        </is>
      </c>
      <c r="B2938" s="19" t="inlineStr">
        <is>
          <t>TABUA *2,5 X 15 CM EM PINUS, MISTA OU EQUIVALENTE DA REGIAO - BRUTA</t>
        </is>
      </c>
      <c r="C2938" s="18" t="inlineStr">
        <is>
          <t>SINAPI</t>
        </is>
      </c>
      <c r="D2938" s="18" t="inlineStr">
        <is>
          <t>M</t>
        </is>
      </c>
      <c r="E2938" s="20" t="n">
        <v>1.5</v>
      </c>
      <c r="F2938" s="21">
        <f>ROUND(M2938*FATOR, 2)</f>
        <v/>
      </c>
      <c r="G2938" s="21">
        <f>TRUNC(TRUNC(E2938,8)*F2938,2)</f>
        <v/>
      </c>
      <c r="L2938" t="n">
        <v>1.5</v>
      </c>
      <c r="M2938" t="n">
        <v>8.029999999999999</v>
      </c>
      <c r="N2938">
        <f>(M2938-F2938)</f>
        <v/>
      </c>
    </row>
    <row r="2939" ht="15" customHeight="1">
      <c r="A2939" s="1" t="n"/>
      <c r="B2939" s="1" t="n"/>
      <c r="C2939" s="1" t="n"/>
      <c r="D2939" s="1" t="n"/>
      <c r="E2939" s="77" t="inlineStr">
        <is>
          <t>TOTAL Material:</t>
        </is>
      </c>
      <c r="F2939" s="89" t="n"/>
      <c r="G2939" s="22">
        <f>SUM(G2935:G2938)</f>
        <v/>
      </c>
    </row>
    <row r="2940" ht="15" customHeight="1">
      <c r="A2940" s="76" t="inlineStr">
        <is>
          <t>Mão de Obra com Encargos Complementares</t>
        </is>
      </c>
      <c r="B2940" s="89" t="n"/>
      <c r="C2940" s="74" t="inlineStr">
        <is>
          <t>FONTE</t>
        </is>
      </c>
      <c r="D2940" s="74" t="inlineStr">
        <is>
          <t>UNID</t>
        </is>
      </c>
      <c r="E2940" s="74" t="inlineStr">
        <is>
          <t>COEFICIENTE</t>
        </is>
      </c>
      <c r="F2940" s="74" t="inlineStr">
        <is>
          <t>PREÇO UNITÁRIO</t>
        </is>
      </c>
      <c r="G2940" s="74" t="inlineStr">
        <is>
          <t>TOTAL</t>
        </is>
      </c>
    </row>
    <row r="2941" ht="21" customHeight="1">
      <c r="A2941" s="18" t="inlineStr">
        <is>
          <t>88239</t>
        </is>
      </c>
      <c r="B2941" s="19" t="inlineStr">
        <is>
          <t>AJUDANTE DE CARPINTEIRO COM ENCARGOS COMPLEMENTARES</t>
        </is>
      </c>
      <c r="C2941" s="18" t="inlineStr">
        <is>
          <t>SINAPI</t>
        </is>
      </c>
      <c r="D2941" s="18" t="inlineStr">
        <is>
          <t>H</t>
        </is>
      </c>
      <c r="E2941" s="20">
        <f>L2941*FATOR</f>
        <v/>
      </c>
      <c r="F2941" s="21">
        <f>'COMPOSICOES AUXILIARES'!G37</f>
        <v/>
      </c>
      <c r="G2941" s="21">
        <f>TRUNC(TRUNC(E2941,8)*F2941,2)</f>
        <v/>
      </c>
      <c r="L2941" t="n">
        <v>0.288</v>
      </c>
      <c r="M2941" t="n">
        <v>23.13</v>
      </c>
      <c r="N2941">
        <f>(M2941-F2941)</f>
        <v/>
      </c>
    </row>
    <row r="2942" ht="21" customHeight="1">
      <c r="A2942" s="18" t="inlineStr">
        <is>
          <t>88262</t>
        </is>
      </c>
      <c r="B2942" s="19" t="inlineStr">
        <is>
          <t>CARPINTEIRO DE FORMAS COM ENCARGOS COMPLEMENTARES</t>
        </is>
      </c>
      <c r="C2942" s="18" t="inlineStr">
        <is>
          <t>SINAPI</t>
        </is>
      </c>
      <c r="D2942" s="18" t="inlineStr">
        <is>
          <t>H</t>
        </is>
      </c>
      <c r="E2942" s="20">
        <f>L2942*FATOR</f>
        <v/>
      </c>
      <c r="F2942" s="21">
        <f>'COMPOSICOES AUXILIARES'!G825</f>
        <v/>
      </c>
      <c r="G2942" s="21">
        <f>TRUNC(TRUNC(E2942,8)*F2942,2)</f>
        <v/>
      </c>
      <c r="L2942" t="n">
        <v>0.424</v>
      </c>
      <c r="M2942" t="n">
        <v>28.52</v>
      </c>
      <c r="N2942">
        <f>(M2942-F2942)</f>
        <v/>
      </c>
    </row>
    <row r="2943" ht="18" customHeight="1">
      <c r="A2943" s="1" t="n"/>
      <c r="B2943" s="1" t="n"/>
      <c r="C2943" s="1" t="n"/>
      <c r="D2943" s="1" t="n"/>
      <c r="E2943" s="77" t="inlineStr">
        <is>
          <t>TOTAL Mão de Obra com Encargos Complementares:</t>
        </is>
      </c>
      <c r="F2943" s="89" t="n"/>
      <c r="G2943" s="22">
        <f>SUM(G2941:G2942)</f>
        <v/>
      </c>
    </row>
    <row r="2944" ht="15" customHeight="1">
      <c r="A2944" s="1" t="n"/>
      <c r="B2944" s="1" t="n"/>
      <c r="C2944" s="1" t="n"/>
      <c r="D2944" s="1" t="n"/>
      <c r="E2944" s="78" t="inlineStr">
        <is>
          <t>VALOR:</t>
        </is>
      </c>
      <c r="F2944" s="89" t="n"/>
      <c r="G2944" s="4">
        <f>SUM(G2939,G2943,G2933)</f>
        <v/>
      </c>
    </row>
    <row r="2945" ht="15" customHeight="1">
      <c r="A2945" s="1" t="n"/>
      <c r="B2945" s="1" t="n"/>
      <c r="C2945" s="1" t="n"/>
      <c r="D2945" s="1" t="n"/>
      <c r="E2945" s="78" t="inlineStr">
        <is>
          <t>VALOR BDI:</t>
        </is>
      </c>
      <c r="F2945" s="89" t="n"/>
      <c r="G2945" s="4">
        <f>ROUNDDOWN(G2944*BDI,2)</f>
        <v/>
      </c>
    </row>
    <row r="2946" ht="15" customHeight="1">
      <c r="A2946" s="1" t="n"/>
      <c r="B2946" s="1" t="n"/>
      <c r="C2946" s="1" t="n"/>
      <c r="D2946" s="1" t="n"/>
      <c r="E2946" s="78" t="inlineStr">
        <is>
          <t>VALOR COM BDI:</t>
        </is>
      </c>
      <c r="F2946" s="89" t="n"/>
      <c r="G2946" s="4">
        <f>G2945 + G2944</f>
        <v/>
      </c>
    </row>
    <row r="2947" ht="9.949999999999999" customHeight="1">
      <c r="A2947" s="1" t="n"/>
      <c r="B2947" s="1" t="n"/>
      <c r="C2947" s="1" t="n"/>
      <c r="D2947" s="1" t="n"/>
      <c r="E2947" s="79" t="n"/>
    </row>
    <row r="2948" ht="20.1" customHeight="1">
      <c r="A2948" s="80" t="inlineStr">
        <is>
          <t>88309 PEDREIRO COM ENCARGOS COMPLEMENTARES (H)</t>
        </is>
      </c>
      <c r="B2948" s="88" t="n"/>
      <c r="C2948" s="88" t="n"/>
      <c r="D2948" s="88" t="n"/>
      <c r="E2948" s="88" t="n"/>
      <c r="F2948" s="88" t="n"/>
      <c r="G2948" s="89" t="n"/>
    </row>
    <row r="2949" ht="15" customHeight="1">
      <c r="A2949" s="76" t="inlineStr">
        <is>
          <t>Encargos Complementares</t>
        </is>
      </c>
      <c r="B2949" s="89" t="n"/>
      <c r="C2949" s="74" t="inlineStr">
        <is>
          <t>FONTE</t>
        </is>
      </c>
      <c r="D2949" s="74" t="inlineStr">
        <is>
          <t>UNID</t>
        </is>
      </c>
      <c r="E2949" s="74" t="inlineStr">
        <is>
          <t>COEFICIENTE</t>
        </is>
      </c>
      <c r="F2949" s="74" t="inlineStr">
        <is>
          <t>PREÇO UNITÁRIO</t>
        </is>
      </c>
      <c r="G2949" s="74" t="inlineStr">
        <is>
          <t>TOTAL</t>
        </is>
      </c>
    </row>
    <row r="2950" ht="21" customHeight="1">
      <c r="A2950" s="18" t="inlineStr">
        <is>
          <t>00037370</t>
        </is>
      </c>
      <c r="B2950" s="19" t="inlineStr">
        <is>
          <t>ALIMENTACAO - HORISTA (COLETADO CAIXA - ENCARGOS COMPLEMENTARES)</t>
        </is>
      </c>
      <c r="C2950" s="18" t="inlineStr">
        <is>
          <t>SINAPI</t>
        </is>
      </c>
      <c r="D2950" s="18" t="inlineStr">
        <is>
          <t>H</t>
        </is>
      </c>
      <c r="E2950" s="20" t="n">
        <v>1</v>
      </c>
      <c r="F2950" s="21" t="n">
        <v>3.39</v>
      </c>
      <c r="G2950" s="21">
        <f>TRUNC(TRUNC(E2950,8)*F2950,2)</f>
        <v/>
      </c>
      <c r="L2950" t="n">
        <v>1</v>
      </c>
      <c r="M2950" t="n">
        <v>3.39</v>
      </c>
      <c r="N2950">
        <f>(M2950-F2950)</f>
        <v/>
      </c>
    </row>
    <row r="2951" ht="21" customHeight="1">
      <c r="A2951" s="18" t="inlineStr">
        <is>
          <t>00043489</t>
        </is>
      </c>
      <c r="B2951" s="19" t="inlineStr">
        <is>
          <t>EPI - FAMILIA PEDREIRO - HORISTA (ENCARGOS COMPLEMENTARES - COLETADO CAIXA)</t>
        </is>
      </c>
      <c r="C2951" s="18" t="inlineStr">
        <is>
          <t>SINAPI</t>
        </is>
      </c>
      <c r="D2951" s="18" t="inlineStr">
        <is>
          <t>H</t>
        </is>
      </c>
      <c r="E2951" s="20" t="n">
        <v>1</v>
      </c>
      <c r="F2951" s="21" t="n">
        <v>1.24</v>
      </c>
      <c r="G2951" s="21">
        <f>TRUNC(TRUNC(E2951,8)*F2951,2)</f>
        <v/>
      </c>
      <c r="L2951" t="n">
        <v>1</v>
      </c>
      <c r="M2951" t="n">
        <v>1.24</v>
      </c>
      <c r="N2951">
        <f>(M2951-F2951)</f>
        <v/>
      </c>
    </row>
    <row r="2952" ht="21" customHeight="1">
      <c r="A2952" s="18" t="inlineStr">
        <is>
          <t>00037372</t>
        </is>
      </c>
      <c r="B2952" s="19" t="inlineStr">
        <is>
          <t>EXAMES - HORISTA (COLETADO CAIXA - ENCARGOS COMPLEMENTARES)</t>
        </is>
      </c>
      <c r="C2952" s="18" t="inlineStr">
        <is>
          <t>SINAPI</t>
        </is>
      </c>
      <c r="D2952" s="18" t="inlineStr">
        <is>
          <t>H</t>
        </is>
      </c>
      <c r="E2952" s="20" t="n">
        <v>1</v>
      </c>
      <c r="F2952" s="21" t="n">
        <v>1.34</v>
      </c>
      <c r="G2952" s="21">
        <f>TRUNC(TRUNC(E2952,8)*F2952,2)</f>
        <v/>
      </c>
      <c r="L2952" t="n">
        <v>1</v>
      </c>
      <c r="M2952" t="n">
        <v>1.34</v>
      </c>
      <c r="N2952">
        <f>(M2952-F2952)</f>
        <v/>
      </c>
    </row>
    <row r="2953" ht="21" customHeight="1">
      <c r="A2953" s="18" t="inlineStr">
        <is>
          <t>00043465</t>
        </is>
      </c>
      <c r="B2953" s="19" t="inlineStr">
        <is>
          <t>FERRAMENTAS - FAMILIA PEDREIRO - HORISTA (ENCARGOS COMPLEMENTARES - COLETADO CAIXA)</t>
        </is>
      </c>
      <c r="C2953" s="18" t="inlineStr">
        <is>
          <t>SINAPI</t>
        </is>
      </c>
      <c r="D2953" s="18" t="inlineStr">
        <is>
          <t>H</t>
        </is>
      </c>
      <c r="E2953" s="20" t="n">
        <v>1</v>
      </c>
      <c r="F2953" s="21" t="n">
        <v>0.82</v>
      </c>
      <c r="G2953" s="21">
        <f>TRUNC(TRUNC(E2953,8)*F2953,2)</f>
        <v/>
      </c>
      <c r="L2953" t="n">
        <v>1</v>
      </c>
      <c r="M2953" t="n">
        <v>0.82</v>
      </c>
      <c r="N2953">
        <f>(M2953-F2953)</f>
        <v/>
      </c>
    </row>
    <row r="2954" ht="21" customHeight="1">
      <c r="A2954" s="18" t="inlineStr">
        <is>
          <t>00037373</t>
        </is>
      </c>
      <c r="B2954" s="19" t="inlineStr">
        <is>
          <t>SEGURO - HORISTA (COLETADO CAIXA - ENCARGOS COMPLEMENTARES)</t>
        </is>
      </c>
      <c r="C2954" s="18" t="inlineStr">
        <is>
          <t>SINAPI</t>
        </is>
      </c>
      <c r="D2954" s="18" t="inlineStr">
        <is>
          <t>H</t>
        </is>
      </c>
      <c r="E2954" s="20" t="n">
        <v>1</v>
      </c>
      <c r="F2954" s="21" t="n">
        <v>0.04</v>
      </c>
      <c r="G2954" s="21">
        <f>TRUNC(TRUNC(E2954,8)*F2954,2)</f>
        <v/>
      </c>
      <c r="L2954" t="n">
        <v>1</v>
      </c>
      <c r="M2954" t="n">
        <v>0.04</v>
      </c>
      <c r="N2954">
        <f>(M2954-F2954)</f>
        <v/>
      </c>
    </row>
    <row r="2955" ht="21" customHeight="1">
      <c r="A2955" s="18" t="inlineStr">
        <is>
          <t>00037371</t>
        </is>
      </c>
      <c r="B2955" s="19" t="inlineStr">
        <is>
          <t>TRANSPORTE - HORISTA (COLETADO CAIXA - ENCARGOS COMPLEMENTARES)</t>
        </is>
      </c>
      <c r="C2955" s="18" t="inlineStr">
        <is>
          <t>SINAPI</t>
        </is>
      </c>
      <c r="D2955" s="18" t="inlineStr">
        <is>
          <t>H</t>
        </is>
      </c>
      <c r="E2955" s="20" t="n">
        <v>1</v>
      </c>
      <c r="F2955" s="21" t="n">
        <v>1.1</v>
      </c>
      <c r="G2955" s="21">
        <f>TRUNC(TRUNC(E2955,8)*F2955,2)</f>
        <v/>
      </c>
      <c r="L2955" t="n">
        <v>1</v>
      </c>
      <c r="M2955" t="n">
        <v>1.1</v>
      </c>
      <c r="N2955">
        <f>(M2955-F2955)</f>
        <v/>
      </c>
    </row>
    <row r="2956" ht="15" customHeight="1">
      <c r="A2956" s="1" t="n"/>
      <c r="B2956" s="1" t="n"/>
      <c r="C2956" s="1" t="n"/>
      <c r="D2956" s="1" t="n"/>
      <c r="E2956" s="77" t="inlineStr">
        <is>
          <t>TOTAL Encargos Complementares:</t>
        </is>
      </c>
      <c r="F2956" s="89" t="n"/>
      <c r="G2956" s="22">
        <f>SUM(G2950:G2955)</f>
        <v/>
      </c>
    </row>
    <row r="2957" ht="15" customHeight="1">
      <c r="A2957" s="76" t="inlineStr">
        <is>
          <t>Mão de Obra</t>
        </is>
      </c>
      <c r="B2957" s="89" t="n"/>
      <c r="C2957" s="74" t="inlineStr">
        <is>
          <t>FONTE</t>
        </is>
      </c>
      <c r="D2957" s="74" t="inlineStr">
        <is>
          <t>UNID</t>
        </is>
      </c>
      <c r="E2957" s="74" t="inlineStr">
        <is>
          <t>COEFICIENTE</t>
        </is>
      </c>
      <c r="F2957" s="74" t="inlineStr">
        <is>
          <t>PREÇO UNITÁRIO</t>
        </is>
      </c>
      <c r="G2957" s="74" t="inlineStr">
        <is>
          <t>TOTAL</t>
        </is>
      </c>
    </row>
    <row r="2958" ht="15" customHeight="1">
      <c r="A2958" s="18" t="inlineStr">
        <is>
          <t>00004750</t>
        </is>
      </c>
      <c r="B2958" s="19" t="inlineStr">
        <is>
          <t>PEDREIRO (HORISTA)</t>
        </is>
      </c>
      <c r="C2958" s="18" t="inlineStr">
        <is>
          <t>SINAPI</t>
        </is>
      </c>
      <c r="D2958" s="18" t="inlineStr">
        <is>
          <t>H</t>
        </is>
      </c>
      <c r="E2958" s="20">
        <f>L2958*FATOR</f>
        <v/>
      </c>
      <c r="F2958" s="21" t="n">
        <v>20.46</v>
      </c>
      <c r="G2958" s="21">
        <f>TRUNC(TRUNC(E2958,8)*F2958,2)</f>
        <v/>
      </c>
      <c r="L2958" t="n">
        <v>1</v>
      </c>
      <c r="M2958" t="n">
        <v>20.46</v>
      </c>
      <c r="N2958">
        <f>(M2958-F2958)</f>
        <v/>
      </c>
    </row>
    <row r="2959" ht="15" customHeight="1">
      <c r="A2959" s="1" t="n"/>
      <c r="B2959" s="1" t="n"/>
      <c r="C2959" s="1" t="n"/>
      <c r="D2959" s="1" t="n"/>
      <c r="E2959" s="77" t="inlineStr">
        <is>
          <t>TOTAL Mão de Obra:</t>
        </is>
      </c>
      <c r="F2959" s="89" t="n"/>
      <c r="G2959" s="22">
        <f>SUM(G2958:G2958)</f>
        <v/>
      </c>
    </row>
    <row r="2960" ht="15" customHeight="1">
      <c r="A2960" s="76" t="inlineStr">
        <is>
          <t>Serviço</t>
        </is>
      </c>
      <c r="B2960" s="89" t="n"/>
      <c r="C2960" s="74" t="inlineStr">
        <is>
          <t>FONTE</t>
        </is>
      </c>
      <c r="D2960" s="74" t="inlineStr">
        <is>
          <t>UNID</t>
        </is>
      </c>
      <c r="E2960" s="74" t="inlineStr">
        <is>
          <t>COEFICIENTE</t>
        </is>
      </c>
      <c r="F2960" s="74" t="inlineStr">
        <is>
          <t>PREÇO UNITÁRIO</t>
        </is>
      </c>
      <c r="G2960" s="74" t="inlineStr">
        <is>
          <t>TOTAL</t>
        </is>
      </c>
    </row>
    <row r="2961" ht="21" customHeight="1">
      <c r="A2961" s="18" t="inlineStr">
        <is>
          <t>95371</t>
        </is>
      </c>
      <c r="B2961" s="19" t="inlineStr">
        <is>
          <t>CURSO DE CAPACITAÇÃO PARA PEDREIRO (ENCARGOS COMPLEMENTARES) - HORISTA</t>
        </is>
      </c>
      <c r="C2961" s="18" t="inlineStr">
        <is>
          <t>SINAPI</t>
        </is>
      </c>
      <c r="D2961" s="18" t="inlineStr">
        <is>
          <t>H</t>
        </is>
      </c>
      <c r="E2961" s="20" t="n">
        <v>1</v>
      </c>
      <c r="F2961" s="21">
        <f>'COMPOSICOES AUXILIARES'!G1365</f>
        <v/>
      </c>
      <c r="G2961" s="21">
        <f>TRUNC(TRUNC(E2961,8)*F2961,2)</f>
        <v/>
      </c>
      <c r="L2961" t="n">
        <v>1</v>
      </c>
      <c r="M2961" t="n">
        <v>0.49</v>
      </c>
      <c r="N2961">
        <f>(M2961-F2961)</f>
        <v/>
      </c>
    </row>
    <row r="2962" ht="15" customHeight="1">
      <c r="A2962" s="1" t="n"/>
      <c r="B2962" s="1" t="n"/>
      <c r="C2962" s="1" t="n"/>
      <c r="D2962" s="1" t="n"/>
      <c r="E2962" s="77" t="inlineStr">
        <is>
          <t>TOTAL Serviço:</t>
        </is>
      </c>
      <c r="F2962" s="89" t="n"/>
      <c r="G2962" s="22">
        <f>SUM(G2961:G2961)</f>
        <v/>
      </c>
    </row>
    <row r="2963" ht="15" customHeight="1">
      <c r="A2963" s="1" t="n"/>
      <c r="B2963" s="1" t="n"/>
      <c r="C2963" s="1" t="n"/>
      <c r="D2963" s="1" t="n"/>
      <c r="E2963" s="78" t="inlineStr">
        <is>
          <t>VALOR:</t>
        </is>
      </c>
      <c r="F2963" s="89" t="n"/>
      <c r="G2963" s="4">
        <f>SUM(G2962,G2959,G2956)</f>
        <v/>
      </c>
    </row>
    <row r="2964" ht="15" customHeight="1">
      <c r="A2964" s="1" t="n"/>
      <c r="B2964" s="1" t="n"/>
      <c r="C2964" s="1" t="n"/>
      <c r="D2964" s="1" t="n"/>
      <c r="E2964" s="78" t="inlineStr">
        <is>
          <t>VALOR BDI:</t>
        </is>
      </c>
      <c r="F2964" s="89" t="n"/>
      <c r="G2964" s="4">
        <f>ROUNDDOWN(G2963*BDI,2)</f>
        <v/>
      </c>
    </row>
    <row r="2965" ht="15" customHeight="1">
      <c r="A2965" s="1" t="n"/>
      <c r="B2965" s="1" t="n"/>
      <c r="C2965" s="1" t="n"/>
      <c r="D2965" s="1" t="n"/>
      <c r="E2965" s="78" t="inlineStr">
        <is>
          <t>VALOR COM BDI:</t>
        </is>
      </c>
      <c r="F2965" s="89" t="n"/>
      <c r="G2965" s="4">
        <f>G2964 + G2963</f>
        <v/>
      </c>
    </row>
    <row r="2966" ht="9.949999999999999" customHeight="1">
      <c r="A2966" s="1" t="n"/>
      <c r="B2966" s="1" t="n"/>
      <c r="C2966" s="1" t="n"/>
      <c r="D2966" s="1" t="n"/>
      <c r="E2966" s="79" t="n"/>
    </row>
    <row r="2967" ht="20.1" customHeight="1">
      <c r="A2967" s="80" t="inlineStr">
        <is>
          <t>97735 PEÇA RETANGULAR PRÉ-MOLDADA, VOLUME DE CONCRETO DE 30 A 100 LITROS, TAXA DE AÇO APROXIMADA DE 30KG/M³. AF_03/2024 (M3)</t>
        </is>
      </c>
      <c r="B2967" s="88" t="n"/>
      <c r="C2967" s="88" t="n"/>
      <c r="D2967" s="88" t="n"/>
      <c r="E2967" s="88" t="n"/>
      <c r="F2967" s="88" t="n"/>
      <c r="G2967" s="89" t="n"/>
    </row>
    <row r="2968" ht="15" customHeight="1">
      <c r="A2968" s="76" t="inlineStr">
        <is>
          <t>Equipamento Custo Horário</t>
        </is>
      </c>
      <c r="B2968" s="89" t="n"/>
      <c r="C2968" s="74" t="inlineStr">
        <is>
          <t>FONTE</t>
        </is>
      </c>
      <c r="D2968" s="74" t="inlineStr">
        <is>
          <t>UNID</t>
        </is>
      </c>
      <c r="E2968" s="74" t="inlineStr">
        <is>
          <t>COEFICIENTE</t>
        </is>
      </c>
      <c r="F2968" s="74" t="inlineStr">
        <is>
          <t>PREÇO UNITÁRIO</t>
        </is>
      </c>
      <c r="G2968" s="74" t="inlineStr">
        <is>
          <t>TOTAL</t>
        </is>
      </c>
    </row>
    <row r="2969" ht="29.1" customHeight="1">
      <c r="A2969" s="18" t="inlineStr">
        <is>
          <t>91693</t>
        </is>
      </c>
      <c r="B2969" s="19" t="inlineStr">
        <is>
          <t>SERRA CIRCULAR DE BANCADA COM MOTOR ELÉTRICO POTÊNCIA DE 5HP, COM COIFA PARA DISCO 10" - CHI DIURNO. AF_08/2015</t>
        </is>
      </c>
      <c r="C2969" s="18" t="inlineStr">
        <is>
          <t>SINAPI</t>
        </is>
      </c>
      <c r="D2969" s="18" t="inlineStr">
        <is>
          <t>CHI</t>
        </is>
      </c>
      <c r="E2969" s="20" t="n">
        <v>0.4226</v>
      </c>
      <c r="F2969" s="21">
        <f>'COMPOSICOES AUXILIARES'!G3317</f>
        <v/>
      </c>
      <c r="G2969" s="21">
        <f>TRUNC(TRUNC(E2969,8)*F2969,2)</f>
        <v/>
      </c>
      <c r="L2969" t="n">
        <v>0.4226</v>
      </c>
      <c r="M2969" t="n">
        <v>32.36</v>
      </c>
      <c r="N2969">
        <f>(M2969-F2969)</f>
        <v/>
      </c>
    </row>
    <row r="2970" ht="29.1" customHeight="1">
      <c r="A2970" s="18" t="inlineStr">
        <is>
          <t>91692</t>
        </is>
      </c>
      <c r="B2970" s="19" t="inlineStr">
        <is>
          <t>SERRA CIRCULAR DE BANCADA COM MOTOR ELÉTRICO POTÊNCIA DE 5HP, COM COIFA PARA DISCO 10" - CHP DIURNO. AF_08/2015</t>
        </is>
      </c>
      <c r="C2970" s="18" t="inlineStr">
        <is>
          <t>SINAPI</t>
        </is>
      </c>
      <c r="D2970" s="18" t="inlineStr">
        <is>
          <t>CHP</t>
        </is>
      </c>
      <c r="E2970" s="20" t="n">
        <v>0.313</v>
      </c>
      <c r="F2970" s="21">
        <f>'COMPOSICOES AUXILIARES'!G3331</f>
        <v/>
      </c>
      <c r="G2970" s="21">
        <f>TRUNC(TRUNC(E2970,8)*F2970,2)</f>
        <v/>
      </c>
      <c r="L2970" t="n">
        <v>0.313</v>
      </c>
      <c r="M2970" t="n">
        <v>33.75</v>
      </c>
      <c r="N2970">
        <f>(M2970-F2970)</f>
        <v/>
      </c>
    </row>
    <row r="2971" ht="29.1" customHeight="1">
      <c r="A2971" s="18" t="inlineStr">
        <is>
          <t>90587</t>
        </is>
      </c>
      <c r="B2971" s="19" t="inlineStr">
        <is>
          <t>VIBRADOR DE IMERSÃO, DIÂMETRO DE PONTEIRA 45MM, MOTOR ELÉTRICO TRIFÁSICO POTÊNCIA DE 2 CV - CHI DIURNO. AF_06/2015</t>
        </is>
      </c>
      <c r="C2971" s="18" t="inlineStr">
        <is>
          <t>SINAPI</t>
        </is>
      </c>
      <c r="D2971" s="18" t="inlineStr">
        <is>
          <t>CHI</t>
        </is>
      </c>
      <c r="E2971" s="20" t="n">
        <v>12.7788</v>
      </c>
      <c r="F2971" s="21">
        <f>'COMPOSICOES AUXILIARES'!G3639</f>
        <v/>
      </c>
      <c r="G2971" s="21">
        <f>TRUNC(TRUNC(E2971,8)*F2971,2)</f>
        <v/>
      </c>
      <c r="L2971" t="n">
        <v>12.7788</v>
      </c>
      <c r="M2971" t="n">
        <v>0.45</v>
      </c>
      <c r="N2971">
        <f>(M2971-F2971)</f>
        <v/>
      </c>
    </row>
    <row r="2972" ht="29.1" customHeight="1">
      <c r="A2972" s="18" t="inlineStr">
        <is>
          <t>90586</t>
        </is>
      </c>
      <c r="B2972" s="19" t="inlineStr">
        <is>
          <t>VIBRADOR DE IMERSÃO, DIÂMETRO DE PONTEIRA 45MM, MOTOR ELÉTRICO TRIFÁSICO POTÊNCIA DE 2 CV - CHP DIURNO. AF_06/2015</t>
        </is>
      </c>
      <c r="C2972" s="18" t="inlineStr">
        <is>
          <t>SINAPI</t>
        </is>
      </c>
      <c r="D2972" s="18" t="inlineStr">
        <is>
          <t>CHP</t>
        </is>
      </c>
      <c r="E2972" s="20" t="n">
        <v>4.6865</v>
      </c>
      <c r="F2972" s="21">
        <f>'COMPOSICOES AUXILIARES'!G3650</f>
        <v/>
      </c>
      <c r="G2972" s="21">
        <f>TRUNC(TRUNC(E2972,8)*F2972,2)</f>
        <v/>
      </c>
      <c r="L2972" t="n">
        <v>4.6865</v>
      </c>
      <c r="M2972" t="n">
        <v>1.23</v>
      </c>
      <c r="N2972">
        <f>(M2972-F2972)</f>
        <v/>
      </c>
    </row>
    <row r="2973" ht="18" customHeight="1">
      <c r="A2973" s="1" t="n"/>
      <c r="B2973" s="1" t="n"/>
      <c r="C2973" s="1" t="n"/>
      <c r="D2973" s="1" t="n"/>
      <c r="E2973" s="77" t="inlineStr">
        <is>
          <t>TOTAL Equipamento Custo Horário:</t>
        </is>
      </c>
      <c r="F2973" s="89" t="n"/>
      <c r="G2973" s="22">
        <f>SUM(G2969:G2972)</f>
        <v/>
      </c>
    </row>
    <row r="2974" ht="15" customHeight="1">
      <c r="A2974" s="76" t="inlineStr">
        <is>
          <t>Material</t>
        </is>
      </c>
      <c r="B2974" s="89" t="n"/>
      <c r="C2974" s="74" t="inlineStr">
        <is>
          <t>FONTE</t>
        </is>
      </c>
      <c r="D2974" s="74" t="inlineStr">
        <is>
          <t>UNID</t>
        </is>
      </c>
      <c r="E2974" s="74" t="inlineStr">
        <is>
          <t>COEFICIENTE</t>
        </is>
      </c>
      <c r="F2974" s="74" t="inlineStr">
        <is>
          <t>PREÇO UNITÁRIO</t>
        </is>
      </c>
      <c r="G2974" s="74" t="inlineStr">
        <is>
          <t>TOTAL</t>
        </is>
      </c>
    </row>
    <row r="2975" ht="29.1" customHeight="1">
      <c r="A2975" s="18" t="inlineStr">
        <is>
          <t>00001358</t>
        </is>
      </c>
      <c r="B2975" s="19" t="inlineStr">
        <is>
          <t>CHAPA/PAINEL DE MADEIRA COMPENSADA RESINADA (MADEIRITE RESINADO ROSA) PARA FORMA DE CONCRETO, DE 2200 X 1100 MM, E = 17 MM</t>
        </is>
      </c>
      <c r="C2975" s="18" t="inlineStr">
        <is>
          <t>SINAPI</t>
        </is>
      </c>
      <c r="D2975" s="18" t="inlineStr">
        <is>
          <t>M2</t>
        </is>
      </c>
      <c r="E2975" s="20" t="n">
        <v>1.3112</v>
      </c>
      <c r="F2975" s="21">
        <f>ROUND(M2975*FATOR, 2)</f>
        <v/>
      </c>
      <c r="G2975" s="21">
        <f>TRUNC(TRUNC(E2975,8)*F2975,2)</f>
        <v/>
      </c>
      <c r="L2975" t="n">
        <v>1.3112</v>
      </c>
      <c r="M2975" t="n">
        <v>58.04</v>
      </c>
      <c r="N2975">
        <f>(M2975-F2975)</f>
        <v/>
      </c>
    </row>
    <row r="2976" ht="21" customHeight="1">
      <c r="A2976" s="18" t="inlineStr">
        <is>
          <t>00002692</t>
        </is>
      </c>
      <c r="B2976" s="19" t="inlineStr">
        <is>
          <t>DESMOLDANTE PROTETOR PARA FORMAS DE MADEIRA, DE BASE OLEOSA EMULSIONADA EM AGUA</t>
        </is>
      </c>
      <c r="C2976" s="18" t="inlineStr">
        <is>
          <t>SINAPI</t>
        </is>
      </c>
      <c r="D2976" s="18" t="inlineStr">
        <is>
          <t>L</t>
        </is>
      </c>
      <c r="E2976" s="20" t="n">
        <v>0.0567</v>
      </c>
      <c r="F2976" s="21">
        <f>ROUND(M2976*FATOR, 2)</f>
        <v/>
      </c>
      <c r="G2976" s="21">
        <f>TRUNC(TRUNC(E2976,8)*F2976,2)</f>
        <v/>
      </c>
      <c r="L2976" t="n">
        <v>0.0567</v>
      </c>
      <c r="M2976" t="n">
        <v>7.74</v>
      </c>
      <c r="N2976">
        <f>(M2976-F2976)</f>
        <v/>
      </c>
    </row>
    <row r="2977" ht="15" customHeight="1">
      <c r="A2977" s="18" t="inlineStr">
        <is>
          <t>00020247</t>
        </is>
      </c>
      <c r="B2977" s="19" t="inlineStr">
        <is>
          <t>PREGO DE ACO POLIDO COM CABECA 15 X 15 (1 1/4 X 13)</t>
        </is>
      </c>
      <c r="C2977" s="18" t="inlineStr">
        <is>
          <t>SINAPI</t>
        </is>
      </c>
      <c r="D2977" s="18" t="inlineStr">
        <is>
          <t>KG</t>
        </is>
      </c>
      <c r="E2977" s="20" t="n">
        <v>0.2619</v>
      </c>
      <c r="F2977" s="21">
        <f>ROUND(M2977*FATOR, 2)</f>
        <v/>
      </c>
      <c r="G2977" s="21">
        <f>TRUNC(TRUNC(E2977,8)*F2977,2)</f>
        <v/>
      </c>
      <c r="L2977" t="n">
        <v>0.2619</v>
      </c>
      <c r="M2977" t="n">
        <v>15.07</v>
      </c>
      <c r="N2977">
        <f>(M2977-F2977)</f>
        <v/>
      </c>
    </row>
    <row r="2978" ht="21" customHeight="1">
      <c r="A2978" s="18" t="inlineStr">
        <is>
          <t>00004517</t>
        </is>
      </c>
      <c r="B2978" s="19" t="inlineStr">
        <is>
          <t>SARRAFO *2,5 X 7,5* CM EM PINUS, MISTA OU EQUIVALENTE DA REGIAO - BRUTA</t>
        </is>
      </c>
      <c r="C2978" s="18" t="inlineStr">
        <is>
          <t>SINAPI</t>
        </is>
      </c>
      <c r="D2978" s="18" t="inlineStr">
        <is>
          <t>M</t>
        </is>
      </c>
      <c r="E2978" s="20" t="n">
        <v>4.477</v>
      </c>
      <c r="F2978" s="21">
        <f>ROUND(M2978*FATOR, 2)</f>
        <v/>
      </c>
      <c r="G2978" s="21">
        <f>TRUNC(TRUNC(E2978,8)*F2978,2)</f>
        <v/>
      </c>
      <c r="L2978" t="n">
        <v>4.477</v>
      </c>
      <c r="M2978" t="n">
        <v>3.94</v>
      </c>
      <c r="N2978">
        <f>(M2978-F2978)</f>
        <v/>
      </c>
    </row>
    <row r="2979" ht="15" customHeight="1">
      <c r="A2979" s="1" t="n"/>
      <c r="B2979" s="1" t="n"/>
      <c r="C2979" s="1" t="n"/>
      <c r="D2979" s="1" t="n"/>
      <c r="E2979" s="77" t="inlineStr">
        <is>
          <t>TOTAL Material:</t>
        </is>
      </c>
      <c r="F2979" s="89" t="n"/>
      <c r="G2979" s="22">
        <f>SUM(G2975:G2978)</f>
        <v/>
      </c>
    </row>
    <row r="2980" ht="15" customHeight="1">
      <c r="A2980" s="76" t="inlineStr">
        <is>
          <t>Mão de Obra com Encargos Complementares</t>
        </is>
      </c>
      <c r="B2980" s="89" t="n"/>
      <c r="C2980" s="74" t="inlineStr">
        <is>
          <t>FONTE</t>
        </is>
      </c>
      <c r="D2980" s="74" t="inlineStr">
        <is>
          <t>UNID</t>
        </is>
      </c>
      <c r="E2980" s="74" t="inlineStr">
        <is>
          <t>COEFICIENTE</t>
        </is>
      </c>
      <c r="F2980" s="74" t="inlineStr">
        <is>
          <t>PREÇO UNITÁRIO</t>
        </is>
      </c>
      <c r="G2980" s="74" t="inlineStr">
        <is>
          <t>TOTAL</t>
        </is>
      </c>
    </row>
    <row r="2981" ht="21" customHeight="1">
      <c r="A2981" s="18" t="inlineStr">
        <is>
          <t>88239</t>
        </is>
      </c>
      <c r="B2981" s="19" t="inlineStr">
        <is>
          <t>AJUDANTE DE CARPINTEIRO COM ENCARGOS COMPLEMENTARES</t>
        </is>
      </c>
      <c r="C2981" s="18" t="inlineStr">
        <is>
          <t>SINAPI</t>
        </is>
      </c>
      <c r="D2981" s="18" t="inlineStr">
        <is>
          <t>H</t>
        </is>
      </c>
      <c r="E2981" s="20">
        <f>L2981*FATOR</f>
        <v/>
      </c>
      <c r="F2981" s="21">
        <f>'COMPOSICOES AUXILIARES'!G37</f>
        <v/>
      </c>
      <c r="G2981" s="21">
        <f>TRUNC(TRUNC(E2981,8)*F2981,2)</f>
        <v/>
      </c>
      <c r="L2981" t="n">
        <v>0.7356</v>
      </c>
      <c r="M2981" t="n">
        <v>23.13</v>
      </c>
      <c r="N2981">
        <f>(M2981-F2981)</f>
        <v/>
      </c>
    </row>
    <row r="2982" ht="21" customHeight="1">
      <c r="A2982" s="18" t="inlineStr">
        <is>
          <t>88261</t>
        </is>
      </c>
      <c r="B2982" s="19" t="inlineStr">
        <is>
          <t>CARPINTEIRO DE ESQUADRIA COM ENCARGOS COMPLEMENTARES</t>
        </is>
      </c>
      <c r="C2982" s="18" t="inlineStr">
        <is>
          <t>SINAPI</t>
        </is>
      </c>
      <c r="D2982" s="18" t="inlineStr">
        <is>
          <t>H</t>
        </is>
      </c>
      <c r="E2982" s="20">
        <f>L2982*FATOR</f>
        <v/>
      </c>
      <c r="F2982" s="21">
        <f>'COMPOSICOES AUXILIARES'!G806</f>
        <v/>
      </c>
      <c r="G2982" s="21">
        <f>TRUNC(TRUNC(E2982,8)*F2982,2)</f>
        <v/>
      </c>
      <c r="L2982" t="n">
        <v>3.678</v>
      </c>
      <c r="M2982" t="n">
        <v>27.62</v>
      </c>
      <c r="N2982">
        <f>(M2982-F2982)</f>
        <v/>
      </c>
    </row>
    <row r="2983" ht="15" customHeight="1">
      <c r="A2983" s="18" t="inlineStr">
        <is>
          <t>88309</t>
        </is>
      </c>
      <c r="B2983" s="19" t="inlineStr">
        <is>
          <t>PEDREIRO COM ENCARGOS COMPLEMENTARES</t>
        </is>
      </c>
      <c r="C2983" s="18" t="inlineStr">
        <is>
          <t>SINAPI</t>
        </is>
      </c>
      <c r="D2983" s="18" t="inlineStr">
        <is>
          <t>H</t>
        </is>
      </c>
      <c r="E2983" s="20">
        <f>L2983*FATOR</f>
        <v/>
      </c>
      <c r="F2983" s="21">
        <f>'COMPOSICOES AUXILIARES'!G2963</f>
        <v/>
      </c>
      <c r="G2983" s="21">
        <f>TRUNC(TRUNC(E2983,8)*F2983,2)</f>
        <v/>
      </c>
      <c r="L2983" t="n">
        <v>22.4974</v>
      </c>
      <c r="M2983" t="n">
        <v>28.88</v>
      </c>
      <c r="N2983">
        <f>(M2983-F2983)</f>
        <v/>
      </c>
    </row>
    <row r="2984" ht="15" customHeight="1">
      <c r="A2984" s="18" t="inlineStr">
        <is>
          <t>88316</t>
        </is>
      </c>
      <c r="B2984" s="19" t="inlineStr">
        <is>
          <t>SERVENTE COM ENCARGOS COMPLEMENTARES</t>
        </is>
      </c>
      <c r="C2984" s="18" t="inlineStr">
        <is>
          <t>SINAPI</t>
        </is>
      </c>
      <c r="D2984" s="18" t="inlineStr">
        <is>
          <t>H</t>
        </is>
      </c>
      <c r="E2984" s="20">
        <f>L2984*FATOR</f>
        <v/>
      </c>
      <c r="F2984" s="21">
        <f>'COMPOSICOES AUXILIARES'!G3382</f>
        <v/>
      </c>
      <c r="G2984" s="21">
        <f>TRUNC(TRUNC(E2984,8)*F2984,2)</f>
        <v/>
      </c>
      <c r="L2984" t="n">
        <v>22.4974</v>
      </c>
      <c r="M2984" t="n">
        <v>22.1</v>
      </c>
      <c r="N2984">
        <f>(M2984-F2984)</f>
        <v/>
      </c>
    </row>
    <row r="2985" ht="18" customHeight="1">
      <c r="A2985" s="1" t="n"/>
      <c r="B2985" s="1" t="n"/>
      <c r="C2985" s="1" t="n"/>
      <c r="D2985" s="1" t="n"/>
      <c r="E2985" s="77" t="inlineStr">
        <is>
          <t>TOTAL Mão de Obra com Encargos Complementares:</t>
        </is>
      </c>
      <c r="F2985" s="89" t="n"/>
      <c r="G2985" s="22">
        <f>SUM(G2981:G2984)</f>
        <v/>
      </c>
    </row>
    <row r="2986" ht="15" customHeight="1">
      <c r="A2986" s="76" t="inlineStr">
        <is>
          <t>Serviço</t>
        </is>
      </c>
      <c r="B2986" s="89" t="n"/>
      <c r="C2986" s="74" t="inlineStr">
        <is>
          <t>FONTE</t>
        </is>
      </c>
      <c r="D2986" s="74" t="inlineStr">
        <is>
          <t>UNID</t>
        </is>
      </c>
      <c r="E2986" s="74" t="inlineStr">
        <is>
          <t>COEFICIENTE</t>
        </is>
      </c>
      <c r="F2986" s="74" t="inlineStr">
        <is>
          <t>PREÇO UNITÁRIO</t>
        </is>
      </c>
      <c r="G2986" s="74" t="inlineStr">
        <is>
          <t>TOTAL</t>
        </is>
      </c>
    </row>
    <row r="2987" ht="29.1" customHeight="1">
      <c r="A2987" s="18" t="inlineStr">
        <is>
          <t>92767</t>
        </is>
      </c>
      <c r="B2987" s="19" t="inlineStr">
        <is>
          <t>ARMAÇÃO DE LAJE DE ESTRUTURA CONVENCIONAL DE CONCRETO ARMADO UTILIZANDO AÇO CA-60 DE 4,2 MM - MONTAGEM. AF_06/2022</t>
        </is>
      </c>
      <c r="C2987" s="18" t="inlineStr">
        <is>
          <t>SINAPI</t>
        </is>
      </c>
      <c r="D2987" s="18" t="inlineStr">
        <is>
          <t>KG</t>
        </is>
      </c>
      <c r="E2987" s="20" t="n">
        <v>28.9369</v>
      </c>
      <c r="F2987" s="21">
        <f>'COMPOSICOES AUXILIARES'!G342</f>
        <v/>
      </c>
      <c r="G2987" s="21">
        <f>TRUNC(TRUNC(E2987,8)*F2987,2)</f>
        <v/>
      </c>
      <c r="L2987" t="n">
        <v>28.9369</v>
      </c>
      <c r="M2987" t="n">
        <v>15.58</v>
      </c>
      <c r="N2987">
        <f>(M2987-F2987)</f>
        <v/>
      </c>
    </row>
    <row r="2988" ht="29.1" customHeight="1">
      <c r="A2988" s="18" t="inlineStr">
        <is>
          <t>94972</t>
        </is>
      </c>
      <c r="B2988" s="19" t="inlineStr">
        <is>
          <t>CONCRETO FCK = 30MPA, TRAÇO 1:2,1:2,5 (EM MASSA SECA DE CIMENTO/ AREIA MÉDIA/ BRITA 1) - PREPARO MECÂNICO COM BETONEIRA 600 L. AF_05/2021</t>
        </is>
      </c>
      <c r="C2988" s="18" t="inlineStr">
        <is>
          <t>SINAPI</t>
        </is>
      </c>
      <c r="D2988" s="18" t="inlineStr">
        <is>
          <t>M3</t>
        </is>
      </c>
      <c r="E2988" s="20" t="n">
        <v>1.2</v>
      </c>
      <c r="F2988" s="21">
        <f>'COMPOSICOES AUXILIARES'!G931</f>
        <v/>
      </c>
      <c r="G2988" s="21">
        <f>TRUNC(TRUNC(E2988,8)*F2988,2)</f>
        <v/>
      </c>
      <c r="L2988" t="n">
        <v>1.2</v>
      </c>
      <c r="M2988" t="n">
        <v>523.38</v>
      </c>
      <c r="N2988">
        <f>(M2988-F2988)</f>
        <v/>
      </c>
    </row>
    <row r="2989" ht="15" customHeight="1">
      <c r="A2989" s="1" t="n"/>
      <c r="B2989" s="1" t="n"/>
      <c r="C2989" s="1" t="n"/>
      <c r="D2989" s="1" t="n"/>
      <c r="E2989" s="77" t="inlineStr">
        <is>
          <t>TOTAL Serviço:</t>
        </is>
      </c>
      <c r="F2989" s="89" t="n"/>
      <c r="G2989" s="22">
        <f>SUM(G2987:G2988)</f>
        <v/>
      </c>
    </row>
    <row r="2990" ht="15" customHeight="1">
      <c r="A2990" s="1" t="n"/>
      <c r="B2990" s="1" t="n"/>
      <c r="C2990" s="1" t="n"/>
      <c r="D2990" s="1" t="n"/>
      <c r="E2990" s="78" t="inlineStr">
        <is>
          <t>VALOR:</t>
        </is>
      </c>
      <c r="F2990" s="89" t="n"/>
      <c r="G2990" s="4">
        <f>SUM(G2979,G2985,G2973,G2989)</f>
        <v/>
      </c>
    </row>
    <row r="2991" ht="15" customHeight="1">
      <c r="A2991" s="1" t="n"/>
      <c r="B2991" s="1" t="n"/>
      <c r="C2991" s="1" t="n"/>
      <c r="D2991" s="1" t="n"/>
      <c r="E2991" s="78" t="inlineStr">
        <is>
          <t>VALOR BDI:</t>
        </is>
      </c>
      <c r="F2991" s="89" t="n"/>
      <c r="G2991" s="4">
        <f>ROUNDDOWN(G2990*BDI,2)</f>
        <v/>
      </c>
    </row>
    <row r="2992" ht="15" customHeight="1">
      <c r="A2992" s="1" t="n"/>
      <c r="B2992" s="1" t="n"/>
      <c r="C2992" s="1" t="n"/>
      <c r="D2992" s="1" t="n"/>
      <c r="E2992" s="78" t="inlineStr">
        <is>
          <t>VALOR COM BDI:</t>
        </is>
      </c>
      <c r="F2992" s="89" t="n"/>
      <c r="G2992" s="4">
        <f>G2991 + G2990</f>
        <v/>
      </c>
    </row>
    <row r="2993" ht="9.949999999999999" customHeight="1">
      <c r="A2993" s="1" t="n"/>
      <c r="B2993" s="1" t="n"/>
      <c r="C2993" s="1" t="n"/>
      <c r="D2993" s="1" t="n"/>
      <c r="E2993" s="79" t="n"/>
    </row>
    <row r="2994" ht="20.1" customHeight="1">
      <c r="A2994" s="80" t="inlineStr">
        <is>
          <t>88310 PINTOR COM ENCARGOS COMPLEMENTARES (H)</t>
        </is>
      </c>
      <c r="B2994" s="88" t="n"/>
      <c r="C2994" s="88" t="n"/>
      <c r="D2994" s="88" t="n"/>
      <c r="E2994" s="88" t="n"/>
      <c r="F2994" s="88" t="n"/>
      <c r="G2994" s="89" t="n"/>
    </row>
    <row r="2995" ht="15" customHeight="1">
      <c r="A2995" s="76" t="inlineStr">
        <is>
          <t>Encargos Complementares</t>
        </is>
      </c>
      <c r="B2995" s="89" t="n"/>
      <c r="C2995" s="74" t="inlineStr">
        <is>
          <t>FONTE</t>
        </is>
      </c>
      <c r="D2995" s="74" t="inlineStr">
        <is>
          <t>UNID</t>
        </is>
      </c>
      <c r="E2995" s="74" t="inlineStr">
        <is>
          <t>COEFICIENTE</t>
        </is>
      </c>
      <c r="F2995" s="74" t="inlineStr">
        <is>
          <t>PREÇO UNITÁRIO</t>
        </is>
      </c>
      <c r="G2995" s="74" t="inlineStr">
        <is>
          <t>TOTAL</t>
        </is>
      </c>
    </row>
    <row r="2996" ht="21" customHeight="1">
      <c r="A2996" s="18" t="inlineStr">
        <is>
          <t>00037370</t>
        </is>
      </c>
      <c r="B2996" s="19" t="inlineStr">
        <is>
          <t>ALIMENTACAO - HORISTA (COLETADO CAIXA - ENCARGOS COMPLEMENTARES)</t>
        </is>
      </c>
      <c r="C2996" s="18" t="inlineStr">
        <is>
          <t>SINAPI</t>
        </is>
      </c>
      <c r="D2996" s="18" t="inlineStr">
        <is>
          <t>H</t>
        </is>
      </c>
      <c r="E2996" s="20" t="n">
        <v>1</v>
      </c>
      <c r="F2996" s="21" t="n">
        <v>3.39</v>
      </c>
      <c r="G2996" s="21">
        <f>TRUNC(TRUNC(E2996,8)*F2996,2)</f>
        <v/>
      </c>
      <c r="L2996" t="n">
        <v>1</v>
      </c>
      <c r="M2996" t="n">
        <v>3.39</v>
      </c>
      <c r="N2996">
        <f>(M2996-F2996)</f>
        <v/>
      </c>
    </row>
    <row r="2997" ht="21" customHeight="1">
      <c r="A2997" s="18" t="inlineStr">
        <is>
          <t>00043490</t>
        </is>
      </c>
      <c r="B2997" s="19" t="inlineStr">
        <is>
          <t>EPI - FAMILIA PINTOR - HORISTA (ENCARGOS COMPLEMENTARES - COLETADO CAIXA)</t>
        </is>
      </c>
      <c r="C2997" s="18" t="inlineStr">
        <is>
          <t>SINAPI</t>
        </is>
      </c>
      <c r="D2997" s="18" t="inlineStr">
        <is>
          <t>H</t>
        </is>
      </c>
      <c r="E2997" s="20" t="n">
        <v>1</v>
      </c>
      <c r="F2997" s="21" t="n">
        <v>1.73</v>
      </c>
      <c r="G2997" s="21">
        <f>TRUNC(TRUNC(E2997,8)*F2997,2)</f>
        <v/>
      </c>
      <c r="L2997" t="n">
        <v>1</v>
      </c>
      <c r="M2997" t="n">
        <v>1.73</v>
      </c>
      <c r="N2997">
        <f>(M2997-F2997)</f>
        <v/>
      </c>
    </row>
    <row r="2998" ht="21" customHeight="1">
      <c r="A2998" s="18" t="inlineStr">
        <is>
          <t>00037372</t>
        </is>
      </c>
      <c r="B2998" s="19" t="inlineStr">
        <is>
          <t>EXAMES - HORISTA (COLETADO CAIXA - ENCARGOS COMPLEMENTARES)</t>
        </is>
      </c>
      <c r="C2998" s="18" t="inlineStr">
        <is>
          <t>SINAPI</t>
        </is>
      </c>
      <c r="D2998" s="18" t="inlineStr">
        <is>
          <t>H</t>
        </is>
      </c>
      <c r="E2998" s="20" t="n">
        <v>1</v>
      </c>
      <c r="F2998" s="21" t="n">
        <v>1.34</v>
      </c>
      <c r="G2998" s="21">
        <f>TRUNC(TRUNC(E2998,8)*F2998,2)</f>
        <v/>
      </c>
      <c r="L2998" t="n">
        <v>1</v>
      </c>
      <c r="M2998" t="n">
        <v>1.34</v>
      </c>
      <c r="N2998">
        <f>(M2998-F2998)</f>
        <v/>
      </c>
    </row>
    <row r="2999" ht="21" customHeight="1">
      <c r="A2999" s="18" t="inlineStr">
        <is>
          <t>00043466</t>
        </is>
      </c>
      <c r="B2999" s="19" t="inlineStr">
        <is>
          <t>FERRAMENTAS - FAMILIA PINTOR - HORISTA (ENCARGOS COMPLEMENTARES - COLETADO CAIXA)</t>
        </is>
      </c>
      <c r="C2999" s="18" t="inlineStr">
        <is>
          <t>SINAPI</t>
        </is>
      </c>
      <c r="D2999" s="18" t="inlineStr">
        <is>
          <t>H</t>
        </is>
      </c>
      <c r="E2999" s="20" t="n">
        <v>1</v>
      </c>
      <c r="F2999" s="21" t="n">
        <v>1.97</v>
      </c>
      <c r="G2999" s="21">
        <f>TRUNC(TRUNC(E2999,8)*F2999,2)</f>
        <v/>
      </c>
      <c r="L2999" t="n">
        <v>1</v>
      </c>
      <c r="M2999" t="n">
        <v>1.97</v>
      </c>
      <c r="N2999">
        <f>(M2999-F2999)</f>
        <v/>
      </c>
    </row>
    <row r="3000" ht="21" customHeight="1">
      <c r="A3000" s="18" t="inlineStr">
        <is>
          <t>00037373</t>
        </is>
      </c>
      <c r="B3000" s="19" t="inlineStr">
        <is>
          <t>SEGURO - HORISTA (COLETADO CAIXA - ENCARGOS COMPLEMENTARES)</t>
        </is>
      </c>
      <c r="C3000" s="18" t="inlineStr">
        <is>
          <t>SINAPI</t>
        </is>
      </c>
      <c r="D3000" s="18" t="inlineStr">
        <is>
          <t>H</t>
        </is>
      </c>
      <c r="E3000" s="20" t="n">
        <v>1</v>
      </c>
      <c r="F3000" s="21" t="n">
        <v>0.04</v>
      </c>
      <c r="G3000" s="21">
        <f>TRUNC(TRUNC(E3000,8)*F3000,2)</f>
        <v/>
      </c>
      <c r="L3000" t="n">
        <v>1</v>
      </c>
      <c r="M3000" t="n">
        <v>0.04</v>
      </c>
      <c r="N3000">
        <f>(M3000-F3000)</f>
        <v/>
      </c>
    </row>
    <row r="3001" ht="21" customHeight="1">
      <c r="A3001" s="18" t="inlineStr">
        <is>
          <t>00037371</t>
        </is>
      </c>
      <c r="B3001" s="19" t="inlineStr">
        <is>
          <t>TRANSPORTE - HORISTA (COLETADO CAIXA - ENCARGOS COMPLEMENTARES)</t>
        </is>
      </c>
      <c r="C3001" s="18" t="inlineStr">
        <is>
          <t>SINAPI</t>
        </is>
      </c>
      <c r="D3001" s="18" t="inlineStr">
        <is>
          <t>H</t>
        </is>
      </c>
      <c r="E3001" s="20" t="n">
        <v>1</v>
      </c>
      <c r="F3001" s="21" t="n">
        <v>1.1</v>
      </c>
      <c r="G3001" s="21">
        <f>TRUNC(TRUNC(E3001,8)*F3001,2)</f>
        <v/>
      </c>
      <c r="L3001" t="n">
        <v>1</v>
      </c>
      <c r="M3001" t="n">
        <v>1.1</v>
      </c>
      <c r="N3001">
        <f>(M3001-F3001)</f>
        <v/>
      </c>
    </row>
    <row r="3002" ht="15" customHeight="1">
      <c r="A3002" s="1" t="n"/>
      <c r="B3002" s="1" t="n"/>
      <c r="C3002" s="1" t="n"/>
      <c r="D3002" s="1" t="n"/>
      <c r="E3002" s="77" t="inlineStr">
        <is>
          <t>TOTAL Encargos Complementares:</t>
        </is>
      </c>
      <c r="F3002" s="89" t="n"/>
      <c r="G3002" s="22">
        <f>SUM(G2996:G3001)</f>
        <v/>
      </c>
    </row>
    <row r="3003" ht="15" customHeight="1">
      <c r="A3003" s="76" t="inlineStr">
        <is>
          <t>Mão de Obra</t>
        </is>
      </c>
      <c r="B3003" s="89" t="n"/>
      <c r="C3003" s="74" t="inlineStr">
        <is>
          <t>FONTE</t>
        </is>
      </c>
      <c r="D3003" s="74" t="inlineStr">
        <is>
          <t>UNID</t>
        </is>
      </c>
      <c r="E3003" s="74" t="inlineStr">
        <is>
          <t>COEFICIENTE</t>
        </is>
      </c>
      <c r="F3003" s="74" t="inlineStr">
        <is>
          <t>PREÇO UNITÁRIO</t>
        </is>
      </c>
      <c r="G3003" s="74" t="inlineStr">
        <is>
          <t>TOTAL</t>
        </is>
      </c>
    </row>
    <row r="3004" ht="15" customHeight="1">
      <c r="A3004" s="18" t="inlineStr">
        <is>
          <t>00004783</t>
        </is>
      </c>
      <c r="B3004" s="19" t="inlineStr">
        <is>
          <t>PINTOR (HORISTA)</t>
        </is>
      </c>
      <c r="C3004" s="18" t="inlineStr">
        <is>
          <t>SINAPI</t>
        </is>
      </c>
      <c r="D3004" s="18" t="inlineStr">
        <is>
          <t>H</t>
        </is>
      </c>
      <c r="E3004" s="20">
        <f>L3004*FATOR</f>
        <v/>
      </c>
      <c r="F3004" s="21" t="n">
        <v>20.46</v>
      </c>
      <c r="G3004" s="21">
        <f>TRUNC(TRUNC(E3004,8)*F3004,2)</f>
        <v/>
      </c>
      <c r="L3004" t="n">
        <v>1</v>
      </c>
      <c r="M3004" t="n">
        <v>20.46</v>
      </c>
      <c r="N3004">
        <f>(M3004-F3004)</f>
        <v/>
      </c>
    </row>
    <row r="3005" ht="15" customHeight="1">
      <c r="A3005" s="1" t="n"/>
      <c r="B3005" s="1" t="n"/>
      <c r="C3005" s="1" t="n"/>
      <c r="D3005" s="1" t="n"/>
      <c r="E3005" s="77" t="inlineStr">
        <is>
          <t>TOTAL Mão de Obra:</t>
        </is>
      </c>
      <c r="F3005" s="89" t="n"/>
      <c r="G3005" s="22">
        <f>SUM(G3004:G3004)</f>
        <v/>
      </c>
    </row>
    <row r="3006" ht="15" customHeight="1">
      <c r="A3006" s="76" t="inlineStr">
        <is>
          <t>Serviço</t>
        </is>
      </c>
      <c r="B3006" s="89" t="n"/>
      <c r="C3006" s="74" t="inlineStr">
        <is>
          <t>FONTE</t>
        </is>
      </c>
      <c r="D3006" s="74" t="inlineStr">
        <is>
          <t>UNID</t>
        </is>
      </c>
      <c r="E3006" s="74" t="inlineStr">
        <is>
          <t>COEFICIENTE</t>
        </is>
      </c>
      <c r="F3006" s="74" t="inlineStr">
        <is>
          <t>PREÇO UNITÁRIO</t>
        </is>
      </c>
      <c r="G3006" s="74" t="inlineStr">
        <is>
          <t>TOTAL</t>
        </is>
      </c>
    </row>
    <row r="3007" ht="21" customHeight="1">
      <c r="A3007" s="18" t="inlineStr">
        <is>
          <t>95372</t>
        </is>
      </c>
      <c r="B3007" s="19" t="inlineStr">
        <is>
          <t>CURSO DE CAPACITAÇÃO PARA PINTOR (ENCARGOS COMPLEMENTARES) - HORISTA</t>
        </is>
      </c>
      <c r="C3007" s="18" t="inlineStr">
        <is>
          <t>SINAPI</t>
        </is>
      </c>
      <c r="D3007" s="18" t="inlineStr">
        <is>
          <t>H</t>
        </is>
      </c>
      <c r="E3007" s="20" t="n">
        <v>1</v>
      </c>
      <c r="F3007" s="21">
        <f>'COMPOSICOES AUXILIARES'!G1373</f>
        <v/>
      </c>
      <c r="G3007" s="21">
        <f>TRUNC(TRUNC(E3007,8)*F3007,2)</f>
        <v/>
      </c>
      <c r="L3007" t="n">
        <v>1</v>
      </c>
      <c r="M3007" t="n">
        <v>0.34</v>
      </c>
      <c r="N3007">
        <f>(M3007-F3007)</f>
        <v/>
      </c>
    </row>
    <row r="3008" ht="15" customHeight="1">
      <c r="A3008" s="1" t="n"/>
      <c r="B3008" s="1" t="n"/>
      <c r="C3008" s="1" t="n"/>
      <c r="D3008" s="1" t="n"/>
      <c r="E3008" s="77" t="inlineStr">
        <is>
          <t>TOTAL Serviço:</t>
        </is>
      </c>
      <c r="F3008" s="89" t="n"/>
      <c r="G3008" s="22">
        <f>SUM(G3007:G3007)</f>
        <v/>
      </c>
    </row>
    <row r="3009" ht="15" customHeight="1">
      <c r="A3009" s="1" t="n"/>
      <c r="B3009" s="1" t="n"/>
      <c r="C3009" s="1" t="n"/>
      <c r="D3009" s="1" t="n"/>
      <c r="E3009" s="78" t="inlineStr">
        <is>
          <t>VALOR:</t>
        </is>
      </c>
      <c r="F3009" s="89" t="n"/>
      <c r="G3009" s="4">
        <f>SUM(G3008,G3005,G3002)</f>
        <v/>
      </c>
    </row>
    <row r="3010" ht="15" customHeight="1">
      <c r="A3010" s="1" t="n"/>
      <c r="B3010" s="1" t="n"/>
      <c r="C3010" s="1" t="n"/>
      <c r="D3010" s="1" t="n"/>
      <c r="E3010" s="78" t="inlineStr">
        <is>
          <t>VALOR BDI:</t>
        </is>
      </c>
      <c r="F3010" s="89" t="n"/>
      <c r="G3010" s="4">
        <f>ROUNDDOWN(G3009*BDI,2)</f>
        <v/>
      </c>
    </row>
    <row r="3011" ht="15" customHeight="1">
      <c r="A3011" s="1" t="n"/>
      <c r="B3011" s="1" t="n"/>
      <c r="C3011" s="1" t="n"/>
      <c r="D3011" s="1" t="n"/>
      <c r="E3011" s="78" t="inlineStr">
        <is>
          <t>VALOR COM BDI:</t>
        </is>
      </c>
      <c r="F3011" s="89" t="n"/>
      <c r="G3011" s="4">
        <f>G3010 + G3009</f>
        <v/>
      </c>
    </row>
    <row r="3012" ht="9.949999999999999" customHeight="1">
      <c r="A3012" s="1" t="n"/>
      <c r="B3012" s="1" t="n"/>
      <c r="C3012" s="1" t="n"/>
      <c r="D3012" s="1" t="n"/>
      <c r="E3012" s="79" t="n"/>
    </row>
    <row r="3013" ht="20.1" customHeight="1">
      <c r="A3013" s="80" t="inlineStr">
        <is>
          <t>102234 PINTURA IMUNIZANTE PARA MADEIRA, 2 DEMÃOS. AF_01/2021 (M2)</t>
        </is>
      </c>
      <c r="B3013" s="88" t="n"/>
      <c r="C3013" s="88" t="n"/>
      <c r="D3013" s="88" t="n"/>
      <c r="E3013" s="88" t="n"/>
      <c r="F3013" s="88" t="n"/>
      <c r="G3013" s="89" t="n"/>
    </row>
    <row r="3014" ht="15" customHeight="1">
      <c r="A3014" s="76" t="inlineStr">
        <is>
          <t>Material</t>
        </is>
      </c>
      <c r="B3014" s="89" t="n"/>
      <c r="C3014" s="74" t="inlineStr">
        <is>
          <t>FONTE</t>
        </is>
      </c>
      <c r="D3014" s="74" t="inlineStr">
        <is>
          <t>UNID</t>
        </is>
      </c>
      <c r="E3014" s="74" t="inlineStr">
        <is>
          <t>COEFICIENTE</t>
        </is>
      </c>
      <c r="F3014" s="74" t="inlineStr">
        <is>
          <t>PREÇO UNITÁRIO</t>
        </is>
      </c>
      <c r="G3014" s="74" t="inlineStr">
        <is>
          <t>TOTAL</t>
        </is>
      </c>
    </row>
    <row r="3015" ht="15" customHeight="1">
      <c r="A3015" s="18" t="inlineStr">
        <is>
          <t>00007340</t>
        </is>
      </c>
      <c r="B3015" s="19" t="inlineStr">
        <is>
          <t>IMUNIZANTE PARA MADEIRA, INCOLOR</t>
        </is>
      </c>
      <c r="C3015" s="18" t="inlineStr">
        <is>
          <t>SINAPI</t>
        </is>
      </c>
      <c r="D3015" s="18" t="inlineStr">
        <is>
          <t>L</t>
        </is>
      </c>
      <c r="E3015" s="20" t="n">
        <v>0.3257</v>
      </c>
      <c r="F3015" s="21">
        <f>ROUND(M3015*FATOR, 2)</f>
        <v/>
      </c>
      <c r="G3015" s="21">
        <f>TRUNC(TRUNC(E3015,8)*F3015,2)</f>
        <v/>
      </c>
      <c r="L3015" t="n">
        <v>0.3257</v>
      </c>
      <c r="M3015" t="n">
        <v>30.96</v>
      </c>
      <c r="N3015">
        <f>(M3015-F3015)</f>
        <v/>
      </c>
    </row>
    <row r="3016" ht="15" customHeight="1">
      <c r="A3016" s="1" t="n"/>
      <c r="B3016" s="1" t="n"/>
      <c r="C3016" s="1" t="n"/>
      <c r="D3016" s="1" t="n"/>
      <c r="E3016" s="77" t="inlineStr">
        <is>
          <t>TOTAL Material:</t>
        </is>
      </c>
      <c r="F3016" s="89" t="n"/>
      <c r="G3016" s="22">
        <f>SUM(G3015:G3015)</f>
        <v/>
      </c>
    </row>
    <row r="3017" ht="15" customHeight="1">
      <c r="A3017" s="76" t="inlineStr">
        <is>
          <t>Mão de Obra com Encargos Complementares</t>
        </is>
      </c>
      <c r="B3017" s="89" t="n"/>
      <c r="C3017" s="74" t="inlineStr">
        <is>
          <t>FONTE</t>
        </is>
      </c>
      <c r="D3017" s="74" t="inlineStr">
        <is>
          <t>UNID</t>
        </is>
      </c>
      <c r="E3017" s="74" t="inlineStr">
        <is>
          <t>COEFICIENTE</t>
        </is>
      </c>
      <c r="F3017" s="74" t="inlineStr">
        <is>
          <t>PREÇO UNITÁRIO</t>
        </is>
      </c>
      <c r="G3017" s="74" t="inlineStr">
        <is>
          <t>TOTAL</t>
        </is>
      </c>
    </row>
    <row r="3018" ht="15" customHeight="1">
      <c r="A3018" s="18" t="inlineStr">
        <is>
          <t>88310</t>
        </is>
      </c>
      <c r="B3018" s="19" t="inlineStr">
        <is>
          <t>PINTOR COM ENCARGOS COMPLEMENTARES</t>
        </is>
      </c>
      <c r="C3018" s="18" t="inlineStr">
        <is>
          <t>SINAPI</t>
        </is>
      </c>
      <c r="D3018" s="18" t="inlineStr">
        <is>
          <t>H</t>
        </is>
      </c>
      <c r="E3018" s="20">
        <f>L3018*FATOR</f>
        <v/>
      </c>
      <c r="F3018" s="21">
        <f>'COMPOSICOES AUXILIARES'!G3009</f>
        <v/>
      </c>
      <c r="G3018" s="21">
        <f>TRUNC(TRUNC(E3018,8)*F3018,2)</f>
        <v/>
      </c>
      <c r="L3018" t="n">
        <v>0.4529</v>
      </c>
      <c r="M3018" t="n">
        <v>30.37</v>
      </c>
      <c r="N3018">
        <f>(M3018-F3018)</f>
        <v/>
      </c>
    </row>
    <row r="3019" ht="18" customHeight="1">
      <c r="A3019" s="1" t="n"/>
      <c r="B3019" s="1" t="n"/>
      <c r="C3019" s="1" t="n"/>
      <c r="D3019" s="1" t="n"/>
      <c r="E3019" s="77" t="inlineStr">
        <is>
          <t>TOTAL Mão de Obra com Encargos Complementares:</t>
        </is>
      </c>
      <c r="F3019" s="89" t="n"/>
      <c r="G3019" s="22">
        <f>SUM(G3018:G3018)</f>
        <v/>
      </c>
    </row>
    <row r="3020" ht="15" customHeight="1">
      <c r="A3020" s="1" t="n"/>
      <c r="B3020" s="1" t="n"/>
      <c r="C3020" s="1" t="n"/>
      <c r="D3020" s="1" t="n"/>
      <c r="E3020" s="78" t="inlineStr">
        <is>
          <t>VALOR:</t>
        </is>
      </c>
      <c r="F3020" s="89" t="n"/>
      <c r="G3020" s="4">
        <f>SUM(G3016,G3019)</f>
        <v/>
      </c>
    </row>
    <row r="3021" ht="15" customHeight="1">
      <c r="A3021" s="1" t="n"/>
      <c r="B3021" s="1" t="n"/>
      <c r="C3021" s="1" t="n"/>
      <c r="D3021" s="1" t="n"/>
      <c r="E3021" s="78" t="inlineStr">
        <is>
          <t>VALOR BDI:</t>
        </is>
      </c>
      <c r="F3021" s="89" t="n"/>
      <c r="G3021" s="4">
        <f>ROUNDDOWN(G3020*BDI,2)</f>
        <v/>
      </c>
    </row>
    <row r="3022" ht="15" customHeight="1">
      <c r="A3022" s="1" t="n"/>
      <c r="B3022" s="1" t="n"/>
      <c r="C3022" s="1" t="n"/>
      <c r="D3022" s="1" t="n"/>
      <c r="E3022" s="78" t="inlineStr">
        <is>
          <t>VALOR COM BDI:</t>
        </is>
      </c>
      <c r="F3022" s="89" t="n"/>
      <c r="G3022" s="4">
        <f>G3021 + G3020</f>
        <v/>
      </c>
    </row>
    <row r="3023" ht="9.949999999999999" customHeight="1">
      <c r="A3023" s="1" t="n"/>
      <c r="B3023" s="1" t="n"/>
      <c r="C3023" s="1" t="n"/>
      <c r="D3023" s="1" t="n"/>
      <c r="E3023" s="79" t="n"/>
    </row>
    <row r="3024" ht="20.1" customHeight="1">
      <c r="A3024" s="80" t="inlineStr">
        <is>
          <t>88489 PINTURA LÁTEX ACRÍLICA PREMIUM, APLICAÇÃO MANUAL EM PAREDES, DUAS DEMÃOS. AF_04/2023 (M2)</t>
        </is>
      </c>
      <c r="B3024" s="88" t="n"/>
      <c r="C3024" s="88" t="n"/>
      <c r="D3024" s="88" t="n"/>
      <c r="E3024" s="88" t="n"/>
      <c r="F3024" s="88" t="n"/>
      <c r="G3024" s="89" t="n"/>
    </row>
    <row r="3025" ht="15" customHeight="1">
      <c r="A3025" s="76" t="inlineStr">
        <is>
          <t>Material</t>
        </is>
      </c>
      <c r="B3025" s="89" t="n"/>
      <c r="C3025" s="74" t="inlineStr">
        <is>
          <t>FONTE</t>
        </is>
      </c>
      <c r="D3025" s="74" t="inlineStr">
        <is>
          <t>UNID</t>
        </is>
      </c>
      <c r="E3025" s="74" t="inlineStr">
        <is>
          <t>COEFICIENTE</t>
        </is>
      </c>
      <c r="F3025" s="74" t="inlineStr">
        <is>
          <t>PREÇO UNITÁRIO</t>
        </is>
      </c>
      <c r="G3025" s="74" t="inlineStr">
        <is>
          <t>TOTAL</t>
        </is>
      </c>
    </row>
    <row r="3026" ht="15" customHeight="1">
      <c r="A3026" s="18" t="inlineStr">
        <is>
          <t>00007356</t>
        </is>
      </c>
      <c r="B3026" s="19" t="inlineStr">
        <is>
          <t>TINTA LATEX ACRILICA PREMIUM, COR BRANCO FOSCO</t>
        </is>
      </c>
      <c r="C3026" s="18" t="inlineStr">
        <is>
          <t>SINAPI</t>
        </is>
      </c>
      <c r="D3026" s="18" t="inlineStr">
        <is>
          <t>L</t>
        </is>
      </c>
      <c r="E3026" s="20" t="n">
        <v>0.2285</v>
      </c>
      <c r="F3026" s="21">
        <f>ROUND(M3026*FATOR, 2)</f>
        <v/>
      </c>
      <c r="G3026" s="21">
        <f>TRUNC(TRUNC(E3026,8)*F3026,2)</f>
        <v/>
      </c>
      <c r="L3026" t="n">
        <v>0.2285</v>
      </c>
      <c r="M3026" t="n">
        <v>32.08</v>
      </c>
      <c r="N3026">
        <f>(M3026-F3026)</f>
        <v/>
      </c>
    </row>
    <row r="3027" ht="15" customHeight="1">
      <c r="A3027" s="1" t="n"/>
      <c r="B3027" s="1" t="n"/>
      <c r="C3027" s="1" t="n"/>
      <c r="D3027" s="1" t="n"/>
      <c r="E3027" s="77" t="inlineStr">
        <is>
          <t>TOTAL Material:</t>
        </is>
      </c>
      <c r="F3027" s="89" t="n"/>
      <c r="G3027" s="22">
        <f>SUM(G3026:G3026)</f>
        <v/>
      </c>
    </row>
    <row r="3028" ht="15" customHeight="1">
      <c r="A3028" s="76" t="inlineStr">
        <is>
          <t>Mão de Obra com Encargos Complementares</t>
        </is>
      </c>
      <c r="B3028" s="89" t="n"/>
      <c r="C3028" s="74" t="inlineStr">
        <is>
          <t>FONTE</t>
        </is>
      </c>
      <c r="D3028" s="74" t="inlineStr">
        <is>
          <t>UNID</t>
        </is>
      </c>
      <c r="E3028" s="74" t="inlineStr">
        <is>
          <t>COEFICIENTE</t>
        </is>
      </c>
      <c r="F3028" s="74" t="inlineStr">
        <is>
          <t>PREÇO UNITÁRIO</t>
        </is>
      </c>
      <c r="G3028" s="74" t="inlineStr">
        <is>
          <t>TOTAL</t>
        </is>
      </c>
    </row>
    <row r="3029" ht="15" customHeight="1">
      <c r="A3029" s="18" t="inlineStr">
        <is>
          <t>88310</t>
        </is>
      </c>
      <c r="B3029" s="19" t="inlineStr">
        <is>
          <t>PINTOR COM ENCARGOS COMPLEMENTARES</t>
        </is>
      </c>
      <c r="C3029" s="18" t="inlineStr">
        <is>
          <t>SINAPI</t>
        </is>
      </c>
      <c r="D3029" s="18" t="inlineStr">
        <is>
          <t>H</t>
        </is>
      </c>
      <c r="E3029" s="20">
        <f>L3029*FATOR</f>
        <v/>
      </c>
      <c r="F3029" s="21">
        <f>'COMPOSICOES AUXILIARES'!G3009</f>
        <v/>
      </c>
      <c r="G3029" s="21">
        <f>TRUNC(TRUNC(E3029,8)*F3029,2)</f>
        <v/>
      </c>
      <c r="L3029" t="n">
        <v>0.1631</v>
      </c>
      <c r="M3029" t="n">
        <v>30.37</v>
      </c>
      <c r="N3029">
        <f>(M3029-F3029)</f>
        <v/>
      </c>
    </row>
    <row r="3030" ht="15" customHeight="1">
      <c r="A3030" s="18" t="inlineStr">
        <is>
          <t>88316</t>
        </is>
      </c>
      <c r="B3030" s="19" t="inlineStr">
        <is>
          <t>SERVENTE COM ENCARGOS COMPLEMENTARES</t>
        </is>
      </c>
      <c r="C3030" s="18" t="inlineStr">
        <is>
          <t>SINAPI</t>
        </is>
      </c>
      <c r="D3030" s="18" t="inlineStr">
        <is>
          <t>H</t>
        </is>
      </c>
      <c r="E3030" s="20">
        <f>L3030*FATOR</f>
        <v/>
      </c>
      <c r="F3030" s="21">
        <f>'COMPOSICOES AUXILIARES'!G3382</f>
        <v/>
      </c>
      <c r="G3030" s="21">
        <f>TRUNC(TRUNC(E3030,8)*F3030,2)</f>
        <v/>
      </c>
      <c r="L3030" t="n">
        <v>0.0544</v>
      </c>
      <c r="M3030" t="n">
        <v>22.1</v>
      </c>
      <c r="N3030">
        <f>(M3030-F3030)</f>
        <v/>
      </c>
    </row>
    <row r="3031" ht="18" customHeight="1">
      <c r="A3031" s="1" t="n"/>
      <c r="B3031" s="1" t="n"/>
      <c r="C3031" s="1" t="n"/>
      <c r="D3031" s="1" t="n"/>
      <c r="E3031" s="77" t="inlineStr">
        <is>
          <t>TOTAL Mão de Obra com Encargos Complementares:</t>
        </is>
      </c>
      <c r="F3031" s="89" t="n"/>
      <c r="G3031" s="22">
        <f>SUM(G3029:G3030)</f>
        <v/>
      </c>
    </row>
    <row r="3032" ht="15" customHeight="1">
      <c r="A3032" s="1" t="n"/>
      <c r="B3032" s="1" t="n"/>
      <c r="C3032" s="1" t="n"/>
      <c r="D3032" s="1" t="n"/>
      <c r="E3032" s="78" t="inlineStr">
        <is>
          <t>VALOR:</t>
        </is>
      </c>
      <c r="F3032" s="89" t="n"/>
      <c r="G3032" s="4">
        <f>SUM(G3027,G3031)</f>
        <v/>
      </c>
    </row>
    <row r="3033" ht="15" customHeight="1">
      <c r="A3033" s="1" t="n"/>
      <c r="B3033" s="1" t="n"/>
      <c r="C3033" s="1" t="n"/>
      <c r="D3033" s="1" t="n"/>
      <c r="E3033" s="78" t="inlineStr">
        <is>
          <t>VALOR BDI:</t>
        </is>
      </c>
      <c r="F3033" s="89" t="n"/>
      <c r="G3033" s="4">
        <f>ROUNDDOWN(G3032*BDI,2)</f>
        <v/>
      </c>
    </row>
    <row r="3034" ht="15" customHeight="1">
      <c r="A3034" s="1" t="n"/>
      <c r="B3034" s="1" t="n"/>
      <c r="C3034" s="1" t="n"/>
      <c r="D3034" s="1" t="n"/>
      <c r="E3034" s="78" t="inlineStr">
        <is>
          <t>VALOR COM BDI:</t>
        </is>
      </c>
      <c r="F3034" s="89" t="n"/>
      <c r="G3034" s="4">
        <f>G3033 + G3032</f>
        <v/>
      </c>
    </row>
    <row r="3035" ht="9.949999999999999" customHeight="1">
      <c r="A3035" s="1" t="n"/>
      <c r="B3035" s="1" t="n"/>
      <c r="C3035" s="1" t="n"/>
      <c r="D3035" s="1" t="n"/>
      <c r="E3035" s="79" t="n"/>
    </row>
    <row r="3036" ht="20.1" customHeight="1">
      <c r="A3036" s="80" t="inlineStr">
        <is>
          <t>89957 PONTO DE CONSUMO TERMINAL DE ÁGUA FRIA (SUBRAMAL) COM TUBULAÇÃO DE PVC, DN 25 MM, INSTALADO EM RAMAL DE ÁGUA, INCLUSOS RASGO E CHUMBAMENTO EM ALVENARIA. AF_12/2014 (UN)</t>
        </is>
      </c>
      <c r="B3036" s="88" t="n"/>
      <c r="C3036" s="88" t="n"/>
      <c r="D3036" s="88" t="n"/>
      <c r="E3036" s="88" t="n"/>
      <c r="F3036" s="88" t="n"/>
      <c r="G3036" s="89" t="n"/>
    </row>
    <row r="3037" ht="15" customHeight="1">
      <c r="A3037" s="76" t="inlineStr">
        <is>
          <t>Serviço</t>
        </is>
      </c>
      <c r="B3037" s="89" t="n"/>
      <c r="C3037" s="74" t="inlineStr">
        <is>
          <t>FONTE</t>
        </is>
      </c>
      <c r="D3037" s="74" t="inlineStr">
        <is>
          <t>UNID</t>
        </is>
      </c>
      <c r="E3037" s="74" t="inlineStr">
        <is>
          <t>COEFICIENTE</t>
        </is>
      </c>
      <c r="F3037" s="74" t="inlineStr">
        <is>
          <t>PREÇO UNITÁRIO</t>
        </is>
      </c>
      <c r="G3037" s="74" t="inlineStr">
        <is>
          <t>TOTAL</t>
        </is>
      </c>
    </row>
    <row r="3038" ht="38.1" customHeight="1">
      <c r="A3038" s="18" t="inlineStr">
        <is>
          <t>90466</t>
        </is>
      </c>
      <c r="B3038" s="19" t="inlineStr">
        <is>
          <t>CHUMBAMENTO LINEAR EM ALVENARIA PARA RAMAIS/DISTRIBUIÇÃO DE INSTALAÇÕES HIDRÁULICAS COM DIÂMETROS MENORES OU IGUAIS A 40 MM. AF_09/2023</t>
        </is>
      </c>
      <c r="C3038" s="18" t="inlineStr">
        <is>
          <t>SINAPI</t>
        </is>
      </c>
      <c r="D3038" s="18" t="inlineStr">
        <is>
          <t>M</t>
        </is>
      </c>
      <c r="E3038" s="20" t="n">
        <v>2.14</v>
      </c>
      <c r="F3038" s="21">
        <f>'COMPOSICOES AUXILIARES'!G837</f>
        <v/>
      </c>
      <c r="G3038" s="21">
        <f>TRUNC(TRUNC(E3038,8)*F3038,2)</f>
        <v/>
      </c>
      <c r="L3038" t="n">
        <v>2.14</v>
      </c>
      <c r="M3038" t="n">
        <v>15.57</v>
      </c>
      <c r="N3038">
        <f>(M3038-F3038)</f>
        <v/>
      </c>
    </row>
    <row r="3039" ht="29.1" customHeight="1">
      <c r="A3039" s="18" t="inlineStr">
        <is>
          <t>89366</t>
        </is>
      </c>
      <c r="B3039" s="19" t="inlineStr">
        <is>
          <t>JOELHO 90 GRAUS COM BUCHA DE LATÃO, PVC, SOLDÁVEL, DN 25MM, X 3/4 INSTALADO EM RAMAL OU SUB-RAMAL DE ÁGUA - FORNECIMENTO E INSTALAÇÃO. AF_06/2022</t>
        </is>
      </c>
      <c r="C3039" s="18" t="inlineStr">
        <is>
          <t>SINAPI</t>
        </is>
      </c>
      <c r="D3039" s="18" t="inlineStr">
        <is>
          <t>UN</t>
        </is>
      </c>
      <c r="E3039" s="20" t="n">
        <v>1</v>
      </c>
      <c r="F3039" s="21">
        <f>'COMPOSICOES AUXILIARES'!G2274</f>
        <v/>
      </c>
      <c r="G3039" s="21">
        <f>TRUNC(TRUNC(E3039,8)*F3039,2)</f>
        <v/>
      </c>
      <c r="L3039" t="n">
        <v>1</v>
      </c>
      <c r="M3039" t="n">
        <v>15.11</v>
      </c>
      <c r="N3039">
        <f>(M3039-F3039)</f>
        <v/>
      </c>
    </row>
    <row r="3040" ht="29.1" customHeight="1">
      <c r="A3040" s="18" t="inlineStr">
        <is>
          <t>89362</t>
        </is>
      </c>
      <c r="B3040" s="19" t="inlineStr">
        <is>
          <t>JOELHO 90 GRAUS, PVC, SOLDÁVEL, DN 25MM, INSTALADO EM RAMAL OU SUB-RAMAL DE ÁGUA - FORNECIMENTO E INSTALAÇÃO. AF_06/2022</t>
        </is>
      </c>
      <c r="C3040" s="18" t="inlineStr">
        <is>
          <t>SINAPI</t>
        </is>
      </c>
      <c r="D3040" s="18" t="inlineStr">
        <is>
          <t>UN</t>
        </is>
      </c>
      <c r="E3040" s="20" t="n">
        <v>1.18</v>
      </c>
      <c r="F3040" s="21">
        <f>'COMPOSICOES AUXILIARES'!G2304</f>
        <v/>
      </c>
      <c r="G3040" s="21">
        <f>TRUNC(TRUNC(E3040,8)*F3040,2)</f>
        <v/>
      </c>
      <c r="L3040" t="n">
        <v>1.18</v>
      </c>
      <c r="M3040" t="n">
        <v>9.34</v>
      </c>
      <c r="N3040">
        <f>(M3040-F3040)</f>
        <v/>
      </c>
    </row>
    <row r="3041" ht="29.1" customHeight="1">
      <c r="A3041" s="18" t="inlineStr">
        <is>
          <t>90443</t>
        </is>
      </c>
      <c r="B3041" s="19" t="inlineStr">
        <is>
          <t>RASGO LINEAR MANUAL EM ALVENARIA, PARA RAMAIS/ DISTRIBUIÇÃO DE INSTALAÇÕES HIDRÁULICAS, DIÂMETROS MENORES OU IGUAIS A 40 MM. AF_09/2023</t>
        </is>
      </c>
      <c r="C3041" s="18" t="inlineStr">
        <is>
          <t>SINAPI</t>
        </is>
      </c>
      <c r="D3041" s="18" t="inlineStr">
        <is>
          <t>M</t>
        </is>
      </c>
      <c r="E3041" s="20" t="n">
        <v>2.14</v>
      </c>
      <c r="F3041" s="21">
        <f>'COMPOSICOES AUXILIARES'!G3234</f>
        <v/>
      </c>
      <c r="G3041" s="21">
        <f>TRUNC(TRUNC(E3041,8)*F3041,2)</f>
        <v/>
      </c>
      <c r="L3041" t="n">
        <v>2.14</v>
      </c>
      <c r="M3041" t="n">
        <v>8.09</v>
      </c>
      <c r="N3041">
        <f>(M3041-F3041)</f>
        <v/>
      </c>
    </row>
    <row r="3042" ht="29.1" customHeight="1">
      <c r="A3042" s="18" t="inlineStr">
        <is>
          <t>89395</t>
        </is>
      </c>
      <c r="B3042" s="19" t="inlineStr">
        <is>
          <t>TE, PVC, SOLDÁVEL, DN 25MM, INSTALADO EM RAMAL OU SUB-RAMAL DE ÁGUA - FORNECIMENTO E INSTALAÇÃO. AF_06/2022</t>
        </is>
      </c>
      <c r="C3042" s="18" t="inlineStr">
        <is>
          <t>SINAPI</t>
        </is>
      </c>
      <c r="D3042" s="18" t="inlineStr">
        <is>
          <t>UN</t>
        </is>
      </c>
      <c r="E3042" s="20" t="n">
        <v>0.89</v>
      </c>
      <c r="F3042" s="21">
        <f>'COMPOSICOES AUXILIARES'!G3436</f>
        <v/>
      </c>
      <c r="G3042" s="21">
        <f>TRUNC(TRUNC(E3042,8)*F3042,2)</f>
        <v/>
      </c>
      <c r="L3042" t="n">
        <v>0.89</v>
      </c>
      <c r="M3042" t="n">
        <v>12.82</v>
      </c>
      <c r="N3042">
        <f>(M3042-F3042)</f>
        <v/>
      </c>
    </row>
    <row r="3043" ht="29.1" customHeight="1">
      <c r="A3043" s="18" t="inlineStr">
        <is>
          <t>89356</t>
        </is>
      </c>
      <c r="B3043" s="19" t="inlineStr">
        <is>
          <t>TUBO, PVC, SOLDÁVEL, DE 25MM, INSTALADO EM RAMAL OU SUB-RAMAL DE ÁGUA - FORNECIMENTO E INSTALAÇÃO. AF_06/2022</t>
        </is>
      </c>
      <c r="C3043" s="18" t="inlineStr">
        <is>
          <t>SINAPI</t>
        </is>
      </c>
      <c r="D3043" s="18" t="inlineStr">
        <is>
          <t>M</t>
        </is>
      </c>
      <c r="E3043" s="20" t="n">
        <v>2.14</v>
      </c>
      <c r="F3043" s="21">
        <f>'COMPOSICOES AUXILIARES'!G3630</f>
        <v/>
      </c>
      <c r="G3043" s="21">
        <f>TRUNC(TRUNC(E3043,8)*F3043,2)</f>
        <v/>
      </c>
      <c r="L3043" t="n">
        <v>2.14</v>
      </c>
      <c r="M3043" t="n">
        <v>23.24</v>
      </c>
      <c r="N3043">
        <f>(M3043-F3043)</f>
        <v/>
      </c>
    </row>
    <row r="3044" ht="15" customHeight="1">
      <c r="A3044" s="1" t="n"/>
      <c r="B3044" s="1" t="n"/>
      <c r="C3044" s="1" t="n"/>
      <c r="D3044" s="1" t="n"/>
      <c r="E3044" s="77" t="inlineStr">
        <is>
          <t>TOTAL Serviço:</t>
        </is>
      </c>
      <c r="F3044" s="89" t="n"/>
      <c r="G3044" s="22">
        <f>SUM(G3038:G3043)</f>
        <v/>
      </c>
    </row>
    <row r="3045" ht="15" customHeight="1">
      <c r="A3045" s="1" t="n"/>
      <c r="B3045" s="1" t="n"/>
      <c r="C3045" s="1" t="n"/>
      <c r="D3045" s="1" t="n"/>
      <c r="E3045" s="78" t="inlineStr">
        <is>
          <t>VALOR:</t>
        </is>
      </c>
      <c r="F3045" s="89" t="n"/>
      <c r="G3045" s="4">
        <f>SUM(G3044)</f>
        <v/>
      </c>
    </row>
    <row r="3046" ht="15" customHeight="1">
      <c r="A3046" s="1" t="n"/>
      <c r="B3046" s="1" t="n"/>
      <c r="C3046" s="1" t="n"/>
      <c r="D3046" s="1" t="n"/>
      <c r="E3046" s="78" t="inlineStr">
        <is>
          <t>VALOR BDI:</t>
        </is>
      </c>
      <c r="F3046" s="89" t="n"/>
      <c r="G3046" s="4">
        <f>ROUNDDOWN(G3045*BDI,2)</f>
        <v/>
      </c>
    </row>
    <row r="3047" ht="15" customHeight="1">
      <c r="A3047" s="1" t="n"/>
      <c r="B3047" s="1" t="n"/>
      <c r="C3047" s="1" t="n"/>
      <c r="D3047" s="1" t="n"/>
      <c r="E3047" s="78" t="inlineStr">
        <is>
          <t>VALOR COM BDI:</t>
        </is>
      </c>
      <c r="F3047" s="89" t="n"/>
      <c r="G3047" s="4">
        <f>G3046 + G3045</f>
        <v/>
      </c>
    </row>
    <row r="3048" ht="9.949999999999999" customHeight="1">
      <c r="A3048" s="1" t="n"/>
      <c r="B3048" s="1" t="n"/>
      <c r="C3048" s="1" t="n"/>
      <c r="D3048" s="1" t="n"/>
      <c r="E3048" s="79" t="n"/>
    </row>
    <row r="3049" ht="20.1" customHeight="1">
      <c r="A3049" s="80" t="inlineStr">
        <is>
          <t>90822 PORTA DE MADEIRA PARA PINTURA, SEMI-OCA (LEVE OU MÉDIA), 80X210CM, ESPESSURA DE 3,5CM, INCLUSO DOBRADIÇAS - FORNECIMENTO E INSTALAÇÃO. AF_12/2019 (UN)</t>
        </is>
      </c>
      <c r="B3049" s="88" t="n"/>
      <c r="C3049" s="88" t="n"/>
      <c r="D3049" s="88" t="n"/>
      <c r="E3049" s="88" t="n"/>
      <c r="F3049" s="88" t="n"/>
      <c r="G3049" s="89" t="n"/>
    </row>
    <row r="3050" ht="15" customHeight="1">
      <c r="A3050" s="76" t="inlineStr">
        <is>
          <t>Material</t>
        </is>
      </c>
      <c r="B3050" s="89" t="n"/>
      <c r="C3050" s="74" t="inlineStr">
        <is>
          <t>FONTE</t>
        </is>
      </c>
      <c r="D3050" s="74" t="inlineStr">
        <is>
          <t>UNID</t>
        </is>
      </c>
      <c r="E3050" s="74" t="inlineStr">
        <is>
          <t>COEFICIENTE</t>
        </is>
      </c>
      <c r="F3050" s="74" t="inlineStr">
        <is>
          <t>PREÇO UNITÁRIO</t>
        </is>
      </c>
      <c r="G3050" s="74" t="inlineStr">
        <is>
          <t>TOTAL</t>
        </is>
      </c>
    </row>
    <row r="3051" ht="29.1" customHeight="1">
      <c r="A3051" s="18" t="inlineStr">
        <is>
          <t>00002432</t>
        </is>
      </c>
      <c r="B3051" s="19" t="inlineStr">
        <is>
          <t>DOBRADICA EM ACO/FERRO, 3 1/2" X 3", E= 1,9 A 2 MM, COM ANEL, CROMADO OU ZINCADO, TAMPA BOLA, COM PARAFUSOS</t>
        </is>
      </c>
      <c r="C3051" s="18" t="inlineStr">
        <is>
          <t>SINAPI</t>
        </is>
      </c>
      <c r="D3051" s="18" t="inlineStr">
        <is>
          <t>UN</t>
        </is>
      </c>
      <c r="E3051" s="20" t="n">
        <v>3</v>
      </c>
      <c r="F3051" s="21">
        <f>ROUND(M3051*FATOR, 2)</f>
        <v/>
      </c>
      <c r="G3051" s="21">
        <f>TRUNC(TRUNC(E3051,8)*F3051,2)</f>
        <v/>
      </c>
      <c r="L3051" t="n">
        <v>3</v>
      </c>
      <c r="M3051" t="n">
        <v>32.27</v>
      </c>
      <c r="N3051">
        <f>(M3051-F3051)</f>
        <v/>
      </c>
    </row>
    <row r="3052" ht="21" customHeight="1">
      <c r="A3052" s="18" t="inlineStr">
        <is>
          <t>00011055</t>
        </is>
      </c>
      <c r="B3052" s="19" t="inlineStr">
        <is>
          <t>PARAFUSO ROSCA SOBERBA ZINCADO CABECA CHATA FENDA SIMPLES 3,5 X 25 MM (1 ")</t>
        </is>
      </c>
      <c r="C3052" s="18" t="inlineStr">
        <is>
          <t>SINAPI</t>
        </is>
      </c>
      <c r="D3052" s="18" t="inlineStr">
        <is>
          <t>UN</t>
        </is>
      </c>
      <c r="E3052" s="20" t="n">
        <v>19.8</v>
      </c>
      <c r="F3052" s="21">
        <f>ROUND(M3052*FATOR, 2)</f>
        <v/>
      </c>
      <c r="G3052" s="21">
        <f>TRUNC(TRUNC(E3052,8)*F3052,2)</f>
        <v/>
      </c>
      <c r="L3052" t="n">
        <v>19.8</v>
      </c>
      <c r="M3052" t="n">
        <v>0.06</v>
      </c>
      <c r="N3052">
        <f>(M3052-F3052)</f>
        <v/>
      </c>
    </row>
    <row r="3053" ht="38.1" customHeight="1">
      <c r="A3053" s="18" t="inlineStr">
        <is>
          <t>00010555</t>
        </is>
      </c>
      <c r="B3053" s="19" t="inlineStr">
        <is>
          <t>PORTA DE MADEIRA, FOLHA MEDIA (NBR 15930) DE 800 X 2100 MM, DE 35 MM A 40 MM DE ESPESSURA, NUCLEO SEMI-SOLIDO (SARRAFEADO), CAPA LISA EM HDF, ACABAMENTO EM PRIMER PARA PINTURA</t>
        </is>
      </c>
      <c r="C3053" s="18" t="inlineStr">
        <is>
          <t>SINAPI</t>
        </is>
      </c>
      <c r="D3053" s="18" t="inlineStr">
        <is>
          <t>UN</t>
        </is>
      </c>
      <c r="E3053" s="20" t="n">
        <v>1</v>
      </c>
      <c r="F3053" s="21">
        <f>ROUND(M3053*FATOR, 2)</f>
        <v/>
      </c>
      <c r="G3053" s="21">
        <f>TRUNC(TRUNC(E3053,8)*F3053,2)</f>
        <v/>
      </c>
      <c r="L3053" t="n">
        <v>1</v>
      </c>
      <c r="M3053" t="n">
        <v>269.44</v>
      </c>
      <c r="N3053">
        <f>(M3053-F3053)</f>
        <v/>
      </c>
    </row>
    <row r="3054" ht="15" customHeight="1">
      <c r="A3054" s="1" t="n"/>
      <c r="B3054" s="1" t="n"/>
      <c r="C3054" s="1" t="n"/>
      <c r="D3054" s="1" t="n"/>
      <c r="E3054" s="77" t="inlineStr">
        <is>
          <t>TOTAL Material:</t>
        </is>
      </c>
      <c r="F3054" s="89" t="n"/>
      <c r="G3054" s="22">
        <f>SUM(G3051:G3053)</f>
        <v/>
      </c>
    </row>
    <row r="3055" ht="15" customHeight="1">
      <c r="A3055" s="76" t="inlineStr">
        <is>
          <t>Mão de Obra com Encargos Complementares</t>
        </is>
      </c>
      <c r="B3055" s="89" t="n"/>
      <c r="C3055" s="74" t="inlineStr">
        <is>
          <t>FONTE</t>
        </is>
      </c>
      <c r="D3055" s="74" t="inlineStr">
        <is>
          <t>UNID</t>
        </is>
      </c>
      <c r="E3055" s="74" t="inlineStr">
        <is>
          <t>COEFICIENTE</t>
        </is>
      </c>
      <c r="F3055" s="74" t="inlineStr">
        <is>
          <t>PREÇO UNITÁRIO</t>
        </is>
      </c>
      <c r="G3055" s="74" t="inlineStr">
        <is>
          <t>TOTAL</t>
        </is>
      </c>
    </row>
    <row r="3056" ht="21" customHeight="1">
      <c r="A3056" s="18" t="inlineStr">
        <is>
          <t>88261</t>
        </is>
      </c>
      <c r="B3056" s="19" t="inlineStr">
        <is>
          <t>CARPINTEIRO DE ESQUADRIA COM ENCARGOS COMPLEMENTARES</t>
        </is>
      </c>
      <c r="C3056" s="18" t="inlineStr">
        <is>
          <t>SINAPI</t>
        </is>
      </c>
      <c r="D3056" s="18" t="inlineStr">
        <is>
          <t>H</t>
        </is>
      </c>
      <c r="E3056" s="20">
        <f>L3056*FATOR</f>
        <v/>
      </c>
      <c r="F3056" s="21">
        <f>'COMPOSICOES AUXILIARES'!G806</f>
        <v/>
      </c>
      <c r="G3056" s="21">
        <f>TRUNC(TRUNC(E3056,8)*F3056,2)</f>
        <v/>
      </c>
      <c r="L3056" t="n">
        <v>1.546</v>
      </c>
      <c r="M3056" t="n">
        <v>27.62</v>
      </c>
      <c r="N3056">
        <f>(M3056-F3056)</f>
        <v/>
      </c>
    </row>
    <row r="3057" ht="15" customHeight="1">
      <c r="A3057" s="18" t="inlineStr">
        <is>
          <t>88316</t>
        </is>
      </c>
      <c r="B3057" s="19" t="inlineStr">
        <is>
          <t>SERVENTE COM ENCARGOS COMPLEMENTARES</t>
        </is>
      </c>
      <c r="C3057" s="18" t="inlineStr">
        <is>
          <t>SINAPI</t>
        </is>
      </c>
      <c r="D3057" s="18" t="inlineStr">
        <is>
          <t>H</t>
        </is>
      </c>
      <c r="E3057" s="20">
        <f>L3057*FATOR</f>
        <v/>
      </c>
      <c r="F3057" s="21">
        <f>'COMPOSICOES AUXILIARES'!G3382</f>
        <v/>
      </c>
      <c r="G3057" s="21">
        <f>TRUNC(TRUNC(E3057,8)*F3057,2)</f>
        <v/>
      </c>
      <c r="L3057" t="n">
        <v>0.773</v>
      </c>
      <c r="M3057" t="n">
        <v>22.1</v>
      </c>
      <c r="N3057">
        <f>(M3057-F3057)</f>
        <v/>
      </c>
    </row>
    <row r="3058" ht="18" customHeight="1">
      <c r="A3058" s="1" t="n"/>
      <c r="B3058" s="1" t="n"/>
      <c r="C3058" s="1" t="n"/>
      <c r="D3058" s="1" t="n"/>
      <c r="E3058" s="77" t="inlineStr">
        <is>
          <t>TOTAL Mão de Obra com Encargos Complementares:</t>
        </is>
      </c>
      <c r="F3058" s="89" t="n"/>
      <c r="G3058" s="22">
        <f>SUM(G3056:G3057)</f>
        <v/>
      </c>
    </row>
    <row r="3059" ht="15" customHeight="1">
      <c r="A3059" s="1" t="n"/>
      <c r="B3059" s="1" t="n"/>
      <c r="C3059" s="1" t="n"/>
      <c r="D3059" s="1" t="n"/>
      <c r="E3059" s="78" t="inlineStr">
        <is>
          <t>VALOR:</t>
        </is>
      </c>
      <c r="F3059" s="89" t="n"/>
      <c r="G3059" s="4">
        <f>SUM(G3054,G3058)</f>
        <v/>
      </c>
    </row>
    <row r="3060" ht="15" customHeight="1">
      <c r="A3060" s="1" t="n"/>
      <c r="B3060" s="1" t="n"/>
      <c r="C3060" s="1" t="n"/>
      <c r="D3060" s="1" t="n"/>
      <c r="E3060" s="78" t="inlineStr">
        <is>
          <t>VALOR BDI:</t>
        </is>
      </c>
      <c r="F3060" s="89" t="n"/>
      <c r="G3060" s="4">
        <f>ROUNDDOWN(G3059*BDI,2)</f>
        <v/>
      </c>
    </row>
    <row r="3061" ht="15" customHeight="1">
      <c r="A3061" s="1" t="n"/>
      <c r="B3061" s="1" t="n"/>
      <c r="C3061" s="1" t="n"/>
      <c r="D3061" s="1" t="n"/>
      <c r="E3061" s="78" t="inlineStr">
        <is>
          <t>VALOR COM BDI:</t>
        </is>
      </c>
      <c r="F3061" s="89" t="n"/>
      <c r="G3061" s="4">
        <f>G3060 + G3059</f>
        <v/>
      </c>
    </row>
    <row r="3062" ht="9.949999999999999" customHeight="1">
      <c r="A3062" s="1" t="n"/>
      <c r="B3062" s="1" t="n"/>
      <c r="C3062" s="1" t="n"/>
      <c r="D3062" s="1" t="n"/>
      <c r="E3062" s="79" t="n"/>
    </row>
    <row r="3063" ht="20.1" customHeight="1">
      <c r="A3063" s="80" t="inlineStr">
        <is>
          <t>91341 PORTA EM ALUMÍNIO DE ABRIR TIPO VENEZIANA COM GUARNIÇÃO, FIXAÇÃO COM PARAFUSOS - FORNECIMENTO E INSTALAÇÃO. AF_12/2019 (M2)</t>
        </is>
      </c>
      <c r="B3063" s="88" t="n"/>
      <c r="C3063" s="88" t="n"/>
      <c r="D3063" s="88" t="n"/>
      <c r="E3063" s="88" t="n"/>
      <c r="F3063" s="88" t="n"/>
      <c r="G3063" s="89" t="n"/>
    </row>
    <row r="3064" ht="15" customHeight="1">
      <c r="A3064" s="76" t="inlineStr">
        <is>
          <t>Material</t>
        </is>
      </c>
      <c r="B3064" s="89" t="n"/>
      <c r="C3064" s="74" t="inlineStr">
        <is>
          <t>FONTE</t>
        </is>
      </c>
      <c r="D3064" s="74" t="inlineStr">
        <is>
          <t>UNID</t>
        </is>
      </c>
      <c r="E3064" s="74" t="inlineStr">
        <is>
          <t>COEFICIENTE</t>
        </is>
      </c>
      <c r="F3064" s="74" t="inlineStr">
        <is>
          <t>PREÇO UNITÁRIO</t>
        </is>
      </c>
      <c r="G3064" s="74" t="inlineStr">
        <is>
          <t>TOTAL</t>
        </is>
      </c>
    </row>
    <row r="3065" ht="29.1" customHeight="1">
      <c r="A3065" s="18" t="inlineStr">
        <is>
          <t>00007568</t>
        </is>
      </c>
      <c r="B3065" s="19" t="inlineStr">
        <is>
          <t>BUCHA DE NYLON SEM ABA S10, COM PARAFUSO DE 6,10 X 65 MM EM ACO ZINCADO COM ROSCA SOBERBA, CABECA CHATA E FENDA PHILLIPS</t>
        </is>
      </c>
      <c r="C3065" s="18" t="inlineStr">
        <is>
          <t>SINAPI</t>
        </is>
      </c>
      <c r="D3065" s="18" t="inlineStr">
        <is>
          <t>UN</t>
        </is>
      </c>
      <c r="E3065" s="20" t="n">
        <v>4.8166</v>
      </c>
      <c r="F3065" s="21">
        <f>ROUND(M3065*FATOR, 2)</f>
        <v/>
      </c>
      <c r="G3065" s="21">
        <f>TRUNC(TRUNC(E3065,8)*F3065,2)</f>
        <v/>
      </c>
      <c r="L3065" t="n">
        <v>4.8166</v>
      </c>
      <c r="M3065" t="n">
        <v>0.92</v>
      </c>
      <c r="N3065">
        <f>(M3065-F3065)</f>
        <v/>
      </c>
    </row>
    <row r="3066" ht="29.1" customHeight="1">
      <c r="A3066" s="18" t="inlineStr">
        <is>
          <t>00036888</t>
        </is>
      </c>
      <c r="B3066" s="19" t="inlineStr">
        <is>
          <t>GUARNICAO / MOLDURA / ARREMATE DE ACABAMENTO PARA ESQUADRIA, EM ALUMINIO PERFIL 25, ACABAMENTO ANODIZADO BRANCO OU BRILHANTE, PARA 1 FACE</t>
        </is>
      </c>
      <c r="C3066" s="18" t="inlineStr">
        <is>
          <t>SINAPI</t>
        </is>
      </c>
      <c r="D3066" s="18" t="inlineStr">
        <is>
          <t>M</t>
        </is>
      </c>
      <c r="E3066" s="20" t="n">
        <v>6.8504</v>
      </c>
      <c r="F3066" s="21">
        <f>ROUND(M3066*FATOR, 2)</f>
        <v/>
      </c>
      <c r="G3066" s="21">
        <f>TRUNC(TRUNC(E3066,8)*F3066,2)</f>
        <v/>
      </c>
      <c r="L3066" t="n">
        <v>6.8504</v>
      </c>
      <c r="M3066" t="n">
        <v>29.14</v>
      </c>
      <c r="N3066">
        <f>(M3066-F3066)</f>
        <v/>
      </c>
    </row>
    <row r="3067" ht="29.1" customHeight="1">
      <c r="A3067" s="18" t="inlineStr">
        <is>
          <t>00039025</t>
        </is>
      </c>
      <c r="B3067" s="19" t="inlineStr">
        <is>
          <t>PORTA DE ABRIR, TIPO VENEZIANA, EM ALUMINIO, ACABAMENTO ANODIZADO NATURAL, 90 MM X 210 MM (LARGURA X ALTURA), SEM GUARNICAO/ALIZAR/VISTA</t>
        </is>
      </c>
      <c r="C3067" s="18" t="inlineStr">
        <is>
          <t>SINAPI</t>
        </is>
      </c>
      <c r="D3067" s="18" t="inlineStr">
        <is>
          <t>UN</t>
        </is>
      </c>
      <c r="E3067" s="20" t="n">
        <v>0.5473</v>
      </c>
      <c r="F3067" s="21">
        <f>ROUND(M3067*FATOR, 2)</f>
        <v/>
      </c>
      <c r="G3067" s="21">
        <f>TRUNC(TRUNC(E3067,8)*F3067,2)</f>
        <v/>
      </c>
      <c r="L3067" t="n">
        <v>0.5473</v>
      </c>
      <c r="M3067" t="n">
        <v>545.95</v>
      </c>
      <c r="N3067">
        <f>(M3067-F3067)</f>
        <v/>
      </c>
    </row>
    <row r="3068" ht="21" customHeight="1">
      <c r="A3068" s="18" t="inlineStr">
        <is>
          <t>00000142</t>
        </is>
      </c>
      <c r="B3068" s="19" t="inlineStr">
        <is>
          <t>SELANTE ELASTICO MONOCOMPONENTE A BASE DE POLIURETANO (PU) PARA JUNTAS DIVERSAS</t>
        </is>
      </c>
      <c r="C3068" s="18" t="inlineStr">
        <is>
          <t>SINAPI</t>
        </is>
      </c>
      <c r="D3068" s="18" t="inlineStr">
        <is>
          <t>310ML</t>
        </is>
      </c>
      <c r="E3068" s="20" t="n">
        <v>0.8829</v>
      </c>
      <c r="F3068" s="21">
        <f>ROUND(M3068*FATOR, 2)</f>
        <v/>
      </c>
      <c r="G3068" s="21">
        <f>TRUNC(TRUNC(E3068,8)*F3068,2)</f>
        <v/>
      </c>
      <c r="L3068" t="n">
        <v>0.8829</v>
      </c>
      <c r="M3068" t="n">
        <v>38.65</v>
      </c>
      <c r="N3068">
        <f>(M3068-F3068)</f>
        <v/>
      </c>
    </row>
    <row r="3069" ht="15" customHeight="1">
      <c r="A3069" s="1" t="n"/>
      <c r="B3069" s="1" t="n"/>
      <c r="C3069" s="1" t="n"/>
      <c r="D3069" s="1" t="n"/>
      <c r="E3069" s="77" t="inlineStr">
        <is>
          <t>TOTAL Material:</t>
        </is>
      </c>
      <c r="F3069" s="89" t="n"/>
      <c r="G3069" s="22">
        <f>SUM(G3065:G3068)</f>
        <v/>
      </c>
    </row>
    <row r="3070" ht="15" customHeight="1">
      <c r="A3070" s="76" t="inlineStr">
        <is>
          <t>Mão de Obra com Encargos Complementares</t>
        </is>
      </c>
      <c r="B3070" s="89" t="n"/>
      <c r="C3070" s="74" t="inlineStr">
        <is>
          <t>FONTE</t>
        </is>
      </c>
      <c r="D3070" s="74" t="inlineStr">
        <is>
          <t>UNID</t>
        </is>
      </c>
      <c r="E3070" s="74" t="inlineStr">
        <is>
          <t>COEFICIENTE</t>
        </is>
      </c>
      <c r="F3070" s="74" t="inlineStr">
        <is>
          <t>PREÇO UNITÁRIO</t>
        </is>
      </c>
      <c r="G3070" s="74" t="inlineStr">
        <is>
          <t>TOTAL</t>
        </is>
      </c>
    </row>
    <row r="3071" ht="15" customHeight="1">
      <c r="A3071" s="18" t="inlineStr">
        <is>
          <t>88309</t>
        </is>
      </c>
      <c r="B3071" s="19" t="inlineStr">
        <is>
          <t>PEDREIRO COM ENCARGOS COMPLEMENTARES</t>
        </is>
      </c>
      <c r="C3071" s="18" t="inlineStr">
        <is>
          <t>SINAPI</t>
        </is>
      </c>
      <c r="D3071" s="18" t="inlineStr">
        <is>
          <t>H</t>
        </is>
      </c>
      <c r="E3071" s="20">
        <f>L3071*FATOR</f>
        <v/>
      </c>
      <c r="F3071" s="21">
        <f>'COMPOSICOES AUXILIARES'!G2963</f>
        <v/>
      </c>
      <c r="G3071" s="21">
        <f>TRUNC(TRUNC(E3071,8)*F3071,2)</f>
        <v/>
      </c>
      <c r="L3071" t="n">
        <v>0.3826</v>
      </c>
      <c r="M3071" t="n">
        <v>28.88</v>
      </c>
      <c r="N3071">
        <f>(M3071-F3071)</f>
        <v/>
      </c>
    </row>
    <row r="3072" ht="15" customHeight="1">
      <c r="A3072" s="18" t="inlineStr">
        <is>
          <t>88316</t>
        </is>
      </c>
      <c r="B3072" s="19" t="inlineStr">
        <is>
          <t>SERVENTE COM ENCARGOS COMPLEMENTARES</t>
        </is>
      </c>
      <c r="C3072" s="18" t="inlineStr">
        <is>
          <t>SINAPI</t>
        </is>
      </c>
      <c r="D3072" s="18" t="inlineStr">
        <is>
          <t>H</t>
        </is>
      </c>
      <c r="E3072" s="20">
        <f>L3072*FATOR</f>
        <v/>
      </c>
      <c r="F3072" s="21">
        <f>'COMPOSICOES AUXILIARES'!G3382</f>
        <v/>
      </c>
      <c r="G3072" s="21">
        <f>TRUNC(TRUNC(E3072,8)*F3072,2)</f>
        <v/>
      </c>
      <c r="L3072" t="n">
        <v>0.191</v>
      </c>
      <c r="M3072" t="n">
        <v>22.1</v>
      </c>
      <c r="N3072">
        <f>(M3072-F3072)</f>
        <v/>
      </c>
    </row>
    <row r="3073" ht="18" customHeight="1">
      <c r="A3073" s="1" t="n"/>
      <c r="B3073" s="1" t="n"/>
      <c r="C3073" s="1" t="n"/>
      <c r="D3073" s="1" t="n"/>
      <c r="E3073" s="77" t="inlineStr">
        <is>
          <t>TOTAL Mão de Obra com Encargos Complementares:</t>
        </is>
      </c>
      <c r="F3073" s="89" t="n"/>
      <c r="G3073" s="22">
        <f>SUM(G3071:G3072)</f>
        <v/>
      </c>
    </row>
    <row r="3074" ht="15" customHeight="1">
      <c r="A3074" s="1" t="n"/>
      <c r="B3074" s="1" t="n"/>
      <c r="C3074" s="1" t="n"/>
      <c r="D3074" s="1" t="n"/>
      <c r="E3074" s="78" t="inlineStr">
        <is>
          <t>VALOR:</t>
        </is>
      </c>
      <c r="F3074" s="89" t="n"/>
      <c r="G3074" s="4">
        <f>SUM(G3069,G3073)</f>
        <v/>
      </c>
    </row>
    <row r="3075" ht="15" customHeight="1">
      <c r="A3075" s="1" t="n"/>
      <c r="B3075" s="1" t="n"/>
      <c r="C3075" s="1" t="n"/>
      <c r="D3075" s="1" t="n"/>
      <c r="E3075" s="78" t="inlineStr">
        <is>
          <t>VALOR BDI:</t>
        </is>
      </c>
      <c r="F3075" s="89" t="n"/>
      <c r="G3075" s="4">
        <f>ROUNDDOWN(G3074*BDI,2)</f>
        <v/>
      </c>
    </row>
    <row r="3076" ht="15" customHeight="1">
      <c r="A3076" s="1" t="n"/>
      <c r="B3076" s="1" t="n"/>
      <c r="C3076" s="1" t="n"/>
      <c r="D3076" s="1" t="n"/>
      <c r="E3076" s="78" t="inlineStr">
        <is>
          <t>VALOR COM BDI:</t>
        </is>
      </c>
      <c r="F3076" s="89" t="n"/>
      <c r="G3076" s="4">
        <f>G3075 + G3074</f>
        <v/>
      </c>
    </row>
    <row r="3077" ht="9.949999999999999" customHeight="1">
      <c r="A3077" s="1" t="n"/>
      <c r="B3077" s="1" t="n"/>
      <c r="C3077" s="1" t="n"/>
      <c r="D3077" s="1" t="n"/>
      <c r="E3077" s="79" t="n"/>
    </row>
    <row r="3078" ht="20.1" customHeight="1">
      <c r="A3078" s="80" t="inlineStr">
        <is>
          <t>101616 PREPARO DE FUNDO DE VALA COM LARGURA MENOR QUE 1,5 M (ACERTO DO SOLO NATURAL). AF_08/2020 (M2)</t>
        </is>
      </c>
      <c r="B3078" s="88" t="n"/>
      <c r="C3078" s="88" t="n"/>
      <c r="D3078" s="88" t="n"/>
      <c r="E3078" s="88" t="n"/>
      <c r="F3078" s="88" t="n"/>
      <c r="G3078" s="89" t="n"/>
    </row>
    <row r="3079" ht="15" customHeight="1">
      <c r="A3079" s="76" t="inlineStr">
        <is>
          <t>Equipamento Custo Horário</t>
        </is>
      </c>
      <c r="B3079" s="89" t="n"/>
      <c r="C3079" s="74" t="inlineStr">
        <is>
          <t>FONTE</t>
        </is>
      </c>
      <c r="D3079" s="74" t="inlineStr">
        <is>
          <t>UNID</t>
        </is>
      </c>
      <c r="E3079" s="74" t="inlineStr">
        <is>
          <t>COEFICIENTE</t>
        </is>
      </c>
      <c r="F3079" s="74" t="inlineStr">
        <is>
          <t>PREÇO UNITÁRIO</t>
        </is>
      </c>
      <c r="G3079" s="74" t="inlineStr">
        <is>
          <t>TOTAL</t>
        </is>
      </c>
    </row>
    <row r="3080" ht="29.1" customHeight="1">
      <c r="A3080" s="18" t="inlineStr">
        <is>
          <t>91534</t>
        </is>
      </c>
      <c r="B3080" s="19" t="inlineStr">
        <is>
          <t>COMPACTADOR DE SOLOS DE PERCUSSÃO (SOQUETE) COM MOTOR A GASOLINA 4 TEMPOS, POTÊNCIA 4 CV - CHI DIURNO. AF_08/2015</t>
        </is>
      </c>
      <c r="C3080" s="18" t="inlineStr">
        <is>
          <t>SINAPI</t>
        </is>
      </c>
      <c r="D3080" s="18" t="inlineStr">
        <is>
          <t>CHI</t>
        </is>
      </c>
      <c r="E3080" s="20" t="n">
        <v>0.0036</v>
      </c>
      <c r="F3080" s="21">
        <f>'COMPOSICOES AUXILIARES'!G849</f>
        <v/>
      </c>
      <c r="G3080" s="21">
        <f>TRUNC(TRUNC(E3080,8)*F3080,2)</f>
        <v/>
      </c>
      <c r="L3080" t="n">
        <v>0.0036</v>
      </c>
      <c r="M3080" t="n">
        <v>33.26</v>
      </c>
      <c r="N3080">
        <f>(M3080-F3080)</f>
        <v/>
      </c>
    </row>
    <row r="3081" ht="29.1" customHeight="1">
      <c r="A3081" s="18" t="inlineStr">
        <is>
          <t>91533</t>
        </is>
      </c>
      <c r="B3081" s="19" t="inlineStr">
        <is>
          <t>COMPACTADOR DE SOLOS DE PERCUSSÃO (SOQUETE) COM MOTOR A GASOLINA 4 TEMPOS, POTÊNCIA 4 CV - CHP DIURNO. AF_08/2015</t>
        </is>
      </c>
      <c r="C3081" s="18" t="inlineStr">
        <is>
          <t>SINAPI</t>
        </is>
      </c>
      <c r="D3081" s="18" t="inlineStr">
        <is>
          <t>CHP</t>
        </is>
      </c>
      <c r="E3081" s="20" t="n">
        <v>0.0036</v>
      </c>
      <c r="F3081" s="21">
        <f>'COMPOSICOES AUXILIARES'!G863</f>
        <v/>
      </c>
      <c r="G3081" s="21">
        <f>TRUNC(TRUNC(E3081,8)*F3081,2)</f>
        <v/>
      </c>
      <c r="L3081" t="n">
        <v>0.0036</v>
      </c>
      <c r="M3081" t="n">
        <v>41.04</v>
      </c>
      <c r="N3081">
        <f>(M3081-F3081)</f>
        <v/>
      </c>
    </row>
    <row r="3082" ht="18" customHeight="1">
      <c r="A3082" s="1" t="n"/>
      <c r="B3082" s="1" t="n"/>
      <c r="C3082" s="1" t="n"/>
      <c r="D3082" s="1" t="n"/>
      <c r="E3082" s="77" t="inlineStr">
        <is>
          <t>TOTAL Equipamento Custo Horário:</t>
        </is>
      </c>
      <c r="F3082" s="89" t="n"/>
      <c r="G3082" s="22">
        <f>SUM(G3080:G3081)</f>
        <v/>
      </c>
    </row>
    <row r="3083" ht="15" customHeight="1">
      <c r="A3083" s="76" t="inlineStr">
        <is>
          <t>Mão de Obra com Encargos Complementares</t>
        </is>
      </c>
      <c r="B3083" s="89" t="n"/>
      <c r="C3083" s="74" t="inlineStr">
        <is>
          <t>FONTE</t>
        </is>
      </c>
      <c r="D3083" s="74" t="inlineStr">
        <is>
          <t>UNID</t>
        </is>
      </c>
      <c r="E3083" s="74" t="inlineStr">
        <is>
          <t>COEFICIENTE</t>
        </is>
      </c>
      <c r="F3083" s="74" t="inlineStr">
        <is>
          <t>PREÇO UNITÁRIO</t>
        </is>
      </c>
      <c r="G3083" s="74" t="inlineStr">
        <is>
          <t>TOTAL</t>
        </is>
      </c>
    </row>
    <row r="3084" ht="15" customHeight="1">
      <c r="A3084" s="18" t="inlineStr">
        <is>
          <t>88309</t>
        </is>
      </c>
      <c r="B3084" s="19" t="inlineStr">
        <is>
          <t>PEDREIRO COM ENCARGOS COMPLEMENTARES</t>
        </is>
      </c>
      <c r="C3084" s="18" t="inlineStr">
        <is>
          <t>SINAPI</t>
        </is>
      </c>
      <c r="D3084" s="18" t="inlineStr">
        <is>
          <t>H</t>
        </is>
      </c>
      <c r="E3084" s="20">
        <f>L3084*FATOR</f>
        <v/>
      </c>
      <c r="F3084" s="21">
        <f>'COMPOSICOES AUXILIARES'!G2963</f>
        <v/>
      </c>
      <c r="G3084" s="21">
        <f>TRUNC(TRUNC(E3084,8)*F3084,2)</f>
        <v/>
      </c>
      <c r="L3084" t="n">
        <v>0.102</v>
      </c>
      <c r="M3084" t="n">
        <v>28.88</v>
      </c>
      <c r="N3084">
        <f>(M3084-F3084)</f>
        <v/>
      </c>
    </row>
    <row r="3085" ht="15" customHeight="1">
      <c r="A3085" s="18" t="inlineStr">
        <is>
          <t>88316</t>
        </is>
      </c>
      <c r="B3085" s="19" t="inlineStr">
        <is>
          <t>SERVENTE COM ENCARGOS COMPLEMENTARES</t>
        </is>
      </c>
      <c r="C3085" s="18" t="inlineStr">
        <is>
          <t>SINAPI</t>
        </is>
      </c>
      <c r="D3085" s="18" t="inlineStr">
        <is>
          <t>H</t>
        </is>
      </c>
      <c r="E3085" s="20">
        <f>L3085*FATOR</f>
        <v/>
      </c>
      <c r="F3085" s="21">
        <f>'COMPOSICOES AUXILIARES'!G3382</f>
        <v/>
      </c>
      <c r="G3085" s="21">
        <f>TRUNC(TRUNC(E3085,8)*F3085,2)</f>
        <v/>
      </c>
      <c r="L3085" t="n">
        <v>0.1531</v>
      </c>
      <c r="M3085" t="n">
        <v>22.1</v>
      </c>
      <c r="N3085">
        <f>(M3085-F3085)</f>
        <v/>
      </c>
    </row>
    <row r="3086" ht="18" customHeight="1">
      <c r="A3086" s="1" t="n"/>
      <c r="B3086" s="1" t="n"/>
      <c r="C3086" s="1" t="n"/>
      <c r="D3086" s="1" t="n"/>
      <c r="E3086" s="77" t="inlineStr">
        <is>
          <t>TOTAL Mão de Obra com Encargos Complementares:</t>
        </is>
      </c>
      <c r="F3086" s="89" t="n"/>
      <c r="G3086" s="22">
        <f>SUM(G3084:G3085)</f>
        <v/>
      </c>
    </row>
    <row r="3087" ht="15" customHeight="1">
      <c r="A3087" s="1" t="n"/>
      <c r="B3087" s="1" t="n"/>
      <c r="C3087" s="1" t="n"/>
      <c r="D3087" s="1" t="n"/>
      <c r="E3087" s="78" t="inlineStr">
        <is>
          <t>VALOR:</t>
        </is>
      </c>
      <c r="F3087" s="89" t="n"/>
      <c r="G3087" s="4">
        <f>SUM(G3086,G3082)</f>
        <v/>
      </c>
    </row>
    <row r="3088" ht="15" customHeight="1">
      <c r="A3088" s="1" t="n"/>
      <c r="B3088" s="1" t="n"/>
      <c r="C3088" s="1" t="n"/>
      <c r="D3088" s="1" t="n"/>
      <c r="E3088" s="78" t="inlineStr">
        <is>
          <t>VALOR BDI:</t>
        </is>
      </c>
      <c r="F3088" s="89" t="n"/>
      <c r="G3088" s="4">
        <f>ROUNDDOWN(G3087*BDI,2)</f>
        <v/>
      </c>
    </row>
    <row r="3089" ht="15" customHeight="1">
      <c r="A3089" s="1" t="n"/>
      <c r="B3089" s="1" t="n"/>
      <c r="C3089" s="1" t="n"/>
      <c r="D3089" s="1" t="n"/>
      <c r="E3089" s="78" t="inlineStr">
        <is>
          <t>VALOR COM BDI:</t>
        </is>
      </c>
      <c r="F3089" s="89" t="n"/>
      <c r="G3089" s="4">
        <f>G3088 + G3087</f>
        <v/>
      </c>
    </row>
    <row r="3090" ht="9.949999999999999" customHeight="1">
      <c r="A3090" s="1" t="n"/>
      <c r="B3090" s="1" t="n"/>
      <c r="C3090" s="1" t="n"/>
      <c r="D3090" s="1" t="n"/>
      <c r="E3090" s="79" t="n"/>
    </row>
    <row r="3091" ht="20.1" customHeight="1">
      <c r="A3091" s="80" t="inlineStr">
        <is>
          <t>101618 PREPARO DE FUNDO DE VALA COM LARGURA MENOR QUE 1,5 M, COM CAMADA DE AREIA, LANÇAMENTO MANUAL. AF_08/2020 (M3)</t>
        </is>
      </c>
      <c r="B3091" s="88" t="n"/>
      <c r="C3091" s="88" t="n"/>
      <c r="D3091" s="88" t="n"/>
      <c r="E3091" s="88" t="n"/>
      <c r="F3091" s="88" t="n"/>
      <c r="G3091" s="89" t="n"/>
    </row>
    <row r="3092" ht="15" customHeight="1">
      <c r="A3092" s="76" t="inlineStr">
        <is>
          <t>Equipamento Custo Horário</t>
        </is>
      </c>
      <c r="B3092" s="89" t="n"/>
      <c r="C3092" s="74" t="inlineStr">
        <is>
          <t>FONTE</t>
        </is>
      </c>
      <c r="D3092" s="74" t="inlineStr">
        <is>
          <t>UNID</t>
        </is>
      </c>
      <c r="E3092" s="74" t="inlineStr">
        <is>
          <t>COEFICIENTE</t>
        </is>
      </c>
      <c r="F3092" s="74" t="inlineStr">
        <is>
          <t>PREÇO UNITÁRIO</t>
        </is>
      </c>
      <c r="G3092" s="74" t="inlineStr">
        <is>
          <t>TOTAL</t>
        </is>
      </c>
    </row>
    <row r="3093" ht="29.1" customHeight="1">
      <c r="A3093" s="18" t="inlineStr">
        <is>
          <t>91534</t>
        </is>
      </c>
      <c r="B3093" s="19" t="inlineStr">
        <is>
          <t>COMPACTADOR DE SOLOS DE PERCUSSÃO (SOQUETE) COM MOTOR A GASOLINA 4 TEMPOS, POTÊNCIA 4 CV - CHI DIURNO. AF_08/2015</t>
        </is>
      </c>
      <c r="C3093" s="18" t="inlineStr">
        <is>
          <t>SINAPI</t>
        </is>
      </c>
      <c r="D3093" s="18" t="inlineStr">
        <is>
          <t>CHI</t>
        </is>
      </c>
      <c r="E3093" s="20" t="n">
        <v>0.06660000000000001</v>
      </c>
      <c r="F3093" s="21">
        <f>'COMPOSICOES AUXILIARES'!G849</f>
        <v/>
      </c>
      <c r="G3093" s="21">
        <f>TRUNC(TRUNC(E3093,8)*F3093,2)</f>
        <v/>
      </c>
      <c r="L3093" t="n">
        <v>0.06660000000000001</v>
      </c>
      <c r="M3093" t="n">
        <v>33.26</v>
      </c>
      <c r="N3093">
        <f>(M3093-F3093)</f>
        <v/>
      </c>
    </row>
    <row r="3094" ht="29.1" customHeight="1">
      <c r="A3094" s="18" t="inlineStr">
        <is>
          <t>91533</t>
        </is>
      </c>
      <c r="B3094" s="19" t="inlineStr">
        <is>
          <t>COMPACTADOR DE SOLOS DE PERCUSSÃO (SOQUETE) COM MOTOR A GASOLINA 4 TEMPOS, POTÊNCIA 4 CV - CHP DIURNO. AF_08/2015</t>
        </is>
      </c>
      <c r="C3094" s="18" t="inlineStr">
        <is>
          <t>SINAPI</t>
        </is>
      </c>
      <c r="D3094" s="18" t="inlineStr">
        <is>
          <t>CHP</t>
        </is>
      </c>
      <c r="E3094" s="20" t="n">
        <v>0.0718</v>
      </c>
      <c r="F3094" s="21">
        <f>'COMPOSICOES AUXILIARES'!G863</f>
        <v/>
      </c>
      <c r="G3094" s="21">
        <f>TRUNC(TRUNC(E3094,8)*F3094,2)</f>
        <v/>
      </c>
      <c r="L3094" t="n">
        <v>0.0718</v>
      </c>
      <c r="M3094" t="n">
        <v>41.04</v>
      </c>
      <c r="N3094">
        <f>(M3094-F3094)</f>
        <v/>
      </c>
    </row>
    <row r="3095" ht="18" customHeight="1">
      <c r="A3095" s="1" t="n"/>
      <c r="B3095" s="1" t="n"/>
      <c r="C3095" s="1" t="n"/>
      <c r="D3095" s="1" t="n"/>
      <c r="E3095" s="77" t="inlineStr">
        <is>
          <t>TOTAL Equipamento Custo Horário:</t>
        </is>
      </c>
      <c r="F3095" s="89" t="n"/>
      <c r="G3095" s="22">
        <f>SUM(G3093:G3094)</f>
        <v/>
      </c>
    </row>
    <row r="3096" ht="15" customHeight="1">
      <c r="A3096" s="76" t="inlineStr">
        <is>
          <t>Material</t>
        </is>
      </c>
      <c r="B3096" s="89" t="n"/>
      <c r="C3096" s="74" t="inlineStr">
        <is>
          <t>FONTE</t>
        </is>
      </c>
      <c r="D3096" s="74" t="inlineStr">
        <is>
          <t>UNID</t>
        </is>
      </c>
      <c r="E3096" s="74" t="inlineStr">
        <is>
          <t>COEFICIENTE</t>
        </is>
      </c>
      <c r="F3096" s="74" t="inlineStr">
        <is>
          <t>PREÇO UNITÁRIO</t>
        </is>
      </c>
      <c r="G3096" s="74" t="inlineStr">
        <is>
          <t>TOTAL</t>
        </is>
      </c>
    </row>
    <row r="3097" ht="21" customHeight="1">
      <c r="A3097" s="18" t="inlineStr">
        <is>
          <t>00000370</t>
        </is>
      </c>
      <c r="B3097" s="19" t="inlineStr">
        <is>
          <t>AREIA MEDIA - POSTO JAZIDA/FORNECEDOR (RETIRADO NA JAZIDA, SEM TRANSPORTE)</t>
        </is>
      </c>
      <c r="C3097" s="18" t="inlineStr">
        <is>
          <t>SINAPI</t>
        </is>
      </c>
      <c r="D3097" s="18" t="inlineStr">
        <is>
          <t>M3</t>
        </is>
      </c>
      <c r="E3097" s="20" t="n">
        <v>1.1</v>
      </c>
      <c r="F3097" s="21">
        <f>ROUND(M3097*FATOR, 2)</f>
        <v/>
      </c>
      <c r="G3097" s="21">
        <f>TRUNC(TRUNC(E3097,8)*F3097,2)</f>
        <v/>
      </c>
      <c r="L3097" t="n">
        <v>1.1</v>
      </c>
      <c r="M3097" t="n">
        <v>130</v>
      </c>
      <c r="N3097">
        <f>(M3097-F3097)</f>
        <v/>
      </c>
    </row>
    <row r="3098" ht="15" customHeight="1">
      <c r="A3098" s="1" t="n"/>
      <c r="B3098" s="1" t="n"/>
      <c r="C3098" s="1" t="n"/>
      <c r="D3098" s="1" t="n"/>
      <c r="E3098" s="77" t="inlineStr">
        <is>
          <t>TOTAL Material:</t>
        </is>
      </c>
      <c r="F3098" s="89" t="n"/>
      <c r="G3098" s="22">
        <f>SUM(G3097:G3097)</f>
        <v/>
      </c>
    </row>
    <row r="3099" ht="15" customHeight="1">
      <c r="A3099" s="76" t="inlineStr">
        <is>
          <t>Mão de Obra com Encargos Complementares</t>
        </is>
      </c>
      <c r="B3099" s="89" t="n"/>
      <c r="C3099" s="74" t="inlineStr">
        <is>
          <t>FONTE</t>
        </is>
      </c>
      <c r="D3099" s="74" t="inlineStr">
        <is>
          <t>UNID</t>
        </is>
      </c>
      <c r="E3099" s="74" t="inlineStr">
        <is>
          <t>COEFICIENTE</t>
        </is>
      </c>
      <c r="F3099" s="74" t="inlineStr">
        <is>
          <t>PREÇO UNITÁRIO</t>
        </is>
      </c>
      <c r="G3099" s="74" t="inlineStr">
        <is>
          <t>TOTAL</t>
        </is>
      </c>
    </row>
    <row r="3100" ht="15" customHeight="1">
      <c r="A3100" s="18" t="inlineStr">
        <is>
          <t>88309</t>
        </is>
      </c>
      <c r="B3100" s="19" t="inlineStr">
        <is>
          <t>PEDREIRO COM ENCARGOS COMPLEMENTARES</t>
        </is>
      </c>
      <c r="C3100" s="18" t="inlineStr">
        <is>
          <t>SINAPI</t>
        </is>
      </c>
      <c r="D3100" s="18" t="inlineStr">
        <is>
          <t>H</t>
        </is>
      </c>
      <c r="E3100" s="20">
        <f>L3100*FATOR</f>
        <v/>
      </c>
      <c r="F3100" s="21">
        <f>'COMPOSICOES AUXILIARES'!G2963</f>
        <v/>
      </c>
      <c r="G3100" s="21">
        <f>TRUNC(TRUNC(E3100,8)*F3100,2)</f>
        <v/>
      </c>
      <c r="L3100" t="n">
        <v>2.0219</v>
      </c>
      <c r="M3100" t="n">
        <v>28.88</v>
      </c>
      <c r="N3100">
        <f>(M3100-F3100)</f>
        <v/>
      </c>
    </row>
    <row r="3101" ht="15" customHeight="1">
      <c r="A3101" s="18" t="inlineStr">
        <is>
          <t>88316</t>
        </is>
      </c>
      <c r="B3101" s="19" t="inlineStr">
        <is>
          <t>SERVENTE COM ENCARGOS COMPLEMENTARES</t>
        </is>
      </c>
      <c r="C3101" s="18" t="inlineStr">
        <is>
          <t>SINAPI</t>
        </is>
      </c>
      <c r="D3101" s="18" t="inlineStr">
        <is>
          <t>H</t>
        </is>
      </c>
      <c r="E3101" s="20">
        <f>L3101*FATOR</f>
        <v/>
      </c>
      <c r="F3101" s="21">
        <f>'COMPOSICOES AUXILIARES'!G3382</f>
        <v/>
      </c>
      <c r="G3101" s="21">
        <f>TRUNC(TRUNC(E3101,8)*F3101,2)</f>
        <v/>
      </c>
      <c r="L3101" t="n">
        <v>3.0329</v>
      </c>
      <c r="M3101" t="n">
        <v>22.1</v>
      </c>
      <c r="N3101">
        <f>(M3101-F3101)</f>
        <v/>
      </c>
    </row>
    <row r="3102" ht="18" customHeight="1">
      <c r="A3102" s="1" t="n"/>
      <c r="B3102" s="1" t="n"/>
      <c r="C3102" s="1" t="n"/>
      <c r="D3102" s="1" t="n"/>
      <c r="E3102" s="77" t="inlineStr">
        <is>
          <t>TOTAL Mão de Obra com Encargos Complementares:</t>
        </is>
      </c>
      <c r="F3102" s="89" t="n"/>
      <c r="G3102" s="22">
        <f>SUM(G3100:G3101)</f>
        <v/>
      </c>
    </row>
    <row r="3103" ht="15" customHeight="1">
      <c r="A3103" s="1" t="n"/>
      <c r="B3103" s="1" t="n"/>
      <c r="C3103" s="1" t="n"/>
      <c r="D3103" s="1" t="n"/>
      <c r="E3103" s="78" t="inlineStr">
        <is>
          <t>VALOR:</t>
        </is>
      </c>
      <c r="F3103" s="89" t="n"/>
      <c r="G3103" s="4">
        <f>SUM(G3098,G3102,G3095)</f>
        <v/>
      </c>
    </row>
    <row r="3104" ht="15" customHeight="1">
      <c r="A3104" s="1" t="n"/>
      <c r="B3104" s="1" t="n"/>
      <c r="C3104" s="1" t="n"/>
      <c r="D3104" s="1" t="n"/>
      <c r="E3104" s="78" t="inlineStr">
        <is>
          <t>VALOR BDI:</t>
        </is>
      </c>
      <c r="F3104" s="89" t="n"/>
      <c r="G3104" s="4">
        <f>ROUNDDOWN(G3103*BDI,2)</f>
        <v/>
      </c>
    </row>
    <row r="3105" ht="15" customHeight="1">
      <c r="A3105" s="1" t="n"/>
      <c r="B3105" s="1" t="n"/>
      <c r="C3105" s="1" t="n"/>
      <c r="D3105" s="1" t="n"/>
      <c r="E3105" s="78" t="inlineStr">
        <is>
          <t>VALOR COM BDI:</t>
        </is>
      </c>
      <c r="F3105" s="89" t="n"/>
      <c r="G3105" s="4">
        <f>G3104 + G3103</f>
        <v/>
      </c>
    </row>
    <row r="3106" ht="9.949999999999999" customHeight="1">
      <c r="A3106" s="1" t="n"/>
      <c r="B3106" s="1" t="n"/>
      <c r="C3106" s="1" t="n"/>
      <c r="D3106" s="1" t="n"/>
      <c r="E3106" s="79" t="n"/>
    </row>
    <row r="3107" ht="20.1" customHeight="1">
      <c r="A3107" s="80" t="inlineStr">
        <is>
          <t>SBC033022. PROJETO - COMPLEMENTARES/PERSPECTIVAS DA OBRA (M2)</t>
        </is>
      </c>
      <c r="B3107" s="88" t="n"/>
      <c r="C3107" s="88" t="n"/>
      <c r="D3107" s="88" t="n"/>
      <c r="E3107" s="88" t="n"/>
      <c r="F3107" s="88" t="n"/>
      <c r="G3107" s="89" t="n"/>
    </row>
    <row r="3108" ht="15" customHeight="1">
      <c r="A3108" s="76" t="inlineStr">
        <is>
          <t>Material</t>
        </is>
      </c>
      <c r="B3108" s="89" t="n"/>
      <c r="C3108" s="74" t="inlineStr">
        <is>
          <t>FONTE</t>
        </is>
      </c>
      <c r="D3108" s="74" t="inlineStr">
        <is>
          <t>UNID</t>
        </is>
      </c>
      <c r="E3108" s="74" t="inlineStr">
        <is>
          <t>COEFICIENTE</t>
        </is>
      </c>
      <c r="F3108" s="74" t="inlineStr">
        <is>
          <t>PREÇO UNITÁRIO</t>
        </is>
      </c>
      <c r="G3108" s="74" t="inlineStr">
        <is>
          <t>TOTAL</t>
        </is>
      </c>
    </row>
    <row r="3109" ht="21" customHeight="1">
      <c r="A3109" s="18" t="inlineStr">
        <is>
          <t>SBC033022..</t>
        </is>
      </c>
      <c r="B3109" s="19" t="inlineStr">
        <is>
          <t>PROJETO - COMPLEMENTARES/PERSPECTIVAS DA OBRA</t>
        </is>
      </c>
      <c r="C3109" s="18" t="inlineStr">
        <is>
          <t xml:space="preserve">Composições </t>
        </is>
      </c>
      <c r="D3109" s="18" t="inlineStr">
        <is>
          <t>M2</t>
        </is>
      </c>
      <c r="E3109" s="20" t="n">
        <v>1</v>
      </c>
      <c r="F3109" s="21">
        <f>ROUND(M3109*FATOR, 2)</f>
        <v/>
      </c>
      <c r="G3109" s="21">
        <f>ROUND(ROUND(E3109,8)*F3109,2)</f>
        <v/>
      </c>
      <c r="L3109" t="n">
        <v>1</v>
      </c>
      <c r="M3109" t="n">
        <v>18</v>
      </c>
      <c r="N3109">
        <f>(M3109-F3109)</f>
        <v/>
      </c>
    </row>
    <row r="3110" ht="15" customHeight="1">
      <c r="A3110" s="1" t="n"/>
      <c r="B3110" s="1" t="n"/>
      <c r="C3110" s="1" t="n"/>
      <c r="D3110" s="1" t="n"/>
      <c r="E3110" s="77" t="inlineStr">
        <is>
          <t>TOTAL Material:</t>
        </is>
      </c>
      <c r="F3110" s="89" t="n"/>
      <c r="G3110" s="22">
        <f>SUM(G3109:G3109)</f>
        <v/>
      </c>
    </row>
    <row r="3111" ht="15" customHeight="1">
      <c r="A3111" s="1" t="n"/>
      <c r="B3111" s="1" t="n"/>
      <c r="C3111" s="1" t="n"/>
      <c r="D3111" s="1" t="n"/>
      <c r="E3111" s="78" t="inlineStr">
        <is>
          <t>VALOR:</t>
        </is>
      </c>
      <c r="F3111" s="89" t="n"/>
      <c r="G3111" s="4">
        <f>SUM(G3110)</f>
        <v/>
      </c>
    </row>
    <row r="3112" ht="15" customHeight="1">
      <c r="A3112" s="1" t="n"/>
      <c r="B3112" s="1" t="n"/>
      <c r="C3112" s="1" t="n"/>
      <c r="D3112" s="1" t="n"/>
      <c r="E3112" s="78" t="inlineStr">
        <is>
          <t>VALOR BDI:</t>
        </is>
      </c>
      <c r="F3112" s="89" t="n"/>
      <c r="G3112" s="4">
        <f>ROUNDDOWN(G3111*BDI,2)</f>
        <v/>
      </c>
    </row>
    <row r="3113" ht="15" customHeight="1">
      <c r="A3113" s="1" t="n"/>
      <c r="B3113" s="1" t="n"/>
      <c r="C3113" s="1" t="n"/>
      <c r="D3113" s="1" t="n"/>
      <c r="E3113" s="78" t="inlineStr">
        <is>
          <t>VALOR COM BDI:</t>
        </is>
      </c>
      <c r="F3113" s="89" t="n"/>
      <c r="G3113" s="4">
        <f>G3112 + G3111</f>
        <v/>
      </c>
    </row>
    <row r="3114" ht="9.949999999999999" customHeight="1">
      <c r="A3114" s="1" t="n"/>
      <c r="B3114" s="1" t="n"/>
      <c r="C3114" s="1" t="n"/>
      <c r="D3114" s="1" t="n"/>
      <c r="E3114" s="79" t="n"/>
    </row>
    <row r="3115" ht="20.1" customHeight="1">
      <c r="A3115" s="80" t="inlineStr">
        <is>
          <t>SBC000285 PROJETO DE CANTEIRO DE OBRAS E SERVICOS (M2)</t>
        </is>
      </c>
      <c r="B3115" s="88" t="n"/>
      <c r="C3115" s="88" t="n"/>
      <c r="D3115" s="88" t="n"/>
      <c r="E3115" s="88" t="n"/>
      <c r="F3115" s="88" t="n"/>
      <c r="G3115" s="89" t="n"/>
    </row>
    <row r="3116" ht="15" customHeight="1">
      <c r="A3116" s="76" t="inlineStr">
        <is>
          <t>Material</t>
        </is>
      </c>
      <c r="B3116" s="89" t="n"/>
      <c r="C3116" s="74" t="inlineStr">
        <is>
          <t>FONTE</t>
        </is>
      </c>
      <c r="D3116" s="74" t="inlineStr">
        <is>
          <t>UNID</t>
        </is>
      </c>
      <c r="E3116" s="74" t="inlineStr">
        <is>
          <t>COEFICIENTE</t>
        </is>
      </c>
      <c r="F3116" s="74" t="inlineStr">
        <is>
          <t>PREÇO UNITÁRIO</t>
        </is>
      </c>
      <c r="G3116" s="74" t="inlineStr">
        <is>
          <t>TOTAL</t>
        </is>
      </c>
    </row>
    <row r="3117" ht="15" customHeight="1">
      <c r="A3117" s="18" t="inlineStr">
        <is>
          <t>SBC004858</t>
        </is>
      </c>
      <c r="B3117" s="19" t="inlineStr">
        <is>
          <t>PROJETO DE CANTEIRO DE OBRAS PARA EDIFICAÇÃO</t>
        </is>
      </c>
      <c r="C3117" s="18" t="inlineStr">
        <is>
          <t xml:space="preserve">Composições </t>
        </is>
      </c>
      <c r="D3117" s="18" t="inlineStr">
        <is>
          <t>M2</t>
        </is>
      </c>
      <c r="E3117" s="20" t="n">
        <v>1</v>
      </c>
      <c r="F3117" s="21">
        <f>ROUND(M3117*FATOR, 2)</f>
        <v/>
      </c>
      <c r="G3117" s="21">
        <f>ROUND(ROUND(E3117,8)*F3117,2)</f>
        <v/>
      </c>
      <c r="L3117" t="n">
        <v>1</v>
      </c>
      <c r="M3117" t="n">
        <v>8.5</v>
      </c>
      <c r="N3117">
        <f>(M3117-F3117)</f>
        <v/>
      </c>
    </row>
    <row r="3118" ht="15" customHeight="1">
      <c r="A3118" s="1" t="n"/>
      <c r="B3118" s="1" t="n"/>
      <c r="C3118" s="1" t="n"/>
      <c r="D3118" s="1" t="n"/>
      <c r="E3118" s="77" t="inlineStr">
        <is>
          <t>TOTAL Material:</t>
        </is>
      </c>
      <c r="F3118" s="89" t="n"/>
      <c r="G3118" s="22">
        <f>SUM(G3117:G3117)</f>
        <v/>
      </c>
    </row>
    <row r="3119" ht="15" customHeight="1">
      <c r="A3119" s="1" t="n"/>
      <c r="B3119" s="1" t="n"/>
      <c r="C3119" s="1" t="n"/>
      <c r="D3119" s="1" t="n"/>
      <c r="E3119" s="78" t="inlineStr">
        <is>
          <t>VALOR:</t>
        </is>
      </c>
      <c r="F3119" s="89" t="n"/>
      <c r="G3119" s="4">
        <f>SUM(G3118)</f>
        <v/>
      </c>
    </row>
    <row r="3120" ht="15" customHeight="1">
      <c r="A3120" s="1" t="n"/>
      <c r="B3120" s="1" t="n"/>
      <c r="C3120" s="1" t="n"/>
      <c r="D3120" s="1" t="n"/>
      <c r="E3120" s="78" t="inlineStr">
        <is>
          <t>VALOR BDI:</t>
        </is>
      </c>
      <c r="F3120" s="89" t="n"/>
      <c r="G3120" s="4">
        <f>ROUNDDOWN(G3119*BDI,2)</f>
        <v/>
      </c>
    </row>
    <row r="3121" ht="15" customHeight="1">
      <c r="A3121" s="1" t="n"/>
      <c r="B3121" s="1" t="n"/>
      <c r="C3121" s="1" t="n"/>
      <c r="D3121" s="1" t="n"/>
      <c r="E3121" s="78" t="inlineStr">
        <is>
          <t>VALOR COM BDI:</t>
        </is>
      </c>
      <c r="F3121" s="89" t="n"/>
      <c r="G3121" s="4">
        <f>G3120 + G3119</f>
        <v/>
      </c>
    </row>
    <row r="3122" ht="9.949999999999999" customHeight="1">
      <c r="A3122" s="1" t="n"/>
      <c r="B3122" s="1" t="n"/>
      <c r="C3122" s="1" t="n"/>
      <c r="D3122" s="1" t="n"/>
      <c r="E3122" s="79" t="n"/>
    </row>
    <row r="3123" ht="20.1" customHeight="1">
      <c r="A3123" s="80" t="inlineStr">
        <is>
          <t>S02285 Pintura de acabamento com aplicação de 02 demãos de tinta PVA latex para interiores - cores convencionais - Rev 03 (m2)</t>
        </is>
      </c>
      <c r="B3123" s="88" t="n"/>
      <c r="C3123" s="88" t="n"/>
      <c r="D3123" s="88" t="n"/>
      <c r="E3123" s="88" t="n"/>
      <c r="F3123" s="88" t="n"/>
      <c r="G3123" s="89" t="n"/>
    </row>
    <row r="3124" ht="15" customHeight="1">
      <c r="A3124" s="76" t="inlineStr">
        <is>
          <t>Encargos Complementares</t>
        </is>
      </c>
      <c r="B3124" s="89" t="n"/>
      <c r="C3124" s="74" t="inlineStr">
        <is>
          <t>FONTE</t>
        </is>
      </c>
      <c r="D3124" s="74" t="inlineStr">
        <is>
          <t>UNID</t>
        </is>
      </c>
      <c r="E3124" s="74" t="inlineStr">
        <is>
          <t>COEFICIENTE</t>
        </is>
      </c>
      <c r="F3124" s="74" t="inlineStr">
        <is>
          <t>PREÇO UNITÁRIO</t>
        </is>
      </c>
      <c r="G3124" s="74" t="inlineStr">
        <is>
          <t>TOTAL</t>
        </is>
      </c>
    </row>
    <row r="3125" ht="15" customHeight="1">
      <c r="A3125" s="18" t="inlineStr">
        <is>
          <t>S10553</t>
        </is>
      </c>
      <c r="B3125" s="19" t="inlineStr">
        <is>
          <t>Encargos Complementares - Pintor</t>
        </is>
      </c>
      <c r="C3125" s="18" t="inlineStr">
        <is>
          <t>ORSE</t>
        </is>
      </c>
      <c r="D3125" s="18" t="inlineStr">
        <is>
          <t>h</t>
        </is>
      </c>
      <c r="E3125" s="20" t="n">
        <v>0.4</v>
      </c>
      <c r="F3125" s="21" t="n">
        <v>3.96</v>
      </c>
      <c r="G3125" s="21">
        <f>ROUND(ROUND(E3125,8)*F3125,2)</f>
        <v/>
      </c>
      <c r="L3125" t="n">
        <v>0.4</v>
      </c>
      <c r="M3125" t="n">
        <v>3.96</v>
      </c>
      <c r="N3125">
        <f>(M3125-F3125)</f>
        <v/>
      </c>
    </row>
    <row r="3126" ht="15" customHeight="1">
      <c r="A3126" s="18" t="inlineStr">
        <is>
          <t>S10549</t>
        </is>
      </c>
      <c r="B3126" s="19" t="inlineStr">
        <is>
          <t>Encargos Complementares - Servente</t>
        </is>
      </c>
      <c r="C3126" s="18" t="inlineStr">
        <is>
          <t>ORSE</t>
        </is>
      </c>
      <c r="D3126" s="18" t="inlineStr">
        <is>
          <t>h</t>
        </is>
      </c>
      <c r="E3126" s="20" t="n">
        <v>0.2</v>
      </c>
      <c r="F3126" s="21" t="n">
        <v>3.89</v>
      </c>
      <c r="G3126" s="21">
        <f>ROUND(ROUND(E3126,8)*F3126,2)</f>
        <v/>
      </c>
      <c r="L3126" t="n">
        <v>0.2</v>
      </c>
      <c r="M3126" t="n">
        <v>3.89</v>
      </c>
      <c r="N3126">
        <f>(M3126-F3126)</f>
        <v/>
      </c>
    </row>
    <row r="3127" ht="15" customHeight="1">
      <c r="A3127" s="1" t="n"/>
      <c r="B3127" s="1" t="n"/>
      <c r="C3127" s="1" t="n"/>
      <c r="D3127" s="1" t="n"/>
      <c r="E3127" s="77" t="inlineStr">
        <is>
          <t>TOTAL Encargos Complementares:</t>
        </is>
      </c>
      <c r="F3127" s="89" t="n"/>
      <c r="G3127" s="22">
        <f>SUM(G3125:G3126)</f>
        <v/>
      </c>
    </row>
    <row r="3128" ht="15" customHeight="1">
      <c r="A3128" s="76" t="inlineStr">
        <is>
          <t>Material</t>
        </is>
      </c>
      <c r="B3128" s="89" t="n"/>
      <c r="C3128" s="74" t="inlineStr">
        <is>
          <t>FONTE</t>
        </is>
      </c>
      <c r="D3128" s="74" t="inlineStr">
        <is>
          <t>UNID</t>
        </is>
      </c>
      <c r="E3128" s="74" t="inlineStr">
        <is>
          <t>COEFICIENTE</t>
        </is>
      </c>
      <c r="F3128" s="74" t="inlineStr">
        <is>
          <t>PREÇO UNITÁRIO</t>
        </is>
      </c>
      <c r="G3128" s="74" t="inlineStr">
        <is>
          <t>TOTAL</t>
        </is>
      </c>
    </row>
    <row r="3129" ht="15" customHeight="1">
      <c r="A3129" s="18" t="inlineStr">
        <is>
          <t>I02232</t>
        </is>
      </c>
      <c r="B3129" s="19" t="inlineStr">
        <is>
          <t>Tinta pva látex para interior coralmur ou similar</t>
        </is>
      </c>
      <c r="C3129" s="18" t="inlineStr">
        <is>
          <t>ORSE</t>
        </is>
      </c>
      <c r="D3129" s="18" t="inlineStr">
        <is>
          <t>l</t>
        </is>
      </c>
      <c r="E3129" s="20" t="n">
        <v>0.18</v>
      </c>
      <c r="F3129" s="21">
        <f>ROUND(M3129*FATOR, 2)</f>
        <v/>
      </c>
      <c r="G3129" s="21">
        <f>ROUND(ROUND(E3129,8)*F3129,2)</f>
        <v/>
      </c>
      <c r="L3129" t="n">
        <v>0.18</v>
      </c>
      <c r="M3129" t="n">
        <v>21.51</v>
      </c>
      <c r="N3129">
        <f>(M3129-F3129)</f>
        <v/>
      </c>
    </row>
    <row r="3130" ht="15" customHeight="1">
      <c r="A3130" s="1" t="n"/>
      <c r="B3130" s="1" t="n"/>
      <c r="C3130" s="1" t="n"/>
      <c r="D3130" s="1" t="n"/>
      <c r="E3130" s="77" t="inlineStr">
        <is>
          <t>TOTAL Material:</t>
        </is>
      </c>
      <c r="F3130" s="89" t="n"/>
      <c r="G3130" s="22">
        <f>SUM(G3129:G3129)</f>
        <v/>
      </c>
    </row>
    <row r="3131" ht="15" customHeight="1">
      <c r="A3131" s="76" t="inlineStr">
        <is>
          <t>Mão de Obra</t>
        </is>
      </c>
      <c r="B3131" s="89" t="n"/>
      <c r="C3131" s="74" t="inlineStr">
        <is>
          <t>FONTE</t>
        </is>
      </c>
      <c r="D3131" s="74" t="inlineStr">
        <is>
          <t>UNID</t>
        </is>
      </c>
      <c r="E3131" s="74" t="inlineStr">
        <is>
          <t>COEFICIENTE</t>
        </is>
      </c>
      <c r="F3131" s="74" t="inlineStr">
        <is>
          <t>PREÇO UNITÁRIO</t>
        </is>
      </c>
      <c r="G3131" s="74" t="inlineStr">
        <is>
          <t>TOTAL</t>
        </is>
      </c>
    </row>
    <row r="3132" ht="15" customHeight="1">
      <c r="A3132" s="18" t="inlineStr">
        <is>
          <t>I04783S</t>
        </is>
      </c>
      <c r="B3132" s="19" t="inlineStr">
        <is>
          <t>Pintor (horista)</t>
        </is>
      </c>
      <c r="C3132" s="18" t="inlineStr">
        <is>
          <t>ORSE</t>
        </is>
      </c>
      <c r="D3132" s="18" t="inlineStr">
        <is>
          <t>h</t>
        </is>
      </c>
      <c r="E3132" s="20">
        <f>L3132*FATOR</f>
        <v/>
      </c>
      <c r="F3132" s="21" t="n">
        <v>19.13</v>
      </c>
      <c r="G3132" s="21">
        <f>ROUND(ROUND(E3132,8)*F3132,2)</f>
        <v/>
      </c>
      <c r="L3132" t="n">
        <v>0.4</v>
      </c>
      <c r="M3132" t="n">
        <v>19.13</v>
      </c>
      <c r="N3132">
        <f>(M3132-F3132)</f>
        <v/>
      </c>
    </row>
    <row r="3133" ht="15" customHeight="1">
      <c r="A3133" s="18" t="inlineStr">
        <is>
          <t>I06111S</t>
        </is>
      </c>
      <c r="B3133" s="19" t="inlineStr">
        <is>
          <t>Servente de obras (horista)</t>
        </is>
      </c>
      <c r="C3133" s="18" t="inlineStr">
        <is>
          <t>ORSE</t>
        </is>
      </c>
      <c r="D3133" s="18" t="inlineStr">
        <is>
          <t>h</t>
        </is>
      </c>
      <c r="E3133" s="20">
        <f>L3133*FATOR</f>
        <v/>
      </c>
      <c r="F3133" s="21" t="n">
        <v>13.65</v>
      </c>
      <c r="G3133" s="21">
        <f>ROUND(ROUND(E3133,8)*F3133,2)</f>
        <v/>
      </c>
      <c r="L3133" t="n">
        <v>0.2</v>
      </c>
      <c r="M3133" t="n">
        <v>13.65</v>
      </c>
      <c r="N3133">
        <f>(M3133-F3133)</f>
        <v/>
      </c>
    </row>
    <row r="3134" ht="15" customHeight="1">
      <c r="A3134" s="1" t="n"/>
      <c r="B3134" s="1" t="n"/>
      <c r="C3134" s="1" t="n"/>
      <c r="D3134" s="1" t="n"/>
      <c r="E3134" s="77" t="inlineStr">
        <is>
          <t>TOTAL Mão de Obra:</t>
        </is>
      </c>
      <c r="F3134" s="89" t="n"/>
      <c r="G3134" s="22">
        <f>SUM(G3132:G3133)</f>
        <v/>
      </c>
    </row>
    <row r="3135" ht="15" customHeight="1">
      <c r="A3135" s="1" t="n"/>
      <c r="B3135" s="1" t="n"/>
      <c r="C3135" s="1" t="n"/>
      <c r="D3135" s="1" t="n"/>
      <c r="E3135" s="78" t="inlineStr">
        <is>
          <t>VALOR:</t>
        </is>
      </c>
      <c r="F3135" s="89" t="n"/>
      <c r="G3135" s="4">
        <f>SUM(G3130,G3134,G3127)</f>
        <v/>
      </c>
    </row>
    <row r="3136" ht="15" customHeight="1">
      <c r="A3136" s="1" t="n"/>
      <c r="B3136" s="1" t="n"/>
      <c r="C3136" s="1" t="n"/>
      <c r="D3136" s="1" t="n"/>
      <c r="E3136" s="78" t="inlineStr">
        <is>
          <t>VALOR BDI:</t>
        </is>
      </c>
      <c r="F3136" s="89" t="n"/>
      <c r="G3136" s="4">
        <f>ROUNDDOWN(G3135*BDI,2)</f>
        <v/>
      </c>
    </row>
    <row r="3137" ht="15" customHeight="1">
      <c r="A3137" s="1" t="n"/>
      <c r="B3137" s="1" t="n"/>
      <c r="C3137" s="1" t="n"/>
      <c r="D3137" s="1" t="n"/>
      <c r="E3137" s="78" t="inlineStr">
        <is>
          <t>VALOR COM BDI:</t>
        </is>
      </c>
      <c r="F3137" s="89" t="n"/>
      <c r="G3137" s="4">
        <f>G3136 + G3135</f>
        <v/>
      </c>
    </row>
    <row r="3138" ht="9.949999999999999" customHeight="1">
      <c r="A3138" s="1" t="n"/>
      <c r="B3138" s="1" t="n"/>
      <c r="C3138" s="1" t="n"/>
      <c r="D3138" s="1" t="n"/>
      <c r="E3138" s="79" t="n"/>
    </row>
    <row r="3139" ht="20.1" customHeight="1">
      <c r="A3139" s="80" t="inlineStr">
        <is>
          <t>S02281 Preparo de superfície com lixamento e aplicação de 01 demão de líquido selador (m2)</t>
        </is>
      </c>
      <c r="B3139" s="88" t="n"/>
      <c r="C3139" s="88" t="n"/>
      <c r="D3139" s="88" t="n"/>
      <c r="E3139" s="88" t="n"/>
      <c r="F3139" s="88" t="n"/>
      <c r="G3139" s="89" t="n"/>
    </row>
    <row r="3140" ht="15" customHeight="1">
      <c r="A3140" s="76" t="inlineStr">
        <is>
          <t>Encargos Complementares</t>
        </is>
      </c>
      <c r="B3140" s="89" t="n"/>
      <c r="C3140" s="74" t="inlineStr">
        <is>
          <t>FONTE</t>
        </is>
      </c>
      <c r="D3140" s="74" t="inlineStr">
        <is>
          <t>UNID</t>
        </is>
      </c>
      <c r="E3140" s="74" t="inlineStr">
        <is>
          <t>COEFICIENTE</t>
        </is>
      </c>
      <c r="F3140" s="74" t="inlineStr">
        <is>
          <t>PREÇO UNITÁRIO</t>
        </is>
      </c>
      <c r="G3140" s="74" t="inlineStr">
        <is>
          <t>TOTAL</t>
        </is>
      </c>
    </row>
    <row r="3141" ht="15" customHeight="1">
      <c r="A3141" s="18" t="inlineStr">
        <is>
          <t>S10553</t>
        </is>
      </c>
      <c r="B3141" s="19" t="inlineStr">
        <is>
          <t>Encargos Complementares - Pintor</t>
        </is>
      </c>
      <c r="C3141" s="18" t="inlineStr">
        <is>
          <t>ORSE</t>
        </is>
      </c>
      <c r="D3141" s="18" t="inlineStr">
        <is>
          <t>h</t>
        </is>
      </c>
      <c r="E3141" s="20" t="n">
        <v>0.2</v>
      </c>
      <c r="F3141" s="21" t="n">
        <v>3.96</v>
      </c>
      <c r="G3141" s="21">
        <f>ROUND(ROUND(E3141,8)*F3141,2)</f>
        <v/>
      </c>
      <c r="L3141" t="n">
        <v>0.2</v>
      </c>
      <c r="M3141" t="n">
        <v>3.96</v>
      </c>
      <c r="N3141">
        <f>(M3141-F3141)</f>
        <v/>
      </c>
    </row>
    <row r="3142" ht="15" customHeight="1">
      <c r="A3142" s="18" t="inlineStr">
        <is>
          <t>S10549</t>
        </is>
      </c>
      <c r="B3142" s="19" t="inlineStr">
        <is>
          <t>Encargos Complementares - Servente</t>
        </is>
      </c>
      <c r="C3142" s="18" t="inlineStr">
        <is>
          <t>ORSE</t>
        </is>
      </c>
      <c r="D3142" s="18" t="inlineStr">
        <is>
          <t>h</t>
        </is>
      </c>
      <c r="E3142" s="20" t="n">
        <v>0.1</v>
      </c>
      <c r="F3142" s="21" t="n">
        <v>3.89</v>
      </c>
      <c r="G3142" s="21">
        <f>ROUND(ROUND(E3142,8)*F3142,2)</f>
        <v/>
      </c>
      <c r="L3142" t="n">
        <v>0.1</v>
      </c>
      <c r="M3142" t="n">
        <v>3.89</v>
      </c>
      <c r="N3142">
        <f>(M3142-F3142)</f>
        <v/>
      </c>
    </row>
    <row r="3143" ht="15" customHeight="1">
      <c r="A3143" s="1" t="n"/>
      <c r="B3143" s="1" t="n"/>
      <c r="C3143" s="1" t="n"/>
      <c r="D3143" s="1" t="n"/>
      <c r="E3143" s="77" t="inlineStr">
        <is>
          <t>TOTAL Encargos Complementares:</t>
        </is>
      </c>
      <c r="F3143" s="89" t="n"/>
      <c r="G3143" s="22">
        <f>SUM(G3141:G3142)</f>
        <v/>
      </c>
    </row>
    <row r="3144" ht="15" customHeight="1">
      <c r="A3144" s="76" t="inlineStr">
        <is>
          <t>Material</t>
        </is>
      </c>
      <c r="B3144" s="89" t="n"/>
      <c r="C3144" s="74" t="inlineStr">
        <is>
          <t>FONTE</t>
        </is>
      </c>
      <c r="D3144" s="74" t="inlineStr">
        <is>
          <t>UNID</t>
        </is>
      </c>
      <c r="E3144" s="74" t="inlineStr">
        <is>
          <t>COEFICIENTE</t>
        </is>
      </c>
      <c r="F3144" s="74" t="inlineStr">
        <is>
          <t>PREÇO UNITÁRIO</t>
        </is>
      </c>
      <c r="G3144" s="74" t="inlineStr">
        <is>
          <t>TOTAL</t>
        </is>
      </c>
    </row>
    <row r="3145" ht="15" customHeight="1">
      <c r="A3145" s="18" t="inlineStr">
        <is>
          <t>I01333</t>
        </is>
      </c>
      <c r="B3145" s="19" t="inlineStr">
        <is>
          <t>Líquido selador para parede</t>
        </is>
      </c>
      <c r="C3145" s="18" t="inlineStr">
        <is>
          <t>ORSE</t>
        </is>
      </c>
      <c r="D3145" s="18" t="inlineStr">
        <is>
          <t>l</t>
        </is>
      </c>
      <c r="E3145" s="20" t="n">
        <v>0.13</v>
      </c>
      <c r="F3145" s="21">
        <f>ROUND(M3145*FATOR, 2)</f>
        <v/>
      </c>
      <c r="G3145" s="21">
        <f>ROUND(ROUND(E3145,8)*F3145,2)</f>
        <v/>
      </c>
      <c r="L3145" t="n">
        <v>0.13</v>
      </c>
      <c r="M3145" t="n">
        <v>7</v>
      </c>
      <c r="N3145">
        <f>(M3145-F3145)</f>
        <v/>
      </c>
    </row>
    <row r="3146" ht="21" customHeight="1">
      <c r="A3146" s="18" t="inlineStr">
        <is>
          <t>I03767S</t>
        </is>
      </c>
      <c r="B3146" s="19" t="inlineStr">
        <is>
          <t>Lixa em folha para parede ou madeira, numero 120, cor vermelha</t>
        </is>
      </c>
      <c r="C3146" s="18" t="inlineStr">
        <is>
          <t>ORSE</t>
        </is>
      </c>
      <c r="D3146" s="18" t="inlineStr">
        <is>
          <t>un</t>
        </is>
      </c>
      <c r="E3146" s="20" t="n">
        <v>0.5</v>
      </c>
      <c r="F3146" s="21">
        <f>ROUND(M3146*FATOR, 2)</f>
        <v/>
      </c>
      <c r="G3146" s="21">
        <f>ROUND(ROUND(E3146,8)*F3146,2)</f>
        <v/>
      </c>
      <c r="L3146" t="n">
        <v>0.5</v>
      </c>
      <c r="M3146" t="n">
        <v>0.95</v>
      </c>
      <c r="N3146">
        <f>(M3146-F3146)</f>
        <v/>
      </c>
    </row>
    <row r="3147" ht="15" customHeight="1">
      <c r="A3147" s="1" t="n"/>
      <c r="B3147" s="1" t="n"/>
      <c r="C3147" s="1" t="n"/>
      <c r="D3147" s="1" t="n"/>
      <c r="E3147" s="77" t="inlineStr">
        <is>
          <t>TOTAL Material:</t>
        </is>
      </c>
      <c r="F3147" s="89" t="n"/>
      <c r="G3147" s="22">
        <f>SUM(G3145:G3146)</f>
        <v/>
      </c>
    </row>
    <row r="3148" ht="15" customHeight="1">
      <c r="A3148" s="76" t="inlineStr">
        <is>
          <t>Mão de Obra</t>
        </is>
      </c>
      <c r="B3148" s="89" t="n"/>
      <c r="C3148" s="74" t="inlineStr">
        <is>
          <t>FONTE</t>
        </is>
      </c>
      <c r="D3148" s="74" t="inlineStr">
        <is>
          <t>UNID</t>
        </is>
      </c>
      <c r="E3148" s="74" t="inlineStr">
        <is>
          <t>COEFICIENTE</t>
        </is>
      </c>
      <c r="F3148" s="74" t="inlineStr">
        <is>
          <t>PREÇO UNITÁRIO</t>
        </is>
      </c>
      <c r="G3148" s="74" t="inlineStr">
        <is>
          <t>TOTAL</t>
        </is>
      </c>
    </row>
    <row r="3149" ht="15" customHeight="1">
      <c r="A3149" s="18" t="inlineStr">
        <is>
          <t>I04783S</t>
        </is>
      </c>
      <c r="B3149" s="19" t="inlineStr">
        <is>
          <t>Pintor (horista)</t>
        </is>
      </c>
      <c r="C3149" s="18" t="inlineStr">
        <is>
          <t>ORSE</t>
        </is>
      </c>
      <c r="D3149" s="18" t="inlineStr">
        <is>
          <t>h</t>
        </is>
      </c>
      <c r="E3149" s="20">
        <f>L3149*FATOR</f>
        <v/>
      </c>
      <c r="F3149" s="21" t="n">
        <v>19.13</v>
      </c>
      <c r="G3149" s="21">
        <f>ROUND(ROUND(E3149,8)*F3149,2)</f>
        <v/>
      </c>
      <c r="L3149" t="n">
        <v>0.2</v>
      </c>
      <c r="M3149" t="n">
        <v>19.13</v>
      </c>
      <c r="N3149">
        <f>(M3149-F3149)</f>
        <v/>
      </c>
    </row>
    <row r="3150" ht="15" customHeight="1">
      <c r="A3150" s="18" t="inlineStr">
        <is>
          <t>I06111S</t>
        </is>
      </c>
      <c r="B3150" s="19" t="inlineStr">
        <is>
          <t>Servente de obras (horista)</t>
        </is>
      </c>
      <c r="C3150" s="18" t="inlineStr">
        <is>
          <t>ORSE</t>
        </is>
      </c>
      <c r="D3150" s="18" t="inlineStr">
        <is>
          <t>h</t>
        </is>
      </c>
      <c r="E3150" s="20">
        <f>L3150*FATOR</f>
        <v/>
      </c>
      <c r="F3150" s="21" t="n">
        <v>13.65</v>
      </c>
      <c r="G3150" s="21">
        <f>ROUND(ROUND(E3150,8)*F3150,2)</f>
        <v/>
      </c>
      <c r="L3150" t="n">
        <v>0.1</v>
      </c>
      <c r="M3150" t="n">
        <v>13.65</v>
      </c>
      <c r="N3150">
        <f>(M3150-F3150)</f>
        <v/>
      </c>
    </row>
    <row r="3151" ht="15" customHeight="1">
      <c r="A3151" s="1" t="n"/>
      <c r="B3151" s="1" t="n"/>
      <c r="C3151" s="1" t="n"/>
      <c r="D3151" s="1" t="n"/>
      <c r="E3151" s="77" t="inlineStr">
        <is>
          <t>TOTAL Mão de Obra:</t>
        </is>
      </c>
      <c r="F3151" s="89" t="n"/>
      <c r="G3151" s="22">
        <f>SUM(G3149:G3150)</f>
        <v/>
      </c>
    </row>
    <row r="3152" ht="15" customHeight="1">
      <c r="A3152" s="1" t="n"/>
      <c r="B3152" s="1" t="n"/>
      <c r="C3152" s="1" t="n"/>
      <c r="D3152" s="1" t="n"/>
      <c r="E3152" s="78" t="inlineStr">
        <is>
          <t>VALOR:</t>
        </is>
      </c>
      <c r="F3152" s="89" t="n"/>
      <c r="G3152" s="4">
        <f>SUM(G3147,G3151,G3143)</f>
        <v/>
      </c>
    </row>
    <row r="3153" ht="15" customHeight="1">
      <c r="A3153" s="1" t="n"/>
      <c r="B3153" s="1" t="n"/>
      <c r="C3153" s="1" t="n"/>
      <c r="D3153" s="1" t="n"/>
      <c r="E3153" s="78" t="inlineStr">
        <is>
          <t>VALOR BDI:</t>
        </is>
      </c>
      <c r="F3153" s="89" t="n"/>
      <c r="G3153" s="4">
        <f>ROUNDDOWN(G3152*BDI,2)</f>
        <v/>
      </c>
    </row>
    <row r="3154" ht="15" customHeight="1">
      <c r="A3154" s="1" t="n"/>
      <c r="B3154" s="1" t="n"/>
      <c r="C3154" s="1" t="n"/>
      <c r="D3154" s="1" t="n"/>
      <c r="E3154" s="78" t="inlineStr">
        <is>
          <t>VALOR COM BDI:</t>
        </is>
      </c>
      <c r="F3154" s="89" t="n"/>
      <c r="G3154" s="4">
        <f>G3153 + G3152</f>
        <v/>
      </c>
    </row>
    <row r="3155" ht="9.949999999999999" customHeight="1">
      <c r="A3155" s="1" t="n"/>
      <c r="B3155" s="1" t="n"/>
      <c r="C3155" s="1" t="n"/>
      <c r="D3155" s="1" t="n"/>
      <c r="E3155" s="79" t="n"/>
    </row>
    <row r="3156" ht="20.1" customHeight="1">
      <c r="A3156" s="80" t="inlineStr">
        <is>
          <t>5942 PÁ CARREGADEIRA SOBRE RODAS, POTÊNCIA LÍQUIDA 128 HP, CAPACIDADE DA CAÇAMBA 1,7 A 2,8 M3, PESO OPERACIONAL 11632 KG - CHI DIURNO. AF_06/2014 (CHI)</t>
        </is>
      </c>
      <c r="B3156" s="88" t="n"/>
      <c r="C3156" s="88" t="n"/>
      <c r="D3156" s="88" t="n"/>
      <c r="E3156" s="88" t="n"/>
      <c r="F3156" s="88" t="n"/>
      <c r="G3156" s="89" t="n"/>
    </row>
    <row r="3157" ht="15" customHeight="1">
      <c r="A3157" s="76" t="inlineStr">
        <is>
          <t>Mão de Obra com Encargos Complementares</t>
        </is>
      </c>
      <c r="B3157" s="89" t="n"/>
      <c r="C3157" s="74" t="inlineStr">
        <is>
          <t>FONTE</t>
        </is>
      </c>
      <c r="D3157" s="74" t="inlineStr">
        <is>
          <t>UNID</t>
        </is>
      </c>
      <c r="E3157" s="74" t="inlineStr">
        <is>
          <t>COEFICIENTE</t>
        </is>
      </c>
      <c r="F3157" s="74" t="inlineStr">
        <is>
          <t>PREÇO UNITÁRIO</t>
        </is>
      </c>
      <c r="G3157" s="74" t="inlineStr">
        <is>
          <t>TOTAL</t>
        </is>
      </c>
    </row>
    <row r="3158" ht="21" customHeight="1">
      <c r="A3158" s="18" t="inlineStr">
        <is>
          <t>88301</t>
        </is>
      </c>
      <c r="B3158" s="19" t="inlineStr">
        <is>
          <t>OPERADOR DE PÁ CARREGADEIRA COM ENCARGOS COMPLEMENTARES</t>
        </is>
      </c>
      <c r="C3158" s="18" t="inlineStr">
        <is>
          <t>SINAPI</t>
        </is>
      </c>
      <c r="D3158" s="18" t="inlineStr">
        <is>
          <t>H</t>
        </is>
      </c>
      <c r="E3158" s="20">
        <f>L3158*FATOR</f>
        <v/>
      </c>
      <c r="F3158" s="21">
        <f>'COMPOSICOES AUXILIARES'!G2780</f>
        <v/>
      </c>
      <c r="G3158" s="21">
        <f>TRUNC(TRUNC(E3158,8)*F3158,2)</f>
        <v/>
      </c>
      <c r="L3158" t="n">
        <v>1</v>
      </c>
      <c r="M3158" t="n">
        <v>30.18</v>
      </c>
      <c r="N3158">
        <f>(M3158-F3158)</f>
        <v/>
      </c>
    </row>
    <row r="3159" ht="18" customHeight="1">
      <c r="A3159" s="1" t="n"/>
      <c r="B3159" s="1" t="n"/>
      <c r="C3159" s="1" t="n"/>
      <c r="D3159" s="1" t="n"/>
      <c r="E3159" s="77" t="inlineStr">
        <is>
          <t>TOTAL Mão de Obra com Encargos Complementares:</t>
        </is>
      </c>
      <c r="F3159" s="89" t="n"/>
      <c r="G3159" s="22">
        <f>SUM(G3158:G3158)</f>
        <v/>
      </c>
    </row>
    <row r="3160" ht="15" customHeight="1">
      <c r="A3160" s="76" t="inlineStr">
        <is>
          <t>Serviço</t>
        </is>
      </c>
      <c r="B3160" s="89" t="n"/>
      <c r="C3160" s="74" t="inlineStr">
        <is>
          <t>FONTE</t>
        </is>
      </c>
      <c r="D3160" s="74" t="inlineStr">
        <is>
          <t>UNID</t>
        </is>
      </c>
      <c r="E3160" s="74" t="inlineStr">
        <is>
          <t>COEFICIENTE</t>
        </is>
      </c>
      <c r="F3160" s="74" t="inlineStr">
        <is>
          <t>PREÇO UNITÁRIO</t>
        </is>
      </c>
      <c r="G3160" s="74" t="inlineStr">
        <is>
          <t>TOTAL</t>
        </is>
      </c>
    </row>
    <row r="3161" ht="29.1" customHeight="1">
      <c r="A3161" s="18" t="inlineStr">
        <is>
          <t>89128</t>
        </is>
      </c>
      <c r="B3161" s="19" t="inlineStr">
        <is>
          <t>PÁ CARREGADEIRA SOBRE RODAS, POTÊNCIA LÍQUIDA 128 HP, CAPACIDADE DA CAÇAMBA 1,7 A 2,8 M3, PESO OPERACIONAL 11632 KG - DEPRECIAÇÃO. AF_06/2014</t>
        </is>
      </c>
      <c r="C3161" s="18" t="inlineStr">
        <is>
          <t>SINAPI</t>
        </is>
      </c>
      <c r="D3161" s="18" t="inlineStr">
        <is>
          <t>H</t>
        </is>
      </c>
      <c r="E3161" s="20" t="n">
        <v>1</v>
      </c>
      <c r="F3161" s="21">
        <f>'COMPOSICOES AUXILIARES'!G3186</f>
        <v/>
      </c>
      <c r="G3161" s="21">
        <f>TRUNC(TRUNC(E3161,8)*F3161,2)</f>
        <v/>
      </c>
      <c r="L3161" t="n">
        <v>1</v>
      </c>
      <c r="M3161" t="n">
        <v>40.04</v>
      </c>
      <c r="N3161">
        <f>(M3161-F3161)</f>
        <v/>
      </c>
    </row>
    <row r="3162" ht="29.1" customHeight="1">
      <c r="A3162" s="18" t="inlineStr">
        <is>
          <t>89129</t>
        </is>
      </c>
      <c r="B3162" s="19" t="inlineStr">
        <is>
          <t>PÁ CARREGADEIRA SOBRE RODAS, POTÊNCIA LÍQUIDA 128 HP, CAPACIDADE DA CAÇAMBA 1,7 A 2,8 M3, PESO OPERACIONAL 11632 KG - JUROS. AF_06/2014</t>
        </is>
      </c>
      <c r="C3162" s="18" t="inlineStr">
        <is>
          <t>SINAPI</t>
        </is>
      </c>
      <c r="D3162" s="18" t="inlineStr">
        <is>
          <t>H</t>
        </is>
      </c>
      <c r="E3162" s="20" t="n">
        <v>1</v>
      </c>
      <c r="F3162" s="21">
        <f>'COMPOSICOES AUXILIARES'!G3194</f>
        <v/>
      </c>
      <c r="G3162" s="21">
        <f>TRUNC(TRUNC(E3162,8)*F3162,2)</f>
        <v/>
      </c>
      <c r="L3162" t="n">
        <v>1</v>
      </c>
      <c r="M3162" t="n">
        <v>10.58</v>
      </c>
      <c r="N3162">
        <f>(M3162-F3162)</f>
        <v/>
      </c>
    </row>
    <row r="3163" ht="15" customHeight="1">
      <c r="A3163" s="1" t="n"/>
      <c r="B3163" s="1" t="n"/>
      <c r="C3163" s="1" t="n"/>
      <c r="D3163" s="1" t="n"/>
      <c r="E3163" s="77" t="inlineStr">
        <is>
          <t>TOTAL Serviço:</t>
        </is>
      </c>
      <c r="F3163" s="89" t="n"/>
      <c r="G3163" s="22">
        <f>SUM(G3161:G3162)</f>
        <v/>
      </c>
    </row>
    <row r="3164" ht="15" customHeight="1">
      <c r="A3164" s="1" t="n"/>
      <c r="B3164" s="1" t="n"/>
      <c r="C3164" s="1" t="n"/>
      <c r="D3164" s="1" t="n"/>
      <c r="E3164" s="78" t="inlineStr">
        <is>
          <t>VALOR:</t>
        </is>
      </c>
      <c r="F3164" s="89" t="n"/>
      <c r="G3164" s="4">
        <f>SUM(G3159,G3163)</f>
        <v/>
      </c>
    </row>
    <row r="3165" ht="15" customHeight="1">
      <c r="A3165" s="1" t="n"/>
      <c r="B3165" s="1" t="n"/>
      <c r="C3165" s="1" t="n"/>
      <c r="D3165" s="1" t="n"/>
      <c r="E3165" s="78" t="inlineStr">
        <is>
          <t>VALOR BDI:</t>
        </is>
      </c>
      <c r="F3165" s="89" t="n"/>
      <c r="G3165" s="4">
        <f>ROUNDDOWN(G3164*BDI,2)</f>
        <v/>
      </c>
    </row>
    <row r="3166" ht="15" customHeight="1">
      <c r="A3166" s="1" t="n"/>
      <c r="B3166" s="1" t="n"/>
      <c r="C3166" s="1" t="n"/>
      <c r="D3166" s="1" t="n"/>
      <c r="E3166" s="78" t="inlineStr">
        <is>
          <t>VALOR COM BDI:</t>
        </is>
      </c>
      <c r="F3166" s="89" t="n"/>
      <c r="G3166" s="4">
        <f>G3165 + G3164</f>
        <v/>
      </c>
    </row>
    <row r="3167" ht="9.949999999999999" customHeight="1">
      <c r="A3167" s="1" t="n"/>
      <c r="B3167" s="1" t="n"/>
      <c r="C3167" s="1" t="n"/>
      <c r="D3167" s="1" t="n"/>
      <c r="E3167" s="79" t="n"/>
    </row>
    <row r="3168" ht="20.1" customHeight="1">
      <c r="A3168" s="80" t="inlineStr">
        <is>
          <t>5940 PÁ CARREGADEIRA SOBRE RODAS, POTÊNCIA LÍQUIDA 128 HP, CAPACIDADE DA CAÇAMBA 1,7 A 2,8 M3, PESO OPERACIONAL 11632 KG - CHP DIURNO. AF_06/2014 (CHP)</t>
        </is>
      </c>
      <c r="B3168" s="88" t="n"/>
      <c r="C3168" s="88" t="n"/>
      <c r="D3168" s="88" t="n"/>
      <c r="E3168" s="88" t="n"/>
      <c r="F3168" s="88" t="n"/>
      <c r="G3168" s="89" t="n"/>
    </row>
    <row r="3169" ht="15" customHeight="1">
      <c r="A3169" s="76" t="inlineStr">
        <is>
          <t>Mão de Obra com Encargos Complementares</t>
        </is>
      </c>
      <c r="B3169" s="89" t="n"/>
      <c r="C3169" s="74" t="inlineStr">
        <is>
          <t>FONTE</t>
        </is>
      </c>
      <c r="D3169" s="74" t="inlineStr">
        <is>
          <t>UNID</t>
        </is>
      </c>
      <c r="E3169" s="74" t="inlineStr">
        <is>
          <t>COEFICIENTE</t>
        </is>
      </c>
      <c r="F3169" s="74" t="inlineStr">
        <is>
          <t>PREÇO UNITÁRIO</t>
        </is>
      </c>
      <c r="G3169" s="74" t="inlineStr">
        <is>
          <t>TOTAL</t>
        </is>
      </c>
    </row>
    <row r="3170" ht="21" customHeight="1">
      <c r="A3170" s="18" t="inlineStr">
        <is>
          <t>88301</t>
        </is>
      </c>
      <c r="B3170" s="19" t="inlineStr">
        <is>
          <t>OPERADOR DE PÁ CARREGADEIRA COM ENCARGOS COMPLEMENTARES</t>
        </is>
      </c>
      <c r="C3170" s="18" t="inlineStr">
        <is>
          <t>SINAPI</t>
        </is>
      </c>
      <c r="D3170" s="18" t="inlineStr">
        <is>
          <t>H</t>
        </is>
      </c>
      <c r="E3170" s="20">
        <f>L3170*FATOR</f>
        <v/>
      </c>
      <c r="F3170" s="21">
        <f>'COMPOSICOES AUXILIARES'!G2780</f>
        <v/>
      </c>
      <c r="G3170" s="21">
        <f>TRUNC(TRUNC(E3170,8)*F3170,2)</f>
        <v/>
      </c>
      <c r="L3170" t="n">
        <v>1</v>
      </c>
      <c r="M3170" t="n">
        <v>30.18</v>
      </c>
      <c r="N3170">
        <f>(M3170-F3170)</f>
        <v/>
      </c>
    </row>
    <row r="3171" ht="18" customHeight="1">
      <c r="A3171" s="1" t="n"/>
      <c r="B3171" s="1" t="n"/>
      <c r="C3171" s="1" t="n"/>
      <c r="D3171" s="1" t="n"/>
      <c r="E3171" s="77" t="inlineStr">
        <is>
          <t>TOTAL Mão de Obra com Encargos Complementares:</t>
        </is>
      </c>
      <c r="F3171" s="89" t="n"/>
      <c r="G3171" s="22">
        <f>SUM(G3170:G3170)</f>
        <v/>
      </c>
    </row>
    <row r="3172" ht="15" customHeight="1">
      <c r="A3172" s="76" t="inlineStr">
        <is>
          <t>Serviço</t>
        </is>
      </c>
      <c r="B3172" s="89" t="n"/>
      <c r="C3172" s="74" t="inlineStr">
        <is>
          <t>FONTE</t>
        </is>
      </c>
      <c r="D3172" s="74" t="inlineStr">
        <is>
          <t>UNID</t>
        </is>
      </c>
      <c r="E3172" s="74" t="inlineStr">
        <is>
          <t>COEFICIENTE</t>
        </is>
      </c>
      <c r="F3172" s="74" t="inlineStr">
        <is>
          <t>PREÇO UNITÁRIO</t>
        </is>
      </c>
      <c r="G3172" s="74" t="inlineStr">
        <is>
          <t>TOTAL</t>
        </is>
      </c>
    </row>
    <row r="3173" ht="29.1" customHeight="1">
      <c r="A3173" s="18" t="inlineStr">
        <is>
          <t>89128</t>
        </is>
      </c>
      <c r="B3173" s="19" t="inlineStr">
        <is>
          <t>PÁ CARREGADEIRA SOBRE RODAS, POTÊNCIA LÍQUIDA 128 HP, CAPACIDADE DA CAÇAMBA 1,7 A 2,8 M3, PESO OPERACIONAL 11632 KG - DEPRECIAÇÃO. AF_06/2014</t>
        </is>
      </c>
      <c r="C3173" s="18" t="inlineStr">
        <is>
          <t>SINAPI</t>
        </is>
      </c>
      <c r="D3173" s="18" t="inlineStr">
        <is>
          <t>H</t>
        </is>
      </c>
      <c r="E3173" s="20" t="n">
        <v>1</v>
      </c>
      <c r="F3173" s="21">
        <f>'COMPOSICOES AUXILIARES'!G3186</f>
        <v/>
      </c>
      <c r="G3173" s="21">
        <f>TRUNC(TRUNC(E3173,8)*F3173,2)</f>
        <v/>
      </c>
      <c r="L3173" t="n">
        <v>1</v>
      </c>
      <c r="M3173" t="n">
        <v>40.04</v>
      </c>
      <c r="N3173">
        <f>(M3173-F3173)</f>
        <v/>
      </c>
    </row>
    <row r="3174" ht="29.1" customHeight="1">
      <c r="A3174" s="18" t="inlineStr">
        <is>
          <t>89129</t>
        </is>
      </c>
      <c r="B3174" s="19" t="inlineStr">
        <is>
          <t>PÁ CARREGADEIRA SOBRE RODAS, POTÊNCIA LÍQUIDA 128 HP, CAPACIDADE DA CAÇAMBA 1,7 A 2,8 M3, PESO OPERACIONAL 11632 KG - JUROS. AF_06/2014</t>
        </is>
      </c>
      <c r="C3174" s="18" t="inlineStr">
        <is>
          <t>SINAPI</t>
        </is>
      </c>
      <c r="D3174" s="18" t="inlineStr">
        <is>
          <t>H</t>
        </is>
      </c>
      <c r="E3174" s="20" t="n">
        <v>1</v>
      </c>
      <c r="F3174" s="21">
        <f>'COMPOSICOES AUXILIARES'!G3194</f>
        <v/>
      </c>
      <c r="G3174" s="21">
        <f>TRUNC(TRUNC(E3174,8)*F3174,2)</f>
        <v/>
      </c>
      <c r="L3174" t="n">
        <v>1</v>
      </c>
      <c r="M3174" t="n">
        <v>10.58</v>
      </c>
      <c r="N3174">
        <f>(M3174-F3174)</f>
        <v/>
      </c>
    </row>
    <row r="3175" ht="29.1" customHeight="1">
      <c r="A3175" s="18" t="inlineStr">
        <is>
          <t>53857</t>
        </is>
      </c>
      <c r="B3175" s="19" t="inlineStr">
        <is>
          <t>PÁ CARREGADEIRA SOBRE RODAS, POTÊNCIA LÍQUIDA 128 HP, CAPACIDADE DA CAÇAMBA 1,7 A 2,8 M3, PESO OPERACIONAL 11632 KG - MANUTENÇÃO. AF_06/2014</t>
        </is>
      </c>
      <c r="C3175" s="18" t="inlineStr">
        <is>
          <t>SINAPI</t>
        </is>
      </c>
      <c r="D3175" s="18" t="inlineStr">
        <is>
          <t>H</t>
        </is>
      </c>
      <c r="E3175" s="20" t="n">
        <v>1</v>
      </c>
      <c r="F3175" s="21">
        <f>'COMPOSICOES AUXILIARES'!G3202</f>
        <v/>
      </c>
      <c r="G3175" s="21">
        <f>TRUNC(TRUNC(E3175,8)*F3175,2)</f>
        <v/>
      </c>
      <c r="L3175" t="n">
        <v>1</v>
      </c>
      <c r="M3175" t="n">
        <v>71.5</v>
      </c>
      <c r="N3175">
        <f>(M3175-F3175)</f>
        <v/>
      </c>
    </row>
    <row r="3176" ht="38.1" customHeight="1">
      <c r="A3176" s="18" t="inlineStr">
        <is>
          <t>53858</t>
        </is>
      </c>
      <c r="B3176" s="19" t="inlineStr">
        <is>
          <t>PÁ CARREGADEIRA SOBRE RODAS, POTÊNCIA LÍQUIDA 128 HP, CAPACIDADE DA CAÇAMBA 1,7 A 2,8 M3, PESO OPERACIONAL 11632 KG - MATERIAIS NA OPERAÇÃO. AF_06/2014</t>
        </is>
      </c>
      <c r="C3176" s="18" t="inlineStr">
        <is>
          <t>SINAPI</t>
        </is>
      </c>
      <c r="D3176" s="18" t="inlineStr">
        <is>
          <t>H</t>
        </is>
      </c>
      <c r="E3176" s="20" t="n">
        <v>1</v>
      </c>
      <c r="F3176" s="21">
        <f>'COMPOSICOES AUXILIARES'!G3210</f>
        <v/>
      </c>
      <c r="G3176" s="21">
        <f>TRUNC(TRUNC(E3176,8)*F3176,2)</f>
        <v/>
      </c>
      <c r="L3176" t="n">
        <v>1</v>
      </c>
      <c r="M3176" t="n">
        <v>47.75</v>
      </c>
      <c r="N3176">
        <f>(M3176-F3176)</f>
        <v/>
      </c>
    </row>
    <row r="3177" ht="15" customHeight="1">
      <c r="A3177" s="1" t="n"/>
      <c r="B3177" s="1" t="n"/>
      <c r="C3177" s="1" t="n"/>
      <c r="D3177" s="1" t="n"/>
      <c r="E3177" s="77" t="inlineStr">
        <is>
          <t>TOTAL Serviço:</t>
        </is>
      </c>
      <c r="F3177" s="89" t="n"/>
      <c r="G3177" s="22">
        <f>SUM(G3173:G3176)</f>
        <v/>
      </c>
    </row>
    <row r="3178" ht="15" customHeight="1">
      <c r="A3178" s="1" t="n"/>
      <c r="B3178" s="1" t="n"/>
      <c r="C3178" s="1" t="n"/>
      <c r="D3178" s="1" t="n"/>
      <c r="E3178" s="78" t="inlineStr">
        <is>
          <t>VALOR:</t>
        </is>
      </c>
      <c r="F3178" s="89" t="n"/>
      <c r="G3178" s="4">
        <f>SUM(G3171,G3177)</f>
        <v/>
      </c>
    </row>
    <row r="3179" ht="15" customHeight="1">
      <c r="A3179" s="1" t="n"/>
      <c r="B3179" s="1" t="n"/>
      <c r="C3179" s="1" t="n"/>
      <c r="D3179" s="1" t="n"/>
      <c r="E3179" s="78" t="inlineStr">
        <is>
          <t>VALOR BDI:</t>
        </is>
      </c>
      <c r="F3179" s="89" t="n"/>
      <c r="G3179" s="4">
        <f>ROUNDDOWN(G3178*BDI,2)</f>
        <v/>
      </c>
    </row>
    <row r="3180" ht="15" customHeight="1">
      <c r="A3180" s="1" t="n"/>
      <c r="B3180" s="1" t="n"/>
      <c r="C3180" s="1" t="n"/>
      <c r="D3180" s="1" t="n"/>
      <c r="E3180" s="78" t="inlineStr">
        <is>
          <t>VALOR COM BDI:</t>
        </is>
      </c>
      <c r="F3180" s="89" t="n"/>
      <c r="G3180" s="4">
        <f>G3179 + G3178</f>
        <v/>
      </c>
    </row>
    <row r="3181" ht="9.949999999999999" customHeight="1">
      <c r="A3181" s="1" t="n"/>
      <c r="B3181" s="1" t="n"/>
      <c r="C3181" s="1" t="n"/>
      <c r="D3181" s="1" t="n"/>
      <c r="E3181" s="79" t="n"/>
    </row>
    <row r="3182" ht="20.1" customHeight="1">
      <c r="A3182" s="80" t="inlineStr">
        <is>
          <t>89128 PÁ CARREGADEIRA SOBRE RODAS, POTÊNCIA LÍQUIDA 128 HP, CAPACIDADE DA CAÇAMBA 1,7 A 2,8 M3, PESO OPERACIONAL 11632 KG - DEPRECIAÇÃO. AF_06/2014 (H)</t>
        </is>
      </c>
      <c r="B3182" s="88" t="n"/>
      <c r="C3182" s="88" t="n"/>
      <c r="D3182" s="88" t="n"/>
      <c r="E3182" s="88" t="n"/>
      <c r="F3182" s="88" t="n"/>
      <c r="G3182" s="89" t="n"/>
    </row>
    <row r="3183" ht="15" customHeight="1">
      <c r="A3183" s="76" t="inlineStr">
        <is>
          <t>Equipamento</t>
        </is>
      </c>
      <c r="B3183" s="89" t="n"/>
      <c r="C3183" s="74" t="inlineStr">
        <is>
          <t>FONTE</t>
        </is>
      </c>
      <c r="D3183" s="74" t="inlineStr">
        <is>
          <t>UNID</t>
        </is>
      </c>
      <c r="E3183" s="74" t="inlineStr">
        <is>
          <t>COEFICIENTE</t>
        </is>
      </c>
      <c r="F3183" s="74" t="inlineStr">
        <is>
          <t>PREÇO UNITÁRIO</t>
        </is>
      </c>
      <c r="G3183" s="74" t="inlineStr">
        <is>
          <t>TOTAL</t>
        </is>
      </c>
    </row>
    <row r="3184" ht="29.1" customHeight="1">
      <c r="A3184" s="18" t="inlineStr">
        <is>
          <t>00004262</t>
        </is>
      </c>
      <c r="B3184" s="19" t="inlineStr">
        <is>
          <t>PA CARREGADEIRA SOBRE RODAS, POTENCIA LIQUIDA 128 HP, CAPACIDADE DA CACAMBA DE 1,7 A 2,8 M3, PESO OPERACIONAL MAXIMO DE 11632 KG</t>
        </is>
      </c>
      <c r="C3184" s="18" t="inlineStr">
        <is>
          <t>SINAPI</t>
        </is>
      </c>
      <c r="D3184" s="18" t="inlineStr">
        <is>
          <t>UN</t>
        </is>
      </c>
      <c r="E3184" s="20" t="n">
        <v>5.6e-05</v>
      </c>
      <c r="F3184" s="21">
        <f>ROUND(M3184*FATOR, 2)</f>
        <v/>
      </c>
      <c r="G3184" s="21">
        <f>TRUNC(TRUNC(E3184,8)*F3184,2)</f>
        <v/>
      </c>
      <c r="M3184" t="n">
        <v>715000</v>
      </c>
      <c r="N3184">
        <f>(M3184-F3184)</f>
        <v/>
      </c>
    </row>
    <row r="3185" ht="15" customHeight="1">
      <c r="A3185" s="1" t="n"/>
      <c r="B3185" s="1" t="n"/>
      <c r="C3185" s="1" t="n"/>
      <c r="D3185" s="1" t="n"/>
      <c r="E3185" s="77" t="inlineStr">
        <is>
          <t>TOTAL Equipamento:</t>
        </is>
      </c>
      <c r="F3185" s="89" t="n"/>
      <c r="G3185" s="22">
        <f>SUM(G3184:G3184)</f>
        <v/>
      </c>
    </row>
    <row r="3186" ht="15" customHeight="1">
      <c r="A3186" s="1" t="n"/>
      <c r="B3186" s="1" t="n"/>
      <c r="C3186" s="1" t="n"/>
      <c r="D3186" s="1" t="n"/>
      <c r="E3186" s="78" t="inlineStr">
        <is>
          <t>VALOR:</t>
        </is>
      </c>
      <c r="F3186" s="89" t="n"/>
      <c r="G3186" s="4">
        <f>SUM(G3185)</f>
        <v/>
      </c>
    </row>
    <row r="3187" ht="15" customHeight="1">
      <c r="A3187" s="1" t="n"/>
      <c r="B3187" s="1" t="n"/>
      <c r="C3187" s="1" t="n"/>
      <c r="D3187" s="1" t="n"/>
      <c r="E3187" s="78" t="inlineStr">
        <is>
          <t>VALOR BDI:</t>
        </is>
      </c>
      <c r="F3187" s="89" t="n"/>
      <c r="G3187" s="4">
        <f>ROUNDDOWN(G3186*BDI,2)</f>
        <v/>
      </c>
    </row>
    <row r="3188" ht="15" customHeight="1">
      <c r="A3188" s="1" t="n"/>
      <c r="B3188" s="1" t="n"/>
      <c r="C3188" s="1" t="n"/>
      <c r="D3188" s="1" t="n"/>
      <c r="E3188" s="78" t="inlineStr">
        <is>
          <t>VALOR COM BDI:</t>
        </is>
      </c>
      <c r="F3188" s="89" t="n"/>
      <c r="G3188" s="4">
        <f>G3187 + G3186</f>
        <v/>
      </c>
    </row>
    <row r="3189" ht="9.949999999999999" customHeight="1">
      <c r="A3189" s="1" t="n"/>
      <c r="B3189" s="1" t="n"/>
      <c r="C3189" s="1" t="n"/>
      <c r="D3189" s="1" t="n"/>
      <c r="E3189" s="79" t="n"/>
    </row>
    <row r="3190" ht="20.1" customHeight="1">
      <c r="A3190" s="80" t="inlineStr">
        <is>
          <t>89129 PÁ CARREGADEIRA SOBRE RODAS, POTÊNCIA LÍQUIDA 128 HP, CAPACIDADE DA CAÇAMBA 1,7 A 2,8 M3, PESO OPERACIONAL 11632 KG - JUROS. AF_06/2014 (H)</t>
        </is>
      </c>
      <c r="B3190" s="88" t="n"/>
      <c r="C3190" s="88" t="n"/>
      <c r="D3190" s="88" t="n"/>
      <c r="E3190" s="88" t="n"/>
      <c r="F3190" s="88" t="n"/>
      <c r="G3190" s="89" t="n"/>
    </row>
    <row r="3191" ht="15" customHeight="1">
      <c r="A3191" s="76" t="inlineStr">
        <is>
          <t>Equipamento</t>
        </is>
      </c>
      <c r="B3191" s="89" t="n"/>
      <c r="C3191" s="74" t="inlineStr">
        <is>
          <t>FONTE</t>
        </is>
      </c>
      <c r="D3191" s="74" t="inlineStr">
        <is>
          <t>UNID</t>
        </is>
      </c>
      <c r="E3191" s="74" t="inlineStr">
        <is>
          <t>COEFICIENTE</t>
        </is>
      </c>
      <c r="F3191" s="74" t="inlineStr">
        <is>
          <t>PREÇO UNITÁRIO</t>
        </is>
      </c>
      <c r="G3191" s="74" t="inlineStr">
        <is>
          <t>TOTAL</t>
        </is>
      </c>
    </row>
    <row r="3192" ht="29.1" customHeight="1">
      <c r="A3192" s="18" t="inlineStr">
        <is>
          <t>00004262</t>
        </is>
      </c>
      <c r="B3192" s="19" t="inlineStr">
        <is>
          <t>PA CARREGADEIRA SOBRE RODAS, POTENCIA LIQUIDA 128 HP, CAPACIDADE DA CACAMBA DE 1,7 A 2,8 M3, PESO OPERACIONAL MAXIMO DE 11632 KG</t>
        </is>
      </c>
      <c r="C3192" s="18" t="inlineStr">
        <is>
          <t>SINAPI</t>
        </is>
      </c>
      <c r="D3192" s="18" t="inlineStr">
        <is>
          <t>UN</t>
        </is>
      </c>
      <c r="E3192" s="20" t="n">
        <v>1.48e-05</v>
      </c>
      <c r="F3192" s="21">
        <f>ROUND(M3192*FATOR, 2)</f>
        <v/>
      </c>
      <c r="G3192" s="21">
        <f>TRUNC(TRUNC(E3192,8)*F3192,2)</f>
        <v/>
      </c>
      <c r="M3192" t="n">
        <v>715000</v>
      </c>
      <c r="N3192">
        <f>(M3192-F3192)</f>
        <v/>
      </c>
    </row>
    <row r="3193" ht="15" customHeight="1">
      <c r="A3193" s="1" t="n"/>
      <c r="B3193" s="1" t="n"/>
      <c r="C3193" s="1" t="n"/>
      <c r="D3193" s="1" t="n"/>
      <c r="E3193" s="77" t="inlineStr">
        <is>
          <t>TOTAL Equipamento:</t>
        </is>
      </c>
      <c r="F3193" s="89" t="n"/>
      <c r="G3193" s="22">
        <f>SUM(G3192:G3192)</f>
        <v/>
      </c>
    </row>
    <row r="3194" ht="15" customHeight="1">
      <c r="A3194" s="1" t="n"/>
      <c r="B3194" s="1" t="n"/>
      <c r="C3194" s="1" t="n"/>
      <c r="D3194" s="1" t="n"/>
      <c r="E3194" s="78" t="inlineStr">
        <is>
          <t>VALOR:</t>
        </is>
      </c>
      <c r="F3194" s="89" t="n"/>
      <c r="G3194" s="4">
        <f>SUM(G3193)</f>
        <v/>
      </c>
    </row>
    <row r="3195" ht="15" customHeight="1">
      <c r="A3195" s="1" t="n"/>
      <c r="B3195" s="1" t="n"/>
      <c r="C3195" s="1" t="n"/>
      <c r="D3195" s="1" t="n"/>
      <c r="E3195" s="78" t="inlineStr">
        <is>
          <t>VALOR BDI:</t>
        </is>
      </c>
      <c r="F3195" s="89" t="n"/>
      <c r="G3195" s="4">
        <f>ROUNDDOWN(G3194*BDI,2)</f>
        <v/>
      </c>
    </row>
    <row r="3196" ht="15" customHeight="1">
      <c r="A3196" s="1" t="n"/>
      <c r="B3196" s="1" t="n"/>
      <c r="C3196" s="1" t="n"/>
      <c r="D3196" s="1" t="n"/>
      <c r="E3196" s="78" t="inlineStr">
        <is>
          <t>VALOR COM BDI:</t>
        </is>
      </c>
      <c r="F3196" s="89" t="n"/>
      <c r="G3196" s="4">
        <f>G3195 + G3194</f>
        <v/>
      </c>
    </row>
    <row r="3197" ht="9.949999999999999" customHeight="1">
      <c r="A3197" s="1" t="n"/>
      <c r="B3197" s="1" t="n"/>
      <c r="C3197" s="1" t="n"/>
      <c r="D3197" s="1" t="n"/>
      <c r="E3197" s="79" t="n"/>
    </row>
    <row r="3198" ht="20.1" customHeight="1">
      <c r="A3198" s="80" t="inlineStr">
        <is>
          <t>53857 PÁ CARREGADEIRA SOBRE RODAS, POTÊNCIA LÍQUIDA 128 HP, CAPACIDADE DA CAÇAMBA 1,7 A 2,8 M3, PESO OPERACIONAL 11632 KG - MANUTENÇÃO. AF_06/2014 (H)</t>
        </is>
      </c>
      <c r="B3198" s="88" t="n"/>
      <c r="C3198" s="88" t="n"/>
      <c r="D3198" s="88" t="n"/>
      <c r="E3198" s="88" t="n"/>
      <c r="F3198" s="88" t="n"/>
      <c r="G3198" s="89" t="n"/>
    </row>
    <row r="3199" ht="15" customHeight="1">
      <c r="A3199" s="76" t="inlineStr">
        <is>
          <t>Equipamento</t>
        </is>
      </c>
      <c r="B3199" s="89" t="n"/>
      <c r="C3199" s="74" t="inlineStr">
        <is>
          <t>FONTE</t>
        </is>
      </c>
      <c r="D3199" s="74" t="inlineStr">
        <is>
          <t>UNID</t>
        </is>
      </c>
      <c r="E3199" s="74" t="inlineStr">
        <is>
          <t>COEFICIENTE</t>
        </is>
      </c>
      <c r="F3199" s="74" t="inlineStr">
        <is>
          <t>PREÇO UNITÁRIO</t>
        </is>
      </c>
      <c r="G3199" s="74" t="inlineStr">
        <is>
          <t>TOTAL</t>
        </is>
      </c>
    </row>
    <row r="3200" ht="29.1" customHeight="1">
      <c r="A3200" s="18" t="inlineStr">
        <is>
          <t>00004262</t>
        </is>
      </c>
      <c r="B3200" s="19" t="inlineStr">
        <is>
          <t>PA CARREGADEIRA SOBRE RODAS, POTENCIA LIQUIDA 128 HP, CAPACIDADE DA CACAMBA DE 1,7 A 2,8 M3, PESO OPERACIONAL MAXIMO DE 11632 KG</t>
        </is>
      </c>
      <c r="C3200" s="18" t="inlineStr">
        <is>
          <t>SINAPI</t>
        </is>
      </c>
      <c r="D3200" s="18" t="inlineStr">
        <is>
          <t>UN</t>
        </is>
      </c>
      <c r="E3200" s="20" t="n">
        <v>0.0001</v>
      </c>
      <c r="F3200" s="21">
        <f>ROUND(M3200*FATOR, 2)</f>
        <v/>
      </c>
      <c r="G3200" s="21">
        <f>TRUNC(TRUNC(E3200,8)*F3200,2)</f>
        <v/>
      </c>
      <c r="L3200" t="n">
        <v>0.0001</v>
      </c>
      <c r="M3200" t="n">
        <v>715000</v>
      </c>
      <c r="N3200">
        <f>(M3200-F3200)</f>
        <v/>
      </c>
    </row>
    <row r="3201" ht="15" customHeight="1">
      <c r="A3201" s="1" t="n"/>
      <c r="B3201" s="1" t="n"/>
      <c r="C3201" s="1" t="n"/>
      <c r="D3201" s="1" t="n"/>
      <c r="E3201" s="77" t="inlineStr">
        <is>
          <t>TOTAL Equipamento:</t>
        </is>
      </c>
      <c r="F3201" s="89" t="n"/>
      <c r="G3201" s="22">
        <f>SUM(G3200:G3200)</f>
        <v/>
      </c>
    </row>
    <row r="3202" ht="15" customHeight="1">
      <c r="A3202" s="1" t="n"/>
      <c r="B3202" s="1" t="n"/>
      <c r="C3202" s="1" t="n"/>
      <c r="D3202" s="1" t="n"/>
      <c r="E3202" s="78" t="inlineStr">
        <is>
          <t>VALOR:</t>
        </is>
      </c>
      <c r="F3202" s="89" t="n"/>
      <c r="G3202" s="4">
        <f>SUM(G3201)</f>
        <v/>
      </c>
    </row>
    <row r="3203" ht="15" customHeight="1">
      <c r="A3203" s="1" t="n"/>
      <c r="B3203" s="1" t="n"/>
      <c r="C3203" s="1" t="n"/>
      <c r="D3203" s="1" t="n"/>
      <c r="E3203" s="78" t="inlineStr">
        <is>
          <t>VALOR BDI:</t>
        </is>
      </c>
      <c r="F3203" s="89" t="n"/>
      <c r="G3203" s="4">
        <f>ROUNDDOWN(G3202*BDI,2)</f>
        <v/>
      </c>
    </row>
    <row r="3204" ht="15" customHeight="1">
      <c r="A3204" s="1" t="n"/>
      <c r="B3204" s="1" t="n"/>
      <c r="C3204" s="1" t="n"/>
      <c r="D3204" s="1" t="n"/>
      <c r="E3204" s="78" t="inlineStr">
        <is>
          <t>VALOR COM BDI:</t>
        </is>
      </c>
      <c r="F3204" s="89" t="n"/>
      <c r="G3204" s="4">
        <f>G3203 + G3202</f>
        <v/>
      </c>
    </row>
    <row r="3205" ht="9.949999999999999" customHeight="1">
      <c r="A3205" s="1" t="n"/>
      <c r="B3205" s="1" t="n"/>
      <c r="C3205" s="1" t="n"/>
      <c r="D3205" s="1" t="n"/>
      <c r="E3205" s="79" t="n"/>
    </row>
    <row r="3206" ht="20.1" customHeight="1">
      <c r="A3206" s="80" t="inlineStr">
        <is>
          <t>53858 PÁ CARREGADEIRA SOBRE RODAS, POTÊNCIA LÍQUIDA 128 HP, CAPACIDADE DA CAÇAMBA 1,7 A 2,8 M3, PESO OPERACIONAL 11632 KG - MATERIAIS NA OPERAÇÃO. AF_06/2014 (H)</t>
        </is>
      </c>
      <c r="B3206" s="88" t="n"/>
      <c r="C3206" s="88" t="n"/>
      <c r="D3206" s="88" t="n"/>
      <c r="E3206" s="88" t="n"/>
      <c r="F3206" s="88" t="n"/>
      <c r="G3206" s="89" t="n"/>
    </row>
    <row r="3207" ht="15" customHeight="1">
      <c r="A3207" s="76" t="inlineStr">
        <is>
          <t>Material</t>
        </is>
      </c>
      <c r="B3207" s="89" t="n"/>
      <c r="C3207" s="74" t="inlineStr">
        <is>
          <t>FONTE</t>
        </is>
      </c>
      <c r="D3207" s="74" t="inlineStr">
        <is>
          <t>UNID</t>
        </is>
      </c>
      <c r="E3207" s="74" t="inlineStr">
        <is>
          <t>COEFICIENTE</t>
        </is>
      </c>
      <c r="F3207" s="74" t="inlineStr">
        <is>
          <t>PREÇO UNITÁRIO</t>
        </is>
      </c>
      <c r="G3207" s="74" t="inlineStr">
        <is>
          <t>TOTAL</t>
        </is>
      </c>
    </row>
    <row r="3208" ht="21" customHeight="1">
      <c r="A3208" s="18" t="inlineStr">
        <is>
          <t>00004221</t>
        </is>
      </c>
      <c r="B3208" s="19" t="inlineStr">
        <is>
          <t>OLEO DIESEL COMBUSTIVEL COMUM METROPOLITANO S-10 OU S-500</t>
        </is>
      </c>
      <c r="C3208" s="18" t="inlineStr">
        <is>
          <t>SINAPI</t>
        </is>
      </c>
      <c r="D3208" s="18" t="inlineStr">
        <is>
          <t>L</t>
        </is>
      </c>
      <c r="E3208" s="20" t="n">
        <v>7.64</v>
      </c>
      <c r="F3208" s="21">
        <f>ROUND(M3208*FATOR, 2)</f>
        <v/>
      </c>
      <c r="G3208" s="21">
        <f>TRUNC(TRUNC(E3208,8)*F3208,2)</f>
        <v/>
      </c>
      <c r="L3208" t="n">
        <v>7.64</v>
      </c>
      <c r="M3208" t="n">
        <v>6.25</v>
      </c>
      <c r="N3208">
        <f>(M3208-F3208)</f>
        <v/>
      </c>
    </row>
    <row r="3209" ht="15" customHeight="1">
      <c r="A3209" s="1" t="n"/>
      <c r="B3209" s="1" t="n"/>
      <c r="C3209" s="1" t="n"/>
      <c r="D3209" s="1" t="n"/>
      <c r="E3209" s="77" t="inlineStr">
        <is>
          <t>TOTAL Material:</t>
        </is>
      </c>
      <c r="F3209" s="89" t="n"/>
      <c r="G3209" s="22">
        <f>SUM(G3208:G3208)</f>
        <v/>
      </c>
    </row>
    <row r="3210" ht="15" customHeight="1">
      <c r="A3210" s="1" t="n"/>
      <c r="B3210" s="1" t="n"/>
      <c r="C3210" s="1" t="n"/>
      <c r="D3210" s="1" t="n"/>
      <c r="E3210" s="78" t="inlineStr">
        <is>
          <t>VALOR:</t>
        </is>
      </c>
      <c r="F3210" s="89" t="n"/>
      <c r="G3210" s="4">
        <f>SUM(G3209)</f>
        <v/>
      </c>
    </row>
    <row r="3211" ht="15" customHeight="1">
      <c r="A3211" s="1" t="n"/>
      <c r="B3211" s="1" t="n"/>
      <c r="C3211" s="1" t="n"/>
      <c r="D3211" s="1" t="n"/>
      <c r="E3211" s="78" t="inlineStr">
        <is>
          <t>VALOR BDI:</t>
        </is>
      </c>
      <c r="F3211" s="89" t="n"/>
      <c r="G3211" s="4">
        <f>ROUNDDOWN(G3210*BDI,2)</f>
        <v/>
      </c>
    </row>
    <row r="3212" ht="15" customHeight="1">
      <c r="A3212" s="1" t="n"/>
      <c r="B3212" s="1" t="n"/>
      <c r="C3212" s="1" t="n"/>
      <c r="D3212" s="1" t="n"/>
      <c r="E3212" s="78" t="inlineStr">
        <is>
          <t>VALOR COM BDI:</t>
        </is>
      </c>
      <c r="F3212" s="89" t="n"/>
      <c r="G3212" s="4">
        <f>G3211 + G3210</f>
        <v/>
      </c>
    </row>
    <row r="3213" ht="9.949999999999999" customHeight="1">
      <c r="A3213" s="1" t="n"/>
      <c r="B3213" s="1" t="n"/>
      <c r="C3213" s="1" t="n"/>
      <c r="D3213" s="1" t="n"/>
      <c r="E3213" s="79" t="n"/>
    </row>
    <row r="3214" ht="20.1" customHeight="1">
      <c r="A3214" s="80" t="inlineStr">
        <is>
          <t>101876 QUADRO DE DISTRIBUIÇÃO DE ENERGIA EM PVC, DE EMBUTIR, SEM BARRAMENTO, PARA 6 DISJUNTORES - FORNECIMENTO E INSTALAÇÃO. AF_10/2020 (UN)</t>
        </is>
      </c>
      <c r="B3214" s="88" t="n"/>
      <c r="C3214" s="88" t="n"/>
      <c r="D3214" s="88" t="n"/>
      <c r="E3214" s="88" t="n"/>
      <c r="F3214" s="88" t="n"/>
      <c r="G3214" s="89" t="n"/>
    </row>
    <row r="3215" ht="15" customHeight="1">
      <c r="A3215" s="76" t="inlineStr">
        <is>
          <t>Material</t>
        </is>
      </c>
      <c r="B3215" s="89" t="n"/>
      <c r="C3215" s="74" t="inlineStr">
        <is>
          <t>FONTE</t>
        </is>
      </c>
      <c r="D3215" s="74" t="inlineStr">
        <is>
          <t>UNID</t>
        </is>
      </c>
      <c r="E3215" s="74" t="inlineStr">
        <is>
          <t>COEFICIENTE</t>
        </is>
      </c>
      <c r="F3215" s="74" t="inlineStr">
        <is>
          <t>PREÇO UNITÁRIO</t>
        </is>
      </c>
      <c r="G3215" s="74" t="inlineStr">
        <is>
          <t>TOTAL</t>
        </is>
      </c>
    </row>
    <row r="3216" ht="29.1" customHeight="1">
      <c r="A3216" s="18" t="inlineStr">
        <is>
          <t>00039795</t>
        </is>
      </c>
      <c r="B3216" s="19" t="inlineStr">
        <is>
          <t>QUADRO DE DISTRIBUICAO, SEM BARRAMENTO, EM PVC, DE EMBUTIR, PARA 6 DISJUNTORES NEMA OU 8 DISJUNTORES DIN</t>
        </is>
      </c>
      <c r="C3216" s="18" t="inlineStr">
        <is>
          <t>SINAPI</t>
        </is>
      </c>
      <c r="D3216" s="18" t="inlineStr">
        <is>
          <t>UN</t>
        </is>
      </c>
      <c r="E3216" s="20" t="n">
        <v>1</v>
      </c>
      <c r="F3216" s="21">
        <f>ROUND(M3216*FATOR, 2)</f>
        <v/>
      </c>
      <c r="G3216" s="21">
        <f>TRUNC(TRUNC(E3216,8)*F3216,2)</f>
        <v/>
      </c>
      <c r="L3216" t="n">
        <v>1</v>
      </c>
      <c r="M3216" t="n">
        <v>61.94</v>
      </c>
      <c r="N3216">
        <f>(M3216-F3216)</f>
        <v/>
      </c>
    </row>
    <row r="3217" ht="15" customHeight="1">
      <c r="A3217" s="1" t="n"/>
      <c r="B3217" s="1" t="n"/>
      <c r="C3217" s="1" t="n"/>
      <c r="D3217" s="1" t="n"/>
      <c r="E3217" s="77" t="inlineStr">
        <is>
          <t>TOTAL Material:</t>
        </is>
      </c>
      <c r="F3217" s="89" t="n"/>
      <c r="G3217" s="22">
        <f>SUM(G3216:G3216)</f>
        <v/>
      </c>
    </row>
    <row r="3218" ht="15" customHeight="1">
      <c r="A3218" s="76" t="inlineStr">
        <is>
          <t>Mão de Obra com Encargos Complementares</t>
        </is>
      </c>
      <c r="B3218" s="89" t="n"/>
      <c r="C3218" s="74" t="inlineStr">
        <is>
          <t>FONTE</t>
        </is>
      </c>
      <c r="D3218" s="74" t="inlineStr">
        <is>
          <t>UNID</t>
        </is>
      </c>
      <c r="E3218" s="74" t="inlineStr">
        <is>
          <t>COEFICIENTE</t>
        </is>
      </c>
      <c r="F3218" s="74" t="inlineStr">
        <is>
          <t>PREÇO UNITÁRIO</t>
        </is>
      </c>
      <c r="G3218" s="74" t="inlineStr">
        <is>
          <t>TOTAL</t>
        </is>
      </c>
    </row>
    <row r="3219" ht="21" customHeight="1">
      <c r="A3219" s="18" t="inlineStr">
        <is>
          <t>88247</t>
        </is>
      </c>
      <c r="B3219" s="19" t="inlineStr">
        <is>
          <t>AUXILIAR DE ELETRICISTA COM ENCARGOS COMPLEMENTARES</t>
        </is>
      </c>
      <c r="C3219" s="18" t="inlineStr">
        <is>
          <t>SINAPI</t>
        </is>
      </c>
      <c r="D3219" s="18" t="inlineStr">
        <is>
          <t>H</t>
        </is>
      </c>
      <c r="E3219" s="20">
        <f>L3219*FATOR</f>
        <v/>
      </c>
      <c r="F3219" s="21">
        <f>'COMPOSICOES AUXILIARES'!G376</f>
        <v/>
      </c>
      <c r="G3219" s="21">
        <f>TRUNC(TRUNC(E3219,8)*F3219,2)</f>
        <v/>
      </c>
      <c r="L3219" t="n">
        <v>0.3259</v>
      </c>
      <c r="M3219" t="n">
        <v>23.65</v>
      </c>
      <c r="N3219">
        <f>(M3219-F3219)</f>
        <v/>
      </c>
    </row>
    <row r="3220" ht="15" customHeight="1">
      <c r="A3220" s="18" t="inlineStr">
        <is>
          <t>88264</t>
        </is>
      </c>
      <c r="B3220" s="19" t="inlineStr">
        <is>
          <t>ELETRICISTA COM ENCARGOS COMPLEMENTARES</t>
        </is>
      </c>
      <c r="C3220" s="18" t="inlineStr">
        <is>
          <t>SINAPI</t>
        </is>
      </c>
      <c r="D3220" s="18" t="inlineStr">
        <is>
          <t>H</t>
        </is>
      </c>
      <c r="E3220" s="20">
        <f>L3220*FATOR</f>
        <v/>
      </c>
      <c r="F3220" s="21">
        <f>'COMPOSICOES AUXILIARES'!G1514</f>
        <v/>
      </c>
      <c r="G3220" s="21">
        <f>TRUNC(TRUNC(E3220,8)*F3220,2)</f>
        <v/>
      </c>
      <c r="L3220" t="n">
        <v>0.3259</v>
      </c>
      <c r="M3220" t="n">
        <v>29.25</v>
      </c>
      <c r="N3220">
        <f>(M3220-F3220)</f>
        <v/>
      </c>
    </row>
    <row r="3221" ht="18" customHeight="1">
      <c r="A3221" s="1" t="n"/>
      <c r="B3221" s="1" t="n"/>
      <c r="C3221" s="1" t="n"/>
      <c r="D3221" s="1" t="n"/>
      <c r="E3221" s="77" t="inlineStr">
        <is>
          <t>TOTAL Mão de Obra com Encargos Complementares:</t>
        </is>
      </c>
      <c r="F3221" s="89" t="n"/>
      <c r="G3221" s="22">
        <f>SUM(G3219:G3220)</f>
        <v/>
      </c>
    </row>
    <row r="3222" ht="15" customHeight="1">
      <c r="A3222" s="76" t="inlineStr">
        <is>
          <t>Serviço</t>
        </is>
      </c>
      <c r="B3222" s="89" t="n"/>
      <c r="C3222" s="74" t="inlineStr">
        <is>
          <t>FONTE</t>
        </is>
      </c>
      <c r="D3222" s="74" t="inlineStr">
        <is>
          <t>UNID</t>
        </is>
      </c>
      <c r="E3222" s="74" t="inlineStr">
        <is>
          <t>COEFICIENTE</t>
        </is>
      </c>
      <c r="F3222" s="74" t="inlineStr">
        <is>
          <t>PREÇO UNITÁRIO</t>
        </is>
      </c>
      <c r="G3222" s="74" t="inlineStr">
        <is>
          <t>TOTAL</t>
        </is>
      </c>
    </row>
    <row r="3223" ht="38.1" customHeight="1">
      <c r="A3223" s="18" t="inlineStr">
        <is>
          <t>87367</t>
        </is>
      </c>
      <c r="B3223" s="19" t="inlineStr">
        <is>
          <t>ARGAMASSA TRAÇO 1:1:6 (EM VOLUME DE CIMENTO, CAL E AREIA MÉDIA ÚMIDA) PARA EMBOÇO/MASSA ÚNICA/ASSENTAMENTO DE ALVENARIA DE VEDAÇÃO, PREPARO MANUAL. AF_08/2019</t>
        </is>
      </c>
      <c r="C3223" s="18" t="inlineStr">
        <is>
          <t>SINAPI</t>
        </is>
      </c>
      <c r="D3223" s="18" t="inlineStr">
        <is>
          <t>M3</t>
        </is>
      </c>
      <c r="E3223" s="20" t="n">
        <v>0.0044</v>
      </c>
      <c r="F3223" s="21">
        <f>'COMPOSICOES AUXILIARES'!G129</f>
        <v/>
      </c>
      <c r="G3223" s="21">
        <f>TRUNC(TRUNC(E3223,8)*F3223,2)</f>
        <v/>
      </c>
      <c r="L3223" t="n">
        <v>0.0044</v>
      </c>
      <c r="M3223" t="n">
        <v>721.4</v>
      </c>
      <c r="N3223">
        <f>(M3223-F3223)</f>
        <v/>
      </c>
    </row>
    <row r="3224" ht="15" customHeight="1">
      <c r="A3224" s="1" t="n"/>
      <c r="B3224" s="1" t="n"/>
      <c r="C3224" s="1" t="n"/>
      <c r="D3224" s="1" t="n"/>
      <c r="E3224" s="77" t="inlineStr">
        <is>
          <t>TOTAL Serviço:</t>
        </is>
      </c>
      <c r="F3224" s="89" t="n"/>
      <c r="G3224" s="22">
        <f>SUM(G3223:G3223)</f>
        <v/>
      </c>
    </row>
    <row r="3225" ht="15" customHeight="1">
      <c r="A3225" s="1" t="n"/>
      <c r="B3225" s="1" t="n"/>
      <c r="C3225" s="1" t="n"/>
      <c r="D3225" s="1" t="n"/>
      <c r="E3225" s="78" t="inlineStr">
        <is>
          <t>VALOR:</t>
        </is>
      </c>
      <c r="F3225" s="89" t="n"/>
      <c r="G3225" s="4">
        <f>SUM(G3217,G3221,G3224)</f>
        <v/>
      </c>
    </row>
    <row r="3226" ht="15" customHeight="1">
      <c r="A3226" s="1" t="n"/>
      <c r="B3226" s="1" t="n"/>
      <c r="C3226" s="1" t="n"/>
      <c r="D3226" s="1" t="n"/>
      <c r="E3226" s="78" t="inlineStr">
        <is>
          <t>VALOR BDI:</t>
        </is>
      </c>
      <c r="F3226" s="89" t="n"/>
      <c r="G3226" s="4">
        <f>ROUNDDOWN(G3225*BDI,2)</f>
        <v/>
      </c>
    </row>
    <row r="3227" ht="15" customHeight="1">
      <c r="A3227" s="1" t="n"/>
      <c r="B3227" s="1" t="n"/>
      <c r="C3227" s="1" t="n"/>
      <c r="D3227" s="1" t="n"/>
      <c r="E3227" s="78" t="inlineStr">
        <is>
          <t>VALOR COM BDI:</t>
        </is>
      </c>
      <c r="F3227" s="89" t="n"/>
      <c r="G3227" s="4">
        <f>G3226 + G3225</f>
        <v/>
      </c>
    </row>
    <row r="3228" ht="9.949999999999999" customHeight="1">
      <c r="A3228" s="1" t="n"/>
      <c r="B3228" s="1" t="n"/>
      <c r="C3228" s="1" t="n"/>
      <c r="D3228" s="1" t="n"/>
      <c r="E3228" s="79" t="n"/>
    </row>
    <row r="3229" ht="20.1" customHeight="1">
      <c r="A3229" s="80" t="inlineStr">
        <is>
          <t>90443 RASGO LINEAR MANUAL EM ALVENARIA, PARA RAMAIS/ DISTRIBUIÇÃO DE INSTALAÇÕES HIDRÁULICAS, DIÂMETROS MENORES OU IGUAIS A 40 MM. AF_09/2023 (M)</t>
        </is>
      </c>
      <c r="B3229" s="88" t="n"/>
      <c r="C3229" s="88" t="n"/>
      <c r="D3229" s="88" t="n"/>
      <c r="E3229" s="88" t="n"/>
      <c r="F3229" s="88" t="n"/>
      <c r="G3229" s="89" t="n"/>
    </row>
    <row r="3230" ht="15" customHeight="1">
      <c r="A3230" s="76" t="inlineStr">
        <is>
          <t>Mão de Obra com Encargos Complementares</t>
        </is>
      </c>
      <c r="B3230" s="89" t="n"/>
      <c r="C3230" s="74" t="inlineStr">
        <is>
          <t>FONTE</t>
        </is>
      </c>
      <c r="D3230" s="74" t="inlineStr">
        <is>
          <t>UNID</t>
        </is>
      </c>
      <c r="E3230" s="74" t="inlineStr">
        <is>
          <t>COEFICIENTE</t>
        </is>
      </c>
      <c r="F3230" s="74" t="inlineStr">
        <is>
          <t>PREÇO UNITÁRIO</t>
        </is>
      </c>
      <c r="G3230" s="74" t="inlineStr">
        <is>
          <t>TOTAL</t>
        </is>
      </c>
    </row>
    <row r="3231" ht="21" customHeight="1">
      <c r="A3231" s="18" t="inlineStr">
        <is>
          <t>88248</t>
        </is>
      </c>
      <c r="B3231" s="19" t="inlineStr">
        <is>
          <t>AUXILIAR DE ENCANADOR OU BOMBEIRO HIDRÁULICO COM ENCARGOS COMPLEMENTARES</t>
        </is>
      </c>
      <c r="C3231" s="18" t="inlineStr">
        <is>
          <t>SINAPI</t>
        </is>
      </c>
      <c r="D3231" s="18" t="inlineStr">
        <is>
          <t>H</t>
        </is>
      </c>
      <c r="E3231" s="20">
        <f>L3231*FATOR</f>
        <v/>
      </c>
      <c r="F3231" s="21">
        <f>'COMPOSICOES AUXILIARES'!G395</f>
        <v/>
      </c>
      <c r="G3231" s="21">
        <f>TRUNC(TRUNC(E3231,8)*F3231,2)</f>
        <v/>
      </c>
      <c r="L3231" t="n">
        <v>0.066</v>
      </c>
      <c r="M3231" t="n">
        <v>22.64</v>
      </c>
      <c r="N3231">
        <f>(M3231-F3231)</f>
        <v/>
      </c>
    </row>
    <row r="3232" ht="21" customHeight="1">
      <c r="A3232" s="18" t="inlineStr">
        <is>
          <t>88267</t>
        </is>
      </c>
      <c r="B3232" s="19" t="inlineStr">
        <is>
          <t>ENCANADOR OU BOMBEIRO HIDRÁULICO COM ENCARGOS COMPLEMENTARES</t>
        </is>
      </c>
      <c r="C3232" s="18" t="inlineStr">
        <is>
          <t>SINAPI</t>
        </is>
      </c>
      <c r="D3232" s="18" t="inlineStr">
        <is>
          <t>H</t>
        </is>
      </c>
      <c r="E3232" s="20">
        <f>L3232*FATOR</f>
        <v/>
      </c>
      <c r="F3232" s="21">
        <f>'COMPOSICOES AUXILIARES'!G1569</f>
        <v/>
      </c>
      <c r="G3232" s="21">
        <f>TRUNC(TRUNC(E3232,8)*F3232,2)</f>
        <v/>
      </c>
      <c r="L3232" t="n">
        <v>0.2348</v>
      </c>
      <c r="M3232" t="n">
        <v>28.12</v>
      </c>
      <c r="N3232">
        <f>(M3232-F3232)</f>
        <v/>
      </c>
    </row>
    <row r="3233" ht="18" customHeight="1">
      <c r="A3233" s="1" t="n"/>
      <c r="B3233" s="1" t="n"/>
      <c r="C3233" s="1" t="n"/>
      <c r="D3233" s="1" t="n"/>
      <c r="E3233" s="77" t="inlineStr">
        <is>
          <t>TOTAL Mão de Obra com Encargos Complementares:</t>
        </is>
      </c>
      <c r="F3233" s="89" t="n"/>
      <c r="G3233" s="22">
        <f>SUM(G3231:G3232)</f>
        <v/>
      </c>
    </row>
    <row r="3234" ht="15" customHeight="1">
      <c r="A3234" s="1" t="n"/>
      <c r="B3234" s="1" t="n"/>
      <c r="C3234" s="1" t="n"/>
      <c r="D3234" s="1" t="n"/>
      <c r="E3234" s="78" t="inlineStr">
        <is>
          <t>VALOR:</t>
        </is>
      </c>
      <c r="F3234" s="89" t="n"/>
      <c r="G3234" s="4">
        <f>SUM(G3233)</f>
        <v/>
      </c>
    </row>
    <row r="3235" ht="15" customHeight="1">
      <c r="A3235" s="1" t="n"/>
      <c r="B3235" s="1" t="n"/>
      <c r="C3235" s="1" t="n"/>
      <c r="D3235" s="1" t="n"/>
      <c r="E3235" s="78" t="inlineStr">
        <is>
          <t>VALOR BDI:</t>
        </is>
      </c>
      <c r="F3235" s="89" t="n"/>
      <c r="G3235" s="4">
        <f>ROUNDDOWN(G3234*BDI,2)</f>
        <v/>
      </c>
    </row>
    <row r="3236" ht="15" customHeight="1">
      <c r="A3236" s="1" t="n"/>
      <c r="B3236" s="1" t="n"/>
      <c r="C3236" s="1" t="n"/>
      <c r="D3236" s="1" t="n"/>
      <c r="E3236" s="78" t="inlineStr">
        <is>
          <t>VALOR COM BDI:</t>
        </is>
      </c>
      <c r="F3236" s="89" t="n"/>
      <c r="G3236" s="4">
        <f>G3235 + G3234</f>
        <v/>
      </c>
    </row>
    <row r="3237" ht="9.949999999999999" customHeight="1">
      <c r="A3237" s="1" t="n"/>
      <c r="B3237" s="1" t="n"/>
      <c r="C3237" s="1" t="n"/>
      <c r="D3237" s="1" t="n"/>
      <c r="E3237" s="79" t="n"/>
    </row>
    <row r="3238" ht="20.1" customHeight="1">
      <c r="A3238" s="80" t="inlineStr">
        <is>
          <t>93382 REATERRO MANUAL DE VALAS, COM COMPACTADOR DE SOLOS DE PERCUSSÃO. AF_08/2023 (M3)</t>
        </is>
      </c>
      <c r="B3238" s="88" t="n"/>
      <c r="C3238" s="88" t="n"/>
      <c r="D3238" s="88" t="n"/>
      <c r="E3238" s="88" t="n"/>
      <c r="F3238" s="88" t="n"/>
      <c r="G3238" s="89" t="n"/>
    </row>
    <row r="3239" ht="15" customHeight="1">
      <c r="A3239" s="76" t="inlineStr">
        <is>
          <t>Equipamento Custo Horário</t>
        </is>
      </c>
      <c r="B3239" s="89" t="n"/>
      <c r="C3239" s="74" t="inlineStr">
        <is>
          <t>FONTE</t>
        </is>
      </c>
      <c r="D3239" s="74" t="inlineStr">
        <is>
          <t>UNID</t>
        </is>
      </c>
      <c r="E3239" s="74" t="inlineStr">
        <is>
          <t>COEFICIENTE</t>
        </is>
      </c>
      <c r="F3239" s="74" t="inlineStr">
        <is>
          <t>PREÇO UNITÁRIO</t>
        </is>
      </c>
      <c r="G3239" s="74" t="inlineStr">
        <is>
          <t>TOTAL</t>
        </is>
      </c>
    </row>
    <row r="3240" ht="45.95" customHeight="1">
      <c r="A3240" s="18" t="inlineStr">
        <is>
          <t>5903</t>
        </is>
      </c>
      <c r="B3240" s="19" t="inlineStr">
        <is>
          <t>CAMINHÃO PIPA 10.000 L TRUCADO, PESO BRUTO TOTAL 23.000 KG, CARGA ÚTIL MÁXIMA 15.935 KG, DISTÂNCIA ENTRE EIXOS 4,8 M, POTÊNCIA 230 CV, INCLUSIVE TANQUE DE AÇO PARA TRANSPORTE DE ÁGUA - CHI DIURNO. AF_06/2014</t>
        </is>
      </c>
      <c r="C3240" s="18" t="inlineStr">
        <is>
          <t>SINAPI</t>
        </is>
      </c>
      <c r="D3240" s="18" t="inlineStr">
        <is>
          <t>CHI</t>
        </is>
      </c>
      <c r="E3240" s="20" t="n">
        <v>0.0005999999999999999</v>
      </c>
      <c r="F3240" s="21">
        <f>'COMPOSICOES AUXILIARES'!G728</f>
        <v/>
      </c>
      <c r="G3240" s="21">
        <f>TRUNC(TRUNC(E3240,8)*F3240,2)</f>
        <v/>
      </c>
      <c r="L3240" t="n">
        <v>0.0005999999999999999</v>
      </c>
      <c r="M3240" t="n">
        <v>79.3</v>
      </c>
      <c r="N3240">
        <f>(M3240-F3240)</f>
        <v/>
      </c>
    </row>
    <row r="3241" ht="45.95" customHeight="1">
      <c r="A3241" s="18" t="inlineStr">
        <is>
          <t>5901</t>
        </is>
      </c>
      <c r="B3241" s="19" t="inlineStr">
        <is>
          <t>CAMINHÃO PIPA 10.000 L TRUCADO, PESO BRUTO TOTAL 23.000 KG, CARGA ÚTIL MÁXIMA 15.935 KG, DISTÂNCIA ENTRE EIXOS 4,8 M, POTÊNCIA 230 CV, INCLUSIVE TANQUE DE AÇO PARA TRANSPORTE DE ÁGUA - CHP DIURNO. AF_06/2014</t>
        </is>
      </c>
      <c r="C3241" s="18" t="inlineStr">
        <is>
          <t>SINAPI</t>
        </is>
      </c>
      <c r="D3241" s="18" t="inlineStr">
        <is>
          <t>CHP</t>
        </is>
      </c>
      <c r="E3241" s="20" t="n">
        <v>0.0054</v>
      </c>
      <c r="F3241" s="21">
        <f>'COMPOSICOES AUXILIARES'!G743</f>
        <v/>
      </c>
      <c r="G3241" s="21">
        <f>TRUNC(TRUNC(E3241,8)*F3241,2)</f>
        <v/>
      </c>
      <c r="L3241" t="n">
        <v>0.0054</v>
      </c>
      <c r="M3241" t="n">
        <v>331.92</v>
      </c>
      <c r="N3241">
        <f>(M3241-F3241)</f>
        <v/>
      </c>
    </row>
    <row r="3242" ht="29.1" customHeight="1">
      <c r="A3242" s="18" t="inlineStr">
        <is>
          <t>91533</t>
        </is>
      </c>
      <c r="B3242" s="19" t="inlineStr">
        <is>
          <t>COMPACTADOR DE SOLOS DE PERCUSSÃO (SOQUETE) COM MOTOR A GASOLINA 4 TEMPOS, POTÊNCIA 4 CV - CHP DIURNO. AF_08/2015</t>
        </is>
      </c>
      <c r="C3242" s="18" t="inlineStr">
        <is>
          <t>SINAPI</t>
        </is>
      </c>
      <c r="D3242" s="18" t="inlineStr">
        <is>
          <t>CHP</t>
        </is>
      </c>
      <c r="E3242" s="20" t="n">
        <v>0.1962</v>
      </c>
      <c r="F3242" s="21">
        <f>'COMPOSICOES AUXILIARES'!G863</f>
        <v/>
      </c>
      <c r="G3242" s="21">
        <f>TRUNC(TRUNC(E3242,8)*F3242,2)</f>
        <v/>
      </c>
      <c r="L3242" t="n">
        <v>0.1962</v>
      </c>
      <c r="M3242" t="n">
        <v>41.04</v>
      </c>
      <c r="N3242">
        <f>(M3242-F3242)</f>
        <v/>
      </c>
    </row>
    <row r="3243" ht="18" customHeight="1">
      <c r="A3243" s="1" t="n"/>
      <c r="B3243" s="1" t="n"/>
      <c r="C3243" s="1" t="n"/>
      <c r="D3243" s="1" t="n"/>
      <c r="E3243" s="77" t="inlineStr">
        <is>
          <t>TOTAL Equipamento Custo Horário:</t>
        </is>
      </c>
      <c r="F3243" s="89" t="n"/>
      <c r="G3243" s="22">
        <f>SUM(G3240:G3242)</f>
        <v/>
      </c>
    </row>
    <row r="3244" ht="15" customHeight="1">
      <c r="A3244" s="76" t="inlineStr">
        <is>
          <t>Mão de Obra com Encargos Complementares</t>
        </is>
      </c>
      <c r="B3244" s="89" t="n"/>
      <c r="C3244" s="74" t="inlineStr">
        <is>
          <t>FONTE</t>
        </is>
      </c>
      <c r="D3244" s="74" t="inlineStr">
        <is>
          <t>UNID</t>
        </is>
      </c>
      <c r="E3244" s="74" t="inlineStr">
        <is>
          <t>COEFICIENTE</t>
        </is>
      </c>
      <c r="F3244" s="74" t="inlineStr">
        <is>
          <t>PREÇO UNITÁRIO</t>
        </is>
      </c>
      <c r="G3244" s="74" t="inlineStr">
        <is>
          <t>TOTAL</t>
        </is>
      </c>
    </row>
    <row r="3245" ht="15" customHeight="1">
      <c r="A3245" s="18" t="inlineStr">
        <is>
          <t>88316</t>
        </is>
      </c>
      <c r="B3245" s="19" t="inlineStr">
        <is>
          <t>SERVENTE COM ENCARGOS COMPLEMENTARES</t>
        </is>
      </c>
      <c r="C3245" s="18" t="inlineStr">
        <is>
          <t>SINAPI</t>
        </is>
      </c>
      <c r="D3245" s="18" t="inlineStr">
        <is>
          <t>H</t>
        </is>
      </c>
      <c r="E3245" s="20">
        <f>L3245*FATOR</f>
        <v/>
      </c>
      <c r="F3245" s="21">
        <f>'COMPOSICOES AUXILIARES'!G3382</f>
        <v/>
      </c>
      <c r="G3245" s="21">
        <f>TRUNC(TRUNC(E3245,8)*F3245,2)</f>
        <v/>
      </c>
      <c r="L3245" t="n">
        <v>0.7866</v>
      </c>
      <c r="M3245" t="n">
        <v>22.1</v>
      </c>
      <c r="N3245">
        <f>(M3245-F3245)</f>
        <v/>
      </c>
    </row>
    <row r="3246" ht="18" customHeight="1">
      <c r="A3246" s="1" t="n"/>
      <c r="B3246" s="1" t="n"/>
      <c r="C3246" s="1" t="n"/>
      <c r="D3246" s="1" t="n"/>
      <c r="E3246" s="77" t="inlineStr">
        <is>
          <t>TOTAL Mão de Obra com Encargos Complementares:</t>
        </is>
      </c>
      <c r="F3246" s="89" t="n"/>
      <c r="G3246" s="22">
        <f>SUM(G3245:G3245)</f>
        <v/>
      </c>
    </row>
    <row r="3247" ht="15" customHeight="1">
      <c r="A3247" s="1" t="n"/>
      <c r="B3247" s="1" t="n"/>
      <c r="C3247" s="1" t="n"/>
      <c r="D3247" s="1" t="n"/>
      <c r="E3247" s="78" t="inlineStr">
        <is>
          <t>VALOR:</t>
        </is>
      </c>
      <c r="F3247" s="89" t="n"/>
      <c r="G3247" s="4">
        <f>SUM(G3246,G3243)</f>
        <v/>
      </c>
    </row>
    <row r="3248" ht="15" customHeight="1">
      <c r="A3248" s="1" t="n"/>
      <c r="B3248" s="1" t="n"/>
      <c r="C3248" s="1" t="n"/>
      <c r="D3248" s="1" t="n"/>
      <c r="E3248" s="78" t="inlineStr">
        <is>
          <t>VALOR BDI:</t>
        </is>
      </c>
      <c r="F3248" s="89" t="n"/>
      <c r="G3248" s="4">
        <f>ROUNDDOWN(G3247*BDI,2)</f>
        <v/>
      </c>
    </row>
    <row r="3249" ht="15" customHeight="1">
      <c r="A3249" s="1" t="n"/>
      <c r="B3249" s="1" t="n"/>
      <c r="C3249" s="1" t="n"/>
      <c r="D3249" s="1" t="n"/>
      <c r="E3249" s="78" t="inlineStr">
        <is>
          <t>VALOR COM BDI:</t>
        </is>
      </c>
      <c r="F3249" s="89" t="n"/>
      <c r="G3249" s="4">
        <f>G3248 + G3247</f>
        <v/>
      </c>
    </row>
    <row r="3250" ht="9.949999999999999" customHeight="1">
      <c r="A3250" s="1" t="n"/>
      <c r="B3250" s="1" t="n"/>
      <c r="C3250" s="1" t="n"/>
      <c r="D3250" s="1" t="n"/>
      <c r="E3250" s="79" t="n"/>
    </row>
    <row r="3251" ht="27" customHeight="1">
      <c r="A3251" s="80" t="inlineStr">
        <is>
          <t>5679 RETROESCAVADEIRA SOBRE RODAS COM CARREGADEIRA, TRAÇÃO 4X4, POTÊNCIA LÍQ. 88 HP, CAÇAMBA CARREG. CAP. MÍN. 1 M3, CAÇAMBA RETRO CAP. 0,26 M3, PESO OPERACIONAL MÍN. 6.674 KG, PROFUNDIDADE ESCAVAÇÃO MÁX. 4,37 M - CHI DIURNO. AF_06/2014 (CHI)</t>
        </is>
      </c>
      <c r="B3251" s="88" t="n"/>
      <c r="C3251" s="88" t="n"/>
      <c r="D3251" s="88" t="n"/>
      <c r="E3251" s="88" t="n"/>
      <c r="F3251" s="88" t="n"/>
      <c r="G3251" s="89" t="n"/>
    </row>
    <row r="3252" ht="15" customHeight="1">
      <c r="A3252" s="76" t="inlineStr">
        <is>
          <t>Mão de Obra com Encargos Complementares</t>
        </is>
      </c>
      <c r="B3252" s="89" t="n"/>
      <c r="C3252" s="74" t="inlineStr">
        <is>
          <t>FONTE</t>
        </is>
      </c>
      <c r="D3252" s="74" t="inlineStr">
        <is>
          <t>UNID</t>
        </is>
      </c>
      <c r="E3252" s="74" t="inlineStr">
        <is>
          <t>COEFICIENTE</t>
        </is>
      </c>
      <c r="F3252" s="74" t="inlineStr">
        <is>
          <t>PREÇO UNITÁRIO</t>
        </is>
      </c>
      <c r="G3252" s="74" t="inlineStr">
        <is>
          <t>TOTAL</t>
        </is>
      </c>
    </row>
    <row r="3253" ht="21" customHeight="1">
      <c r="A3253" s="18" t="inlineStr">
        <is>
          <t>88294</t>
        </is>
      </c>
      <c r="B3253" s="19" t="inlineStr">
        <is>
          <t>OPERADOR DE ESCAVADEIRA COM ENCARGOS COMPLEMENTARES</t>
        </is>
      </c>
      <c r="C3253" s="18" t="inlineStr">
        <is>
          <t>SINAPI</t>
        </is>
      </c>
      <c r="D3253" s="18" t="inlineStr">
        <is>
          <t>H</t>
        </is>
      </c>
      <c r="E3253" s="20">
        <f>L3253*FATOR</f>
        <v/>
      </c>
      <c r="F3253" s="21">
        <f>'COMPOSICOES AUXILIARES'!G2685</f>
        <v/>
      </c>
      <c r="G3253" s="21">
        <f>TRUNC(TRUNC(E3253,8)*F3253,2)</f>
        <v/>
      </c>
      <c r="L3253" t="n">
        <v>1</v>
      </c>
      <c r="M3253" t="n">
        <v>32.73</v>
      </c>
      <c r="N3253">
        <f>(M3253-F3253)</f>
        <v/>
      </c>
    </row>
    <row r="3254" ht="18" customHeight="1">
      <c r="A3254" s="1" t="n"/>
      <c r="B3254" s="1" t="n"/>
      <c r="C3254" s="1" t="n"/>
      <c r="D3254" s="1" t="n"/>
      <c r="E3254" s="77" t="inlineStr">
        <is>
          <t>TOTAL Mão de Obra com Encargos Complementares:</t>
        </is>
      </c>
      <c r="F3254" s="89" t="n"/>
      <c r="G3254" s="22">
        <f>SUM(G3253:G3253)</f>
        <v/>
      </c>
    </row>
    <row r="3255" ht="15" customHeight="1">
      <c r="A3255" s="76" t="inlineStr">
        <is>
          <t>Serviço</t>
        </is>
      </c>
      <c r="B3255" s="89" t="n"/>
      <c r="C3255" s="74" t="inlineStr">
        <is>
          <t>FONTE</t>
        </is>
      </c>
      <c r="D3255" s="74" t="inlineStr">
        <is>
          <t>UNID</t>
        </is>
      </c>
      <c r="E3255" s="74" t="inlineStr">
        <is>
          <t>COEFICIENTE</t>
        </is>
      </c>
      <c r="F3255" s="74" t="inlineStr">
        <is>
          <t>PREÇO UNITÁRIO</t>
        </is>
      </c>
      <c r="G3255" s="74" t="inlineStr">
        <is>
          <t>TOTAL</t>
        </is>
      </c>
    </row>
    <row r="3256" ht="45.95" customHeight="1">
      <c r="A3256" s="18" t="inlineStr">
        <is>
          <t>88857</t>
        </is>
      </c>
      <c r="B3256" s="19" t="inlineStr">
        <is>
          <t>RETROESCAVADEIRA SOBRE RODAS COM CARREGADEIRA, TRAÇÃO 4X4, POTÊNCIA LÍQ. 88 HP, CAÇAMBA CARREG. CAP. MÍN. 1 M3, CAÇAMBA RETRO CAP. 0,26 M3, PESO OPERACIONAL MÍN. 6.674 KG, PROFUNDIDADE ESCAVAÇÃO MÁX. 4,37 M - DEPRECIAÇÃO. AF_06/2014</t>
        </is>
      </c>
      <c r="C3256" s="18" t="inlineStr">
        <is>
          <t>SINAPI</t>
        </is>
      </c>
      <c r="D3256" s="18" t="inlineStr">
        <is>
          <t>H</t>
        </is>
      </c>
      <c r="E3256" s="20" t="n">
        <v>1</v>
      </c>
      <c r="F3256" s="21">
        <f>'COMPOSICOES AUXILIARES'!G3281</f>
        <v/>
      </c>
      <c r="G3256" s="21">
        <f>TRUNC(TRUNC(E3256,8)*F3256,2)</f>
        <v/>
      </c>
      <c r="L3256" t="n">
        <v>1</v>
      </c>
      <c r="M3256" t="n">
        <v>23.65</v>
      </c>
      <c r="N3256">
        <f>(M3256-F3256)</f>
        <v/>
      </c>
    </row>
    <row r="3257" ht="45.95" customHeight="1">
      <c r="A3257" s="18" t="inlineStr">
        <is>
          <t>88858</t>
        </is>
      </c>
      <c r="B3257" s="19" t="inlineStr">
        <is>
          <t>RETROESCAVADEIRA SOBRE RODAS COM CARREGADEIRA, TRAÇÃO 4X4, POTÊNCIA LÍQ. 88 HP, CAÇAMBA CARREG. CAP. MÍN. 1 M3, CAÇAMBA RETRO CAP. 0,26 M3, PESO OPERACIONAL MÍN. 6.674 KG, PROFUNDIDADE ESCAVAÇÃO MÁX. 4,37 M - JUROS. AF_06/2014</t>
        </is>
      </c>
      <c r="C3257" s="18" t="inlineStr">
        <is>
          <t>SINAPI</t>
        </is>
      </c>
      <c r="D3257" s="18" t="inlineStr">
        <is>
          <t>H</t>
        </is>
      </c>
      <c r="E3257" s="20" t="n">
        <v>1</v>
      </c>
      <c r="F3257" s="21">
        <f>'COMPOSICOES AUXILIARES'!G3289</f>
        <v/>
      </c>
      <c r="G3257" s="21">
        <f>TRUNC(TRUNC(E3257,8)*F3257,2)</f>
        <v/>
      </c>
      <c r="L3257" t="n">
        <v>1</v>
      </c>
      <c r="M3257" t="n">
        <v>6.25</v>
      </c>
      <c r="N3257">
        <f>(M3257-F3257)</f>
        <v/>
      </c>
    </row>
    <row r="3258" ht="15" customHeight="1">
      <c r="A3258" s="1" t="n"/>
      <c r="B3258" s="1" t="n"/>
      <c r="C3258" s="1" t="n"/>
      <c r="D3258" s="1" t="n"/>
      <c r="E3258" s="77" t="inlineStr">
        <is>
          <t>TOTAL Serviço:</t>
        </is>
      </c>
      <c r="F3258" s="89" t="n"/>
      <c r="G3258" s="22">
        <f>SUM(G3256:G3257)</f>
        <v/>
      </c>
    </row>
    <row r="3259" ht="15" customHeight="1">
      <c r="A3259" s="1" t="n"/>
      <c r="B3259" s="1" t="n"/>
      <c r="C3259" s="1" t="n"/>
      <c r="D3259" s="1" t="n"/>
      <c r="E3259" s="78" t="inlineStr">
        <is>
          <t>VALOR:</t>
        </is>
      </c>
      <c r="F3259" s="89" t="n"/>
      <c r="G3259" s="4">
        <f>SUM(G3254,G3258)</f>
        <v/>
      </c>
    </row>
    <row r="3260" ht="15" customHeight="1">
      <c r="A3260" s="1" t="n"/>
      <c r="B3260" s="1" t="n"/>
      <c r="C3260" s="1" t="n"/>
      <c r="D3260" s="1" t="n"/>
      <c r="E3260" s="78" t="inlineStr">
        <is>
          <t>VALOR BDI:</t>
        </is>
      </c>
      <c r="F3260" s="89" t="n"/>
      <c r="G3260" s="4">
        <f>ROUNDDOWN(G3259*BDI,2)</f>
        <v/>
      </c>
    </row>
    <row r="3261" ht="15" customHeight="1">
      <c r="A3261" s="1" t="n"/>
      <c r="B3261" s="1" t="n"/>
      <c r="C3261" s="1" t="n"/>
      <c r="D3261" s="1" t="n"/>
      <c r="E3261" s="78" t="inlineStr">
        <is>
          <t>VALOR COM BDI:</t>
        </is>
      </c>
      <c r="F3261" s="89" t="n"/>
      <c r="G3261" s="4">
        <f>G3260 + G3259</f>
        <v/>
      </c>
    </row>
    <row r="3262" ht="9.949999999999999" customHeight="1">
      <c r="A3262" s="1" t="n"/>
      <c r="B3262" s="1" t="n"/>
      <c r="C3262" s="1" t="n"/>
      <c r="D3262" s="1" t="n"/>
      <c r="E3262" s="79" t="n"/>
    </row>
    <row r="3263" ht="27" customHeight="1">
      <c r="A3263" s="80" t="inlineStr">
        <is>
          <t>5678 RETROESCAVADEIRA SOBRE RODAS COM CARREGADEIRA, TRAÇÃO 4X4, POTÊNCIA LÍQ. 88 HP, CAÇAMBA CARREG. CAP. MÍN. 1 M3, CAÇAMBA RETRO CAP. 0,26 M3, PESO OPERACIONAL MÍN. 6.674 KG, PROFUNDIDADE ESCAVAÇÃO MÁX. 4,37 M - CHP DIURNO. AF_06/2014 (CHP)</t>
        </is>
      </c>
      <c r="B3263" s="88" t="n"/>
      <c r="C3263" s="88" t="n"/>
      <c r="D3263" s="88" t="n"/>
      <c r="E3263" s="88" t="n"/>
      <c r="F3263" s="88" t="n"/>
      <c r="G3263" s="89" t="n"/>
    </row>
    <row r="3264" ht="15" customHeight="1">
      <c r="A3264" s="76" t="inlineStr">
        <is>
          <t>Mão de Obra com Encargos Complementares</t>
        </is>
      </c>
      <c r="B3264" s="89" t="n"/>
      <c r="C3264" s="74" t="inlineStr">
        <is>
          <t>FONTE</t>
        </is>
      </c>
      <c r="D3264" s="74" t="inlineStr">
        <is>
          <t>UNID</t>
        </is>
      </c>
      <c r="E3264" s="74" t="inlineStr">
        <is>
          <t>COEFICIENTE</t>
        </is>
      </c>
      <c r="F3264" s="74" t="inlineStr">
        <is>
          <t>PREÇO UNITÁRIO</t>
        </is>
      </c>
      <c r="G3264" s="74" t="inlineStr">
        <is>
          <t>TOTAL</t>
        </is>
      </c>
    </row>
    <row r="3265" ht="21" customHeight="1">
      <c r="A3265" s="18" t="inlineStr">
        <is>
          <t>88294</t>
        </is>
      </c>
      <c r="B3265" s="19" t="inlineStr">
        <is>
          <t>OPERADOR DE ESCAVADEIRA COM ENCARGOS COMPLEMENTARES</t>
        </is>
      </c>
      <c r="C3265" s="18" t="inlineStr">
        <is>
          <t>SINAPI</t>
        </is>
      </c>
      <c r="D3265" s="18" t="inlineStr">
        <is>
          <t>H</t>
        </is>
      </c>
      <c r="E3265" s="20">
        <f>L3265*FATOR</f>
        <v/>
      </c>
      <c r="F3265" s="21">
        <f>'COMPOSICOES AUXILIARES'!G2685</f>
        <v/>
      </c>
      <c r="G3265" s="21">
        <f>TRUNC(TRUNC(E3265,8)*F3265,2)</f>
        <v/>
      </c>
      <c r="L3265" t="n">
        <v>1</v>
      </c>
      <c r="M3265" t="n">
        <v>32.73</v>
      </c>
      <c r="N3265">
        <f>(M3265-F3265)</f>
        <v/>
      </c>
    </row>
    <row r="3266" ht="18" customHeight="1">
      <c r="A3266" s="1" t="n"/>
      <c r="B3266" s="1" t="n"/>
      <c r="C3266" s="1" t="n"/>
      <c r="D3266" s="1" t="n"/>
      <c r="E3266" s="77" t="inlineStr">
        <is>
          <t>TOTAL Mão de Obra com Encargos Complementares:</t>
        </is>
      </c>
      <c r="F3266" s="89" t="n"/>
      <c r="G3266" s="22">
        <f>SUM(G3265:G3265)</f>
        <v/>
      </c>
    </row>
    <row r="3267" ht="15" customHeight="1">
      <c r="A3267" s="76" t="inlineStr">
        <is>
          <t>Serviço</t>
        </is>
      </c>
      <c r="B3267" s="89" t="n"/>
      <c r="C3267" s="74" t="inlineStr">
        <is>
          <t>FONTE</t>
        </is>
      </c>
      <c r="D3267" s="74" t="inlineStr">
        <is>
          <t>UNID</t>
        </is>
      </c>
      <c r="E3267" s="74" t="inlineStr">
        <is>
          <t>COEFICIENTE</t>
        </is>
      </c>
      <c r="F3267" s="74" t="inlineStr">
        <is>
          <t>PREÇO UNITÁRIO</t>
        </is>
      </c>
      <c r="G3267" s="74" t="inlineStr">
        <is>
          <t>TOTAL</t>
        </is>
      </c>
    </row>
    <row r="3268" ht="45.95" customHeight="1">
      <c r="A3268" s="18" t="inlineStr">
        <is>
          <t>88857</t>
        </is>
      </c>
      <c r="B3268" s="19" t="inlineStr">
        <is>
          <t>RETROESCAVADEIRA SOBRE RODAS COM CARREGADEIRA, TRAÇÃO 4X4, POTÊNCIA LÍQ. 88 HP, CAÇAMBA CARREG. CAP. MÍN. 1 M3, CAÇAMBA RETRO CAP. 0,26 M3, PESO OPERACIONAL MÍN. 6.674 KG, PROFUNDIDADE ESCAVAÇÃO MÁX. 4,37 M - DEPRECIAÇÃO. AF_06/2014</t>
        </is>
      </c>
      <c r="C3268" s="18" t="inlineStr">
        <is>
          <t>SINAPI</t>
        </is>
      </c>
      <c r="D3268" s="18" t="inlineStr">
        <is>
          <t>H</t>
        </is>
      </c>
      <c r="E3268" s="20" t="n">
        <v>1</v>
      </c>
      <c r="F3268" s="21">
        <f>'COMPOSICOES AUXILIARES'!G3281</f>
        <v/>
      </c>
      <c r="G3268" s="21">
        <f>TRUNC(TRUNC(E3268,8)*F3268,2)</f>
        <v/>
      </c>
      <c r="L3268" t="n">
        <v>1</v>
      </c>
      <c r="M3268" t="n">
        <v>23.65</v>
      </c>
      <c r="N3268">
        <f>(M3268-F3268)</f>
        <v/>
      </c>
    </row>
    <row r="3269" ht="45.95" customHeight="1">
      <c r="A3269" s="18" t="inlineStr">
        <is>
          <t>88858</t>
        </is>
      </c>
      <c r="B3269" s="19" t="inlineStr">
        <is>
          <t>RETROESCAVADEIRA SOBRE RODAS COM CARREGADEIRA, TRAÇÃO 4X4, POTÊNCIA LÍQ. 88 HP, CAÇAMBA CARREG. CAP. MÍN. 1 M3, CAÇAMBA RETRO CAP. 0,26 M3, PESO OPERACIONAL MÍN. 6.674 KG, PROFUNDIDADE ESCAVAÇÃO MÁX. 4,37 M - JUROS. AF_06/2014</t>
        </is>
      </c>
      <c r="C3269" s="18" t="inlineStr">
        <is>
          <t>SINAPI</t>
        </is>
      </c>
      <c r="D3269" s="18" t="inlineStr">
        <is>
          <t>H</t>
        </is>
      </c>
      <c r="E3269" s="20" t="n">
        <v>1</v>
      </c>
      <c r="F3269" s="21">
        <f>'COMPOSICOES AUXILIARES'!G3289</f>
        <v/>
      </c>
      <c r="G3269" s="21">
        <f>TRUNC(TRUNC(E3269,8)*F3269,2)</f>
        <v/>
      </c>
      <c r="L3269" t="n">
        <v>1</v>
      </c>
      <c r="M3269" t="n">
        <v>6.25</v>
      </c>
      <c r="N3269">
        <f>(M3269-F3269)</f>
        <v/>
      </c>
    </row>
    <row r="3270" ht="45.95" customHeight="1">
      <c r="A3270" s="18" t="inlineStr">
        <is>
          <t>5664</t>
        </is>
      </c>
      <c r="B3270" s="19" t="inlineStr">
        <is>
          <t>RETROESCAVADEIRA SOBRE RODAS COM CARREGADEIRA, TRAÇÃO 4X4, POTÊNCIA LÍQ. 88 HP, CAÇAMBA CARREG. CAP. MÍN. 1 M3, CAÇAMBA RETRO CAP. 0,26 M3, PESO OPERACIONAL MÍN. 6.674 KG, PROFUNDIDADE ESCAVAÇÃO MÁX. 4,37 M - MANUTENÇÃO. AF_06/2014</t>
        </is>
      </c>
      <c r="C3270" s="18" t="inlineStr">
        <is>
          <t>SINAPI</t>
        </is>
      </c>
      <c r="D3270" s="18" t="inlineStr">
        <is>
          <t>H</t>
        </is>
      </c>
      <c r="E3270" s="20" t="n">
        <v>1</v>
      </c>
      <c r="F3270" s="21">
        <f>'COMPOSICOES AUXILIARES'!G3297</f>
        <v/>
      </c>
      <c r="G3270" s="21">
        <f>TRUNC(TRUNC(E3270,8)*F3270,2)</f>
        <v/>
      </c>
      <c r="L3270" t="n">
        <v>1</v>
      </c>
      <c r="M3270" t="n">
        <v>29.56</v>
      </c>
      <c r="N3270">
        <f>(M3270-F3270)</f>
        <v/>
      </c>
    </row>
    <row r="3271" ht="45.95" customHeight="1">
      <c r="A3271" s="18" t="inlineStr">
        <is>
          <t>53786</t>
        </is>
      </c>
      <c r="B3271" s="19" t="inlineStr">
        <is>
          <t>RETROESCAVADEIRA SOBRE RODAS COM CARREGADEIRA, TRAÇÃO 4X4, POTÊNCIA LÍQ. 88 HP, CAÇAMBA CARREG. CAP. MÍN. 1 M3, CAÇAMBA RETRO CAP. 0,26 M3, PESO OPERACIONAL MÍN. 6.674 KG, PROFUNDIDADE ESCAVAÇÃO MÁX. 4,37 M - MATERIAIS NA OPERAÇÃO. AF_06/2014</t>
        </is>
      </c>
      <c r="C3271" s="18" t="inlineStr">
        <is>
          <t>SINAPI</t>
        </is>
      </c>
      <c r="D3271" s="18" t="inlineStr">
        <is>
          <t>H</t>
        </is>
      </c>
      <c r="E3271" s="20" t="n">
        <v>1</v>
      </c>
      <c r="F3271" s="21">
        <f>'COMPOSICOES AUXILIARES'!G3305</f>
        <v/>
      </c>
      <c r="G3271" s="21">
        <f>TRUNC(TRUNC(E3271,8)*F3271,2)</f>
        <v/>
      </c>
      <c r="L3271" t="n">
        <v>1</v>
      </c>
      <c r="M3271" t="n">
        <v>53.31</v>
      </c>
      <c r="N3271">
        <f>(M3271-F3271)</f>
        <v/>
      </c>
    </row>
    <row r="3272" ht="15" customHeight="1">
      <c r="A3272" s="1" t="n"/>
      <c r="B3272" s="1" t="n"/>
      <c r="C3272" s="1" t="n"/>
      <c r="D3272" s="1" t="n"/>
      <c r="E3272" s="77" t="inlineStr">
        <is>
          <t>TOTAL Serviço:</t>
        </is>
      </c>
      <c r="F3272" s="89" t="n"/>
      <c r="G3272" s="22">
        <f>SUM(G3268:G3271)</f>
        <v/>
      </c>
    </row>
    <row r="3273" ht="15" customHeight="1">
      <c r="A3273" s="1" t="n"/>
      <c r="B3273" s="1" t="n"/>
      <c r="C3273" s="1" t="n"/>
      <c r="D3273" s="1" t="n"/>
      <c r="E3273" s="78" t="inlineStr">
        <is>
          <t>VALOR:</t>
        </is>
      </c>
      <c r="F3273" s="89" t="n"/>
      <c r="G3273" s="4">
        <f>SUM(G3266,G3272)</f>
        <v/>
      </c>
    </row>
    <row r="3274" ht="15" customHeight="1">
      <c r="A3274" s="1" t="n"/>
      <c r="B3274" s="1" t="n"/>
      <c r="C3274" s="1" t="n"/>
      <c r="D3274" s="1" t="n"/>
      <c r="E3274" s="78" t="inlineStr">
        <is>
          <t>VALOR BDI:</t>
        </is>
      </c>
      <c r="F3274" s="89" t="n"/>
      <c r="G3274" s="4">
        <f>ROUNDDOWN(G3273*BDI,2)</f>
        <v/>
      </c>
    </row>
    <row r="3275" ht="15" customHeight="1">
      <c r="A3275" s="1" t="n"/>
      <c r="B3275" s="1" t="n"/>
      <c r="C3275" s="1" t="n"/>
      <c r="D3275" s="1" t="n"/>
      <c r="E3275" s="78" t="inlineStr">
        <is>
          <t>VALOR COM BDI:</t>
        </is>
      </c>
      <c r="F3275" s="89" t="n"/>
      <c r="G3275" s="4">
        <f>G3274 + G3273</f>
        <v/>
      </c>
    </row>
    <row r="3276" ht="9.949999999999999" customHeight="1">
      <c r="A3276" s="1" t="n"/>
      <c r="B3276" s="1" t="n"/>
      <c r="C3276" s="1" t="n"/>
      <c r="D3276" s="1" t="n"/>
      <c r="E3276" s="79" t="n"/>
    </row>
    <row r="3277" ht="27" customHeight="1">
      <c r="A3277" s="80" t="inlineStr">
        <is>
          <t>88857 RETROESCAVADEIRA SOBRE RODAS COM CARREGADEIRA, TRAÇÃO 4X4, POTÊNCIA LÍQ. 88 HP, CAÇAMBA CARREG. CAP. MÍN. 1 M3, CAÇAMBA RETRO CAP. 0,26 M3, PESO OPERACIONAL MÍN. 6.674 KG, PROFUNDIDADE ESCAVAÇÃO MÁX. 4,37 M - DEPRECIAÇÃO. AF_06/2014 (H)</t>
        </is>
      </c>
      <c r="B3277" s="88" t="n"/>
      <c r="C3277" s="88" t="n"/>
      <c r="D3277" s="88" t="n"/>
      <c r="E3277" s="88" t="n"/>
      <c r="F3277" s="88" t="n"/>
      <c r="G3277" s="89" t="n"/>
    </row>
    <row r="3278" ht="15" customHeight="1">
      <c r="A3278" s="76" t="inlineStr">
        <is>
          <t>Equipamento</t>
        </is>
      </c>
      <c r="B3278" s="89" t="n"/>
      <c r="C3278" s="74" t="inlineStr">
        <is>
          <t>FONTE</t>
        </is>
      </c>
      <c r="D3278" s="74" t="inlineStr">
        <is>
          <t>UNID</t>
        </is>
      </c>
      <c r="E3278" s="74" t="inlineStr">
        <is>
          <t>COEFICIENTE</t>
        </is>
      </c>
      <c r="F3278" s="74" t="inlineStr">
        <is>
          <t>PREÇO UNITÁRIO</t>
        </is>
      </c>
      <c r="G3278" s="74" t="inlineStr">
        <is>
          <t>TOTAL</t>
        </is>
      </c>
    </row>
    <row r="3279" ht="54.95" customHeight="1">
      <c r="A3279" s="18" t="inlineStr">
        <is>
          <t>00036531</t>
        </is>
      </c>
      <c r="B3279" s="19" t="inlineStr">
        <is>
          <t>RETROESCAVADEIRA SOBRE RODAS COM CARREGADEIRA, TRACAO 4 X 4, POTENCIA LIQUIDA 88 HP, PESO OPERACIONAL MINIMO DE 6674 KG, CAPACIDADE DA CARREGADEIRA DE 1,00 M3 E DA RETROESCAVADEIRA MINIMA DE 0,26 M3, PROFUNDIDADE DE ESCAVACAO MAXIMA DE 4,37 M</t>
        </is>
      </c>
      <c r="C3279" s="18" t="inlineStr">
        <is>
          <t>SINAPI</t>
        </is>
      </c>
      <c r="D3279" s="18" t="inlineStr">
        <is>
          <t>UN</t>
        </is>
      </c>
      <c r="E3279" s="20" t="n">
        <v>5.6e-05</v>
      </c>
      <c r="F3279" s="21">
        <f>ROUND(M3279*FATOR, 2)</f>
        <v/>
      </c>
      <c r="G3279" s="21">
        <f>TRUNC(TRUNC(E3279,8)*F3279,2)</f>
        <v/>
      </c>
      <c r="M3279" t="n">
        <v>422408.5</v>
      </c>
      <c r="N3279">
        <f>(M3279-F3279)</f>
        <v/>
      </c>
    </row>
    <row r="3280" ht="15" customHeight="1">
      <c r="A3280" s="1" t="n"/>
      <c r="B3280" s="1" t="n"/>
      <c r="C3280" s="1" t="n"/>
      <c r="D3280" s="1" t="n"/>
      <c r="E3280" s="77" t="inlineStr">
        <is>
          <t>TOTAL Equipamento:</t>
        </is>
      </c>
      <c r="F3280" s="89" t="n"/>
      <c r="G3280" s="22">
        <f>SUM(G3279:G3279)</f>
        <v/>
      </c>
    </row>
    <row r="3281" ht="15" customHeight="1">
      <c r="A3281" s="1" t="n"/>
      <c r="B3281" s="1" t="n"/>
      <c r="C3281" s="1" t="n"/>
      <c r="D3281" s="1" t="n"/>
      <c r="E3281" s="78" t="inlineStr">
        <is>
          <t>VALOR:</t>
        </is>
      </c>
      <c r="F3281" s="89" t="n"/>
      <c r="G3281" s="4">
        <f>SUM(G3280)</f>
        <v/>
      </c>
    </row>
    <row r="3282" ht="15" customHeight="1">
      <c r="A3282" s="1" t="n"/>
      <c r="B3282" s="1" t="n"/>
      <c r="C3282" s="1" t="n"/>
      <c r="D3282" s="1" t="n"/>
      <c r="E3282" s="78" t="inlineStr">
        <is>
          <t>VALOR BDI:</t>
        </is>
      </c>
      <c r="F3282" s="89" t="n"/>
      <c r="G3282" s="4">
        <f>ROUNDDOWN(G3281*BDI,2)</f>
        <v/>
      </c>
    </row>
    <row r="3283" ht="15" customHeight="1">
      <c r="A3283" s="1" t="n"/>
      <c r="B3283" s="1" t="n"/>
      <c r="C3283" s="1" t="n"/>
      <c r="D3283" s="1" t="n"/>
      <c r="E3283" s="78" t="inlineStr">
        <is>
          <t>VALOR COM BDI:</t>
        </is>
      </c>
      <c r="F3283" s="89" t="n"/>
      <c r="G3283" s="4">
        <f>G3282 + G3281</f>
        <v/>
      </c>
    </row>
    <row r="3284" ht="9.949999999999999" customHeight="1">
      <c r="A3284" s="1" t="n"/>
      <c r="B3284" s="1" t="n"/>
      <c r="C3284" s="1" t="n"/>
      <c r="D3284" s="1" t="n"/>
      <c r="E3284" s="79" t="n"/>
    </row>
    <row r="3285" ht="20.1" customHeight="1">
      <c r="A3285" s="80" t="inlineStr">
        <is>
          <t>88858 RETROESCAVADEIRA SOBRE RODAS COM CARREGADEIRA, TRAÇÃO 4X4, POTÊNCIA LÍQ. 88 HP, CAÇAMBA CARREG. CAP. MÍN. 1 M3, CAÇAMBA RETRO CAP. 0,26 M3, PESO OPERACIONAL MÍN. 6.674 KG, PROFUNDIDADE ESCAVAÇÃO MÁX. 4,37 M - JUROS. AF_06/2014 (H)</t>
        </is>
      </c>
      <c r="B3285" s="88" t="n"/>
      <c r="C3285" s="88" t="n"/>
      <c r="D3285" s="88" t="n"/>
      <c r="E3285" s="88" t="n"/>
      <c r="F3285" s="88" t="n"/>
      <c r="G3285" s="89" t="n"/>
    </row>
    <row r="3286" ht="15" customHeight="1">
      <c r="A3286" s="76" t="inlineStr">
        <is>
          <t>Equipamento</t>
        </is>
      </c>
      <c r="B3286" s="89" t="n"/>
      <c r="C3286" s="74" t="inlineStr">
        <is>
          <t>FONTE</t>
        </is>
      </c>
      <c r="D3286" s="74" t="inlineStr">
        <is>
          <t>UNID</t>
        </is>
      </c>
      <c r="E3286" s="74" t="inlineStr">
        <is>
          <t>COEFICIENTE</t>
        </is>
      </c>
      <c r="F3286" s="74" t="inlineStr">
        <is>
          <t>PREÇO UNITÁRIO</t>
        </is>
      </c>
      <c r="G3286" s="74" t="inlineStr">
        <is>
          <t>TOTAL</t>
        </is>
      </c>
    </row>
    <row r="3287" ht="54.95" customHeight="1">
      <c r="A3287" s="18" t="inlineStr">
        <is>
          <t>00036531</t>
        </is>
      </c>
      <c r="B3287" s="19" t="inlineStr">
        <is>
          <t>RETROESCAVADEIRA SOBRE RODAS COM CARREGADEIRA, TRACAO 4 X 4, POTENCIA LIQUIDA 88 HP, PESO OPERACIONAL MINIMO DE 6674 KG, CAPACIDADE DA CARREGADEIRA DE 1,00 M3 E DA RETROESCAVADEIRA MINIMA DE 0,26 M3, PROFUNDIDADE DE ESCAVACAO MAXIMA DE 4,37 M</t>
        </is>
      </c>
      <c r="C3287" s="18" t="inlineStr">
        <is>
          <t>SINAPI</t>
        </is>
      </c>
      <c r="D3287" s="18" t="inlineStr">
        <is>
          <t>UN</t>
        </is>
      </c>
      <c r="E3287" s="20" t="n">
        <v>1.48e-05</v>
      </c>
      <c r="F3287" s="21">
        <f>ROUND(M3287*FATOR, 2)</f>
        <v/>
      </c>
      <c r="G3287" s="21">
        <f>TRUNC(TRUNC(E3287,8)*F3287,2)</f>
        <v/>
      </c>
      <c r="M3287" t="n">
        <v>422408.5</v>
      </c>
      <c r="N3287">
        <f>(M3287-F3287)</f>
        <v/>
      </c>
    </row>
    <row r="3288" ht="15" customHeight="1">
      <c r="A3288" s="1" t="n"/>
      <c r="B3288" s="1" t="n"/>
      <c r="C3288" s="1" t="n"/>
      <c r="D3288" s="1" t="n"/>
      <c r="E3288" s="77" t="inlineStr">
        <is>
          <t>TOTAL Equipamento:</t>
        </is>
      </c>
      <c r="F3288" s="89" t="n"/>
      <c r="G3288" s="22">
        <f>SUM(G3287:G3287)</f>
        <v/>
      </c>
    </row>
    <row r="3289" ht="15" customHeight="1">
      <c r="A3289" s="1" t="n"/>
      <c r="B3289" s="1" t="n"/>
      <c r="C3289" s="1" t="n"/>
      <c r="D3289" s="1" t="n"/>
      <c r="E3289" s="78" t="inlineStr">
        <is>
          <t>VALOR:</t>
        </is>
      </c>
      <c r="F3289" s="89" t="n"/>
      <c r="G3289" s="4">
        <f>SUM(G3288)</f>
        <v/>
      </c>
    </row>
    <row r="3290" ht="15" customHeight="1">
      <c r="A3290" s="1" t="n"/>
      <c r="B3290" s="1" t="n"/>
      <c r="C3290" s="1" t="n"/>
      <c r="D3290" s="1" t="n"/>
      <c r="E3290" s="78" t="inlineStr">
        <is>
          <t>VALOR BDI:</t>
        </is>
      </c>
      <c r="F3290" s="89" t="n"/>
      <c r="G3290" s="4">
        <f>ROUNDDOWN(G3289*BDI,2)</f>
        <v/>
      </c>
    </row>
    <row r="3291" ht="15" customHeight="1">
      <c r="A3291" s="1" t="n"/>
      <c r="B3291" s="1" t="n"/>
      <c r="C3291" s="1" t="n"/>
      <c r="D3291" s="1" t="n"/>
      <c r="E3291" s="78" t="inlineStr">
        <is>
          <t>VALOR COM BDI:</t>
        </is>
      </c>
      <c r="F3291" s="89" t="n"/>
      <c r="G3291" s="4">
        <f>G3290 + G3289</f>
        <v/>
      </c>
    </row>
    <row r="3292" ht="9.949999999999999" customHeight="1">
      <c r="A3292" s="1" t="n"/>
      <c r="B3292" s="1" t="n"/>
      <c r="C3292" s="1" t="n"/>
      <c r="D3292" s="1" t="n"/>
      <c r="E3292" s="79" t="n"/>
    </row>
    <row r="3293" ht="27" customHeight="1">
      <c r="A3293" s="80" t="inlineStr">
        <is>
          <t>5664 RETROESCAVADEIRA SOBRE RODAS COM CARREGADEIRA, TRAÇÃO 4X4, POTÊNCIA LÍQ. 88 HP, CAÇAMBA CARREG. CAP. MÍN. 1 M3, CAÇAMBA RETRO CAP. 0,26 M3, PESO OPERACIONAL MÍN. 6.674 KG, PROFUNDIDADE ESCAVAÇÃO MÁX. 4,37 M - MANUTENÇÃO. AF_06/2014 (H)</t>
        </is>
      </c>
      <c r="B3293" s="88" t="n"/>
      <c r="C3293" s="88" t="n"/>
      <c r="D3293" s="88" t="n"/>
      <c r="E3293" s="88" t="n"/>
      <c r="F3293" s="88" t="n"/>
      <c r="G3293" s="89" t="n"/>
    </row>
    <row r="3294" ht="15" customHeight="1">
      <c r="A3294" s="76" t="inlineStr">
        <is>
          <t>Equipamento</t>
        </is>
      </c>
      <c r="B3294" s="89" t="n"/>
      <c r="C3294" s="74" t="inlineStr">
        <is>
          <t>FONTE</t>
        </is>
      </c>
      <c r="D3294" s="74" t="inlineStr">
        <is>
          <t>UNID</t>
        </is>
      </c>
      <c r="E3294" s="74" t="inlineStr">
        <is>
          <t>COEFICIENTE</t>
        </is>
      </c>
      <c r="F3294" s="74" t="inlineStr">
        <is>
          <t>PREÇO UNITÁRIO</t>
        </is>
      </c>
      <c r="G3294" s="74" t="inlineStr">
        <is>
          <t>TOTAL</t>
        </is>
      </c>
    </row>
    <row r="3295" ht="54.95" customHeight="1">
      <c r="A3295" s="18" t="inlineStr">
        <is>
          <t>00036531</t>
        </is>
      </c>
      <c r="B3295" s="19" t="inlineStr">
        <is>
          <t>RETROESCAVADEIRA SOBRE RODAS COM CARREGADEIRA, TRACAO 4 X 4, POTENCIA LIQUIDA 88 HP, PESO OPERACIONAL MINIMO DE 6674 KG, CAPACIDADE DA CARREGADEIRA DE 1,00 M3 E DA RETROESCAVADEIRA MINIMA DE 0,26 M3, PROFUNDIDADE DE ESCAVACAO MAXIMA DE 4,37 M</t>
        </is>
      </c>
      <c r="C3295" s="18" t="inlineStr">
        <is>
          <t>SINAPI</t>
        </is>
      </c>
      <c r="D3295" s="18" t="inlineStr">
        <is>
          <t>UN</t>
        </is>
      </c>
      <c r="E3295" s="20" t="n">
        <v>6.999999999999999e-05</v>
      </c>
      <c r="F3295" s="21">
        <f>ROUND(M3295*FATOR, 2)</f>
        <v/>
      </c>
      <c r="G3295" s="21">
        <f>TRUNC(TRUNC(E3295,8)*F3295,2)</f>
        <v/>
      </c>
      <c r="M3295" t="n">
        <v>422408.5</v>
      </c>
      <c r="N3295">
        <f>(M3295-F3295)</f>
        <v/>
      </c>
    </row>
    <row r="3296" ht="15" customHeight="1">
      <c r="A3296" s="1" t="n"/>
      <c r="B3296" s="1" t="n"/>
      <c r="C3296" s="1" t="n"/>
      <c r="D3296" s="1" t="n"/>
      <c r="E3296" s="77" t="inlineStr">
        <is>
          <t>TOTAL Equipamento:</t>
        </is>
      </c>
      <c r="F3296" s="89" t="n"/>
      <c r="G3296" s="22">
        <f>SUM(G3295:G3295)</f>
        <v/>
      </c>
    </row>
    <row r="3297" ht="15" customHeight="1">
      <c r="A3297" s="1" t="n"/>
      <c r="B3297" s="1" t="n"/>
      <c r="C3297" s="1" t="n"/>
      <c r="D3297" s="1" t="n"/>
      <c r="E3297" s="78" t="inlineStr">
        <is>
          <t>VALOR:</t>
        </is>
      </c>
      <c r="F3297" s="89" t="n"/>
      <c r="G3297" s="4">
        <f>SUM(G3296)</f>
        <v/>
      </c>
    </row>
    <row r="3298" ht="15" customHeight="1">
      <c r="A3298" s="1" t="n"/>
      <c r="B3298" s="1" t="n"/>
      <c r="C3298" s="1" t="n"/>
      <c r="D3298" s="1" t="n"/>
      <c r="E3298" s="78" t="inlineStr">
        <is>
          <t>VALOR BDI:</t>
        </is>
      </c>
      <c r="F3298" s="89" t="n"/>
      <c r="G3298" s="4">
        <f>ROUNDDOWN(G3297*BDI,2)</f>
        <v/>
      </c>
    </row>
    <row r="3299" ht="15" customHeight="1">
      <c r="A3299" s="1" t="n"/>
      <c r="B3299" s="1" t="n"/>
      <c r="C3299" s="1" t="n"/>
      <c r="D3299" s="1" t="n"/>
      <c r="E3299" s="78" t="inlineStr">
        <is>
          <t>VALOR COM BDI:</t>
        </is>
      </c>
      <c r="F3299" s="89" t="n"/>
      <c r="G3299" s="4">
        <f>G3298 + G3297</f>
        <v/>
      </c>
    </row>
    <row r="3300" ht="9.949999999999999" customHeight="1">
      <c r="A3300" s="1" t="n"/>
      <c r="B3300" s="1" t="n"/>
      <c r="C3300" s="1" t="n"/>
      <c r="D3300" s="1" t="n"/>
      <c r="E3300" s="79" t="n"/>
    </row>
    <row r="3301" ht="27" customHeight="1">
      <c r="A3301" s="80" t="inlineStr">
        <is>
          <t>53786 RETROESCAVADEIRA SOBRE RODAS COM CARREGADEIRA, TRAÇÃO 4X4, POTÊNCIA LÍQ. 88 HP, CAÇAMBA CARREG. CAP. MÍN. 1 M3, CAÇAMBA RETRO CAP. 0,26 M3, PESO OPERACIONAL MÍN. 6.674 KG, PROFUNDIDADE ESCAVAÇÃO MÁX. 4,37 M - MATERIAIS NA OPERAÇÃO. AF_06/2014 (H)</t>
        </is>
      </c>
      <c r="B3301" s="88" t="n"/>
      <c r="C3301" s="88" t="n"/>
      <c r="D3301" s="88" t="n"/>
      <c r="E3301" s="88" t="n"/>
      <c r="F3301" s="88" t="n"/>
      <c r="G3301" s="89" t="n"/>
    </row>
    <row r="3302" ht="15" customHeight="1">
      <c r="A3302" s="76" t="inlineStr">
        <is>
          <t>Material</t>
        </is>
      </c>
      <c r="B3302" s="89" t="n"/>
      <c r="C3302" s="74" t="inlineStr">
        <is>
          <t>FONTE</t>
        </is>
      </c>
      <c r="D3302" s="74" t="inlineStr">
        <is>
          <t>UNID</t>
        </is>
      </c>
      <c r="E3302" s="74" t="inlineStr">
        <is>
          <t>COEFICIENTE</t>
        </is>
      </c>
      <c r="F3302" s="74" t="inlineStr">
        <is>
          <t>PREÇO UNITÁRIO</t>
        </is>
      </c>
      <c r="G3302" s="74" t="inlineStr">
        <is>
          <t>TOTAL</t>
        </is>
      </c>
    </row>
    <row r="3303" ht="21" customHeight="1">
      <c r="A3303" s="18" t="inlineStr">
        <is>
          <t>00004221</t>
        </is>
      </c>
      <c r="B3303" s="19" t="inlineStr">
        <is>
          <t>OLEO DIESEL COMBUSTIVEL COMUM METROPOLITANO S-10 OU S-500</t>
        </is>
      </c>
      <c r="C3303" s="18" t="inlineStr">
        <is>
          <t>SINAPI</t>
        </is>
      </c>
      <c r="D3303" s="18" t="inlineStr">
        <is>
          <t>L</t>
        </is>
      </c>
      <c r="E3303" s="20" t="n">
        <v>8.529999999999999</v>
      </c>
      <c r="F3303" s="21">
        <f>ROUND(M3303*FATOR, 2)</f>
        <v/>
      </c>
      <c r="G3303" s="21">
        <f>TRUNC(TRUNC(E3303,8)*F3303,2)</f>
        <v/>
      </c>
      <c r="L3303" t="n">
        <v>8.529999999999999</v>
      </c>
      <c r="M3303" t="n">
        <v>6.25</v>
      </c>
      <c r="N3303">
        <f>(M3303-F3303)</f>
        <v/>
      </c>
    </row>
    <row r="3304" ht="15" customHeight="1">
      <c r="A3304" s="1" t="n"/>
      <c r="B3304" s="1" t="n"/>
      <c r="C3304" s="1" t="n"/>
      <c r="D3304" s="1" t="n"/>
      <c r="E3304" s="77" t="inlineStr">
        <is>
          <t>TOTAL Material:</t>
        </is>
      </c>
      <c r="F3304" s="89" t="n"/>
      <c r="G3304" s="22">
        <f>SUM(G3303:G3303)</f>
        <v/>
      </c>
    </row>
    <row r="3305" ht="15" customHeight="1">
      <c r="A3305" s="1" t="n"/>
      <c r="B3305" s="1" t="n"/>
      <c r="C3305" s="1" t="n"/>
      <c r="D3305" s="1" t="n"/>
      <c r="E3305" s="78" t="inlineStr">
        <is>
          <t>VALOR:</t>
        </is>
      </c>
      <c r="F3305" s="89" t="n"/>
      <c r="G3305" s="4">
        <f>SUM(G3304)</f>
        <v/>
      </c>
    </row>
    <row r="3306" ht="15" customHeight="1">
      <c r="A3306" s="1" t="n"/>
      <c r="B3306" s="1" t="n"/>
      <c r="C3306" s="1" t="n"/>
      <c r="D3306" s="1" t="n"/>
      <c r="E3306" s="78" t="inlineStr">
        <is>
          <t>VALOR BDI:</t>
        </is>
      </c>
      <c r="F3306" s="89" t="n"/>
      <c r="G3306" s="4">
        <f>ROUNDDOWN(G3305*BDI,2)</f>
        <v/>
      </c>
    </row>
    <row r="3307" ht="15" customHeight="1">
      <c r="A3307" s="1" t="n"/>
      <c r="B3307" s="1" t="n"/>
      <c r="C3307" s="1" t="n"/>
      <c r="D3307" s="1" t="n"/>
      <c r="E3307" s="78" t="inlineStr">
        <is>
          <t>VALOR COM BDI:</t>
        </is>
      </c>
      <c r="F3307" s="89" t="n"/>
      <c r="G3307" s="4">
        <f>G3306 + G3305</f>
        <v/>
      </c>
    </row>
    <row r="3308" ht="9.949999999999999" customHeight="1">
      <c r="A3308" s="1" t="n"/>
      <c r="B3308" s="1" t="n"/>
      <c r="C3308" s="1" t="n"/>
      <c r="D3308" s="1" t="n"/>
      <c r="E3308" s="79" t="n"/>
    </row>
    <row r="3309" ht="20.1" customHeight="1">
      <c r="A3309" s="80" t="inlineStr">
        <is>
          <t>91693 SERRA CIRCULAR DE BANCADA COM MOTOR ELÉTRICO POTÊNCIA DE 5HP, COM COIFA PARA DISCO 10" - CHI DIURNO. AF_08/2015 (CHI)</t>
        </is>
      </c>
      <c r="B3309" s="88" t="n"/>
      <c r="C3309" s="88" t="n"/>
      <c r="D3309" s="88" t="n"/>
      <c r="E3309" s="88" t="n"/>
      <c r="F3309" s="88" t="n"/>
      <c r="G3309" s="89" t="n"/>
    </row>
    <row r="3310" ht="15" customHeight="1">
      <c r="A3310" s="76" t="inlineStr">
        <is>
          <t>Mão de Obra com Encargos Complementares</t>
        </is>
      </c>
      <c r="B3310" s="89" t="n"/>
      <c r="C3310" s="74" t="inlineStr">
        <is>
          <t>FONTE</t>
        </is>
      </c>
      <c r="D3310" s="74" t="inlineStr">
        <is>
          <t>UNID</t>
        </is>
      </c>
      <c r="E3310" s="74" t="inlineStr">
        <is>
          <t>COEFICIENTE</t>
        </is>
      </c>
      <c r="F3310" s="74" t="inlineStr">
        <is>
          <t>PREÇO UNITÁRIO</t>
        </is>
      </c>
      <c r="G3310" s="74" t="inlineStr">
        <is>
          <t>TOTAL</t>
        </is>
      </c>
    </row>
    <row r="3311" ht="21" customHeight="1">
      <c r="A3311" s="18" t="inlineStr">
        <is>
          <t>88297</t>
        </is>
      </c>
      <c r="B3311" s="19" t="inlineStr">
        <is>
          <t>OPERADOR DE MÁQUINAS E EQUIPAMENTOS COM ENCARGOS COMPLEMENTARES</t>
        </is>
      </c>
      <c r="C3311" s="18" t="inlineStr">
        <is>
          <t>SINAPI</t>
        </is>
      </c>
      <c r="D3311" s="18" t="inlineStr">
        <is>
          <t>H</t>
        </is>
      </c>
      <c r="E3311" s="20">
        <f>L3311*FATOR</f>
        <v/>
      </c>
      <c r="F3311" s="21">
        <f>'COMPOSICOES AUXILIARES'!G2761</f>
        <v/>
      </c>
      <c r="G3311" s="21">
        <f>TRUNC(TRUNC(E3311,8)*F3311,2)</f>
        <v/>
      </c>
      <c r="L3311" t="n">
        <v>1</v>
      </c>
      <c r="M3311" t="n">
        <v>32.22</v>
      </c>
      <c r="N3311">
        <f>(M3311-F3311)</f>
        <v/>
      </c>
    </row>
    <row r="3312" ht="18" customHeight="1">
      <c r="A3312" s="1" t="n"/>
      <c r="B3312" s="1" t="n"/>
      <c r="C3312" s="1" t="n"/>
      <c r="D3312" s="1" t="n"/>
      <c r="E3312" s="77" t="inlineStr">
        <is>
          <t>TOTAL Mão de Obra com Encargos Complementares:</t>
        </is>
      </c>
      <c r="F3312" s="89" t="n"/>
      <c r="G3312" s="22">
        <f>SUM(G3311:G3311)</f>
        <v/>
      </c>
    </row>
    <row r="3313" ht="15" customHeight="1">
      <c r="A3313" s="76" t="inlineStr">
        <is>
          <t>Serviço</t>
        </is>
      </c>
      <c r="B3313" s="89" t="n"/>
      <c r="C3313" s="74" t="inlineStr">
        <is>
          <t>FONTE</t>
        </is>
      </c>
      <c r="D3313" s="74" t="inlineStr">
        <is>
          <t>UNID</t>
        </is>
      </c>
      <c r="E3313" s="74" t="inlineStr">
        <is>
          <t>COEFICIENTE</t>
        </is>
      </c>
      <c r="F3313" s="74" t="inlineStr">
        <is>
          <t>PREÇO UNITÁRIO</t>
        </is>
      </c>
      <c r="G3313" s="74" t="inlineStr">
        <is>
          <t>TOTAL</t>
        </is>
      </c>
    </row>
    <row r="3314" ht="29.1" customHeight="1">
      <c r="A3314" s="18" t="inlineStr">
        <is>
          <t>91688</t>
        </is>
      </c>
      <c r="B3314" s="19" t="inlineStr">
        <is>
          <t>SERRA CIRCULAR DE BANCADA COM MOTOR ELÉTRICO POTÊNCIA DE 5HP, COM COIFA PARA DISCO 10" - DEPRECIAÇÃO. AF_08/2015</t>
        </is>
      </c>
      <c r="C3314" s="18" t="inlineStr">
        <is>
          <t>SINAPI</t>
        </is>
      </c>
      <c r="D3314" s="18" t="inlineStr">
        <is>
          <t>H</t>
        </is>
      </c>
      <c r="E3314" s="20" t="n">
        <v>1</v>
      </c>
      <c r="F3314" s="21">
        <f>'COMPOSICOES AUXILIARES'!G3339</f>
        <v/>
      </c>
      <c r="G3314" s="21">
        <f>TRUNC(TRUNC(E3314,8)*F3314,2)</f>
        <v/>
      </c>
      <c r="L3314" t="n">
        <v>1</v>
      </c>
      <c r="M3314" t="n">
        <v>0.12</v>
      </c>
      <c r="N3314">
        <f>(M3314-F3314)</f>
        <v/>
      </c>
    </row>
    <row r="3315" ht="29.1" customHeight="1">
      <c r="A3315" s="18" t="inlineStr">
        <is>
          <t>91689</t>
        </is>
      </c>
      <c r="B3315" s="19" t="inlineStr">
        <is>
          <t>SERRA CIRCULAR DE BANCADA COM MOTOR ELÉTRICO POTÊNCIA DE 5HP, COM COIFA PARA DISCO 10" - JUROS. AF_08/2015</t>
        </is>
      </c>
      <c r="C3315" s="18" t="inlineStr">
        <is>
          <t>SINAPI</t>
        </is>
      </c>
      <c r="D3315" s="18" t="inlineStr">
        <is>
          <t>H</t>
        </is>
      </c>
      <c r="E3315" s="20" t="n">
        <v>1</v>
      </c>
      <c r="F3315" s="21">
        <f>'COMPOSICOES AUXILIARES'!G3347</f>
        <v/>
      </c>
      <c r="G3315" s="21">
        <f>TRUNC(TRUNC(E3315,8)*F3315,2)</f>
        <v/>
      </c>
      <c r="L3315" t="n">
        <v>1</v>
      </c>
      <c r="M3315" t="n">
        <v>0.02</v>
      </c>
      <c r="N3315">
        <f>(M3315-F3315)</f>
        <v/>
      </c>
    </row>
    <row r="3316" ht="15" customHeight="1">
      <c r="A3316" s="1" t="n"/>
      <c r="B3316" s="1" t="n"/>
      <c r="C3316" s="1" t="n"/>
      <c r="D3316" s="1" t="n"/>
      <c r="E3316" s="77" t="inlineStr">
        <is>
          <t>TOTAL Serviço:</t>
        </is>
      </c>
      <c r="F3316" s="89" t="n"/>
      <c r="G3316" s="22">
        <f>SUM(G3314:G3315)</f>
        <v/>
      </c>
    </row>
    <row r="3317" ht="15" customHeight="1">
      <c r="A3317" s="1" t="n"/>
      <c r="B3317" s="1" t="n"/>
      <c r="C3317" s="1" t="n"/>
      <c r="D3317" s="1" t="n"/>
      <c r="E3317" s="78" t="inlineStr">
        <is>
          <t>VALOR:</t>
        </is>
      </c>
      <c r="F3317" s="89" t="n"/>
      <c r="G3317" s="4">
        <f>SUM(G3312,G3316)</f>
        <v/>
      </c>
    </row>
    <row r="3318" ht="15" customHeight="1">
      <c r="A3318" s="1" t="n"/>
      <c r="B3318" s="1" t="n"/>
      <c r="C3318" s="1" t="n"/>
      <c r="D3318" s="1" t="n"/>
      <c r="E3318" s="78" t="inlineStr">
        <is>
          <t>VALOR BDI:</t>
        </is>
      </c>
      <c r="F3318" s="89" t="n"/>
      <c r="G3318" s="4">
        <f>ROUNDDOWN(G3317*BDI,2)</f>
        <v/>
      </c>
    </row>
    <row r="3319" ht="15" customHeight="1">
      <c r="A3319" s="1" t="n"/>
      <c r="B3319" s="1" t="n"/>
      <c r="C3319" s="1" t="n"/>
      <c r="D3319" s="1" t="n"/>
      <c r="E3319" s="78" t="inlineStr">
        <is>
          <t>VALOR COM BDI:</t>
        </is>
      </c>
      <c r="F3319" s="89" t="n"/>
      <c r="G3319" s="4">
        <f>G3318 + G3317</f>
        <v/>
      </c>
    </row>
    <row r="3320" ht="9.949999999999999" customHeight="1">
      <c r="A3320" s="1" t="n"/>
      <c r="B3320" s="1" t="n"/>
      <c r="C3320" s="1" t="n"/>
      <c r="D3320" s="1" t="n"/>
      <c r="E3320" s="79" t="n"/>
    </row>
    <row r="3321" ht="20.1" customHeight="1">
      <c r="A3321" s="80" t="inlineStr">
        <is>
          <t>91692 SERRA CIRCULAR DE BANCADA COM MOTOR ELÉTRICO POTÊNCIA DE 5HP, COM COIFA PARA DISCO 10" - CHP DIURNO. AF_08/2015 (CHP)</t>
        </is>
      </c>
      <c r="B3321" s="88" t="n"/>
      <c r="C3321" s="88" t="n"/>
      <c r="D3321" s="88" t="n"/>
      <c r="E3321" s="88" t="n"/>
      <c r="F3321" s="88" t="n"/>
      <c r="G3321" s="89" t="n"/>
    </row>
    <row r="3322" ht="15" customHeight="1">
      <c r="A3322" s="76" t="inlineStr">
        <is>
          <t>Mão de Obra com Encargos Complementares</t>
        </is>
      </c>
      <c r="B3322" s="89" t="n"/>
      <c r="C3322" s="74" t="inlineStr">
        <is>
          <t>FONTE</t>
        </is>
      </c>
      <c r="D3322" s="74" t="inlineStr">
        <is>
          <t>UNID</t>
        </is>
      </c>
      <c r="E3322" s="74" t="inlineStr">
        <is>
          <t>COEFICIENTE</t>
        </is>
      </c>
      <c r="F3322" s="74" t="inlineStr">
        <is>
          <t>PREÇO UNITÁRIO</t>
        </is>
      </c>
      <c r="G3322" s="74" t="inlineStr">
        <is>
          <t>TOTAL</t>
        </is>
      </c>
    </row>
    <row r="3323" ht="21" customHeight="1">
      <c r="A3323" s="18" t="inlineStr">
        <is>
          <t>88297</t>
        </is>
      </c>
      <c r="B3323" s="19" t="inlineStr">
        <is>
          <t>OPERADOR DE MÁQUINAS E EQUIPAMENTOS COM ENCARGOS COMPLEMENTARES</t>
        </is>
      </c>
      <c r="C3323" s="18" t="inlineStr">
        <is>
          <t>SINAPI</t>
        </is>
      </c>
      <c r="D3323" s="18" t="inlineStr">
        <is>
          <t>H</t>
        </is>
      </c>
      <c r="E3323" s="20">
        <f>L3323*FATOR</f>
        <v/>
      </c>
      <c r="F3323" s="21">
        <f>'COMPOSICOES AUXILIARES'!G2761</f>
        <v/>
      </c>
      <c r="G3323" s="21">
        <f>TRUNC(TRUNC(E3323,8)*F3323,2)</f>
        <v/>
      </c>
      <c r="L3323" t="n">
        <v>1</v>
      </c>
      <c r="M3323" t="n">
        <v>32.22</v>
      </c>
      <c r="N3323">
        <f>(M3323-F3323)</f>
        <v/>
      </c>
    </row>
    <row r="3324" ht="18" customHeight="1">
      <c r="A3324" s="1" t="n"/>
      <c r="B3324" s="1" t="n"/>
      <c r="C3324" s="1" t="n"/>
      <c r="D3324" s="1" t="n"/>
      <c r="E3324" s="77" t="inlineStr">
        <is>
          <t>TOTAL Mão de Obra com Encargos Complementares:</t>
        </is>
      </c>
      <c r="F3324" s="89" t="n"/>
      <c r="G3324" s="22">
        <f>SUM(G3323:G3323)</f>
        <v/>
      </c>
    </row>
    <row r="3325" ht="15" customHeight="1">
      <c r="A3325" s="76" t="inlineStr">
        <is>
          <t>Serviço</t>
        </is>
      </c>
      <c r="B3325" s="89" t="n"/>
      <c r="C3325" s="74" t="inlineStr">
        <is>
          <t>FONTE</t>
        </is>
      </c>
      <c r="D3325" s="74" t="inlineStr">
        <is>
          <t>UNID</t>
        </is>
      </c>
      <c r="E3325" s="74" t="inlineStr">
        <is>
          <t>COEFICIENTE</t>
        </is>
      </c>
      <c r="F3325" s="74" t="inlineStr">
        <is>
          <t>PREÇO UNITÁRIO</t>
        </is>
      </c>
      <c r="G3325" s="74" t="inlineStr">
        <is>
          <t>TOTAL</t>
        </is>
      </c>
    </row>
    <row r="3326" ht="29.1" customHeight="1">
      <c r="A3326" s="18" t="inlineStr">
        <is>
          <t>91688</t>
        </is>
      </c>
      <c r="B3326" s="19" t="inlineStr">
        <is>
          <t>SERRA CIRCULAR DE BANCADA COM MOTOR ELÉTRICO POTÊNCIA DE 5HP, COM COIFA PARA DISCO 10" - DEPRECIAÇÃO. AF_08/2015</t>
        </is>
      </c>
      <c r="C3326" s="18" t="inlineStr">
        <is>
          <t>SINAPI</t>
        </is>
      </c>
      <c r="D3326" s="18" t="inlineStr">
        <is>
          <t>H</t>
        </is>
      </c>
      <c r="E3326" s="20" t="n">
        <v>1</v>
      </c>
      <c r="F3326" s="21">
        <f>'COMPOSICOES AUXILIARES'!G3339</f>
        <v/>
      </c>
      <c r="G3326" s="21">
        <f>TRUNC(TRUNC(E3326,8)*F3326,2)</f>
        <v/>
      </c>
      <c r="L3326" t="n">
        <v>1</v>
      </c>
      <c r="M3326" t="n">
        <v>0.12</v>
      </c>
      <c r="N3326">
        <f>(M3326-F3326)</f>
        <v/>
      </c>
    </row>
    <row r="3327" ht="29.1" customHeight="1">
      <c r="A3327" s="18" t="inlineStr">
        <is>
          <t>91689</t>
        </is>
      </c>
      <c r="B3327" s="19" t="inlineStr">
        <is>
          <t>SERRA CIRCULAR DE BANCADA COM MOTOR ELÉTRICO POTÊNCIA DE 5HP, COM COIFA PARA DISCO 10" - JUROS. AF_08/2015</t>
        </is>
      </c>
      <c r="C3327" s="18" t="inlineStr">
        <is>
          <t>SINAPI</t>
        </is>
      </c>
      <c r="D3327" s="18" t="inlineStr">
        <is>
          <t>H</t>
        </is>
      </c>
      <c r="E3327" s="20" t="n">
        <v>1</v>
      </c>
      <c r="F3327" s="21">
        <f>'COMPOSICOES AUXILIARES'!G3347</f>
        <v/>
      </c>
      <c r="G3327" s="21">
        <f>TRUNC(TRUNC(E3327,8)*F3327,2)</f>
        <v/>
      </c>
      <c r="L3327" t="n">
        <v>1</v>
      </c>
      <c r="M3327" t="n">
        <v>0.02</v>
      </c>
      <c r="N3327">
        <f>(M3327-F3327)</f>
        <v/>
      </c>
    </row>
    <row r="3328" ht="29.1" customHeight="1">
      <c r="A3328" s="18" t="inlineStr">
        <is>
          <t>91690</t>
        </is>
      </c>
      <c r="B3328" s="19" t="inlineStr">
        <is>
          <t>SERRA CIRCULAR DE BANCADA COM MOTOR ELÉTRICO POTÊNCIA DE 5HP, COM COIFA PARA DISCO 10" - MANUTENÇÃO. AF_08/2015</t>
        </is>
      </c>
      <c r="C3328" s="18" t="inlineStr">
        <is>
          <t>SINAPI</t>
        </is>
      </c>
      <c r="D3328" s="18" t="inlineStr">
        <is>
          <t>H</t>
        </is>
      </c>
      <c r="E3328" s="20" t="n">
        <v>1</v>
      </c>
      <c r="F3328" s="21">
        <f>'COMPOSICOES AUXILIARES'!G3355</f>
        <v/>
      </c>
      <c r="G3328" s="21">
        <f>TRUNC(TRUNC(E3328,8)*F3328,2)</f>
        <v/>
      </c>
      <c r="L3328" t="n">
        <v>1</v>
      </c>
      <c r="M3328" t="n">
        <v>0.08</v>
      </c>
      <c r="N3328">
        <f>(M3328-F3328)</f>
        <v/>
      </c>
    </row>
    <row r="3329" ht="29.1" customHeight="1">
      <c r="A3329" s="18" t="inlineStr">
        <is>
          <t>91691</t>
        </is>
      </c>
      <c r="B3329" s="19" t="inlineStr">
        <is>
          <t>SERRA CIRCULAR DE BANCADA COM MOTOR ELÉTRICO POTÊNCIA DE 5HP, COM COIFA PARA DISCO 10" - MATERIAIS NA OPERAÇÃO. AF_08/2015</t>
        </is>
      </c>
      <c r="C3329" s="18" t="inlineStr">
        <is>
          <t>SINAPI</t>
        </is>
      </c>
      <c r="D3329" s="18" t="inlineStr">
        <is>
          <t>H</t>
        </is>
      </c>
      <c r="E3329" s="20" t="n">
        <v>1</v>
      </c>
      <c r="F3329" s="21">
        <f>'COMPOSICOES AUXILIARES'!G3363</f>
        <v/>
      </c>
      <c r="G3329" s="21">
        <f>TRUNC(TRUNC(E3329,8)*F3329,2)</f>
        <v/>
      </c>
      <c r="L3329" t="n">
        <v>1</v>
      </c>
      <c r="M3329" t="n">
        <v>1.31</v>
      </c>
      <c r="N3329">
        <f>(M3329-F3329)</f>
        <v/>
      </c>
    </row>
    <row r="3330" ht="15" customHeight="1">
      <c r="A3330" s="1" t="n"/>
      <c r="B3330" s="1" t="n"/>
      <c r="C3330" s="1" t="n"/>
      <c r="D3330" s="1" t="n"/>
      <c r="E3330" s="77" t="inlineStr">
        <is>
          <t>TOTAL Serviço:</t>
        </is>
      </c>
      <c r="F3330" s="89" t="n"/>
      <c r="G3330" s="22">
        <f>SUM(G3326:G3329)</f>
        <v/>
      </c>
    </row>
    <row r="3331" ht="15" customHeight="1">
      <c r="A3331" s="1" t="n"/>
      <c r="B3331" s="1" t="n"/>
      <c r="C3331" s="1" t="n"/>
      <c r="D3331" s="1" t="n"/>
      <c r="E3331" s="78" t="inlineStr">
        <is>
          <t>VALOR:</t>
        </is>
      </c>
      <c r="F3331" s="89" t="n"/>
      <c r="G3331" s="4">
        <f>SUM(G3324,G3330)</f>
        <v/>
      </c>
    </row>
    <row r="3332" ht="15" customHeight="1">
      <c r="A3332" s="1" t="n"/>
      <c r="B3332" s="1" t="n"/>
      <c r="C3332" s="1" t="n"/>
      <c r="D3332" s="1" t="n"/>
      <c r="E3332" s="78" t="inlineStr">
        <is>
          <t>VALOR BDI:</t>
        </is>
      </c>
      <c r="F3332" s="89" t="n"/>
      <c r="G3332" s="4">
        <f>ROUNDDOWN(G3331*BDI,2)</f>
        <v/>
      </c>
    </row>
    <row r="3333" ht="15" customHeight="1">
      <c r="A3333" s="1" t="n"/>
      <c r="B3333" s="1" t="n"/>
      <c r="C3333" s="1" t="n"/>
      <c r="D3333" s="1" t="n"/>
      <c r="E3333" s="78" t="inlineStr">
        <is>
          <t>VALOR COM BDI:</t>
        </is>
      </c>
      <c r="F3333" s="89" t="n"/>
      <c r="G3333" s="4">
        <f>G3332 + G3331</f>
        <v/>
      </c>
    </row>
    <row r="3334" ht="9.949999999999999" customHeight="1">
      <c r="A3334" s="1" t="n"/>
      <c r="B3334" s="1" t="n"/>
      <c r="C3334" s="1" t="n"/>
      <c r="D3334" s="1" t="n"/>
      <c r="E3334" s="79" t="n"/>
    </row>
    <row r="3335" ht="20.1" customHeight="1">
      <c r="A3335" s="80" t="inlineStr">
        <is>
          <t>91688 SERRA CIRCULAR DE BANCADA COM MOTOR ELÉTRICO POTÊNCIA DE 5HP, COM COIFA PARA DISCO 10" - DEPRECIAÇÃO. AF_08/2015 (H)</t>
        </is>
      </c>
      <c r="B3335" s="88" t="n"/>
      <c r="C3335" s="88" t="n"/>
      <c r="D3335" s="88" t="n"/>
      <c r="E3335" s="88" t="n"/>
      <c r="F3335" s="88" t="n"/>
      <c r="G3335" s="89" t="n"/>
    </row>
    <row r="3336" ht="15" customHeight="1">
      <c r="A3336" s="76" t="inlineStr">
        <is>
          <t>Equipamento</t>
        </is>
      </c>
      <c r="B3336" s="89" t="n"/>
      <c r="C3336" s="74" t="inlineStr">
        <is>
          <t>FONTE</t>
        </is>
      </c>
      <c r="D3336" s="74" t="inlineStr">
        <is>
          <t>UNID</t>
        </is>
      </c>
      <c r="E3336" s="74" t="inlineStr">
        <is>
          <t>COEFICIENTE</t>
        </is>
      </c>
      <c r="F3336" s="74" t="inlineStr">
        <is>
          <t>PREÇO UNITÁRIO</t>
        </is>
      </c>
      <c r="G3336" s="74" t="inlineStr">
        <is>
          <t>TOTAL</t>
        </is>
      </c>
    </row>
    <row r="3337" ht="29.1" customHeight="1">
      <c r="A3337" s="18" t="inlineStr">
        <is>
          <t>00014618</t>
        </is>
      </c>
      <c r="B3337" s="19" t="inlineStr">
        <is>
          <t>SERRA CIRCULAR DE BANCADA COM MOTOR ELETRICO, POTENCIA DE *1600* W, PARA DISCO DE DIAMETRO DE 10" (250 MM)</t>
        </is>
      </c>
      <c r="C3337" s="18" t="inlineStr">
        <is>
          <t>SINAPI</t>
        </is>
      </c>
      <c r="D3337" s="18" t="inlineStr">
        <is>
          <t>UN</t>
        </is>
      </c>
      <c r="E3337" s="20" t="n">
        <v>7.2e-05</v>
      </c>
      <c r="F3337" s="21">
        <f>ROUND(M3337*FATOR, 2)</f>
        <v/>
      </c>
      <c r="G3337" s="21">
        <f>TRUNC(TRUNC(E3337,8)*F3337,2)</f>
        <v/>
      </c>
      <c r="M3337" t="n">
        <v>1709.29</v>
      </c>
      <c r="N3337">
        <f>(M3337-F3337)</f>
        <v/>
      </c>
    </row>
    <row r="3338" ht="15" customHeight="1">
      <c r="A3338" s="1" t="n"/>
      <c r="B3338" s="1" t="n"/>
      <c r="C3338" s="1" t="n"/>
      <c r="D3338" s="1" t="n"/>
      <c r="E3338" s="77" t="inlineStr">
        <is>
          <t>TOTAL Equipamento:</t>
        </is>
      </c>
      <c r="F3338" s="89" t="n"/>
      <c r="G3338" s="22">
        <f>SUM(G3337:G3337)</f>
        <v/>
      </c>
    </row>
    <row r="3339" ht="15" customHeight="1">
      <c r="A3339" s="1" t="n"/>
      <c r="B3339" s="1" t="n"/>
      <c r="C3339" s="1" t="n"/>
      <c r="D3339" s="1" t="n"/>
      <c r="E3339" s="78" t="inlineStr">
        <is>
          <t>VALOR:</t>
        </is>
      </c>
      <c r="F3339" s="89" t="n"/>
      <c r="G3339" s="4">
        <f>SUM(G3338)</f>
        <v/>
      </c>
    </row>
    <row r="3340" ht="15" customHeight="1">
      <c r="A3340" s="1" t="n"/>
      <c r="B3340" s="1" t="n"/>
      <c r="C3340" s="1" t="n"/>
      <c r="D3340" s="1" t="n"/>
      <c r="E3340" s="78" t="inlineStr">
        <is>
          <t>VALOR BDI:</t>
        </is>
      </c>
      <c r="F3340" s="89" t="n"/>
      <c r="G3340" s="4">
        <f>ROUNDDOWN(G3339*BDI,2)</f>
        <v/>
      </c>
    </row>
    <row r="3341" ht="15" customHeight="1">
      <c r="A3341" s="1" t="n"/>
      <c r="B3341" s="1" t="n"/>
      <c r="C3341" s="1" t="n"/>
      <c r="D3341" s="1" t="n"/>
      <c r="E3341" s="78" t="inlineStr">
        <is>
          <t>VALOR COM BDI:</t>
        </is>
      </c>
      <c r="F3341" s="89" t="n"/>
      <c r="G3341" s="4">
        <f>G3340 + G3339</f>
        <v/>
      </c>
    </row>
    <row r="3342" ht="9.949999999999999" customHeight="1">
      <c r="A3342" s="1" t="n"/>
      <c r="B3342" s="1" t="n"/>
      <c r="C3342" s="1" t="n"/>
      <c r="D3342" s="1" t="n"/>
      <c r="E3342" s="79" t="n"/>
    </row>
    <row r="3343" ht="20.1" customHeight="1">
      <c r="A3343" s="80" t="inlineStr">
        <is>
          <t>91689 SERRA CIRCULAR DE BANCADA COM MOTOR ELÉTRICO POTÊNCIA DE 5HP, COM COIFA PARA DISCO 10" - JUROS. AF_08/2015 (H)</t>
        </is>
      </c>
      <c r="B3343" s="88" t="n"/>
      <c r="C3343" s="88" t="n"/>
      <c r="D3343" s="88" t="n"/>
      <c r="E3343" s="88" t="n"/>
      <c r="F3343" s="88" t="n"/>
      <c r="G3343" s="89" t="n"/>
    </row>
    <row r="3344" ht="15" customHeight="1">
      <c r="A3344" s="76" t="inlineStr">
        <is>
          <t>Equipamento</t>
        </is>
      </c>
      <c r="B3344" s="89" t="n"/>
      <c r="C3344" s="74" t="inlineStr">
        <is>
          <t>FONTE</t>
        </is>
      </c>
      <c r="D3344" s="74" t="inlineStr">
        <is>
          <t>UNID</t>
        </is>
      </c>
      <c r="E3344" s="74" t="inlineStr">
        <is>
          <t>COEFICIENTE</t>
        </is>
      </c>
      <c r="F3344" s="74" t="inlineStr">
        <is>
          <t>PREÇO UNITÁRIO</t>
        </is>
      </c>
      <c r="G3344" s="74" t="inlineStr">
        <is>
          <t>TOTAL</t>
        </is>
      </c>
    </row>
    <row r="3345" ht="29.1" customHeight="1">
      <c r="A3345" s="18" t="inlineStr">
        <is>
          <t>00014618</t>
        </is>
      </c>
      <c r="B3345" s="19" t="inlineStr">
        <is>
          <t>SERRA CIRCULAR DE BANCADA COM MOTOR ELETRICO, POTENCIA DE *1600* W, PARA DISCO DE DIAMETRO DE 10" (250 MM)</t>
        </is>
      </c>
      <c r="C3345" s="18" t="inlineStr">
        <is>
          <t>SINAPI</t>
        </is>
      </c>
      <c r="D3345" s="18" t="inlineStr">
        <is>
          <t>UN</t>
        </is>
      </c>
      <c r="E3345" s="20" t="n">
        <v>1.48e-05</v>
      </c>
      <c r="F3345" s="21">
        <f>ROUND(M3345*FATOR, 2)</f>
        <v/>
      </c>
      <c r="G3345" s="21">
        <f>TRUNC(TRUNC(E3345,8)*F3345,2)</f>
        <v/>
      </c>
      <c r="M3345" t="n">
        <v>1709.29</v>
      </c>
      <c r="N3345">
        <f>(M3345-F3345)</f>
        <v/>
      </c>
    </row>
    <row r="3346" ht="15" customHeight="1">
      <c r="A3346" s="1" t="n"/>
      <c r="B3346" s="1" t="n"/>
      <c r="C3346" s="1" t="n"/>
      <c r="D3346" s="1" t="n"/>
      <c r="E3346" s="77" t="inlineStr">
        <is>
          <t>TOTAL Equipamento:</t>
        </is>
      </c>
      <c r="F3346" s="89" t="n"/>
      <c r="G3346" s="22">
        <f>SUM(G3345:G3345)</f>
        <v/>
      </c>
    </row>
    <row r="3347" ht="15" customHeight="1">
      <c r="A3347" s="1" t="n"/>
      <c r="B3347" s="1" t="n"/>
      <c r="C3347" s="1" t="n"/>
      <c r="D3347" s="1" t="n"/>
      <c r="E3347" s="78" t="inlineStr">
        <is>
          <t>VALOR:</t>
        </is>
      </c>
      <c r="F3347" s="89" t="n"/>
      <c r="G3347" s="4">
        <f>SUM(G3346)</f>
        <v/>
      </c>
    </row>
    <row r="3348" ht="15" customHeight="1">
      <c r="A3348" s="1" t="n"/>
      <c r="B3348" s="1" t="n"/>
      <c r="C3348" s="1" t="n"/>
      <c r="D3348" s="1" t="n"/>
      <c r="E3348" s="78" t="inlineStr">
        <is>
          <t>VALOR BDI:</t>
        </is>
      </c>
      <c r="F3348" s="89" t="n"/>
      <c r="G3348" s="4">
        <f>ROUNDDOWN(G3347*BDI,2)</f>
        <v/>
      </c>
    </row>
    <row r="3349" ht="15" customHeight="1">
      <c r="A3349" s="1" t="n"/>
      <c r="B3349" s="1" t="n"/>
      <c r="C3349" s="1" t="n"/>
      <c r="D3349" s="1" t="n"/>
      <c r="E3349" s="78" t="inlineStr">
        <is>
          <t>VALOR COM BDI:</t>
        </is>
      </c>
      <c r="F3349" s="89" t="n"/>
      <c r="G3349" s="4">
        <f>G3348 + G3347</f>
        <v/>
      </c>
    </row>
    <row r="3350" ht="9.949999999999999" customHeight="1">
      <c r="A3350" s="1" t="n"/>
      <c r="B3350" s="1" t="n"/>
      <c r="C3350" s="1" t="n"/>
      <c r="D3350" s="1" t="n"/>
      <c r="E3350" s="79" t="n"/>
    </row>
    <row r="3351" ht="20.1" customHeight="1">
      <c r="A3351" s="80" t="inlineStr">
        <is>
          <t>91690 SERRA CIRCULAR DE BANCADA COM MOTOR ELÉTRICO POTÊNCIA DE 5HP, COM COIFA PARA DISCO 10" - MANUTENÇÃO. AF_08/2015 (H)</t>
        </is>
      </c>
      <c r="B3351" s="88" t="n"/>
      <c r="C3351" s="88" t="n"/>
      <c r="D3351" s="88" t="n"/>
      <c r="E3351" s="88" t="n"/>
      <c r="F3351" s="88" t="n"/>
      <c r="G3351" s="89" t="n"/>
    </row>
    <row r="3352" ht="15" customHeight="1">
      <c r="A3352" s="76" t="inlineStr">
        <is>
          <t>Equipamento</t>
        </is>
      </c>
      <c r="B3352" s="89" t="n"/>
      <c r="C3352" s="74" t="inlineStr">
        <is>
          <t>FONTE</t>
        </is>
      </c>
      <c r="D3352" s="74" t="inlineStr">
        <is>
          <t>UNID</t>
        </is>
      </c>
      <c r="E3352" s="74" t="inlineStr">
        <is>
          <t>COEFICIENTE</t>
        </is>
      </c>
      <c r="F3352" s="74" t="inlineStr">
        <is>
          <t>PREÇO UNITÁRIO</t>
        </is>
      </c>
      <c r="G3352" s="74" t="inlineStr">
        <is>
          <t>TOTAL</t>
        </is>
      </c>
    </row>
    <row r="3353" ht="29.1" customHeight="1">
      <c r="A3353" s="18" t="inlineStr">
        <is>
          <t>00014618</t>
        </is>
      </c>
      <c r="B3353" s="19" t="inlineStr">
        <is>
          <t>SERRA CIRCULAR DE BANCADA COM MOTOR ELETRICO, POTENCIA DE *1600* W, PARA DISCO DE DIAMETRO DE 10" (250 MM)</t>
        </is>
      </c>
      <c r="C3353" s="18" t="inlineStr">
        <is>
          <t>SINAPI</t>
        </is>
      </c>
      <c r="D3353" s="18" t="inlineStr">
        <is>
          <t>UN</t>
        </is>
      </c>
      <c r="E3353" s="20" t="n">
        <v>5e-05</v>
      </c>
      <c r="F3353" s="21">
        <f>ROUND(M3353*FATOR, 2)</f>
        <v/>
      </c>
      <c r="G3353" s="21">
        <f>TRUNC(TRUNC(E3353,8)*F3353,2)</f>
        <v/>
      </c>
      <c r="M3353" t="n">
        <v>1709.29</v>
      </c>
      <c r="N3353">
        <f>(M3353-F3353)</f>
        <v/>
      </c>
    </row>
    <row r="3354" ht="15" customHeight="1">
      <c r="A3354" s="1" t="n"/>
      <c r="B3354" s="1" t="n"/>
      <c r="C3354" s="1" t="n"/>
      <c r="D3354" s="1" t="n"/>
      <c r="E3354" s="77" t="inlineStr">
        <is>
          <t>TOTAL Equipamento:</t>
        </is>
      </c>
      <c r="F3354" s="89" t="n"/>
      <c r="G3354" s="22">
        <f>SUM(G3353:G3353)</f>
        <v/>
      </c>
    </row>
    <row r="3355" ht="15" customHeight="1">
      <c r="A3355" s="1" t="n"/>
      <c r="B3355" s="1" t="n"/>
      <c r="C3355" s="1" t="n"/>
      <c r="D3355" s="1" t="n"/>
      <c r="E3355" s="78" t="inlineStr">
        <is>
          <t>VALOR:</t>
        </is>
      </c>
      <c r="F3355" s="89" t="n"/>
      <c r="G3355" s="4">
        <f>SUM(G3354)</f>
        <v/>
      </c>
    </row>
    <row r="3356" ht="15" customHeight="1">
      <c r="A3356" s="1" t="n"/>
      <c r="B3356" s="1" t="n"/>
      <c r="C3356" s="1" t="n"/>
      <c r="D3356" s="1" t="n"/>
      <c r="E3356" s="78" t="inlineStr">
        <is>
          <t>VALOR BDI:</t>
        </is>
      </c>
      <c r="F3356" s="89" t="n"/>
      <c r="G3356" s="4">
        <f>ROUNDDOWN(G3355*BDI,2)</f>
        <v/>
      </c>
    </row>
    <row r="3357" ht="15" customHeight="1">
      <c r="A3357" s="1" t="n"/>
      <c r="B3357" s="1" t="n"/>
      <c r="C3357" s="1" t="n"/>
      <c r="D3357" s="1" t="n"/>
      <c r="E3357" s="78" t="inlineStr">
        <is>
          <t>VALOR COM BDI:</t>
        </is>
      </c>
      <c r="F3357" s="89" t="n"/>
      <c r="G3357" s="4">
        <f>G3356 + G3355</f>
        <v/>
      </c>
    </row>
    <row r="3358" ht="9.949999999999999" customHeight="1">
      <c r="A3358" s="1" t="n"/>
      <c r="B3358" s="1" t="n"/>
      <c r="C3358" s="1" t="n"/>
      <c r="D3358" s="1" t="n"/>
      <c r="E3358" s="79" t="n"/>
    </row>
    <row r="3359" ht="20.1" customHeight="1">
      <c r="A3359" s="80" t="inlineStr">
        <is>
          <t>91691 SERRA CIRCULAR DE BANCADA COM MOTOR ELÉTRICO POTÊNCIA DE 5HP, COM COIFA PARA DISCO 10" - MATERIAIS NA OPERAÇÃO. AF_08/2015 (H)</t>
        </is>
      </c>
      <c r="B3359" s="88" t="n"/>
      <c r="C3359" s="88" t="n"/>
      <c r="D3359" s="88" t="n"/>
      <c r="E3359" s="88" t="n"/>
      <c r="F3359" s="88" t="n"/>
      <c r="G3359" s="89" t="n"/>
    </row>
    <row r="3360" ht="15" customHeight="1">
      <c r="A3360" s="76" t="inlineStr">
        <is>
          <t>Especiais</t>
        </is>
      </c>
      <c r="B3360" s="89" t="n"/>
      <c r="C3360" s="74" t="inlineStr">
        <is>
          <t>FONTE</t>
        </is>
      </c>
      <c r="D3360" s="74" t="inlineStr">
        <is>
          <t>UNID</t>
        </is>
      </c>
      <c r="E3360" s="74" t="inlineStr">
        <is>
          <t>COEFICIENTE</t>
        </is>
      </c>
      <c r="F3360" s="74" t="inlineStr">
        <is>
          <t>PREÇO UNITÁRIO</t>
        </is>
      </c>
      <c r="G3360" s="74" t="inlineStr">
        <is>
          <t>TOTAL</t>
        </is>
      </c>
    </row>
    <row r="3361" ht="21" customHeight="1">
      <c r="A3361" s="18" t="inlineStr">
        <is>
          <t>00002705</t>
        </is>
      </c>
      <c r="B3361" s="19" t="inlineStr">
        <is>
          <t>ENERGIA ELETRICA ATE 2000 KWH INDUSTRIAL, SEM DEMANDA</t>
        </is>
      </c>
      <c r="C3361" s="18" t="inlineStr">
        <is>
          <t>SINAPI</t>
        </is>
      </c>
      <c r="D3361" s="18" t="inlineStr">
        <is>
          <t>KWH</t>
        </is>
      </c>
      <c r="E3361" s="20" t="n">
        <v>1.36</v>
      </c>
      <c r="F3361" s="21">
        <f>ROUND(M3361*FATOR, 2)</f>
        <v/>
      </c>
      <c r="G3361" s="21">
        <f>TRUNC(TRUNC(E3361,8)*F3361,2)</f>
        <v/>
      </c>
      <c r="L3361" t="n">
        <v>1.36</v>
      </c>
      <c r="M3361" t="n">
        <v>0.97</v>
      </c>
      <c r="N3361">
        <f>(M3361-F3361)</f>
        <v/>
      </c>
    </row>
    <row r="3362" ht="15" customHeight="1">
      <c r="A3362" s="1" t="n"/>
      <c r="B3362" s="1" t="n"/>
      <c r="C3362" s="1" t="n"/>
      <c r="D3362" s="1" t="n"/>
      <c r="E3362" s="77" t="inlineStr">
        <is>
          <t>TOTAL Especiais:</t>
        </is>
      </c>
      <c r="F3362" s="89" t="n"/>
      <c r="G3362" s="22">
        <f>SUM(G3361:G3361)</f>
        <v/>
      </c>
    </row>
    <row r="3363" ht="15" customHeight="1">
      <c r="A3363" s="1" t="n"/>
      <c r="B3363" s="1" t="n"/>
      <c r="C3363" s="1" t="n"/>
      <c r="D3363" s="1" t="n"/>
      <c r="E3363" s="78" t="inlineStr">
        <is>
          <t>VALOR:</t>
        </is>
      </c>
      <c r="F3363" s="89" t="n"/>
      <c r="G3363" s="4">
        <f>SUM(G3362)</f>
        <v/>
      </c>
    </row>
    <row r="3364" ht="15" customHeight="1">
      <c r="A3364" s="1" t="n"/>
      <c r="B3364" s="1" t="n"/>
      <c r="C3364" s="1" t="n"/>
      <c r="D3364" s="1" t="n"/>
      <c r="E3364" s="78" t="inlineStr">
        <is>
          <t>VALOR BDI:</t>
        </is>
      </c>
      <c r="F3364" s="89" t="n"/>
      <c r="G3364" s="4">
        <f>ROUNDDOWN(G3363*BDI,2)</f>
        <v/>
      </c>
    </row>
    <row r="3365" ht="15" customHeight="1">
      <c r="A3365" s="1" t="n"/>
      <c r="B3365" s="1" t="n"/>
      <c r="C3365" s="1" t="n"/>
      <c r="D3365" s="1" t="n"/>
      <c r="E3365" s="78" t="inlineStr">
        <is>
          <t>VALOR COM BDI:</t>
        </is>
      </c>
      <c r="F3365" s="89" t="n"/>
      <c r="G3365" s="4">
        <f>G3364 + G3363</f>
        <v/>
      </c>
    </row>
    <row r="3366" ht="9.949999999999999" customHeight="1">
      <c r="A3366" s="1" t="n"/>
      <c r="B3366" s="1" t="n"/>
      <c r="C3366" s="1" t="n"/>
      <c r="D3366" s="1" t="n"/>
      <c r="E3366" s="79" t="n"/>
    </row>
    <row r="3367" ht="20.1" customHeight="1">
      <c r="A3367" s="80" t="inlineStr">
        <is>
          <t>88316 SERVENTE COM ENCARGOS COMPLEMENTARES (H)</t>
        </is>
      </c>
      <c r="B3367" s="88" t="n"/>
      <c r="C3367" s="88" t="n"/>
      <c r="D3367" s="88" t="n"/>
      <c r="E3367" s="88" t="n"/>
      <c r="F3367" s="88" t="n"/>
      <c r="G3367" s="89" t="n"/>
    </row>
    <row r="3368" ht="15" customHeight="1">
      <c r="A3368" s="76" t="inlineStr">
        <is>
          <t>Encargos Complementares</t>
        </is>
      </c>
      <c r="B3368" s="89" t="n"/>
      <c r="C3368" s="74" t="inlineStr">
        <is>
          <t>FONTE</t>
        </is>
      </c>
      <c r="D3368" s="74" t="inlineStr">
        <is>
          <t>UNID</t>
        </is>
      </c>
      <c r="E3368" s="74" t="inlineStr">
        <is>
          <t>COEFICIENTE</t>
        </is>
      </c>
      <c r="F3368" s="74" t="inlineStr">
        <is>
          <t>PREÇO UNITÁRIO</t>
        </is>
      </c>
      <c r="G3368" s="74" t="inlineStr">
        <is>
          <t>TOTAL</t>
        </is>
      </c>
    </row>
    <row r="3369" ht="21" customHeight="1">
      <c r="A3369" s="18" t="inlineStr">
        <is>
          <t>00037370</t>
        </is>
      </c>
      <c r="B3369" s="19" t="inlineStr">
        <is>
          <t>ALIMENTACAO - HORISTA (COLETADO CAIXA - ENCARGOS COMPLEMENTARES)</t>
        </is>
      </c>
      <c r="C3369" s="18" t="inlineStr">
        <is>
          <t>SINAPI</t>
        </is>
      </c>
      <c r="D3369" s="18" t="inlineStr">
        <is>
          <t>H</t>
        </is>
      </c>
      <c r="E3369" s="20" t="n">
        <v>1</v>
      </c>
      <c r="F3369" s="21" t="n">
        <v>3.39</v>
      </c>
      <c r="G3369" s="21">
        <f>TRUNC(TRUNC(E3369,8)*F3369,2)</f>
        <v/>
      </c>
      <c r="L3369" t="n">
        <v>1</v>
      </c>
      <c r="M3369" t="n">
        <v>3.39</v>
      </c>
      <c r="N3369">
        <f>(M3369-F3369)</f>
        <v/>
      </c>
    </row>
    <row r="3370" ht="21" customHeight="1">
      <c r="A3370" s="18" t="inlineStr">
        <is>
          <t>00043491</t>
        </is>
      </c>
      <c r="B3370" s="19" t="inlineStr">
        <is>
          <t>EPI - FAMILIA SERVENTE - HORISTA (ENCARGOS COMPLEMENTARES - COLETADO CAIXA)</t>
        </is>
      </c>
      <c r="C3370" s="18" t="inlineStr">
        <is>
          <t>SINAPI</t>
        </is>
      </c>
      <c r="D3370" s="18" t="inlineStr">
        <is>
          <t>H</t>
        </is>
      </c>
      <c r="E3370" s="20" t="n">
        <v>1</v>
      </c>
      <c r="F3370" s="21" t="n">
        <v>1.33</v>
      </c>
      <c r="G3370" s="21">
        <f>TRUNC(TRUNC(E3370,8)*F3370,2)</f>
        <v/>
      </c>
      <c r="L3370" t="n">
        <v>1</v>
      </c>
      <c r="M3370" t="n">
        <v>1.33</v>
      </c>
      <c r="N3370">
        <f>(M3370-F3370)</f>
        <v/>
      </c>
    </row>
    <row r="3371" ht="21" customHeight="1">
      <c r="A3371" s="18" t="inlineStr">
        <is>
          <t>00037372</t>
        </is>
      </c>
      <c r="B3371" s="19" t="inlineStr">
        <is>
          <t>EXAMES - HORISTA (COLETADO CAIXA - ENCARGOS COMPLEMENTARES)</t>
        </is>
      </c>
      <c r="C3371" s="18" t="inlineStr">
        <is>
          <t>SINAPI</t>
        </is>
      </c>
      <c r="D3371" s="18" t="inlineStr">
        <is>
          <t>H</t>
        </is>
      </c>
      <c r="E3371" s="20" t="n">
        <v>1</v>
      </c>
      <c r="F3371" s="21" t="n">
        <v>1.34</v>
      </c>
      <c r="G3371" s="21">
        <f>TRUNC(TRUNC(E3371,8)*F3371,2)</f>
        <v/>
      </c>
      <c r="L3371" t="n">
        <v>1</v>
      </c>
      <c r="M3371" t="n">
        <v>1.34</v>
      </c>
      <c r="N3371">
        <f>(M3371-F3371)</f>
        <v/>
      </c>
    </row>
    <row r="3372" ht="21" customHeight="1">
      <c r="A3372" s="18" t="inlineStr">
        <is>
          <t>00043467</t>
        </is>
      </c>
      <c r="B3372" s="19" t="inlineStr">
        <is>
          <t>FERRAMENTAS - FAMILIA SERVENTE - HORISTA (ENCARGOS COMPLEMENTARES - COLETADO CAIXA)</t>
        </is>
      </c>
      <c r="C3372" s="18" t="inlineStr">
        <is>
          <t>SINAPI</t>
        </is>
      </c>
      <c r="D3372" s="18" t="inlineStr">
        <is>
          <t>H</t>
        </is>
      </c>
      <c r="E3372" s="20" t="n">
        <v>1</v>
      </c>
      <c r="F3372" s="21" t="n">
        <v>0.61</v>
      </c>
      <c r="G3372" s="21">
        <f>TRUNC(TRUNC(E3372,8)*F3372,2)</f>
        <v/>
      </c>
      <c r="L3372" t="n">
        <v>1</v>
      </c>
      <c r="M3372" t="n">
        <v>0.61</v>
      </c>
      <c r="N3372">
        <f>(M3372-F3372)</f>
        <v/>
      </c>
    </row>
    <row r="3373" ht="21" customHeight="1">
      <c r="A3373" s="18" t="inlineStr">
        <is>
          <t>00037373</t>
        </is>
      </c>
      <c r="B3373" s="19" t="inlineStr">
        <is>
          <t>SEGURO - HORISTA (COLETADO CAIXA - ENCARGOS COMPLEMENTARES)</t>
        </is>
      </c>
      <c r="C3373" s="18" t="inlineStr">
        <is>
          <t>SINAPI</t>
        </is>
      </c>
      <c r="D3373" s="18" t="inlineStr">
        <is>
          <t>H</t>
        </is>
      </c>
      <c r="E3373" s="20" t="n">
        <v>1</v>
      </c>
      <c r="F3373" s="21" t="n">
        <v>0.04</v>
      </c>
      <c r="G3373" s="21">
        <f>TRUNC(TRUNC(E3373,8)*F3373,2)</f>
        <v/>
      </c>
      <c r="L3373" t="n">
        <v>1</v>
      </c>
      <c r="M3373" t="n">
        <v>0.04</v>
      </c>
      <c r="N3373">
        <f>(M3373-F3373)</f>
        <v/>
      </c>
    </row>
    <row r="3374" ht="21" customHeight="1">
      <c r="A3374" s="18" t="inlineStr">
        <is>
          <t>00037371</t>
        </is>
      </c>
      <c r="B3374" s="19" t="inlineStr">
        <is>
          <t>TRANSPORTE - HORISTA (COLETADO CAIXA - ENCARGOS COMPLEMENTARES)</t>
        </is>
      </c>
      <c r="C3374" s="18" t="inlineStr">
        <is>
          <t>SINAPI</t>
        </is>
      </c>
      <c r="D3374" s="18" t="inlineStr">
        <is>
          <t>H</t>
        </is>
      </c>
      <c r="E3374" s="20" t="n">
        <v>1</v>
      </c>
      <c r="F3374" s="21" t="n">
        <v>1.1</v>
      </c>
      <c r="G3374" s="21">
        <f>TRUNC(TRUNC(E3374,8)*F3374,2)</f>
        <v/>
      </c>
      <c r="L3374" t="n">
        <v>1</v>
      </c>
      <c r="M3374" t="n">
        <v>1.1</v>
      </c>
      <c r="N3374">
        <f>(M3374-F3374)</f>
        <v/>
      </c>
    </row>
    <row r="3375" ht="15" customHeight="1">
      <c r="A3375" s="1" t="n"/>
      <c r="B3375" s="1" t="n"/>
      <c r="C3375" s="1" t="n"/>
      <c r="D3375" s="1" t="n"/>
      <c r="E3375" s="77" t="inlineStr">
        <is>
          <t>TOTAL Encargos Complementares:</t>
        </is>
      </c>
      <c r="F3375" s="89" t="n"/>
      <c r="G3375" s="22">
        <f>SUM(G3369:G3374)</f>
        <v/>
      </c>
    </row>
    <row r="3376" ht="15" customHeight="1">
      <c r="A3376" s="76" t="inlineStr">
        <is>
          <t>Mão de Obra</t>
        </is>
      </c>
      <c r="B3376" s="89" t="n"/>
      <c r="C3376" s="74" t="inlineStr">
        <is>
          <t>FONTE</t>
        </is>
      </c>
      <c r="D3376" s="74" t="inlineStr">
        <is>
          <t>UNID</t>
        </is>
      </c>
      <c r="E3376" s="74" t="inlineStr">
        <is>
          <t>COEFICIENTE</t>
        </is>
      </c>
      <c r="F3376" s="74" t="inlineStr">
        <is>
          <t>PREÇO UNITÁRIO</t>
        </is>
      </c>
      <c r="G3376" s="74" t="inlineStr">
        <is>
          <t>TOTAL</t>
        </is>
      </c>
    </row>
    <row r="3377" ht="15" customHeight="1">
      <c r="A3377" s="18" t="inlineStr">
        <is>
          <t>00006111</t>
        </is>
      </c>
      <c r="B3377" s="19" t="inlineStr">
        <is>
          <t>SERVENTE DE OBRAS (HORISTA)</t>
        </is>
      </c>
      <c r="C3377" s="18" t="inlineStr">
        <is>
          <t>SINAPI</t>
        </is>
      </c>
      <c r="D3377" s="18" t="inlineStr">
        <is>
          <t>H</t>
        </is>
      </c>
      <c r="E3377" s="20">
        <f>L3377*FATOR</f>
        <v/>
      </c>
      <c r="F3377" s="21" t="n">
        <v>13.95</v>
      </c>
      <c r="G3377" s="21">
        <f>TRUNC(TRUNC(E3377,8)*F3377,2)</f>
        <v/>
      </c>
      <c r="L3377" t="n">
        <v>1</v>
      </c>
      <c r="M3377" t="n">
        <v>13.95</v>
      </c>
      <c r="N3377">
        <f>(M3377-F3377)</f>
        <v/>
      </c>
    </row>
    <row r="3378" ht="15" customHeight="1">
      <c r="A3378" s="1" t="n"/>
      <c r="B3378" s="1" t="n"/>
      <c r="C3378" s="1" t="n"/>
      <c r="D3378" s="1" t="n"/>
      <c r="E3378" s="77" t="inlineStr">
        <is>
          <t>TOTAL Mão de Obra:</t>
        </is>
      </c>
      <c r="F3378" s="89" t="n"/>
      <c r="G3378" s="22">
        <f>SUM(G3377:G3377)</f>
        <v/>
      </c>
    </row>
    <row r="3379" ht="15" customHeight="1">
      <c r="A3379" s="76" t="inlineStr">
        <is>
          <t>Serviço</t>
        </is>
      </c>
      <c r="B3379" s="89" t="n"/>
      <c r="C3379" s="74" t="inlineStr">
        <is>
          <t>FONTE</t>
        </is>
      </c>
      <c r="D3379" s="74" t="inlineStr">
        <is>
          <t>UNID</t>
        </is>
      </c>
      <c r="E3379" s="74" t="inlineStr">
        <is>
          <t>COEFICIENTE</t>
        </is>
      </c>
      <c r="F3379" s="74" t="inlineStr">
        <is>
          <t>PREÇO UNITÁRIO</t>
        </is>
      </c>
      <c r="G3379" s="74" t="inlineStr">
        <is>
          <t>TOTAL</t>
        </is>
      </c>
    </row>
    <row r="3380" ht="21" customHeight="1">
      <c r="A3380" s="18" t="inlineStr">
        <is>
          <t>95378</t>
        </is>
      </c>
      <c r="B3380" s="19" t="inlineStr">
        <is>
          <t>CURSO DE CAPACITAÇÃO PARA SERVENTE (ENCARGOS COMPLEMENTARES) - HORISTA</t>
        </is>
      </c>
      <c r="C3380" s="18" t="inlineStr">
        <is>
          <t>SINAPI</t>
        </is>
      </c>
      <c r="D3380" s="18" t="inlineStr">
        <is>
          <t>H</t>
        </is>
      </c>
      <c r="E3380" s="20" t="n">
        <v>1</v>
      </c>
      <c r="F3380" s="21">
        <f>'COMPOSICOES AUXILIARES'!G1381</f>
        <v/>
      </c>
      <c r="G3380" s="21">
        <f>TRUNC(TRUNC(E3380,8)*F3380,2)</f>
        <v/>
      </c>
      <c r="L3380" t="n">
        <v>1</v>
      </c>
      <c r="M3380" t="n">
        <v>0.34</v>
      </c>
      <c r="N3380">
        <f>(M3380-F3380)</f>
        <v/>
      </c>
    </row>
    <row r="3381" ht="15" customHeight="1">
      <c r="A3381" s="1" t="n"/>
      <c r="B3381" s="1" t="n"/>
      <c r="C3381" s="1" t="n"/>
      <c r="D3381" s="1" t="n"/>
      <c r="E3381" s="77" t="inlineStr">
        <is>
          <t>TOTAL Serviço:</t>
        </is>
      </c>
      <c r="F3381" s="89" t="n"/>
      <c r="G3381" s="22">
        <f>SUM(G3380:G3380)</f>
        <v/>
      </c>
    </row>
    <row r="3382" ht="15" customHeight="1">
      <c r="A3382" s="1" t="n"/>
      <c r="B3382" s="1" t="n"/>
      <c r="C3382" s="1" t="n"/>
      <c r="D3382" s="1" t="n"/>
      <c r="E3382" s="78" t="inlineStr">
        <is>
          <t>VALOR:</t>
        </is>
      </c>
      <c r="F3382" s="89" t="n"/>
      <c r="G3382" s="4">
        <f>SUM(G3381,G3378,G3375)</f>
        <v/>
      </c>
    </row>
    <row r="3383" ht="15" customHeight="1">
      <c r="A3383" s="1" t="n"/>
      <c r="B3383" s="1" t="n"/>
      <c r="C3383" s="1" t="n"/>
      <c r="D3383" s="1" t="n"/>
      <c r="E3383" s="78" t="inlineStr">
        <is>
          <t>VALOR BDI:</t>
        </is>
      </c>
      <c r="F3383" s="89" t="n"/>
      <c r="G3383" s="4">
        <f>ROUNDDOWN(G3382*BDI,2)</f>
        <v/>
      </c>
    </row>
    <row r="3384" ht="15" customHeight="1">
      <c r="A3384" s="1" t="n"/>
      <c r="B3384" s="1" t="n"/>
      <c r="C3384" s="1" t="n"/>
      <c r="D3384" s="1" t="n"/>
      <c r="E3384" s="78" t="inlineStr">
        <is>
          <t>VALOR COM BDI:</t>
        </is>
      </c>
      <c r="F3384" s="89" t="n"/>
      <c r="G3384" s="4">
        <f>G3383 + G3382</f>
        <v/>
      </c>
    </row>
    <row r="3385" ht="9.949999999999999" customHeight="1">
      <c r="A3385" s="1" t="n"/>
      <c r="B3385" s="1" t="n"/>
      <c r="C3385" s="1" t="n"/>
      <c r="D3385" s="1" t="n"/>
      <c r="E3385" s="79" t="n"/>
    </row>
    <row r="3386" ht="20.1" customHeight="1">
      <c r="A3386" s="80" t="inlineStr">
        <is>
          <t>86883 SIFÃO DO TIPO FLEXÍVEL EM PVC 1 X 1.1/2 - FORNECIMENTO E INSTALAÇÃO. AF_01/2020 (UN)</t>
        </is>
      </c>
      <c r="B3386" s="88" t="n"/>
      <c r="C3386" s="88" t="n"/>
      <c r="D3386" s="88" t="n"/>
      <c r="E3386" s="88" t="n"/>
      <c r="F3386" s="88" t="n"/>
      <c r="G3386" s="89" t="n"/>
    </row>
    <row r="3387" ht="15" customHeight="1">
      <c r="A3387" s="76" t="inlineStr">
        <is>
          <t>Material</t>
        </is>
      </c>
      <c r="B3387" s="89" t="n"/>
      <c r="C3387" s="74" t="inlineStr">
        <is>
          <t>FONTE</t>
        </is>
      </c>
      <c r="D3387" s="74" t="inlineStr">
        <is>
          <t>UNID</t>
        </is>
      </c>
      <c r="E3387" s="74" t="inlineStr">
        <is>
          <t>COEFICIENTE</t>
        </is>
      </c>
      <c r="F3387" s="74" t="inlineStr">
        <is>
          <t>PREÇO UNITÁRIO</t>
        </is>
      </c>
      <c r="G3387" s="74" t="inlineStr">
        <is>
          <t>TOTAL</t>
        </is>
      </c>
    </row>
    <row r="3388" ht="15" customHeight="1">
      <c r="A3388" s="18" t="inlineStr">
        <is>
          <t>00003146</t>
        </is>
      </c>
      <c r="B3388" s="19" t="inlineStr">
        <is>
          <t>FITA VEDA ROSCA EM ROLOS DE 18 MM X 10 M (L X C)</t>
        </is>
      </c>
      <c r="C3388" s="18" t="inlineStr">
        <is>
          <t>SINAPI</t>
        </is>
      </c>
      <c r="D3388" s="18" t="inlineStr">
        <is>
          <t>UN</t>
        </is>
      </c>
      <c r="E3388" s="20" t="n">
        <v>0.0332</v>
      </c>
      <c r="F3388" s="21">
        <f>ROUND(M3388*FATOR, 2)</f>
        <v/>
      </c>
      <c r="G3388" s="21">
        <f>TRUNC(TRUNC(E3388,8)*F3388,2)</f>
        <v/>
      </c>
      <c r="L3388" t="n">
        <v>0.0332</v>
      </c>
      <c r="M3388" t="n">
        <v>3.95</v>
      </c>
      <c r="N3388">
        <f>(M3388-F3388)</f>
        <v/>
      </c>
    </row>
    <row r="3389" ht="29.1" customHeight="1">
      <c r="A3389" s="18" t="inlineStr">
        <is>
          <t>00044945</t>
        </is>
      </c>
      <c r="B3389" s="19" t="inlineStr">
        <is>
          <t>SIFAO / TUBO SINFONADO EXTENSIVEL/SANFONADO, UNIVERSAL/ SIMPLES, ENTRE *50 A 70* CM, DE PLASTICO BRANCO</t>
        </is>
      </c>
      <c r="C3389" s="18" t="inlineStr">
        <is>
          <t>SINAPI</t>
        </is>
      </c>
      <c r="D3389" s="18" t="inlineStr">
        <is>
          <t>UN</t>
        </is>
      </c>
      <c r="E3389" s="20" t="n">
        <v>1</v>
      </c>
      <c r="F3389" s="21">
        <f>ROUND(M3389*FATOR, 2)</f>
        <v/>
      </c>
      <c r="G3389" s="21">
        <f>TRUNC(TRUNC(E3389,8)*F3389,2)</f>
        <v/>
      </c>
      <c r="L3389" t="n">
        <v>1</v>
      </c>
      <c r="M3389" t="n">
        <v>10</v>
      </c>
      <c r="N3389">
        <f>(M3389-F3389)</f>
        <v/>
      </c>
    </row>
    <row r="3390" ht="15" customHeight="1">
      <c r="A3390" s="1" t="n"/>
      <c r="B3390" s="1" t="n"/>
      <c r="C3390" s="1" t="n"/>
      <c r="D3390" s="1" t="n"/>
      <c r="E3390" s="77" t="inlineStr">
        <is>
          <t>TOTAL Material:</t>
        </is>
      </c>
      <c r="F3390" s="89" t="n"/>
      <c r="G3390" s="22">
        <f>SUM(G3388:G3389)</f>
        <v/>
      </c>
    </row>
    <row r="3391" ht="15" customHeight="1">
      <c r="A3391" s="76" t="inlineStr">
        <is>
          <t>Mão de Obra com Encargos Complementares</t>
        </is>
      </c>
      <c r="B3391" s="89" t="n"/>
      <c r="C3391" s="74" t="inlineStr">
        <is>
          <t>FONTE</t>
        </is>
      </c>
      <c r="D3391" s="74" t="inlineStr">
        <is>
          <t>UNID</t>
        </is>
      </c>
      <c r="E3391" s="74" t="inlineStr">
        <is>
          <t>COEFICIENTE</t>
        </is>
      </c>
      <c r="F3391" s="74" t="inlineStr">
        <is>
          <t>PREÇO UNITÁRIO</t>
        </is>
      </c>
      <c r="G3391" s="74" t="inlineStr">
        <is>
          <t>TOTAL</t>
        </is>
      </c>
    </row>
    <row r="3392" ht="21" customHeight="1">
      <c r="A3392" s="18" t="inlineStr">
        <is>
          <t>88267</t>
        </is>
      </c>
      <c r="B3392" s="19" t="inlineStr">
        <is>
          <t>ENCANADOR OU BOMBEIRO HIDRÁULICO COM ENCARGOS COMPLEMENTARES</t>
        </is>
      </c>
      <c r="C3392" s="18" t="inlineStr">
        <is>
          <t>SINAPI</t>
        </is>
      </c>
      <c r="D3392" s="18" t="inlineStr">
        <is>
          <t>H</t>
        </is>
      </c>
      <c r="E3392" s="20">
        <f>L3392*FATOR</f>
        <v/>
      </c>
      <c r="F3392" s="21">
        <f>'COMPOSICOES AUXILIARES'!G1569</f>
        <v/>
      </c>
      <c r="G3392" s="21">
        <f>TRUNC(TRUNC(E3392,8)*F3392,2)</f>
        <v/>
      </c>
      <c r="L3392" t="n">
        <v>0.08450000000000001</v>
      </c>
      <c r="M3392" t="n">
        <v>28.12</v>
      </c>
      <c r="N3392">
        <f>(M3392-F3392)</f>
        <v/>
      </c>
    </row>
    <row r="3393" ht="15" customHeight="1">
      <c r="A3393" s="18" t="inlineStr">
        <is>
          <t>88316</t>
        </is>
      </c>
      <c r="B3393" s="19" t="inlineStr">
        <is>
          <t>SERVENTE COM ENCARGOS COMPLEMENTARES</t>
        </is>
      </c>
      <c r="C3393" s="18" t="inlineStr">
        <is>
          <t>SINAPI</t>
        </is>
      </c>
      <c r="D3393" s="18" t="inlineStr">
        <is>
          <t>H</t>
        </is>
      </c>
      <c r="E3393" s="20">
        <f>L3393*FATOR</f>
        <v/>
      </c>
      <c r="F3393" s="21">
        <f>'COMPOSICOES AUXILIARES'!G3382</f>
        <v/>
      </c>
      <c r="G3393" s="21">
        <f>TRUNC(TRUNC(E3393,8)*F3393,2)</f>
        <v/>
      </c>
      <c r="L3393" t="n">
        <v>0.0266</v>
      </c>
      <c r="M3393" t="n">
        <v>22.1</v>
      </c>
      <c r="N3393">
        <f>(M3393-F3393)</f>
        <v/>
      </c>
    </row>
    <row r="3394" ht="18" customHeight="1">
      <c r="A3394" s="1" t="n"/>
      <c r="B3394" s="1" t="n"/>
      <c r="C3394" s="1" t="n"/>
      <c r="D3394" s="1" t="n"/>
      <c r="E3394" s="77" t="inlineStr">
        <is>
          <t>TOTAL Mão de Obra com Encargos Complementares:</t>
        </is>
      </c>
      <c r="F3394" s="89" t="n"/>
      <c r="G3394" s="22">
        <f>SUM(G3392:G3393)</f>
        <v/>
      </c>
    </row>
    <row r="3395" ht="15" customHeight="1">
      <c r="A3395" s="1" t="n"/>
      <c r="B3395" s="1" t="n"/>
      <c r="C3395" s="1" t="n"/>
      <c r="D3395" s="1" t="n"/>
      <c r="E3395" s="78" t="inlineStr">
        <is>
          <t>VALOR:</t>
        </is>
      </c>
      <c r="F3395" s="89" t="n"/>
      <c r="G3395" s="4">
        <f>SUM(G3390,G3394)</f>
        <v/>
      </c>
    </row>
    <row r="3396" ht="15" customHeight="1">
      <c r="A3396" s="1" t="n"/>
      <c r="B3396" s="1" t="n"/>
      <c r="C3396" s="1" t="n"/>
      <c r="D3396" s="1" t="n"/>
      <c r="E3396" s="78" t="inlineStr">
        <is>
          <t>VALOR BDI:</t>
        </is>
      </c>
      <c r="F3396" s="89" t="n"/>
      <c r="G3396" s="4">
        <f>ROUNDDOWN(G3395*BDI,2)</f>
        <v/>
      </c>
    </row>
    <row r="3397" ht="15" customHeight="1">
      <c r="A3397" s="1" t="n"/>
      <c r="B3397" s="1" t="n"/>
      <c r="C3397" s="1" t="n"/>
      <c r="D3397" s="1" t="n"/>
      <c r="E3397" s="78" t="inlineStr">
        <is>
          <t>VALOR COM BDI:</t>
        </is>
      </c>
      <c r="F3397" s="89" t="n"/>
      <c r="G3397" s="4">
        <f>G3396 + G3395</f>
        <v/>
      </c>
    </row>
    <row r="3398" ht="9.949999999999999" customHeight="1">
      <c r="A3398" s="1" t="n"/>
      <c r="B3398" s="1" t="n"/>
      <c r="C3398" s="1" t="n"/>
      <c r="D3398" s="1" t="n"/>
      <c r="E3398" s="79" t="n"/>
    </row>
    <row r="3399" ht="20.1" customHeight="1">
      <c r="A3399" s="80" t="inlineStr">
        <is>
          <t>86881 SIFÃO DO TIPO GARRAFA EM METAL CROMADO 1 X 1.1/2" - FORNECIMENTO E INSTALAÇÃO. AF_01/2020 (UN)</t>
        </is>
      </c>
      <c r="B3399" s="88" t="n"/>
      <c r="C3399" s="88" t="n"/>
      <c r="D3399" s="88" t="n"/>
      <c r="E3399" s="88" t="n"/>
      <c r="F3399" s="88" t="n"/>
      <c r="G3399" s="89" t="n"/>
    </row>
    <row r="3400" ht="15" customHeight="1">
      <c r="A3400" s="76" t="inlineStr">
        <is>
          <t>Material</t>
        </is>
      </c>
      <c r="B3400" s="89" t="n"/>
      <c r="C3400" s="74" t="inlineStr">
        <is>
          <t>FONTE</t>
        </is>
      </c>
      <c r="D3400" s="74" t="inlineStr">
        <is>
          <t>UNID</t>
        </is>
      </c>
      <c r="E3400" s="74" t="inlineStr">
        <is>
          <t>COEFICIENTE</t>
        </is>
      </c>
      <c r="F3400" s="74" t="inlineStr">
        <is>
          <t>PREÇO UNITÁRIO</t>
        </is>
      </c>
      <c r="G3400" s="74" t="inlineStr">
        <is>
          <t>TOTAL</t>
        </is>
      </c>
    </row>
    <row r="3401" ht="15" customHeight="1">
      <c r="A3401" s="18" t="inlineStr">
        <is>
          <t>00003146</t>
        </is>
      </c>
      <c r="B3401" s="19" t="inlineStr">
        <is>
          <t>FITA VEDA ROSCA EM ROLOS DE 18 MM X 10 M (L X C)</t>
        </is>
      </c>
      <c r="C3401" s="18" t="inlineStr">
        <is>
          <t>SINAPI</t>
        </is>
      </c>
      <c r="D3401" s="18" t="inlineStr">
        <is>
          <t>UN</t>
        </is>
      </c>
      <c r="E3401" s="20" t="n">
        <v>0.0332</v>
      </c>
      <c r="F3401" s="21">
        <f>ROUND(M3401*FATOR, 2)</f>
        <v/>
      </c>
      <c r="G3401" s="21">
        <f>TRUNC(TRUNC(E3401,8)*F3401,2)</f>
        <v/>
      </c>
      <c r="L3401" t="n">
        <v>0.0332</v>
      </c>
      <c r="M3401" t="n">
        <v>3.95</v>
      </c>
      <c r="N3401">
        <f>(M3401-F3401)</f>
        <v/>
      </c>
    </row>
    <row r="3402" ht="21" customHeight="1">
      <c r="A3402" s="18" t="inlineStr">
        <is>
          <t>00006136</t>
        </is>
      </c>
      <c r="B3402" s="19" t="inlineStr">
        <is>
          <t>SIFAO EM METAL CROMADO PARA PIA OU LAVATORIO, 1 X 1.1/2"</t>
        </is>
      </c>
      <c r="C3402" s="18" t="inlineStr">
        <is>
          <t>SINAPI</t>
        </is>
      </c>
      <c r="D3402" s="18" t="inlineStr">
        <is>
          <t>UN</t>
        </is>
      </c>
      <c r="E3402" s="20" t="n">
        <v>1</v>
      </c>
      <c r="F3402" s="21">
        <f>ROUND(M3402*FATOR, 2)</f>
        <v/>
      </c>
      <c r="G3402" s="21">
        <f>TRUNC(TRUNC(E3402,8)*F3402,2)</f>
        <v/>
      </c>
      <c r="L3402" t="n">
        <v>1</v>
      </c>
      <c r="M3402" t="n">
        <v>210.9</v>
      </c>
      <c r="N3402">
        <f>(M3402-F3402)</f>
        <v/>
      </c>
    </row>
    <row r="3403" ht="15" customHeight="1">
      <c r="A3403" s="1" t="n"/>
      <c r="B3403" s="1" t="n"/>
      <c r="C3403" s="1" t="n"/>
      <c r="D3403" s="1" t="n"/>
      <c r="E3403" s="77" t="inlineStr">
        <is>
          <t>TOTAL Material:</t>
        </is>
      </c>
      <c r="F3403" s="89" t="n"/>
      <c r="G3403" s="22">
        <f>SUM(G3401:G3402)</f>
        <v/>
      </c>
    </row>
    <row r="3404" ht="15" customHeight="1">
      <c r="A3404" s="76" t="inlineStr">
        <is>
          <t>Mão de Obra com Encargos Complementares</t>
        </is>
      </c>
      <c r="B3404" s="89" t="n"/>
      <c r="C3404" s="74" t="inlineStr">
        <is>
          <t>FONTE</t>
        </is>
      </c>
      <c r="D3404" s="74" t="inlineStr">
        <is>
          <t>UNID</t>
        </is>
      </c>
      <c r="E3404" s="74" t="inlineStr">
        <is>
          <t>COEFICIENTE</t>
        </is>
      </c>
      <c r="F3404" s="74" t="inlineStr">
        <is>
          <t>PREÇO UNITÁRIO</t>
        </is>
      </c>
      <c r="G3404" s="74" t="inlineStr">
        <is>
          <t>TOTAL</t>
        </is>
      </c>
    </row>
    <row r="3405" ht="21" customHeight="1">
      <c r="A3405" s="18" t="inlineStr">
        <is>
          <t>88267</t>
        </is>
      </c>
      <c r="B3405" s="19" t="inlineStr">
        <is>
          <t>ENCANADOR OU BOMBEIRO HIDRÁULICO COM ENCARGOS COMPLEMENTARES</t>
        </is>
      </c>
      <c r="C3405" s="18" t="inlineStr">
        <is>
          <t>SINAPI</t>
        </is>
      </c>
      <c r="D3405" s="18" t="inlineStr">
        <is>
          <t>H</t>
        </is>
      </c>
      <c r="E3405" s="20">
        <f>L3405*FATOR</f>
        <v/>
      </c>
      <c r="F3405" s="21">
        <f>'COMPOSICOES AUXILIARES'!G1569</f>
        <v/>
      </c>
      <c r="G3405" s="21">
        <f>TRUNC(TRUNC(E3405,8)*F3405,2)</f>
        <v/>
      </c>
      <c r="L3405" t="n">
        <v>0.2734</v>
      </c>
      <c r="M3405" t="n">
        <v>28.12</v>
      </c>
      <c r="N3405">
        <f>(M3405-F3405)</f>
        <v/>
      </c>
    </row>
    <row r="3406" ht="15" customHeight="1">
      <c r="A3406" s="18" t="inlineStr">
        <is>
          <t>88316</t>
        </is>
      </c>
      <c r="B3406" s="19" t="inlineStr">
        <is>
          <t>SERVENTE COM ENCARGOS COMPLEMENTARES</t>
        </is>
      </c>
      <c r="C3406" s="18" t="inlineStr">
        <is>
          <t>SINAPI</t>
        </is>
      </c>
      <c r="D3406" s="18" t="inlineStr">
        <is>
          <t>H</t>
        </is>
      </c>
      <c r="E3406" s="20">
        <f>L3406*FATOR</f>
        <v/>
      </c>
      <c r="F3406" s="21">
        <f>'COMPOSICOES AUXILIARES'!G3382</f>
        <v/>
      </c>
      <c r="G3406" s="21">
        <f>TRUNC(TRUNC(E3406,8)*F3406,2)</f>
        <v/>
      </c>
      <c r="L3406" t="n">
        <v>0.0862</v>
      </c>
      <c r="M3406" t="n">
        <v>22.1</v>
      </c>
      <c r="N3406">
        <f>(M3406-F3406)</f>
        <v/>
      </c>
    </row>
    <row r="3407" ht="18" customHeight="1">
      <c r="A3407" s="1" t="n"/>
      <c r="B3407" s="1" t="n"/>
      <c r="C3407" s="1" t="n"/>
      <c r="D3407" s="1" t="n"/>
      <c r="E3407" s="77" t="inlineStr">
        <is>
          <t>TOTAL Mão de Obra com Encargos Complementares:</t>
        </is>
      </c>
      <c r="F3407" s="89" t="n"/>
      <c r="G3407" s="22">
        <f>SUM(G3405:G3406)</f>
        <v/>
      </c>
    </row>
    <row r="3408" ht="15" customHeight="1">
      <c r="A3408" s="1" t="n"/>
      <c r="B3408" s="1" t="n"/>
      <c r="C3408" s="1" t="n"/>
      <c r="D3408" s="1" t="n"/>
      <c r="E3408" s="78" t="inlineStr">
        <is>
          <t>VALOR:</t>
        </is>
      </c>
      <c r="F3408" s="89" t="n"/>
      <c r="G3408" s="4">
        <f>SUM(G3403,G3407)</f>
        <v/>
      </c>
    </row>
    <row r="3409" ht="15" customHeight="1">
      <c r="A3409" s="1" t="n"/>
      <c r="B3409" s="1" t="n"/>
      <c r="C3409" s="1" t="n"/>
      <c r="D3409" s="1" t="n"/>
      <c r="E3409" s="78" t="inlineStr">
        <is>
          <t>VALOR BDI:</t>
        </is>
      </c>
      <c r="F3409" s="89" t="n"/>
      <c r="G3409" s="4">
        <f>ROUNDDOWN(G3408*BDI,2)</f>
        <v/>
      </c>
    </row>
    <row r="3410" ht="15" customHeight="1">
      <c r="A3410" s="1" t="n"/>
      <c r="B3410" s="1" t="n"/>
      <c r="C3410" s="1" t="n"/>
      <c r="D3410" s="1" t="n"/>
      <c r="E3410" s="78" t="inlineStr">
        <is>
          <t>VALOR COM BDI:</t>
        </is>
      </c>
      <c r="F3410" s="89" t="n"/>
      <c r="G3410" s="4">
        <f>G3409 + G3408</f>
        <v/>
      </c>
    </row>
    <row r="3411" ht="9.949999999999999" customHeight="1">
      <c r="A3411" s="1" t="n"/>
      <c r="B3411" s="1" t="n"/>
      <c r="C3411" s="1" t="n"/>
      <c r="D3411" s="1" t="n"/>
      <c r="E3411" s="79" t="n"/>
    </row>
    <row r="3412" ht="20.1" customHeight="1">
      <c r="A3412" s="80" t="inlineStr">
        <is>
          <t>91946 SUPORTE PARAFUSADO COM PLACA DE ENCAIXE 4" X 2" MÉDIO (1,30 M DO PISO) PARA PONTO ELÉTRICO - FORNECIMENTO E INSTALAÇÃO. AF_03/2023 (UN)</t>
        </is>
      </c>
      <c r="B3412" s="88" t="n"/>
      <c r="C3412" s="88" t="n"/>
      <c r="D3412" s="88" t="n"/>
      <c r="E3412" s="88" t="n"/>
      <c r="F3412" s="88" t="n"/>
      <c r="G3412" s="89" t="n"/>
    </row>
    <row r="3413" ht="15" customHeight="1">
      <c r="A3413" s="76" t="inlineStr">
        <is>
          <t>Material</t>
        </is>
      </c>
      <c r="B3413" s="89" t="n"/>
      <c r="C3413" s="74" t="inlineStr">
        <is>
          <t>FONTE</t>
        </is>
      </c>
      <c r="D3413" s="74" t="inlineStr">
        <is>
          <t>UNID</t>
        </is>
      </c>
      <c r="E3413" s="74" t="inlineStr">
        <is>
          <t>COEFICIENTE</t>
        </is>
      </c>
      <c r="F3413" s="74" t="inlineStr">
        <is>
          <t>PREÇO UNITÁRIO</t>
        </is>
      </c>
      <c r="G3413" s="74" t="inlineStr">
        <is>
          <t>TOTAL</t>
        </is>
      </c>
    </row>
    <row r="3414" ht="21" customHeight="1">
      <c r="A3414" s="18" t="inlineStr">
        <is>
          <t>00038094</t>
        </is>
      </c>
      <c r="B3414" s="19" t="inlineStr">
        <is>
          <t>ESPELHO / PLACA DE 3 POSTOS 4" X 2", PARA INSTALACAO DE TOMADAS E INTERRUPTORES</t>
        </is>
      </c>
      <c r="C3414" s="18" t="inlineStr">
        <is>
          <t>SINAPI</t>
        </is>
      </c>
      <c r="D3414" s="18" t="inlineStr">
        <is>
          <t>UN</t>
        </is>
      </c>
      <c r="E3414" s="20" t="n">
        <v>1</v>
      </c>
      <c r="F3414" s="21">
        <f>ROUND(M3414*FATOR, 2)</f>
        <v/>
      </c>
      <c r="G3414" s="21">
        <f>TRUNC(TRUNC(E3414,8)*F3414,2)</f>
        <v/>
      </c>
      <c r="L3414" t="n">
        <v>1</v>
      </c>
      <c r="M3414" t="n">
        <v>2.99</v>
      </c>
      <c r="N3414">
        <f>(M3414-F3414)</f>
        <v/>
      </c>
    </row>
    <row r="3415" ht="29.1" customHeight="1">
      <c r="A3415" s="18" t="inlineStr">
        <is>
          <t>00038099</t>
        </is>
      </c>
      <c r="B3415" s="19" t="inlineStr">
        <is>
          <t>SUPORTE DE FIXACAO PARA ESPELHO / PLACA 4" X 2", PARA 3 MODULOS, PARA INSTALACAO DE TOMADAS E INTERRUPTORES (SOMENTE SUPORTE)</t>
        </is>
      </c>
      <c r="C3415" s="18" t="inlineStr">
        <is>
          <t>SINAPI</t>
        </is>
      </c>
      <c r="D3415" s="18" t="inlineStr">
        <is>
          <t>UN</t>
        </is>
      </c>
      <c r="E3415" s="20" t="n">
        <v>1</v>
      </c>
      <c r="F3415" s="21">
        <f>ROUND(M3415*FATOR, 2)</f>
        <v/>
      </c>
      <c r="G3415" s="21">
        <f>TRUNC(TRUNC(E3415,8)*F3415,2)</f>
        <v/>
      </c>
      <c r="L3415" t="n">
        <v>1</v>
      </c>
      <c r="M3415" t="n">
        <v>1.55</v>
      </c>
      <c r="N3415">
        <f>(M3415-F3415)</f>
        <v/>
      </c>
    </row>
    <row r="3416" ht="15" customHeight="1">
      <c r="A3416" s="1" t="n"/>
      <c r="B3416" s="1" t="n"/>
      <c r="C3416" s="1" t="n"/>
      <c r="D3416" s="1" t="n"/>
      <c r="E3416" s="77" t="inlineStr">
        <is>
          <t>TOTAL Material:</t>
        </is>
      </c>
      <c r="F3416" s="89" t="n"/>
      <c r="G3416" s="22">
        <f>SUM(G3414:G3415)</f>
        <v/>
      </c>
    </row>
    <row r="3417" ht="15" customHeight="1">
      <c r="A3417" s="76" t="inlineStr">
        <is>
          <t>Mão de Obra com Encargos Complementares</t>
        </is>
      </c>
      <c r="B3417" s="89" t="n"/>
      <c r="C3417" s="74" t="inlineStr">
        <is>
          <t>FONTE</t>
        </is>
      </c>
      <c r="D3417" s="74" t="inlineStr">
        <is>
          <t>UNID</t>
        </is>
      </c>
      <c r="E3417" s="74" t="inlineStr">
        <is>
          <t>COEFICIENTE</t>
        </is>
      </c>
      <c r="F3417" s="74" t="inlineStr">
        <is>
          <t>PREÇO UNITÁRIO</t>
        </is>
      </c>
      <c r="G3417" s="74" t="inlineStr">
        <is>
          <t>TOTAL</t>
        </is>
      </c>
    </row>
    <row r="3418" ht="21" customHeight="1">
      <c r="A3418" s="18" t="inlineStr">
        <is>
          <t>88247</t>
        </is>
      </c>
      <c r="B3418" s="19" t="inlineStr">
        <is>
          <t>AUXILIAR DE ELETRICISTA COM ENCARGOS COMPLEMENTARES</t>
        </is>
      </c>
      <c r="C3418" s="18" t="inlineStr">
        <is>
          <t>SINAPI</t>
        </is>
      </c>
      <c r="D3418" s="18" t="inlineStr">
        <is>
          <t>H</t>
        </is>
      </c>
      <c r="E3418" s="20">
        <f>L3418*FATOR</f>
        <v/>
      </c>
      <c r="F3418" s="21">
        <f>'COMPOSICOES AUXILIARES'!G376</f>
        <v/>
      </c>
      <c r="G3418" s="21">
        <f>TRUNC(TRUNC(E3418,8)*F3418,2)</f>
        <v/>
      </c>
      <c r="L3418" t="n">
        <v>0.128</v>
      </c>
      <c r="M3418" t="n">
        <v>23.65</v>
      </c>
      <c r="N3418">
        <f>(M3418-F3418)</f>
        <v/>
      </c>
    </row>
    <row r="3419" ht="15" customHeight="1">
      <c r="A3419" s="18" t="inlineStr">
        <is>
          <t>88264</t>
        </is>
      </c>
      <c r="B3419" s="19" t="inlineStr">
        <is>
          <t>ELETRICISTA COM ENCARGOS COMPLEMENTARES</t>
        </is>
      </c>
      <c r="C3419" s="18" t="inlineStr">
        <is>
          <t>SINAPI</t>
        </is>
      </c>
      <c r="D3419" s="18" t="inlineStr">
        <is>
          <t>H</t>
        </is>
      </c>
      <c r="E3419" s="20">
        <f>L3419*FATOR</f>
        <v/>
      </c>
      <c r="F3419" s="21">
        <f>'COMPOSICOES AUXILIARES'!G1514</f>
        <v/>
      </c>
      <c r="G3419" s="21">
        <f>TRUNC(TRUNC(E3419,8)*F3419,2)</f>
        <v/>
      </c>
      <c r="L3419" t="n">
        <v>0.128</v>
      </c>
      <c r="M3419" t="n">
        <v>29.25</v>
      </c>
      <c r="N3419">
        <f>(M3419-F3419)</f>
        <v/>
      </c>
    </row>
    <row r="3420" ht="18" customHeight="1">
      <c r="A3420" s="1" t="n"/>
      <c r="B3420" s="1" t="n"/>
      <c r="C3420" s="1" t="n"/>
      <c r="D3420" s="1" t="n"/>
      <c r="E3420" s="77" t="inlineStr">
        <is>
          <t>TOTAL Mão de Obra com Encargos Complementares:</t>
        </is>
      </c>
      <c r="F3420" s="89" t="n"/>
      <c r="G3420" s="22">
        <f>SUM(G3418:G3419)</f>
        <v/>
      </c>
    </row>
    <row r="3421" ht="15" customHeight="1">
      <c r="A3421" s="1" t="n"/>
      <c r="B3421" s="1" t="n"/>
      <c r="C3421" s="1" t="n"/>
      <c r="D3421" s="1" t="n"/>
      <c r="E3421" s="78" t="inlineStr">
        <is>
          <t>VALOR:</t>
        </is>
      </c>
      <c r="F3421" s="89" t="n"/>
      <c r="G3421" s="4">
        <f>SUM(G3416,G3420)</f>
        <v/>
      </c>
    </row>
    <row r="3422" ht="15" customHeight="1">
      <c r="A3422" s="1" t="n"/>
      <c r="B3422" s="1" t="n"/>
      <c r="C3422" s="1" t="n"/>
      <c r="D3422" s="1" t="n"/>
      <c r="E3422" s="78" t="inlineStr">
        <is>
          <t>VALOR BDI:</t>
        </is>
      </c>
      <c r="F3422" s="89" t="n"/>
      <c r="G3422" s="4">
        <f>ROUNDDOWN(G3421*BDI,2)</f>
        <v/>
      </c>
    </row>
    <row r="3423" ht="15" customHeight="1">
      <c r="A3423" s="1" t="n"/>
      <c r="B3423" s="1" t="n"/>
      <c r="C3423" s="1" t="n"/>
      <c r="D3423" s="1" t="n"/>
      <c r="E3423" s="78" t="inlineStr">
        <is>
          <t>VALOR COM BDI:</t>
        </is>
      </c>
      <c r="F3423" s="89" t="n"/>
      <c r="G3423" s="4">
        <f>G3422 + G3421</f>
        <v/>
      </c>
    </row>
    <row r="3424" ht="9.949999999999999" customHeight="1">
      <c r="A3424" s="1" t="n"/>
      <c r="B3424" s="1" t="n"/>
      <c r="C3424" s="1" t="n"/>
      <c r="D3424" s="1" t="n"/>
      <c r="E3424" s="79" t="n"/>
    </row>
    <row r="3425" ht="20.1" customHeight="1">
      <c r="A3425" s="80" t="inlineStr">
        <is>
          <t>89395 TE, PVC, SOLDÁVEL, DN 25MM, INSTALADO EM RAMAL OU SUB-RAMAL DE ÁGUA - FORNECIMENTO E INSTALAÇÃO. AF_06/2022 (UN)</t>
        </is>
      </c>
      <c r="B3425" s="88" t="n"/>
      <c r="C3425" s="88" t="n"/>
      <c r="D3425" s="88" t="n"/>
      <c r="E3425" s="88" t="n"/>
      <c r="F3425" s="88" t="n"/>
      <c r="G3425" s="89" t="n"/>
    </row>
    <row r="3426" ht="15" customHeight="1">
      <c r="A3426" s="76" t="inlineStr">
        <is>
          <t>Material</t>
        </is>
      </c>
      <c r="B3426" s="89" t="n"/>
      <c r="C3426" s="74" t="inlineStr">
        <is>
          <t>FONTE</t>
        </is>
      </c>
      <c r="D3426" s="74" t="inlineStr">
        <is>
          <t>UNID</t>
        </is>
      </c>
      <c r="E3426" s="74" t="inlineStr">
        <is>
          <t>COEFICIENTE</t>
        </is>
      </c>
      <c r="F3426" s="74" t="inlineStr">
        <is>
          <t>PREÇO UNITÁRIO</t>
        </is>
      </c>
      <c r="G3426" s="74" t="inlineStr">
        <is>
          <t>TOTAL</t>
        </is>
      </c>
    </row>
    <row r="3427" ht="15" customHeight="1">
      <c r="A3427" s="18" t="inlineStr">
        <is>
          <t>00000122</t>
        </is>
      </c>
      <c r="B3427" s="19" t="inlineStr">
        <is>
          <t>ADESIVO PLASTICO PARA PVC, FRASCO COM *850* GR</t>
        </is>
      </c>
      <c r="C3427" s="18" t="inlineStr">
        <is>
          <t>SINAPI</t>
        </is>
      </c>
      <c r="D3427" s="18" t="inlineStr">
        <is>
          <t>UN</t>
        </is>
      </c>
      <c r="E3427" s="20" t="n">
        <v>0.0106</v>
      </c>
      <c r="F3427" s="21">
        <f>ROUND(M3427*FATOR, 2)</f>
        <v/>
      </c>
      <c r="G3427" s="21">
        <f>TRUNC(TRUNC(E3427,8)*F3427,2)</f>
        <v/>
      </c>
      <c r="L3427" t="n">
        <v>0.0106</v>
      </c>
      <c r="M3427" t="n">
        <v>58.63</v>
      </c>
      <c r="N3427">
        <f>(M3427-F3427)</f>
        <v/>
      </c>
    </row>
    <row r="3428" ht="15" customHeight="1">
      <c r="A3428" s="18" t="inlineStr">
        <is>
          <t>00038383</t>
        </is>
      </c>
      <c r="B3428" s="19" t="inlineStr">
        <is>
          <t>LIXA D'AGUA EM FOLHA, GRAO 100</t>
        </is>
      </c>
      <c r="C3428" s="18" t="inlineStr">
        <is>
          <t>SINAPI</t>
        </is>
      </c>
      <c r="D3428" s="18" t="inlineStr">
        <is>
          <t>UN</t>
        </is>
      </c>
      <c r="E3428" s="20" t="n">
        <v>0.0507</v>
      </c>
      <c r="F3428" s="21">
        <f>ROUND(M3428*FATOR, 2)</f>
        <v/>
      </c>
      <c r="G3428" s="21">
        <f>TRUNC(TRUNC(E3428,8)*F3428,2)</f>
        <v/>
      </c>
      <c r="L3428" t="n">
        <v>0.0507</v>
      </c>
      <c r="M3428" t="n">
        <v>1.65</v>
      </c>
      <c r="N3428">
        <f>(M3428-F3428)</f>
        <v/>
      </c>
    </row>
    <row r="3429" ht="21" customHeight="1">
      <c r="A3429" s="18" t="inlineStr">
        <is>
          <t>00020083</t>
        </is>
      </c>
      <c r="B3429" s="19" t="inlineStr">
        <is>
          <t>SOLUCAO PREPARADORA / LIMPADORA PARA PVC, FRASCO COM 1000 CM3</t>
        </is>
      </c>
      <c r="C3429" s="18" t="inlineStr">
        <is>
          <t>SINAPI</t>
        </is>
      </c>
      <c r="D3429" s="18" t="inlineStr">
        <is>
          <t>UN</t>
        </is>
      </c>
      <c r="E3429" s="20" t="n">
        <v>0.012</v>
      </c>
      <c r="F3429" s="21">
        <f>ROUND(M3429*FATOR, 2)</f>
        <v/>
      </c>
      <c r="G3429" s="21">
        <f>TRUNC(TRUNC(E3429,8)*F3429,2)</f>
        <v/>
      </c>
      <c r="L3429" t="n">
        <v>0.012</v>
      </c>
      <c r="M3429" t="n">
        <v>66.42</v>
      </c>
      <c r="N3429">
        <f>(M3429-F3429)</f>
        <v/>
      </c>
    </row>
    <row r="3430" ht="21" customHeight="1">
      <c r="A3430" s="18" t="inlineStr">
        <is>
          <t>00007139</t>
        </is>
      </c>
      <c r="B3430" s="19" t="inlineStr">
        <is>
          <t>TE SOLDAVEL, PVC, 90 GRAUS, 25 MM, PARA AGUA FRIA PREDIAL (NBR 5648)</t>
        </is>
      </c>
      <c r="C3430" s="18" t="inlineStr">
        <is>
          <t>SINAPI</t>
        </is>
      </c>
      <c r="D3430" s="18" t="inlineStr">
        <is>
          <t>UN</t>
        </is>
      </c>
      <c r="E3430" s="20" t="n">
        <v>1</v>
      </c>
      <c r="F3430" s="21">
        <f>ROUND(M3430*FATOR, 2)</f>
        <v/>
      </c>
      <c r="G3430" s="21">
        <f>TRUNC(TRUNC(E3430,8)*F3430,2)</f>
        <v/>
      </c>
      <c r="L3430" t="n">
        <v>1</v>
      </c>
      <c r="M3430" t="n">
        <v>1.06</v>
      </c>
      <c r="N3430">
        <f>(M3430-F3430)</f>
        <v/>
      </c>
    </row>
    <row r="3431" ht="15" customHeight="1">
      <c r="A3431" s="1" t="n"/>
      <c r="B3431" s="1" t="n"/>
      <c r="C3431" s="1" t="n"/>
      <c r="D3431" s="1" t="n"/>
      <c r="E3431" s="77" t="inlineStr">
        <is>
          <t>TOTAL Material:</t>
        </is>
      </c>
      <c r="F3431" s="89" t="n"/>
      <c r="G3431" s="22">
        <f>SUM(G3427:G3430)</f>
        <v/>
      </c>
    </row>
    <row r="3432" ht="15" customHeight="1">
      <c r="A3432" s="76" t="inlineStr">
        <is>
          <t>Mão de Obra com Encargos Complementares</t>
        </is>
      </c>
      <c r="B3432" s="89" t="n"/>
      <c r="C3432" s="74" t="inlineStr">
        <is>
          <t>FONTE</t>
        </is>
      </c>
      <c r="D3432" s="74" t="inlineStr">
        <is>
          <t>UNID</t>
        </is>
      </c>
      <c r="E3432" s="74" t="inlineStr">
        <is>
          <t>COEFICIENTE</t>
        </is>
      </c>
      <c r="F3432" s="74" t="inlineStr">
        <is>
          <t>PREÇO UNITÁRIO</t>
        </is>
      </c>
      <c r="G3432" s="74" t="inlineStr">
        <is>
          <t>TOTAL</t>
        </is>
      </c>
    </row>
    <row r="3433" ht="21" customHeight="1">
      <c r="A3433" s="18" t="inlineStr">
        <is>
          <t>88248</t>
        </is>
      </c>
      <c r="B3433" s="19" t="inlineStr">
        <is>
          <t>AUXILIAR DE ENCANADOR OU BOMBEIRO HIDRÁULICO COM ENCARGOS COMPLEMENTARES</t>
        </is>
      </c>
      <c r="C3433" s="18" t="inlineStr">
        <is>
          <t>SINAPI</t>
        </is>
      </c>
      <c r="D3433" s="18" t="inlineStr">
        <is>
          <t>H</t>
        </is>
      </c>
      <c r="E3433" s="20">
        <f>L3433*FATOR</f>
        <v/>
      </c>
      <c r="F3433" s="21">
        <f>'COMPOSICOES AUXILIARES'!G395</f>
        <v/>
      </c>
      <c r="G3433" s="21">
        <f>TRUNC(TRUNC(E3433,8)*F3433,2)</f>
        <v/>
      </c>
      <c r="L3433" t="n">
        <v>0.2026</v>
      </c>
      <c r="M3433" t="n">
        <v>22.64</v>
      </c>
      <c r="N3433">
        <f>(M3433-F3433)</f>
        <v/>
      </c>
    </row>
    <row r="3434" ht="21" customHeight="1">
      <c r="A3434" s="18" t="inlineStr">
        <is>
          <t>88267</t>
        </is>
      </c>
      <c r="B3434" s="19" t="inlineStr">
        <is>
          <t>ENCANADOR OU BOMBEIRO HIDRÁULICO COM ENCARGOS COMPLEMENTARES</t>
        </is>
      </c>
      <c r="C3434" s="18" t="inlineStr">
        <is>
          <t>SINAPI</t>
        </is>
      </c>
      <c r="D3434" s="18" t="inlineStr">
        <is>
          <t>H</t>
        </is>
      </c>
      <c r="E3434" s="20">
        <f>L3434*FATOR</f>
        <v/>
      </c>
      <c r="F3434" s="21">
        <f>'COMPOSICOES AUXILIARES'!G1569</f>
        <v/>
      </c>
      <c r="G3434" s="21">
        <f>TRUNC(TRUNC(E3434,8)*F3434,2)</f>
        <v/>
      </c>
      <c r="L3434" t="n">
        <v>0.2026</v>
      </c>
      <c r="M3434" t="n">
        <v>28.12</v>
      </c>
      <c r="N3434">
        <f>(M3434-F3434)</f>
        <v/>
      </c>
    </row>
    <row r="3435" ht="18" customHeight="1">
      <c r="A3435" s="1" t="n"/>
      <c r="B3435" s="1" t="n"/>
      <c r="C3435" s="1" t="n"/>
      <c r="D3435" s="1" t="n"/>
      <c r="E3435" s="77" t="inlineStr">
        <is>
          <t>TOTAL Mão de Obra com Encargos Complementares:</t>
        </is>
      </c>
      <c r="F3435" s="89" t="n"/>
      <c r="G3435" s="22">
        <f>SUM(G3433:G3434)</f>
        <v/>
      </c>
    </row>
    <row r="3436" ht="15" customHeight="1">
      <c r="A3436" s="1" t="n"/>
      <c r="B3436" s="1" t="n"/>
      <c r="C3436" s="1" t="n"/>
      <c r="D3436" s="1" t="n"/>
      <c r="E3436" s="78" t="inlineStr">
        <is>
          <t>VALOR:</t>
        </is>
      </c>
      <c r="F3436" s="89" t="n"/>
      <c r="G3436" s="4">
        <f>SUM(G3431,G3435)</f>
        <v/>
      </c>
    </row>
    <row r="3437" ht="15" customHeight="1">
      <c r="A3437" s="1" t="n"/>
      <c r="B3437" s="1" t="n"/>
      <c r="C3437" s="1" t="n"/>
      <c r="D3437" s="1" t="n"/>
      <c r="E3437" s="78" t="inlineStr">
        <is>
          <t>VALOR BDI:</t>
        </is>
      </c>
      <c r="F3437" s="89" t="n"/>
      <c r="G3437" s="4">
        <f>ROUNDDOWN(G3436*BDI,2)</f>
        <v/>
      </c>
    </row>
    <row r="3438" ht="15" customHeight="1">
      <c r="A3438" s="1" t="n"/>
      <c r="B3438" s="1" t="n"/>
      <c r="C3438" s="1" t="n"/>
      <c r="D3438" s="1" t="n"/>
      <c r="E3438" s="78" t="inlineStr">
        <is>
          <t>VALOR COM BDI:</t>
        </is>
      </c>
      <c r="F3438" s="89" t="n"/>
      <c r="G3438" s="4">
        <f>G3437 + G3436</f>
        <v/>
      </c>
    </row>
    <row r="3439" ht="9.949999999999999" customHeight="1">
      <c r="A3439" s="1" t="n"/>
      <c r="B3439" s="1" t="n"/>
      <c r="C3439" s="1" t="n"/>
      <c r="D3439" s="1" t="n"/>
      <c r="E3439" s="79" t="n"/>
    </row>
    <row r="3440" ht="20.1" customHeight="1">
      <c r="A3440" s="80" t="inlineStr">
        <is>
          <t>100533 TECNICO DE EDIFICACOES COM ENCARGOS COMPLEMENTARES (H)</t>
        </is>
      </c>
      <c r="B3440" s="88" t="n"/>
      <c r="C3440" s="88" t="n"/>
      <c r="D3440" s="88" t="n"/>
      <c r="E3440" s="88" t="n"/>
      <c r="F3440" s="88" t="n"/>
      <c r="G3440" s="89" t="n"/>
    </row>
    <row r="3441" ht="15" customHeight="1">
      <c r="A3441" s="76" t="inlineStr">
        <is>
          <t>Encargos Complementares</t>
        </is>
      </c>
      <c r="B3441" s="89" t="n"/>
      <c r="C3441" s="74" t="inlineStr">
        <is>
          <t>FONTE</t>
        </is>
      </c>
      <c r="D3441" s="74" t="inlineStr">
        <is>
          <t>UNID</t>
        </is>
      </c>
      <c r="E3441" s="74" t="inlineStr">
        <is>
          <t>COEFICIENTE</t>
        </is>
      </c>
      <c r="F3441" s="74" t="inlineStr">
        <is>
          <t>PREÇO UNITÁRIO</t>
        </is>
      </c>
      <c r="G3441" s="74" t="inlineStr">
        <is>
          <t>TOTAL</t>
        </is>
      </c>
    </row>
    <row r="3442" ht="21" customHeight="1">
      <c r="A3442" s="18" t="inlineStr">
        <is>
          <t>00043493</t>
        </is>
      </c>
      <c r="B3442" s="19" t="inlineStr">
        <is>
          <t>EPI - FAMILIA TOPOGRAFO - HORISTA (ENCARGOS COMPLEMENTARES - COLETADO CAIXA)</t>
        </is>
      </c>
      <c r="C3442" s="18" t="inlineStr">
        <is>
          <t>SINAPI</t>
        </is>
      </c>
      <c r="D3442" s="18" t="inlineStr">
        <is>
          <t>H</t>
        </is>
      </c>
      <c r="E3442" s="20" t="n">
        <v>1</v>
      </c>
      <c r="F3442" s="21" t="n">
        <v>0.71</v>
      </c>
      <c r="G3442" s="21">
        <f>TRUNC(TRUNC(E3442,8)*F3442,2)</f>
        <v/>
      </c>
      <c r="L3442" t="n">
        <v>1</v>
      </c>
      <c r="M3442" t="n">
        <v>0.71</v>
      </c>
      <c r="N3442">
        <f>(M3442-F3442)</f>
        <v/>
      </c>
    </row>
    <row r="3443" ht="21" customHeight="1">
      <c r="A3443" s="18" t="inlineStr">
        <is>
          <t>00037372</t>
        </is>
      </c>
      <c r="B3443" s="19" t="inlineStr">
        <is>
          <t>EXAMES - HORISTA (COLETADO CAIXA - ENCARGOS COMPLEMENTARES)</t>
        </is>
      </c>
      <c r="C3443" s="18" t="inlineStr">
        <is>
          <t>SINAPI</t>
        </is>
      </c>
      <c r="D3443" s="18" t="inlineStr">
        <is>
          <t>H</t>
        </is>
      </c>
      <c r="E3443" s="20" t="n">
        <v>1</v>
      </c>
      <c r="F3443" s="21" t="n">
        <v>1.34</v>
      </c>
      <c r="G3443" s="21">
        <f>TRUNC(TRUNC(E3443,8)*F3443,2)</f>
        <v/>
      </c>
      <c r="L3443" t="n">
        <v>1</v>
      </c>
      <c r="M3443" t="n">
        <v>1.34</v>
      </c>
      <c r="N3443">
        <f>(M3443-F3443)</f>
        <v/>
      </c>
    </row>
    <row r="3444" ht="21" customHeight="1">
      <c r="A3444" s="18" t="inlineStr">
        <is>
          <t>00043469</t>
        </is>
      </c>
      <c r="B3444" s="19" t="inlineStr">
        <is>
          <t>FERRAMENTAS - FAMILIA TOPOGRAFO - HORISTA (ENCARGOS COMPLEMENTARES - COLETADO CAIXA)</t>
        </is>
      </c>
      <c r="C3444" s="18" t="inlineStr">
        <is>
          <t>SINAPI</t>
        </is>
      </c>
      <c r="D3444" s="18" t="inlineStr">
        <is>
          <t>H</t>
        </is>
      </c>
      <c r="E3444" s="20" t="n">
        <v>1</v>
      </c>
      <c r="F3444" s="21" t="n">
        <v>0.07000000000000001</v>
      </c>
      <c r="G3444" s="21">
        <f>TRUNC(TRUNC(E3444,8)*F3444,2)</f>
        <v/>
      </c>
      <c r="L3444" t="n">
        <v>1</v>
      </c>
      <c r="M3444" t="n">
        <v>0.07000000000000001</v>
      </c>
      <c r="N3444">
        <f>(M3444-F3444)</f>
        <v/>
      </c>
    </row>
    <row r="3445" ht="21" customHeight="1">
      <c r="A3445" s="18" t="inlineStr">
        <is>
          <t>00037373</t>
        </is>
      </c>
      <c r="B3445" s="19" t="inlineStr">
        <is>
          <t>SEGURO - HORISTA (COLETADO CAIXA - ENCARGOS COMPLEMENTARES)</t>
        </is>
      </c>
      <c r="C3445" s="18" t="inlineStr">
        <is>
          <t>SINAPI</t>
        </is>
      </c>
      <c r="D3445" s="18" t="inlineStr">
        <is>
          <t>H</t>
        </is>
      </c>
      <c r="E3445" s="20" t="n">
        <v>1</v>
      </c>
      <c r="F3445" s="21" t="n">
        <v>0.04</v>
      </c>
      <c r="G3445" s="21">
        <f>TRUNC(TRUNC(E3445,8)*F3445,2)</f>
        <v/>
      </c>
      <c r="L3445" t="n">
        <v>1</v>
      </c>
      <c r="M3445" t="n">
        <v>0.04</v>
      </c>
      <c r="N3445">
        <f>(M3445-F3445)</f>
        <v/>
      </c>
    </row>
    <row r="3446" ht="15" customHeight="1">
      <c r="A3446" s="1" t="n"/>
      <c r="B3446" s="1" t="n"/>
      <c r="C3446" s="1" t="n"/>
      <c r="D3446" s="1" t="n"/>
      <c r="E3446" s="77" t="inlineStr">
        <is>
          <t>TOTAL Encargos Complementares:</t>
        </is>
      </c>
      <c r="F3446" s="89" t="n"/>
      <c r="G3446" s="22">
        <f>SUM(G3442:G3445)</f>
        <v/>
      </c>
    </row>
    <row r="3447" ht="15" customHeight="1">
      <c r="A3447" s="76" t="inlineStr">
        <is>
          <t>Mão de Obra</t>
        </is>
      </c>
      <c r="B3447" s="89" t="n"/>
      <c r="C3447" s="74" t="inlineStr">
        <is>
          <t>FONTE</t>
        </is>
      </c>
      <c r="D3447" s="74" t="inlineStr">
        <is>
          <t>UNID</t>
        </is>
      </c>
      <c r="E3447" s="74" t="inlineStr">
        <is>
          <t>COEFICIENTE</t>
        </is>
      </c>
      <c r="F3447" s="74" t="inlineStr">
        <is>
          <t>PREÇO UNITÁRIO</t>
        </is>
      </c>
      <c r="G3447" s="74" t="inlineStr">
        <is>
          <t>TOTAL</t>
        </is>
      </c>
    </row>
    <row r="3448" ht="15" customHeight="1">
      <c r="A3448" s="18" t="inlineStr">
        <is>
          <t>00040945</t>
        </is>
      </c>
      <c r="B3448" s="19" t="inlineStr">
        <is>
          <t>TECNICO DE EDIFICACOES (HORISTA)</t>
        </is>
      </c>
      <c r="C3448" s="18" t="inlineStr">
        <is>
          <t>SINAPI</t>
        </is>
      </c>
      <c r="D3448" s="18" t="inlineStr">
        <is>
          <t>H</t>
        </is>
      </c>
      <c r="E3448" s="20">
        <f>L3448*FATOR</f>
        <v/>
      </c>
      <c r="F3448" s="21" t="n">
        <v>30.08</v>
      </c>
      <c r="G3448" s="21">
        <f>TRUNC(TRUNC(E3448,8)*F3448,2)</f>
        <v/>
      </c>
      <c r="L3448" t="n">
        <v>1</v>
      </c>
      <c r="M3448" t="n">
        <v>30.08</v>
      </c>
      <c r="N3448">
        <f>(M3448-F3448)</f>
        <v/>
      </c>
    </row>
    <row r="3449" ht="15" customHeight="1">
      <c r="A3449" s="1" t="n"/>
      <c r="B3449" s="1" t="n"/>
      <c r="C3449" s="1" t="n"/>
      <c r="D3449" s="1" t="n"/>
      <c r="E3449" s="77" t="inlineStr">
        <is>
          <t>TOTAL Mão de Obra:</t>
        </is>
      </c>
      <c r="F3449" s="89" t="n"/>
      <c r="G3449" s="22">
        <f>SUM(G3448:G3448)</f>
        <v/>
      </c>
    </row>
    <row r="3450" ht="15" customHeight="1">
      <c r="A3450" s="76" t="inlineStr">
        <is>
          <t>Serviço</t>
        </is>
      </c>
      <c r="B3450" s="89" t="n"/>
      <c r="C3450" s="74" t="inlineStr">
        <is>
          <t>FONTE</t>
        </is>
      </c>
      <c r="D3450" s="74" t="inlineStr">
        <is>
          <t>UNID</t>
        </is>
      </c>
      <c r="E3450" s="74" t="inlineStr">
        <is>
          <t>COEFICIENTE</t>
        </is>
      </c>
      <c r="F3450" s="74" t="inlineStr">
        <is>
          <t>PREÇO UNITÁRIO</t>
        </is>
      </c>
      <c r="G3450" s="74" t="inlineStr">
        <is>
          <t>TOTAL</t>
        </is>
      </c>
    </row>
    <row r="3451" ht="21" customHeight="1">
      <c r="A3451" s="18" t="inlineStr">
        <is>
          <t>100535</t>
        </is>
      </c>
      <c r="B3451" s="19" t="inlineStr">
        <is>
          <t>CURSO DE CAPACITAÇÃO PARA TECNICO DE EDIFICACOES (ENCARGOS COMPLEMENTARES) - HORISTA</t>
        </is>
      </c>
      <c r="C3451" s="18" t="inlineStr">
        <is>
          <t>SINAPI</t>
        </is>
      </c>
      <c r="D3451" s="18" t="inlineStr">
        <is>
          <t>H</t>
        </is>
      </c>
      <c r="E3451" s="20" t="n">
        <v>1</v>
      </c>
      <c r="F3451" s="21">
        <f>'COMPOSICOES AUXILIARES'!G1389</f>
        <v/>
      </c>
      <c r="G3451" s="21">
        <f>TRUNC(TRUNC(E3451,8)*F3451,2)</f>
        <v/>
      </c>
      <c r="L3451" t="n">
        <v>1</v>
      </c>
      <c r="M3451" t="n">
        <v>0.62</v>
      </c>
      <c r="N3451">
        <f>(M3451-F3451)</f>
        <v/>
      </c>
    </row>
    <row r="3452" ht="15" customHeight="1">
      <c r="A3452" s="1" t="n"/>
      <c r="B3452" s="1" t="n"/>
      <c r="C3452" s="1" t="n"/>
      <c r="D3452" s="1" t="n"/>
      <c r="E3452" s="77" t="inlineStr">
        <is>
          <t>TOTAL Serviço:</t>
        </is>
      </c>
      <c r="F3452" s="89" t="n"/>
      <c r="G3452" s="22">
        <f>SUM(G3451:G3451)</f>
        <v/>
      </c>
    </row>
    <row r="3453" ht="15" customHeight="1">
      <c r="A3453" s="1" t="n"/>
      <c r="B3453" s="1" t="n"/>
      <c r="C3453" s="1" t="n"/>
      <c r="D3453" s="1" t="n"/>
      <c r="E3453" s="78" t="inlineStr">
        <is>
          <t>VALOR:</t>
        </is>
      </c>
      <c r="F3453" s="89" t="n"/>
      <c r="G3453" s="4">
        <f>SUM(G3452,G3449,G3446)</f>
        <v/>
      </c>
    </row>
    <row r="3454" ht="15" customHeight="1">
      <c r="A3454" s="1" t="n"/>
      <c r="B3454" s="1" t="n"/>
      <c r="C3454" s="1" t="n"/>
      <c r="D3454" s="1" t="n"/>
      <c r="E3454" s="78" t="inlineStr">
        <is>
          <t>VALOR BDI:</t>
        </is>
      </c>
      <c r="F3454" s="89" t="n"/>
      <c r="G3454" s="4">
        <f>ROUNDDOWN(G3453*BDI,2)</f>
        <v/>
      </c>
    </row>
    <row r="3455" ht="15" customHeight="1">
      <c r="A3455" s="1" t="n"/>
      <c r="B3455" s="1" t="n"/>
      <c r="C3455" s="1" t="n"/>
      <c r="D3455" s="1" t="n"/>
      <c r="E3455" s="78" t="inlineStr">
        <is>
          <t>VALOR COM BDI:</t>
        </is>
      </c>
      <c r="F3455" s="89" t="n"/>
      <c r="G3455" s="4">
        <f>G3454 + G3453</f>
        <v/>
      </c>
    </row>
    <row r="3456" ht="9.949999999999999" customHeight="1">
      <c r="A3456" s="1" t="n"/>
      <c r="B3456" s="1" t="n"/>
      <c r="C3456" s="1" t="n"/>
      <c r="D3456" s="1" t="n"/>
      <c r="E3456" s="79" t="n"/>
    </row>
    <row r="3457" ht="20.1" customHeight="1">
      <c r="A3457" s="80" t="inlineStr">
        <is>
          <t>88323 TELHADISTA COM ENCARGOS COMPLEMENTARES (H)</t>
        </is>
      </c>
      <c r="B3457" s="88" t="n"/>
      <c r="C3457" s="88" t="n"/>
      <c r="D3457" s="88" t="n"/>
      <c r="E3457" s="88" t="n"/>
      <c r="F3457" s="88" t="n"/>
      <c r="G3457" s="89" t="n"/>
    </row>
    <row r="3458" ht="15" customHeight="1">
      <c r="A3458" s="76" t="inlineStr">
        <is>
          <t>Encargos Complementares</t>
        </is>
      </c>
      <c r="B3458" s="89" t="n"/>
      <c r="C3458" s="74" t="inlineStr">
        <is>
          <t>FONTE</t>
        </is>
      </c>
      <c r="D3458" s="74" t="inlineStr">
        <is>
          <t>UNID</t>
        </is>
      </c>
      <c r="E3458" s="74" t="inlineStr">
        <is>
          <t>COEFICIENTE</t>
        </is>
      </c>
      <c r="F3458" s="74" t="inlineStr">
        <is>
          <t>PREÇO UNITÁRIO</t>
        </is>
      </c>
      <c r="G3458" s="74" t="inlineStr">
        <is>
          <t>TOTAL</t>
        </is>
      </c>
    </row>
    <row r="3459" ht="21" customHeight="1">
      <c r="A3459" s="18" t="inlineStr">
        <is>
          <t>00037370</t>
        </is>
      </c>
      <c r="B3459" s="19" t="inlineStr">
        <is>
          <t>ALIMENTACAO - HORISTA (COLETADO CAIXA - ENCARGOS COMPLEMENTARES)</t>
        </is>
      </c>
      <c r="C3459" s="18" t="inlineStr">
        <is>
          <t>SINAPI</t>
        </is>
      </c>
      <c r="D3459" s="18" t="inlineStr">
        <is>
          <t>H</t>
        </is>
      </c>
      <c r="E3459" s="20" t="n">
        <v>1</v>
      </c>
      <c r="F3459" s="21" t="n">
        <v>3.39</v>
      </c>
      <c r="G3459" s="21">
        <f>TRUNC(TRUNC(E3459,8)*F3459,2)</f>
        <v/>
      </c>
      <c r="L3459" t="n">
        <v>1</v>
      </c>
      <c r="M3459" t="n">
        <v>3.39</v>
      </c>
      <c r="N3459">
        <f>(M3459-F3459)</f>
        <v/>
      </c>
    </row>
    <row r="3460" ht="21" customHeight="1">
      <c r="A3460" s="18" t="inlineStr">
        <is>
          <t>00043483</t>
        </is>
      </c>
      <c r="B3460" s="19" t="inlineStr">
        <is>
          <t>EPI - FAMILIA CARPINTEIRO DE FORMAS - HORISTA (ENCARGOS COMPLEMENTARES - COLETADO CAIXA)</t>
        </is>
      </c>
      <c r="C3460" s="18" t="inlineStr">
        <is>
          <t>SINAPI</t>
        </is>
      </c>
      <c r="D3460" s="18" t="inlineStr">
        <is>
          <t>H</t>
        </is>
      </c>
      <c r="E3460" s="20" t="n">
        <v>1</v>
      </c>
      <c r="F3460" s="21" t="n">
        <v>1.43</v>
      </c>
      <c r="G3460" s="21">
        <f>TRUNC(TRUNC(E3460,8)*F3460,2)</f>
        <v/>
      </c>
      <c r="L3460" t="n">
        <v>1</v>
      </c>
      <c r="M3460" t="n">
        <v>1.43</v>
      </c>
      <c r="N3460">
        <f>(M3460-F3460)</f>
        <v/>
      </c>
    </row>
    <row r="3461" ht="21" customHeight="1">
      <c r="A3461" s="18" t="inlineStr">
        <is>
          <t>00037372</t>
        </is>
      </c>
      <c r="B3461" s="19" t="inlineStr">
        <is>
          <t>EXAMES - HORISTA (COLETADO CAIXA - ENCARGOS COMPLEMENTARES)</t>
        </is>
      </c>
      <c r="C3461" s="18" t="inlineStr">
        <is>
          <t>SINAPI</t>
        </is>
      </c>
      <c r="D3461" s="18" t="inlineStr">
        <is>
          <t>H</t>
        </is>
      </c>
      <c r="E3461" s="20" t="n">
        <v>1</v>
      </c>
      <c r="F3461" s="21" t="n">
        <v>1.34</v>
      </c>
      <c r="G3461" s="21">
        <f>TRUNC(TRUNC(E3461,8)*F3461,2)</f>
        <v/>
      </c>
      <c r="L3461" t="n">
        <v>1</v>
      </c>
      <c r="M3461" t="n">
        <v>1.34</v>
      </c>
      <c r="N3461">
        <f>(M3461-F3461)</f>
        <v/>
      </c>
    </row>
    <row r="3462" ht="29.1" customHeight="1">
      <c r="A3462" s="18" t="inlineStr">
        <is>
          <t>00043459</t>
        </is>
      </c>
      <c r="B3462" s="19" t="inlineStr">
        <is>
          <t>FERRAMENTAS - FAMILIA CARPINTEIRO DE FORMAS - HORISTA (ENCARGOS COMPLEMENTARES - COLETADO CAIXA)</t>
        </is>
      </c>
      <c r="C3462" s="18" t="inlineStr">
        <is>
          <t>SINAPI</t>
        </is>
      </c>
      <c r="D3462" s="18" t="inlineStr">
        <is>
          <t>H</t>
        </is>
      </c>
      <c r="E3462" s="20" t="n">
        <v>1</v>
      </c>
      <c r="F3462" s="21" t="n">
        <v>0.49</v>
      </c>
      <c r="G3462" s="21">
        <f>TRUNC(TRUNC(E3462,8)*F3462,2)</f>
        <v/>
      </c>
      <c r="L3462" t="n">
        <v>1</v>
      </c>
      <c r="M3462" t="n">
        <v>0.49</v>
      </c>
      <c r="N3462">
        <f>(M3462-F3462)</f>
        <v/>
      </c>
    </row>
    <row r="3463" ht="21" customHeight="1">
      <c r="A3463" s="18" t="inlineStr">
        <is>
          <t>00037373</t>
        </is>
      </c>
      <c r="B3463" s="19" t="inlineStr">
        <is>
          <t>SEGURO - HORISTA (COLETADO CAIXA - ENCARGOS COMPLEMENTARES)</t>
        </is>
      </c>
      <c r="C3463" s="18" t="inlineStr">
        <is>
          <t>SINAPI</t>
        </is>
      </c>
      <c r="D3463" s="18" t="inlineStr">
        <is>
          <t>H</t>
        </is>
      </c>
      <c r="E3463" s="20" t="n">
        <v>1</v>
      </c>
      <c r="F3463" s="21" t="n">
        <v>0.04</v>
      </c>
      <c r="G3463" s="21">
        <f>TRUNC(TRUNC(E3463,8)*F3463,2)</f>
        <v/>
      </c>
      <c r="L3463" t="n">
        <v>1</v>
      </c>
      <c r="M3463" t="n">
        <v>0.04</v>
      </c>
      <c r="N3463">
        <f>(M3463-F3463)</f>
        <v/>
      </c>
    </row>
    <row r="3464" ht="21" customHeight="1">
      <c r="A3464" s="18" t="inlineStr">
        <is>
          <t>00037371</t>
        </is>
      </c>
      <c r="B3464" s="19" t="inlineStr">
        <is>
          <t>TRANSPORTE - HORISTA (COLETADO CAIXA - ENCARGOS COMPLEMENTARES)</t>
        </is>
      </c>
      <c r="C3464" s="18" t="inlineStr">
        <is>
          <t>SINAPI</t>
        </is>
      </c>
      <c r="D3464" s="18" t="inlineStr">
        <is>
          <t>H</t>
        </is>
      </c>
      <c r="E3464" s="20" t="n">
        <v>1</v>
      </c>
      <c r="F3464" s="21" t="n">
        <v>1.1</v>
      </c>
      <c r="G3464" s="21">
        <f>TRUNC(TRUNC(E3464,8)*F3464,2)</f>
        <v/>
      </c>
      <c r="L3464" t="n">
        <v>1</v>
      </c>
      <c r="M3464" t="n">
        <v>1.1</v>
      </c>
      <c r="N3464">
        <f>(M3464-F3464)</f>
        <v/>
      </c>
    </row>
    <row r="3465" ht="15" customHeight="1">
      <c r="A3465" s="1" t="n"/>
      <c r="B3465" s="1" t="n"/>
      <c r="C3465" s="1" t="n"/>
      <c r="D3465" s="1" t="n"/>
      <c r="E3465" s="77" t="inlineStr">
        <is>
          <t>TOTAL Encargos Complementares:</t>
        </is>
      </c>
      <c r="F3465" s="89" t="n"/>
      <c r="G3465" s="22">
        <f>SUM(G3459:G3464)</f>
        <v/>
      </c>
    </row>
    <row r="3466" ht="15" customHeight="1">
      <c r="A3466" s="76" t="inlineStr">
        <is>
          <t>Mão de Obra</t>
        </is>
      </c>
      <c r="B3466" s="89" t="n"/>
      <c r="C3466" s="74" t="inlineStr">
        <is>
          <t>FONTE</t>
        </is>
      </c>
      <c r="D3466" s="74" t="inlineStr">
        <is>
          <t>UNID</t>
        </is>
      </c>
      <c r="E3466" s="74" t="inlineStr">
        <is>
          <t>COEFICIENTE</t>
        </is>
      </c>
      <c r="F3466" s="74" t="inlineStr">
        <is>
          <t>PREÇO UNITÁRIO</t>
        </is>
      </c>
      <c r="G3466" s="74" t="inlineStr">
        <is>
          <t>TOTAL</t>
        </is>
      </c>
    </row>
    <row r="3467" ht="15" customHeight="1">
      <c r="A3467" s="18" t="inlineStr">
        <is>
          <t>00012869</t>
        </is>
      </c>
      <c r="B3467" s="19" t="inlineStr">
        <is>
          <t>TELHADOR / TELHADISTA (HORISTA)</t>
        </is>
      </c>
      <c r="C3467" s="18" t="inlineStr">
        <is>
          <t>SINAPI</t>
        </is>
      </c>
      <c r="D3467" s="18" t="inlineStr">
        <is>
          <t>H</t>
        </is>
      </c>
      <c r="E3467" s="20">
        <f>L3467*FATOR</f>
        <v/>
      </c>
      <c r="F3467" s="21" t="n">
        <v>20.21</v>
      </c>
      <c r="G3467" s="21">
        <f>TRUNC(TRUNC(E3467,8)*F3467,2)</f>
        <v/>
      </c>
      <c r="L3467" t="n">
        <v>1</v>
      </c>
      <c r="M3467" t="n">
        <v>20.21</v>
      </c>
      <c r="N3467">
        <f>(M3467-F3467)</f>
        <v/>
      </c>
    </row>
    <row r="3468" ht="15" customHeight="1">
      <c r="A3468" s="1" t="n"/>
      <c r="B3468" s="1" t="n"/>
      <c r="C3468" s="1" t="n"/>
      <c r="D3468" s="1" t="n"/>
      <c r="E3468" s="77" t="inlineStr">
        <is>
          <t>TOTAL Mão de Obra:</t>
        </is>
      </c>
      <c r="F3468" s="89" t="n"/>
      <c r="G3468" s="22">
        <f>SUM(G3467:G3467)</f>
        <v/>
      </c>
    </row>
    <row r="3469" ht="15" customHeight="1">
      <c r="A3469" s="76" t="inlineStr">
        <is>
          <t>Serviço</t>
        </is>
      </c>
      <c r="B3469" s="89" t="n"/>
      <c r="C3469" s="74" t="inlineStr">
        <is>
          <t>FONTE</t>
        </is>
      </c>
      <c r="D3469" s="74" t="inlineStr">
        <is>
          <t>UNID</t>
        </is>
      </c>
      <c r="E3469" s="74" t="inlineStr">
        <is>
          <t>COEFICIENTE</t>
        </is>
      </c>
      <c r="F3469" s="74" t="inlineStr">
        <is>
          <t>PREÇO UNITÁRIO</t>
        </is>
      </c>
      <c r="G3469" s="74" t="inlineStr">
        <is>
          <t>TOTAL</t>
        </is>
      </c>
    </row>
    <row r="3470" ht="21" customHeight="1">
      <c r="A3470" s="18" t="inlineStr">
        <is>
          <t>95385</t>
        </is>
      </c>
      <c r="B3470" s="19" t="inlineStr">
        <is>
          <t>CURSO DE CAPACITAÇÃO PARA TELHADISTA (ENCARGOS COMPLEMENTARES) - HORISTA</t>
        </is>
      </c>
      <c r="C3470" s="18" t="inlineStr">
        <is>
          <t>SINAPI</t>
        </is>
      </c>
      <c r="D3470" s="18" t="inlineStr">
        <is>
          <t>H</t>
        </is>
      </c>
      <c r="E3470" s="20" t="n">
        <v>1</v>
      </c>
      <c r="F3470" s="21">
        <f>'COMPOSICOES AUXILIARES'!G1397</f>
        <v/>
      </c>
      <c r="G3470" s="21">
        <f>TRUNC(TRUNC(E3470,8)*F3470,2)</f>
        <v/>
      </c>
      <c r="L3470" t="n">
        <v>1</v>
      </c>
      <c r="M3470" t="n">
        <v>0.26</v>
      </c>
      <c r="N3470">
        <f>(M3470-F3470)</f>
        <v/>
      </c>
    </row>
    <row r="3471" ht="15" customHeight="1">
      <c r="A3471" s="1" t="n"/>
      <c r="B3471" s="1" t="n"/>
      <c r="C3471" s="1" t="n"/>
      <c r="D3471" s="1" t="n"/>
      <c r="E3471" s="77" t="inlineStr">
        <is>
          <t>TOTAL Serviço:</t>
        </is>
      </c>
      <c r="F3471" s="89" t="n"/>
      <c r="G3471" s="22">
        <f>SUM(G3470:G3470)</f>
        <v/>
      </c>
    </row>
    <row r="3472" ht="15" customHeight="1">
      <c r="A3472" s="1" t="n"/>
      <c r="B3472" s="1" t="n"/>
      <c r="C3472" s="1" t="n"/>
      <c r="D3472" s="1" t="n"/>
      <c r="E3472" s="78" t="inlineStr">
        <is>
          <t>VALOR:</t>
        </is>
      </c>
      <c r="F3472" s="89" t="n"/>
      <c r="G3472" s="4">
        <f>SUM(G3471,G3468,G3465)</f>
        <v/>
      </c>
    </row>
    <row r="3473" ht="15" customHeight="1">
      <c r="A3473" s="1" t="n"/>
      <c r="B3473" s="1" t="n"/>
      <c r="C3473" s="1" t="n"/>
      <c r="D3473" s="1" t="n"/>
      <c r="E3473" s="78" t="inlineStr">
        <is>
          <t>VALOR BDI:</t>
        </is>
      </c>
      <c r="F3473" s="89" t="n"/>
      <c r="G3473" s="4">
        <f>ROUNDDOWN(G3472*BDI,2)</f>
        <v/>
      </c>
    </row>
    <row r="3474" ht="15" customHeight="1">
      <c r="A3474" s="1" t="n"/>
      <c r="B3474" s="1" t="n"/>
      <c r="C3474" s="1" t="n"/>
      <c r="D3474" s="1" t="n"/>
      <c r="E3474" s="78" t="inlineStr">
        <is>
          <t>VALOR COM BDI:</t>
        </is>
      </c>
      <c r="F3474" s="89" t="n"/>
      <c r="G3474" s="4">
        <f>G3473 + G3472</f>
        <v/>
      </c>
    </row>
    <row r="3475" ht="9.949999999999999" customHeight="1">
      <c r="A3475" s="1" t="n"/>
      <c r="B3475" s="1" t="n"/>
      <c r="C3475" s="1" t="n"/>
      <c r="D3475" s="1" t="n"/>
      <c r="E3475" s="79" t="n"/>
    </row>
    <row r="3476" ht="20.1" customHeight="1">
      <c r="A3476" s="80" t="inlineStr">
        <is>
          <t>94210 TELHAMENTO COM TELHA ONDULADA DE FIBROCIMENTO E = 6 MM, COM RECOBRIMENTO LATERAL DE 1 1/4 DE ONDA PARA TELHADO COM INCLINAÇÃO MÁXIMA DE 10°, COM ATÉ 2 ÁGUAS, INCLUSO IÇAMENTO. AF_07/2019 (M2)</t>
        </is>
      </c>
      <c r="B3476" s="88" t="n"/>
      <c r="C3476" s="88" t="n"/>
      <c r="D3476" s="88" t="n"/>
      <c r="E3476" s="88" t="n"/>
      <c r="F3476" s="88" t="n"/>
      <c r="G3476" s="89" t="n"/>
    </row>
    <row r="3477" ht="15" customHeight="1">
      <c r="A3477" s="76" t="inlineStr">
        <is>
          <t>Equipamento Custo Horário</t>
        </is>
      </c>
      <c r="B3477" s="89" t="n"/>
      <c r="C3477" s="74" t="inlineStr">
        <is>
          <t>FONTE</t>
        </is>
      </c>
      <c r="D3477" s="74" t="inlineStr">
        <is>
          <t>UNID</t>
        </is>
      </c>
      <c r="E3477" s="74" t="inlineStr">
        <is>
          <t>COEFICIENTE</t>
        </is>
      </c>
      <c r="F3477" s="74" t="inlineStr">
        <is>
          <t>PREÇO UNITÁRIO</t>
        </is>
      </c>
      <c r="G3477" s="74" t="inlineStr">
        <is>
          <t>TOTAL</t>
        </is>
      </c>
    </row>
    <row r="3478" ht="29.1" customHeight="1">
      <c r="A3478" s="18" t="inlineStr">
        <is>
          <t>93282</t>
        </is>
      </c>
      <c r="B3478" s="19" t="inlineStr">
        <is>
          <t>GUINCHO ELÉTRICO DE COLUNA, CAPACIDADE 400 KG, COM MOTO FREIO, MOTOR TRIFÁSICO DE 1,25 CV - CHI DIURNO. AF_03/2016</t>
        </is>
      </c>
      <c r="C3478" s="18" t="inlineStr">
        <is>
          <t>SINAPI</t>
        </is>
      </c>
      <c r="D3478" s="18" t="inlineStr">
        <is>
          <t>CHI</t>
        </is>
      </c>
      <c r="E3478" s="20" t="n">
        <v>0.0073</v>
      </c>
      <c r="F3478" s="21">
        <f>'COMPOSICOES AUXILIARES'!G1996</f>
        <v/>
      </c>
      <c r="G3478" s="21">
        <f>TRUNC(TRUNC(E3478,8)*F3478,2)</f>
        <v/>
      </c>
      <c r="L3478" t="n">
        <v>0.0073</v>
      </c>
      <c r="M3478" t="n">
        <v>27.49</v>
      </c>
      <c r="N3478">
        <f>(M3478-F3478)</f>
        <v/>
      </c>
    </row>
    <row r="3479" ht="29.1" customHeight="1">
      <c r="A3479" s="18" t="inlineStr">
        <is>
          <t>93281</t>
        </is>
      </c>
      <c r="B3479" s="19" t="inlineStr">
        <is>
          <t>GUINCHO ELÉTRICO DE COLUNA, CAPACIDADE 400 KG, COM MOTO FREIO, MOTOR TRIFÁSICO DE 1,25 CV - CHP DIURNO. AF_03/2016</t>
        </is>
      </c>
      <c r="C3479" s="18" t="inlineStr">
        <is>
          <t>SINAPI</t>
        </is>
      </c>
      <c r="D3479" s="18" t="inlineStr">
        <is>
          <t>CHP</t>
        </is>
      </c>
      <c r="E3479" s="20" t="n">
        <v>0.0053</v>
      </c>
      <c r="F3479" s="21">
        <f>'COMPOSICOES AUXILIARES'!G2010</f>
        <v/>
      </c>
      <c r="G3479" s="21">
        <f>TRUNC(TRUNC(E3479,8)*F3479,2)</f>
        <v/>
      </c>
      <c r="L3479" t="n">
        <v>0.0053</v>
      </c>
      <c r="M3479" t="n">
        <v>28.7</v>
      </c>
      <c r="N3479">
        <f>(M3479-F3479)</f>
        <v/>
      </c>
    </row>
    <row r="3480" ht="18" customHeight="1">
      <c r="A3480" s="1" t="n"/>
      <c r="B3480" s="1" t="n"/>
      <c r="C3480" s="1" t="n"/>
      <c r="D3480" s="1" t="n"/>
      <c r="E3480" s="77" t="inlineStr">
        <is>
          <t>TOTAL Equipamento Custo Horário:</t>
        </is>
      </c>
      <c r="F3480" s="89" t="n"/>
      <c r="G3480" s="22">
        <f>SUM(G3478:G3479)</f>
        <v/>
      </c>
    </row>
    <row r="3481" ht="15" customHeight="1">
      <c r="A3481" s="76" t="inlineStr">
        <is>
          <t>Material</t>
        </is>
      </c>
      <c r="B3481" s="89" t="n"/>
      <c r="C3481" s="74" t="inlineStr">
        <is>
          <t>FONTE</t>
        </is>
      </c>
      <c r="D3481" s="74" t="inlineStr">
        <is>
          <t>UNID</t>
        </is>
      </c>
      <c r="E3481" s="74" t="inlineStr">
        <is>
          <t>COEFICIENTE</t>
        </is>
      </c>
      <c r="F3481" s="74" t="inlineStr">
        <is>
          <t>PREÇO UNITÁRIO</t>
        </is>
      </c>
      <c r="G3481" s="74" t="inlineStr">
        <is>
          <t>TOTAL</t>
        </is>
      </c>
    </row>
    <row r="3482" ht="29.1" customHeight="1">
      <c r="A3482" s="18" t="inlineStr">
        <is>
          <t>00001607</t>
        </is>
      </c>
      <c r="B3482" s="19" t="inlineStr">
        <is>
          <t>CONJUNTO ARRUELAS DE VEDACAO 5/16" PARA TELHA FIBROCIMENTO (UMA ARRUELA METALICA E UMA ARRUELA PVC - CONICAS)</t>
        </is>
      </c>
      <c r="C3482" s="18" t="inlineStr">
        <is>
          <t>SINAPI</t>
        </is>
      </c>
      <c r="D3482" s="18" t="inlineStr">
        <is>
          <t>CJ</t>
        </is>
      </c>
      <c r="E3482" s="20" t="n">
        <v>1.26</v>
      </c>
      <c r="F3482" s="21">
        <f>ROUND(M3482*FATOR, 2)</f>
        <v/>
      </c>
      <c r="G3482" s="21">
        <f>TRUNC(TRUNC(E3482,8)*F3482,2)</f>
        <v/>
      </c>
      <c r="L3482" t="n">
        <v>1.26</v>
      </c>
      <c r="M3482" t="n">
        <v>0.2</v>
      </c>
      <c r="N3482">
        <f>(M3482-F3482)</f>
        <v/>
      </c>
    </row>
    <row r="3483" ht="29.1" customHeight="1">
      <c r="A3483" s="18" t="inlineStr">
        <is>
          <t>00004302</t>
        </is>
      </c>
      <c r="B3483" s="19" t="inlineStr">
        <is>
          <t>PARAFUSO ZINCADO ROSCA SOBERBA, CABECA SEXTAVADA, 5/16" X 250 MM, PARA FIXACAO DE TELHA EM MADEIRA</t>
        </is>
      </c>
      <c r="C3483" s="18" t="inlineStr">
        <is>
          <t>SINAPI</t>
        </is>
      </c>
      <c r="D3483" s="18" t="inlineStr">
        <is>
          <t>UN</t>
        </is>
      </c>
      <c r="E3483" s="20" t="n">
        <v>1.26</v>
      </c>
      <c r="F3483" s="21">
        <f>ROUND(M3483*FATOR, 2)</f>
        <v/>
      </c>
      <c r="G3483" s="21">
        <f>TRUNC(TRUNC(E3483,8)*F3483,2)</f>
        <v/>
      </c>
      <c r="L3483" t="n">
        <v>1.26</v>
      </c>
      <c r="M3483" t="n">
        <v>3.08</v>
      </c>
      <c r="N3483">
        <f>(M3483-F3483)</f>
        <v/>
      </c>
    </row>
    <row r="3484" ht="21" customHeight="1">
      <c r="A3484" s="18" t="inlineStr">
        <is>
          <t>00007194</t>
        </is>
      </c>
      <c r="B3484" s="19" t="inlineStr">
        <is>
          <t>TELHA DE FIBROCIMENTO ONDULADA E = 6 MM, DE 2,44 X 1,10 M (SEM AMIANTO)</t>
        </is>
      </c>
      <c r="C3484" s="18" t="inlineStr">
        <is>
          <t>SINAPI</t>
        </is>
      </c>
      <c r="D3484" s="18" t="inlineStr">
        <is>
          <t>M2</t>
        </is>
      </c>
      <c r="E3484" s="20" t="n">
        <v>1.357</v>
      </c>
      <c r="F3484" s="21">
        <f>ROUND(M3484*FATOR, 2)</f>
        <v/>
      </c>
      <c r="G3484" s="21">
        <f>TRUNC(TRUNC(E3484,8)*F3484,2)</f>
        <v/>
      </c>
      <c r="L3484" t="n">
        <v>1.357</v>
      </c>
      <c r="M3484" t="n">
        <v>40.8</v>
      </c>
      <c r="N3484">
        <f>(M3484-F3484)</f>
        <v/>
      </c>
    </row>
    <row r="3485" ht="15" customHeight="1">
      <c r="A3485" s="1" t="n"/>
      <c r="B3485" s="1" t="n"/>
      <c r="C3485" s="1" t="n"/>
      <c r="D3485" s="1" t="n"/>
      <c r="E3485" s="77" t="inlineStr">
        <is>
          <t>TOTAL Material:</t>
        </is>
      </c>
      <c r="F3485" s="89" t="n"/>
      <c r="G3485" s="22">
        <f>SUM(G3482:G3484)</f>
        <v/>
      </c>
    </row>
    <row r="3486" ht="15" customHeight="1">
      <c r="A3486" s="76" t="inlineStr">
        <is>
          <t>Mão de Obra com Encargos Complementares</t>
        </is>
      </c>
      <c r="B3486" s="89" t="n"/>
      <c r="C3486" s="74" t="inlineStr">
        <is>
          <t>FONTE</t>
        </is>
      </c>
      <c r="D3486" s="74" t="inlineStr">
        <is>
          <t>UNID</t>
        </is>
      </c>
      <c r="E3486" s="74" t="inlineStr">
        <is>
          <t>COEFICIENTE</t>
        </is>
      </c>
      <c r="F3486" s="74" t="inlineStr">
        <is>
          <t>PREÇO UNITÁRIO</t>
        </is>
      </c>
      <c r="G3486" s="74" t="inlineStr">
        <is>
          <t>TOTAL</t>
        </is>
      </c>
    </row>
    <row r="3487" ht="15" customHeight="1">
      <c r="A3487" s="18" t="inlineStr">
        <is>
          <t>88316</t>
        </is>
      </c>
      <c r="B3487" s="19" t="inlineStr">
        <is>
          <t>SERVENTE COM ENCARGOS COMPLEMENTARES</t>
        </is>
      </c>
      <c r="C3487" s="18" t="inlineStr">
        <is>
          <t>SINAPI</t>
        </is>
      </c>
      <c r="D3487" s="18" t="inlineStr">
        <is>
          <t>H</t>
        </is>
      </c>
      <c r="E3487" s="20">
        <f>L3487*FATOR</f>
        <v/>
      </c>
      <c r="F3487" s="21">
        <f>'COMPOSICOES AUXILIARES'!G3382</f>
        <v/>
      </c>
      <c r="G3487" s="21">
        <f>TRUNC(TRUNC(E3487,8)*F3487,2)</f>
        <v/>
      </c>
      <c r="L3487" t="n">
        <v>0.166</v>
      </c>
      <c r="M3487" t="n">
        <v>22.1</v>
      </c>
      <c r="N3487">
        <f>(M3487-F3487)</f>
        <v/>
      </c>
    </row>
    <row r="3488" ht="15" customHeight="1">
      <c r="A3488" s="18" t="inlineStr">
        <is>
          <t>88323</t>
        </is>
      </c>
      <c r="B3488" s="19" t="inlineStr">
        <is>
          <t>TELHADISTA COM ENCARGOS COMPLEMENTARES</t>
        </is>
      </c>
      <c r="C3488" s="18" t="inlineStr">
        <is>
          <t>SINAPI</t>
        </is>
      </c>
      <c r="D3488" s="18" t="inlineStr">
        <is>
          <t>H</t>
        </is>
      </c>
      <c r="E3488" s="20">
        <f>L3488*FATOR</f>
        <v/>
      </c>
      <c r="F3488" s="21">
        <f>'COMPOSICOES AUXILIARES'!G3472</f>
        <v/>
      </c>
      <c r="G3488" s="21">
        <f>TRUNC(TRUNC(E3488,8)*F3488,2)</f>
        <v/>
      </c>
      <c r="L3488" t="n">
        <v>0.128</v>
      </c>
      <c r="M3488" t="n">
        <v>28.26</v>
      </c>
      <c r="N3488">
        <f>(M3488-F3488)</f>
        <v/>
      </c>
    </row>
    <row r="3489" ht="18" customHeight="1">
      <c r="A3489" s="1" t="n"/>
      <c r="B3489" s="1" t="n"/>
      <c r="C3489" s="1" t="n"/>
      <c r="D3489" s="1" t="n"/>
      <c r="E3489" s="77" t="inlineStr">
        <is>
          <t>TOTAL Mão de Obra com Encargos Complementares:</t>
        </is>
      </c>
      <c r="F3489" s="89" t="n"/>
      <c r="G3489" s="22">
        <f>SUM(G3487:G3488)</f>
        <v/>
      </c>
    </row>
    <row r="3490" ht="15" customHeight="1">
      <c r="A3490" s="1" t="n"/>
      <c r="B3490" s="1" t="n"/>
      <c r="C3490" s="1" t="n"/>
      <c r="D3490" s="1" t="n"/>
      <c r="E3490" s="78" t="inlineStr">
        <is>
          <t>VALOR:</t>
        </is>
      </c>
      <c r="F3490" s="89" t="n"/>
      <c r="G3490" s="4">
        <f>SUM(G3485,G3489,G3480)</f>
        <v/>
      </c>
    </row>
    <row r="3491" ht="15" customHeight="1">
      <c r="A3491" s="1" t="n"/>
      <c r="B3491" s="1" t="n"/>
      <c r="C3491" s="1" t="n"/>
      <c r="D3491" s="1" t="n"/>
      <c r="E3491" s="78" t="inlineStr">
        <is>
          <t>VALOR BDI:</t>
        </is>
      </c>
      <c r="F3491" s="89" t="n"/>
      <c r="G3491" s="4">
        <f>ROUNDDOWN(G3490*BDI,2)</f>
        <v/>
      </c>
    </row>
    <row r="3492" ht="15" customHeight="1">
      <c r="A3492" s="1" t="n"/>
      <c r="B3492" s="1" t="n"/>
      <c r="C3492" s="1" t="n"/>
      <c r="D3492" s="1" t="n"/>
      <c r="E3492" s="78" t="inlineStr">
        <is>
          <t>VALOR COM BDI:</t>
        </is>
      </c>
      <c r="F3492" s="89" t="n"/>
      <c r="G3492" s="4">
        <f>G3491 + G3490</f>
        <v/>
      </c>
    </row>
    <row r="3493" ht="9.949999999999999" customHeight="1">
      <c r="A3493" s="1" t="n"/>
      <c r="B3493" s="1" t="n"/>
      <c r="C3493" s="1" t="n"/>
      <c r="D3493" s="1" t="n"/>
      <c r="E3493" s="79" t="n"/>
    </row>
    <row r="3494" ht="20.1" customHeight="1">
      <c r="A3494" s="80" t="inlineStr">
        <is>
          <t>92000 TOMADA BAIXA DE EMBUTIR (1 MÓDULO), 2P+T 10 A, INCLUINDO SUPORTE E PLACA - FORNECIMENTO E INSTALAÇÃO. AF_03/2023 (UN)</t>
        </is>
      </c>
      <c r="B3494" s="88" t="n"/>
      <c r="C3494" s="88" t="n"/>
      <c r="D3494" s="88" t="n"/>
      <c r="E3494" s="88" t="n"/>
      <c r="F3494" s="88" t="n"/>
      <c r="G3494" s="89" t="n"/>
    </row>
    <row r="3495" ht="15" customHeight="1">
      <c r="A3495" s="76" t="inlineStr">
        <is>
          <t>Serviço</t>
        </is>
      </c>
      <c r="B3495" s="89" t="n"/>
      <c r="C3495" s="74" t="inlineStr">
        <is>
          <t>FONTE</t>
        </is>
      </c>
      <c r="D3495" s="74" t="inlineStr">
        <is>
          <t>UNID</t>
        </is>
      </c>
      <c r="E3495" s="74" t="inlineStr">
        <is>
          <t>COEFICIENTE</t>
        </is>
      </c>
      <c r="F3495" s="74" t="inlineStr">
        <is>
          <t>PREÇO UNITÁRIO</t>
        </is>
      </c>
      <c r="G3495" s="74" t="inlineStr">
        <is>
          <t>TOTAL</t>
        </is>
      </c>
    </row>
    <row r="3496" ht="29.1" customHeight="1">
      <c r="A3496" s="18" t="inlineStr">
        <is>
          <t>91946</t>
        </is>
      </c>
      <c r="B3496" s="19" t="inlineStr">
        <is>
          <t>SUPORTE PARAFUSADO COM PLACA DE ENCAIXE 4" X 2" MÉDIO (1,30 M DO PISO) PARA PONTO ELÉTRICO - FORNECIMENTO E INSTALAÇÃO. AF_03/2023</t>
        </is>
      </c>
      <c r="C3496" s="18" t="inlineStr">
        <is>
          <t>SINAPI</t>
        </is>
      </c>
      <c r="D3496" s="18" t="inlineStr">
        <is>
          <t>UN</t>
        </is>
      </c>
      <c r="E3496" s="20" t="n">
        <v>1</v>
      </c>
      <c r="F3496" s="21">
        <f>'COMPOSICOES AUXILIARES'!G3421</f>
        <v/>
      </c>
      <c r="G3496" s="21">
        <f>TRUNC(TRUNC(E3496,8)*F3496,2)</f>
        <v/>
      </c>
      <c r="L3496" t="n">
        <v>1</v>
      </c>
      <c r="M3496" t="n">
        <v>11.3</v>
      </c>
      <c r="N3496">
        <f>(M3496-F3496)</f>
        <v/>
      </c>
    </row>
    <row r="3497" ht="29.1" customHeight="1">
      <c r="A3497" s="18" t="inlineStr">
        <is>
          <t>91998</t>
        </is>
      </c>
      <c r="B3497" s="19" t="inlineStr">
        <is>
          <t>TOMADA BAIXA DE EMBUTIR (1 MÓDULO), 2P+T 10 A, SEM SUPORTE E SEM PLACA - FORNECIMENTO E INSTALAÇÃO. AF_03/2023</t>
        </is>
      </c>
      <c r="C3497" s="18" t="inlineStr">
        <is>
          <t>SINAPI</t>
        </is>
      </c>
      <c r="D3497" s="18" t="inlineStr">
        <is>
          <t>UN</t>
        </is>
      </c>
      <c r="E3497" s="20" t="n">
        <v>1</v>
      </c>
      <c r="F3497" s="21">
        <f>'COMPOSICOES AUXILIARES'!G3511</f>
        <v/>
      </c>
      <c r="G3497" s="21">
        <f>TRUNC(TRUNC(E3497,8)*F3497,2)</f>
        <v/>
      </c>
      <c r="L3497" t="n">
        <v>1</v>
      </c>
      <c r="M3497" t="n">
        <v>20.83</v>
      </c>
      <c r="N3497">
        <f>(M3497-F3497)</f>
        <v/>
      </c>
    </row>
    <row r="3498" ht="15" customHeight="1">
      <c r="A3498" s="1" t="n"/>
      <c r="B3498" s="1" t="n"/>
      <c r="C3498" s="1" t="n"/>
      <c r="D3498" s="1" t="n"/>
      <c r="E3498" s="77" t="inlineStr">
        <is>
          <t>TOTAL Serviço:</t>
        </is>
      </c>
      <c r="F3498" s="89" t="n"/>
      <c r="G3498" s="22">
        <f>SUM(G3496:G3497)</f>
        <v/>
      </c>
    </row>
    <row r="3499" ht="15" customHeight="1">
      <c r="A3499" s="1" t="n"/>
      <c r="B3499" s="1" t="n"/>
      <c r="C3499" s="1" t="n"/>
      <c r="D3499" s="1" t="n"/>
      <c r="E3499" s="78" t="inlineStr">
        <is>
          <t>VALOR:</t>
        </is>
      </c>
      <c r="F3499" s="89" t="n"/>
      <c r="G3499" s="4">
        <f>SUM(G3498)</f>
        <v/>
      </c>
    </row>
    <row r="3500" ht="15" customHeight="1">
      <c r="A3500" s="1" t="n"/>
      <c r="B3500" s="1" t="n"/>
      <c r="C3500" s="1" t="n"/>
      <c r="D3500" s="1" t="n"/>
      <c r="E3500" s="78" t="inlineStr">
        <is>
          <t>VALOR BDI:</t>
        </is>
      </c>
      <c r="F3500" s="89" t="n"/>
      <c r="G3500" s="4">
        <f>ROUNDDOWN(G3499*BDI,2)</f>
        <v/>
      </c>
    </row>
    <row r="3501" ht="15" customHeight="1">
      <c r="A3501" s="1" t="n"/>
      <c r="B3501" s="1" t="n"/>
      <c r="C3501" s="1" t="n"/>
      <c r="D3501" s="1" t="n"/>
      <c r="E3501" s="78" t="inlineStr">
        <is>
          <t>VALOR COM BDI:</t>
        </is>
      </c>
      <c r="F3501" s="89" t="n"/>
      <c r="G3501" s="4">
        <f>G3500 + G3499</f>
        <v/>
      </c>
    </row>
    <row r="3502" ht="9.949999999999999" customHeight="1">
      <c r="A3502" s="1" t="n"/>
      <c r="B3502" s="1" t="n"/>
      <c r="C3502" s="1" t="n"/>
      <c r="D3502" s="1" t="n"/>
      <c r="E3502" s="79" t="n"/>
    </row>
    <row r="3503" ht="20.1" customHeight="1">
      <c r="A3503" s="80" t="inlineStr">
        <is>
          <t>91998 TOMADA BAIXA DE EMBUTIR (1 MÓDULO), 2P+T 10 A, SEM SUPORTE E SEM PLACA - FORNECIMENTO E INSTALAÇÃO. AF_03/2023 (UN)</t>
        </is>
      </c>
      <c r="B3503" s="88" t="n"/>
      <c r="C3503" s="88" t="n"/>
      <c r="D3503" s="88" t="n"/>
      <c r="E3503" s="88" t="n"/>
      <c r="F3503" s="88" t="n"/>
      <c r="G3503" s="89" t="n"/>
    </row>
    <row r="3504" ht="15" customHeight="1">
      <c r="A3504" s="76" t="inlineStr">
        <is>
          <t>Material</t>
        </is>
      </c>
      <c r="B3504" s="89" t="n"/>
      <c r="C3504" s="74" t="inlineStr">
        <is>
          <t>FONTE</t>
        </is>
      </c>
      <c r="D3504" s="74" t="inlineStr">
        <is>
          <t>UNID</t>
        </is>
      </c>
      <c r="E3504" s="74" t="inlineStr">
        <is>
          <t>COEFICIENTE</t>
        </is>
      </c>
      <c r="F3504" s="74" t="inlineStr">
        <is>
          <t>PREÇO UNITÁRIO</t>
        </is>
      </c>
      <c r="G3504" s="74" t="inlineStr">
        <is>
          <t>TOTAL</t>
        </is>
      </c>
    </row>
    <row r="3505" ht="15" customHeight="1">
      <c r="A3505" s="18" t="inlineStr">
        <is>
          <t>00038101</t>
        </is>
      </c>
      <c r="B3505" s="19" t="inlineStr">
        <is>
          <t>TOMADA 2P+T 10A, 250V (APENAS MODULO)</t>
        </is>
      </c>
      <c r="C3505" s="18" t="inlineStr">
        <is>
          <t>SINAPI</t>
        </is>
      </c>
      <c r="D3505" s="18" t="inlineStr">
        <is>
          <t>UN</t>
        </is>
      </c>
      <c r="E3505" s="20" t="n">
        <v>1</v>
      </c>
      <c r="F3505" s="21">
        <f>ROUND(M3505*FATOR, 2)</f>
        <v/>
      </c>
      <c r="G3505" s="21">
        <f>TRUNC(TRUNC(E3505,8)*F3505,2)</f>
        <v/>
      </c>
      <c r="L3505" t="n">
        <v>1</v>
      </c>
      <c r="M3505" t="n">
        <v>8.039999999999999</v>
      </c>
      <c r="N3505">
        <f>(M3505-F3505)</f>
        <v/>
      </c>
    </row>
    <row r="3506" ht="15" customHeight="1">
      <c r="A3506" s="1" t="n"/>
      <c r="B3506" s="1" t="n"/>
      <c r="C3506" s="1" t="n"/>
      <c r="D3506" s="1" t="n"/>
      <c r="E3506" s="77" t="inlineStr">
        <is>
          <t>TOTAL Material:</t>
        </is>
      </c>
      <c r="F3506" s="89" t="n"/>
      <c r="G3506" s="22">
        <f>SUM(G3505:G3505)</f>
        <v/>
      </c>
    </row>
    <row r="3507" ht="15" customHeight="1">
      <c r="A3507" s="76" t="inlineStr">
        <is>
          <t>Mão de Obra com Encargos Complementares</t>
        </is>
      </c>
      <c r="B3507" s="89" t="n"/>
      <c r="C3507" s="74" t="inlineStr">
        <is>
          <t>FONTE</t>
        </is>
      </c>
      <c r="D3507" s="74" t="inlineStr">
        <is>
          <t>UNID</t>
        </is>
      </c>
      <c r="E3507" s="74" t="inlineStr">
        <is>
          <t>COEFICIENTE</t>
        </is>
      </c>
      <c r="F3507" s="74" t="inlineStr">
        <is>
          <t>PREÇO UNITÁRIO</t>
        </is>
      </c>
      <c r="G3507" s="74" t="inlineStr">
        <is>
          <t>TOTAL</t>
        </is>
      </c>
    </row>
    <row r="3508" ht="21" customHeight="1">
      <c r="A3508" s="18" t="inlineStr">
        <is>
          <t>88247</t>
        </is>
      </c>
      <c r="B3508" s="19" t="inlineStr">
        <is>
          <t>AUXILIAR DE ELETRICISTA COM ENCARGOS COMPLEMENTARES</t>
        </is>
      </c>
      <c r="C3508" s="18" t="inlineStr">
        <is>
          <t>SINAPI</t>
        </is>
      </c>
      <c r="D3508" s="18" t="inlineStr">
        <is>
          <t>H</t>
        </is>
      </c>
      <c r="E3508" s="20">
        <f>L3508*FATOR</f>
        <v/>
      </c>
      <c r="F3508" s="21">
        <f>'COMPOSICOES AUXILIARES'!G376</f>
        <v/>
      </c>
      <c r="G3508" s="21">
        <f>TRUNC(TRUNC(E3508,8)*F3508,2)</f>
        <v/>
      </c>
      <c r="L3508" t="n">
        <v>0.242</v>
      </c>
      <c r="M3508" t="n">
        <v>23.65</v>
      </c>
      <c r="N3508">
        <f>(M3508-F3508)</f>
        <v/>
      </c>
    </row>
    <row r="3509" ht="15" customHeight="1">
      <c r="A3509" s="18" t="inlineStr">
        <is>
          <t>88264</t>
        </is>
      </c>
      <c r="B3509" s="19" t="inlineStr">
        <is>
          <t>ELETRICISTA COM ENCARGOS COMPLEMENTARES</t>
        </is>
      </c>
      <c r="C3509" s="18" t="inlineStr">
        <is>
          <t>SINAPI</t>
        </is>
      </c>
      <c r="D3509" s="18" t="inlineStr">
        <is>
          <t>H</t>
        </is>
      </c>
      <c r="E3509" s="20">
        <f>L3509*FATOR</f>
        <v/>
      </c>
      <c r="F3509" s="21">
        <f>'COMPOSICOES AUXILIARES'!G1514</f>
        <v/>
      </c>
      <c r="G3509" s="21">
        <f>TRUNC(TRUNC(E3509,8)*F3509,2)</f>
        <v/>
      </c>
      <c r="L3509" t="n">
        <v>0.242</v>
      </c>
      <c r="M3509" t="n">
        <v>29.25</v>
      </c>
      <c r="N3509">
        <f>(M3509-F3509)</f>
        <v/>
      </c>
    </row>
    <row r="3510" ht="18" customHeight="1">
      <c r="A3510" s="1" t="n"/>
      <c r="B3510" s="1" t="n"/>
      <c r="C3510" s="1" t="n"/>
      <c r="D3510" s="1" t="n"/>
      <c r="E3510" s="77" t="inlineStr">
        <is>
          <t>TOTAL Mão de Obra com Encargos Complementares:</t>
        </is>
      </c>
      <c r="F3510" s="89" t="n"/>
      <c r="G3510" s="22">
        <f>SUM(G3508:G3509)</f>
        <v/>
      </c>
    </row>
    <row r="3511" ht="15" customHeight="1">
      <c r="A3511" s="1" t="n"/>
      <c r="B3511" s="1" t="n"/>
      <c r="C3511" s="1" t="n"/>
      <c r="D3511" s="1" t="n"/>
      <c r="E3511" s="78" t="inlineStr">
        <is>
          <t>VALOR:</t>
        </is>
      </c>
      <c r="F3511" s="89" t="n"/>
      <c r="G3511" s="4">
        <f>SUM(G3506,G3510)</f>
        <v/>
      </c>
    </row>
    <row r="3512" ht="15" customHeight="1">
      <c r="A3512" s="1" t="n"/>
      <c r="B3512" s="1" t="n"/>
      <c r="C3512" s="1" t="n"/>
      <c r="D3512" s="1" t="n"/>
      <c r="E3512" s="78" t="inlineStr">
        <is>
          <t>VALOR BDI:</t>
        </is>
      </c>
      <c r="F3512" s="89" t="n"/>
      <c r="G3512" s="4">
        <f>ROUNDDOWN(G3511*BDI,2)</f>
        <v/>
      </c>
    </row>
    <row r="3513" ht="15" customHeight="1">
      <c r="A3513" s="1" t="n"/>
      <c r="B3513" s="1" t="n"/>
      <c r="C3513" s="1" t="n"/>
      <c r="D3513" s="1" t="n"/>
      <c r="E3513" s="78" t="inlineStr">
        <is>
          <t>VALOR COM BDI:</t>
        </is>
      </c>
      <c r="F3513" s="89" t="n"/>
      <c r="G3513" s="4">
        <f>G3512 + G3511</f>
        <v/>
      </c>
    </row>
    <row r="3514" ht="9.949999999999999" customHeight="1">
      <c r="A3514" s="1" t="n"/>
      <c r="B3514" s="1" t="n"/>
      <c r="C3514" s="1" t="n"/>
      <c r="D3514" s="1" t="n"/>
      <c r="E3514" s="79" t="n"/>
    </row>
    <row r="3515" ht="20.1" customHeight="1">
      <c r="A3515" s="80" t="inlineStr">
        <is>
          <t>92008 TOMADA BAIXA DE EMBUTIR (2 MÓDULOS), 2P+T 10 A, INCLUINDO SUPORTE E PLACA - FORNECIMENTO E INSTALAÇÃO. AF_03/2023 (UN)</t>
        </is>
      </c>
      <c r="B3515" s="88" t="n"/>
      <c r="C3515" s="88" t="n"/>
      <c r="D3515" s="88" t="n"/>
      <c r="E3515" s="88" t="n"/>
      <c r="F3515" s="88" t="n"/>
      <c r="G3515" s="89" t="n"/>
    </row>
    <row r="3516" ht="15" customHeight="1">
      <c r="A3516" s="76" t="inlineStr">
        <is>
          <t>Serviço</t>
        </is>
      </c>
      <c r="B3516" s="89" t="n"/>
      <c r="C3516" s="74" t="inlineStr">
        <is>
          <t>FONTE</t>
        </is>
      </c>
      <c r="D3516" s="74" t="inlineStr">
        <is>
          <t>UNID</t>
        </is>
      </c>
      <c r="E3516" s="74" t="inlineStr">
        <is>
          <t>COEFICIENTE</t>
        </is>
      </c>
      <c r="F3516" s="74" t="inlineStr">
        <is>
          <t>PREÇO UNITÁRIO</t>
        </is>
      </c>
      <c r="G3516" s="74" t="inlineStr">
        <is>
          <t>TOTAL</t>
        </is>
      </c>
    </row>
    <row r="3517" ht="29.1" customHeight="1">
      <c r="A3517" s="18" t="inlineStr">
        <is>
          <t>91946</t>
        </is>
      </c>
      <c r="B3517" s="19" t="inlineStr">
        <is>
          <t>SUPORTE PARAFUSADO COM PLACA DE ENCAIXE 4" X 2" MÉDIO (1,30 M DO PISO) PARA PONTO ELÉTRICO - FORNECIMENTO E INSTALAÇÃO. AF_03/2023</t>
        </is>
      </c>
      <c r="C3517" s="18" t="inlineStr">
        <is>
          <t>SINAPI</t>
        </is>
      </c>
      <c r="D3517" s="18" t="inlineStr">
        <is>
          <t>UN</t>
        </is>
      </c>
      <c r="E3517" s="20" t="n">
        <v>1</v>
      </c>
      <c r="F3517" s="21">
        <f>'COMPOSICOES AUXILIARES'!G3421</f>
        <v/>
      </c>
      <c r="G3517" s="21">
        <f>TRUNC(TRUNC(E3517,8)*F3517,2)</f>
        <v/>
      </c>
      <c r="L3517" t="n">
        <v>1</v>
      </c>
      <c r="M3517" t="n">
        <v>11.3</v>
      </c>
      <c r="N3517">
        <f>(M3517-F3517)</f>
        <v/>
      </c>
    </row>
    <row r="3518" ht="29.1" customHeight="1">
      <c r="A3518" s="18" t="inlineStr">
        <is>
          <t>92006</t>
        </is>
      </c>
      <c r="B3518" s="19" t="inlineStr">
        <is>
          <t>TOMADA BAIXA DE EMBUTIR (2 MÓDULOS), 2P+T 10 A, SEM SUPORTE E SEM PLACA - FORNECIMENTO E INSTALAÇÃO. AF_03/2023</t>
        </is>
      </c>
      <c r="C3518" s="18" t="inlineStr">
        <is>
          <t>SINAPI</t>
        </is>
      </c>
      <c r="D3518" s="18" t="inlineStr">
        <is>
          <t>UN</t>
        </is>
      </c>
      <c r="E3518" s="20" t="n">
        <v>1</v>
      </c>
      <c r="F3518" s="21">
        <f>'COMPOSICOES AUXILIARES'!G3532</f>
        <v/>
      </c>
      <c r="G3518" s="21">
        <f>TRUNC(TRUNC(E3518,8)*F3518,2)</f>
        <v/>
      </c>
      <c r="L3518" t="n">
        <v>1</v>
      </c>
      <c r="M3518" t="n">
        <v>38.34</v>
      </c>
      <c r="N3518">
        <f>(M3518-F3518)</f>
        <v/>
      </c>
    </row>
    <row r="3519" ht="15" customHeight="1">
      <c r="A3519" s="1" t="n"/>
      <c r="B3519" s="1" t="n"/>
      <c r="C3519" s="1" t="n"/>
      <c r="D3519" s="1" t="n"/>
      <c r="E3519" s="77" t="inlineStr">
        <is>
          <t>TOTAL Serviço:</t>
        </is>
      </c>
      <c r="F3519" s="89" t="n"/>
      <c r="G3519" s="22">
        <f>SUM(G3517:G3518)</f>
        <v/>
      </c>
    </row>
    <row r="3520" ht="15" customHeight="1">
      <c r="A3520" s="1" t="n"/>
      <c r="B3520" s="1" t="n"/>
      <c r="C3520" s="1" t="n"/>
      <c r="D3520" s="1" t="n"/>
      <c r="E3520" s="78" t="inlineStr">
        <is>
          <t>VALOR:</t>
        </is>
      </c>
      <c r="F3520" s="89" t="n"/>
      <c r="G3520" s="4">
        <f>SUM(G3519)</f>
        <v/>
      </c>
    </row>
    <row r="3521" ht="15" customHeight="1">
      <c r="A3521" s="1" t="n"/>
      <c r="B3521" s="1" t="n"/>
      <c r="C3521" s="1" t="n"/>
      <c r="D3521" s="1" t="n"/>
      <c r="E3521" s="78" t="inlineStr">
        <is>
          <t>VALOR BDI:</t>
        </is>
      </c>
      <c r="F3521" s="89" t="n"/>
      <c r="G3521" s="4">
        <f>ROUNDDOWN(G3520*BDI,2)</f>
        <v/>
      </c>
    </row>
    <row r="3522" ht="15" customHeight="1">
      <c r="A3522" s="1" t="n"/>
      <c r="B3522" s="1" t="n"/>
      <c r="C3522" s="1" t="n"/>
      <c r="D3522" s="1" t="n"/>
      <c r="E3522" s="78" t="inlineStr">
        <is>
          <t>VALOR COM BDI:</t>
        </is>
      </c>
      <c r="F3522" s="89" t="n"/>
      <c r="G3522" s="4">
        <f>G3521 + G3520</f>
        <v/>
      </c>
    </row>
    <row r="3523" ht="9.949999999999999" customHeight="1">
      <c r="A3523" s="1" t="n"/>
      <c r="B3523" s="1" t="n"/>
      <c r="C3523" s="1" t="n"/>
      <c r="D3523" s="1" t="n"/>
      <c r="E3523" s="79" t="n"/>
    </row>
    <row r="3524" ht="20.1" customHeight="1">
      <c r="A3524" s="80" t="inlineStr">
        <is>
          <t>92006 TOMADA BAIXA DE EMBUTIR (2 MÓDULOS), 2P+T 10 A, SEM SUPORTE E SEM PLACA - FORNECIMENTO E INSTALAÇÃO. AF_03/2023 (UN)</t>
        </is>
      </c>
      <c r="B3524" s="88" t="n"/>
      <c r="C3524" s="88" t="n"/>
      <c r="D3524" s="88" t="n"/>
      <c r="E3524" s="88" t="n"/>
      <c r="F3524" s="88" t="n"/>
      <c r="G3524" s="89" t="n"/>
    </row>
    <row r="3525" ht="15" customHeight="1">
      <c r="A3525" s="76" t="inlineStr">
        <is>
          <t>Material</t>
        </is>
      </c>
      <c r="B3525" s="89" t="n"/>
      <c r="C3525" s="74" t="inlineStr">
        <is>
          <t>FONTE</t>
        </is>
      </c>
      <c r="D3525" s="74" t="inlineStr">
        <is>
          <t>UNID</t>
        </is>
      </c>
      <c r="E3525" s="74" t="inlineStr">
        <is>
          <t>COEFICIENTE</t>
        </is>
      </c>
      <c r="F3525" s="74" t="inlineStr">
        <is>
          <t>PREÇO UNITÁRIO</t>
        </is>
      </c>
      <c r="G3525" s="74" t="inlineStr">
        <is>
          <t>TOTAL</t>
        </is>
      </c>
    </row>
    <row r="3526" ht="15" customHeight="1">
      <c r="A3526" s="18" t="inlineStr">
        <is>
          <t>00038101</t>
        </is>
      </c>
      <c r="B3526" s="19" t="inlineStr">
        <is>
          <t>TOMADA 2P+T 10A, 250V (APENAS MODULO)</t>
        </is>
      </c>
      <c r="C3526" s="18" t="inlineStr">
        <is>
          <t>SINAPI</t>
        </is>
      </c>
      <c r="D3526" s="18" t="inlineStr">
        <is>
          <t>UN</t>
        </is>
      </c>
      <c r="E3526" s="20" t="n">
        <v>2</v>
      </c>
      <c r="F3526" s="21">
        <f>ROUND(M3526*FATOR, 2)</f>
        <v/>
      </c>
      <c r="G3526" s="21">
        <f>TRUNC(TRUNC(E3526,8)*F3526,2)</f>
        <v/>
      </c>
      <c r="L3526" t="n">
        <v>2</v>
      </c>
      <c r="M3526" t="n">
        <v>8.039999999999999</v>
      </c>
      <c r="N3526">
        <f>(M3526-F3526)</f>
        <v/>
      </c>
    </row>
    <row r="3527" ht="15" customHeight="1">
      <c r="A3527" s="1" t="n"/>
      <c r="B3527" s="1" t="n"/>
      <c r="C3527" s="1" t="n"/>
      <c r="D3527" s="1" t="n"/>
      <c r="E3527" s="77" t="inlineStr">
        <is>
          <t>TOTAL Material:</t>
        </is>
      </c>
      <c r="F3527" s="89" t="n"/>
      <c r="G3527" s="22">
        <f>SUM(G3526:G3526)</f>
        <v/>
      </c>
    </row>
    <row r="3528" ht="15" customHeight="1">
      <c r="A3528" s="76" t="inlineStr">
        <is>
          <t>Mão de Obra com Encargos Complementares</t>
        </is>
      </c>
      <c r="B3528" s="89" t="n"/>
      <c r="C3528" s="74" t="inlineStr">
        <is>
          <t>FONTE</t>
        </is>
      </c>
      <c r="D3528" s="74" t="inlineStr">
        <is>
          <t>UNID</t>
        </is>
      </c>
      <c r="E3528" s="74" t="inlineStr">
        <is>
          <t>COEFICIENTE</t>
        </is>
      </c>
      <c r="F3528" s="74" t="inlineStr">
        <is>
          <t>PREÇO UNITÁRIO</t>
        </is>
      </c>
      <c r="G3528" s="74" t="inlineStr">
        <is>
          <t>TOTAL</t>
        </is>
      </c>
    </row>
    <row r="3529" ht="21" customHeight="1">
      <c r="A3529" s="18" t="inlineStr">
        <is>
          <t>88247</t>
        </is>
      </c>
      <c r="B3529" s="19" t="inlineStr">
        <is>
          <t>AUXILIAR DE ELETRICISTA COM ENCARGOS COMPLEMENTARES</t>
        </is>
      </c>
      <c r="C3529" s="18" t="inlineStr">
        <is>
          <t>SINAPI</t>
        </is>
      </c>
      <c r="D3529" s="18" t="inlineStr">
        <is>
          <t>H</t>
        </is>
      </c>
      <c r="E3529" s="20">
        <f>L3529*FATOR</f>
        <v/>
      </c>
      <c r="F3529" s="21">
        <f>'COMPOSICOES AUXILIARES'!G376</f>
        <v/>
      </c>
      <c r="G3529" s="21">
        <f>TRUNC(TRUNC(E3529,8)*F3529,2)</f>
        <v/>
      </c>
      <c r="L3529" t="n">
        <v>0.421</v>
      </c>
      <c r="M3529" t="n">
        <v>23.65</v>
      </c>
      <c r="N3529">
        <f>(M3529-F3529)</f>
        <v/>
      </c>
    </row>
    <row r="3530" ht="15" customHeight="1">
      <c r="A3530" s="18" t="inlineStr">
        <is>
          <t>88264</t>
        </is>
      </c>
      <c r="B3530" s="19" t="inlineStr">
        <is>
          <t>ELETRICISTA COM ENCARGOS COMPLEMENTARES</t>
        </is>
      </c>
      <c r="C3530" s="18" t="inlineStr">
        <is>
          <t>SINAPI</t>
        </is>
      </c>
      <c r="D3530" s="18" t="inlineStr">
        <is>
          <t>H</t>
        </is>
      </c>
      <c r="E3530" s="20">
        <f>L3530*FATOR</f>
        <v/>
      </c>
      <c r="F3530" s="21">
        <f>'COMPOSICOES AUXILIARES'!G1514</f>
        <v/>
      </c>
      <c r="G3530" s="21">
        <f>TRUNC(TRUNC(E3530,8)*F3530,2)</f>
        <v/>
      </c>
      <c r="L3530" t="n">
        <v>0.421</v>
      </c>
      <c r="M3530" t="n">
        <v>29.25</v>
      </c>
      <c r="N3530">
        <f>(M3530-F3530)</f>
        <v/>
      </c>
    </row>
    <row r="3531" ht="18" customHeight="1">
      <c r="A3531" s="1" t="n"/>
      <c r="B3531" s="1" t="n"/>
      <c r="C3531" s="1" t="n"/>
      <c r="D3531" s="1" t="n"/>
      <c r="E3531" s="77" t="inlineStr">
        <is>
          <t>TOTAL Mão de Obra com Encargos Complementares:</t>
        </is>
      </c>
      <c r="F3531" s="89" t="n"/>
      <c r="G3531" s="22">
        <f>SUM(G3529:G3530)</f>
        <v/>
      </c>
    </row>
    <row r="3532" ht="15" customHeight="1">
      <c r="A3532" s="1" t="n"/>
      <c r="B3532" s="1" t="n"/>
      <c r="C3532" s="1" t="n"/>
      <c r="D3532" s="1" t="n"/>
      <c r="E3532" s="78" t="inlineStr">
        <is>
          <t>VALOR:</t>
        </is>
      </c>
      <c r="F3532" s="89" t="n"/>
      <c r="G3532" s="4">
        <f>SUM(G3527,G3531)</f>
        <v/>
      </c>
    </row>
    <row r="3533" ht="15" customHeight="1">
      <c r="A3533" s="1" t="n"/>
      <c r="B3533" s="1" t="n"/>
      <c r="C3533" s="1" t="n"/>
      <c r="D3533" s="1" t="n"/>
      <c r="E3533" s="78" t="inlineStr">
        <is>
          <t>VALOR BDI:</t>
        </is>
      </c>
      <c r="F3533" s="89" t="n"/>
      <c r="G3533" s="4">
        <f>ROUNDDOWN(G3532*BDI,2)</f>
        <v/>
      </c>
    </row>
    <row r="3534" ht="15" customHeight="1">
      <c r="A3534" s="1" t="n"/>
      <c r="B3534" s="1" t="n"/>
      <c r="C3534" s="1" t="n"/>
      <c r="D3534" s="1" t="n"/>
      <c r="E3534" s="78" t="inlineStr">
        <is>
          <t>VALOR COM BDI:</t>
        </is>
      </c>
      <c r="F3534" s="89" t="n"/>
      <c r="G3534" s="4">
        <f>G3533 + G3532</f>
        <v/>
      </c>
    </row>
    <row r="3535" ht="9.949999999999999" customHeight="1">
      <c r="A3535" s="1" t="n"/>
      <c r="B3535" s="1" t="n"/>
      <c r="C3535" s="1" t="n"/>
      <c r="D3535" s="1" t="n"/>
      <c r="E3535" s="79" t="n"/>
    </row>
    <row r="3536" ht="20.1" customHeight="1">
      <c r="A3536" s="80" t="inlineStr">
        <is>
          <t>86906 TORNEIRA CROMADA DE MESA, 1/2" OU 3/4", PARA LAVATÓRIO, PADRÃO POPULAR - FORNECIMENTO E INSTALAÇÃO. AF_01/2020 (UN)</t>
        </is>
      </c>
      <c r="B3536" s="88" t="n"/>
      <c r="C3536" s="88" t="n"/>
      <c r="D3536" s="88" t="n"/>
      <c r="E3536" s="88" t="n"/>
      <c r="F3536" s="88" t="n"/>
      <c r="G3536" s="89" t="n"/>
    </row>
    <row r="3537" ht="15" customHeight="1">
      <c r="A3537" s="76" t="inlineStr">
        <is>
          <t>Material</t>
        </is>
      </c>
      <c r="B3537" s="89" t="n"/>
      <c r="C3537" s="74" t="inlineStr">
        <is>
          <t>FONTE</t>
        </is>
      </c>
      <c r="D3537" s="74" t="inlineStr">
        <is>
          <t>UNID</t>
        </is>
      </c>
      <c r="E3537" s="74" t="inlineStr">
        <is>
          <t>COEFICIENTE</t>
        </is>
      </c>
      <c r="F3537" s="74" t="inlineStr">
        <is>
          <t>PREÇO UNITÁRIO</t>
        </is>
      </c>
      <c r="G3537" s="74" t="inlineStr">
        <is>
          <t>TOTAL</t>
        </is>
      </c>
    </row>
    <row r="3538" ht="15" customHeight="1">
      <c r="A3538" s="18" t="inlineStr">
        <is>
          <t>00003146</t>
        </is>
      </c>
      <c r="B3538" s="19" t="inlineStr">
        <is>
          <t>FITA VEDA ROSCA EM ROLOS DE 18 MM X 10 M (L X C)</t>
        </is>
      </c>
      <c r="C3538" s="18" t="inlineStr">
        <is>
          <t>SINAPI</t>
        </is>
      </c>
      <c r="D3538" s="18" t="inlineStr">
        <is>
          <t>UN</t>
        </is>
      </c>
      <c r="E3538" s="20" t="n">
        <v>0.021</v>
      </c>
      <c r="F3538" s="21">
        <f>ROUND(M3538*FATOR, 2)</f>
        <v/>
      </c>
      <c r="G3538" s="21">
        <f>TRUNC(TRUNC(E3538,8)*F3538,2)</f>
        <v/>
      </c>
      <c r="L3538" t="n">
        <v>0.021</v>
      </c>
      <c r="M3538" t="n">
        <v>3.95</v>
      </c>
      <c r="N3538">
        <f>(M3538-F3538)</f>
        <v/>
      </c>
    </row>
    <row r="3539" ht="29.1" customHeight="1">
      <c r="A3539" s="18" t="inlineStr">
        <is>
          <t>00013415</t>
        </is>
      </c>
      <c r="B3539" s="19" t="inlineStr">
        <is>
          <t>TORNEIRA DE MESA/BANCADA, PARA LAVATORIO, FIXA, METALICA CROMADA, PADRAO POPULAR, 1/2" OU 3/4" (REF 1193)</t>
        </is>
      </c>
      <c r="C3539" s="18" t="inlineStr">
        <is>
          <t>SINAPI</t>
        </is>
      </c>
      <c r="D3539" s="18" t="inlineStr">
        <is>
          <t>UN</t>
        </is>
      </c>
      <c r="E3539" s="20" t="n">
        <v>1</v>
      </c>
      <c r="F3539" s="21">
        <f>ROUND(M3539*FATOR, 2)</f>
        <v/>
      </c>
      <c r="G3539" s="21">
        <f>TRUNC(TRUNC(E3539,8)*F3539,2)</f>
        <v/>
      </c>
      <c r="L3539" t="n">
        <v>1</v>
      </c>
      <c r="M3539" t="n">
        <v>66</v>
      </c>
      <c r="N3539">
        <f>(M3539-F3539)</f>
        <v/>
      </c>
    </row>
    <row r="3540" ht="15" customHeight="1">
      <c r="A3540" s="1" t="n"/>
      <c r="B3540" s="1" t="n"/>
      <c r="C3540" s="1" t="n"/>
      <c r="D3540" s="1" t="n"/>
      <c r="E3540" s="77" t="inlineStr">
        <is>
          <t>TOTAL Material:</t>
        </is>
      </c>
      <c r="F3540" s="89" t="n"/>
      <c r="G3540" s="22">
        <f>SUM(G3538:G3539)</f>
        <v/>
      </c>
    </row>
    <row r="3541" ht="15" customHeight="1">
      <c r="A3541" s="76" t="inlineStr">
        <is>
          <t>Mão de Obra com Encargos Complementares</t>
        </is>
      </c>
      <c r="B3541" s="89" t="n"/>
      <c r="C3541" s="74" t="inlineStr">
        <is>
          <t>FONTE</t>
        </is>
      </c>
      <c r="D3541" s="74" t="inlineStr">
        <is>
          <t>UNID</t>
        </is>
      </c>
      <c r="E3541" s="74" t="inlineStr">
        <is>
          <t>COEFICIENTE</t>
        </is>
      </c>
      <c r="F3541" s="74" t="inlineStr">
        <is>
          <t>PREÇO UNITÁRIO</t>
        </is>
      </c>
      <c r="G3541" s="74" t="inlineStr">
        <is>
          <t>TOTAL</t>
        </is>
      </c>
    </row>
    <row r="3542" ht="21" customHeight="1">
      <c r="A3542" s="18" t="inlineStr">
        <is>
          <t>88267</t>
        </is>
      </c>
      <c r="B3542" s="19" t="inlineStr">
        <is>
          <t>ENCANADOR OU BOMBEIRO HIDRÁULICO COM ENCARGOS COMPLEMENTARES</t>
        </is>
      </c>
      <c r="C3542" s="18" t="inlineStr">
        <is>
          <t>SINAPI</t>
        </is>
      </c>
      <c r="D3542" s="18" t="inlineStr">
        <is>
          <t>H</t>
        </is>
      </c>
      <c r="E3542" s="20">
        <f>L3542*FATOR</f>
        <v/>
      </c>
      <c r="F3542" s="21">
        <f>'COMPOSICOES AUXILIARES'!G1569</f>
        <v/>
      </c>
      <c r="G3542" s="21">
        <f>TRUNC(TRUNC(E3542,8)*F3542,2)</f>
        <v/>
      </c>
      <c r="L3542" t="n">
        <v>0.096</v>
      </c>
      <c r="M3542" t="n">
        <v>28.12</v>
      </c>
      <c r="N3542">
        <f>(M3542-F3542)</f>
        <v/>
      </c>
    </row>
    <row r="3543" ht="15" customHeight="1">
      <c r="A3543" s="18" t="inlineStr">
        <is>
          <t>88316</t>
        </is>
      </c>
      <c r="B3543" s="19" t="inlineStr">
        <is>
          <t>SERVENTE COM ENCARGOS COMPLEMENTARES</t>
        </is>
      </c>
      <c r="C3543" s="18" t="inlineStr">
        <is>
          <t>SINAPI</t>
        </is>
      </c>
      <c r="D3543" s="18" t="inlineStr">
        <is>
          <t>H</t>
        </is>
      </c>
      <c r="E3543" s="20">
        <f>L3543*FATOR</f>
        <v/>
      </c>
      <c r="F3543" s="21">
        <f>'COMPOSICOES AUXILIARES'!G3382</f>
        <v/>
      </c>
      <c r="G3543" s="21">
        <f>TRUNC(TRUNC(E3543,8)*F3543,2)</f>
        <v/>
      </c>
      <c r="L3543" t="n">
        <v>0.0303</v>
      </c>
      <c r="M3543" t="n">
        <v>22.1</v>
      </c>
      <c r="N3543">
        <f>(M3543-F3543)</f>
        <v/>
      </c>
    </row>
    <row r="3544" ht="18" customHeight="1">
      <c r="A3544" s="1" t="n"/>
      <c r="B3544" s="1" t="n"/>
      <c r="C3544" s="1" t="n"/>
      <c r="D3544" s="1" t="n"/>
      <c r="E3544" s="77" t="inlineStr">
        <is>
          <t>TOTAL Mão de Obra com Encargos Complementares:</t>
        </is>
      </c>
      <c r="F3544" s="89" t="n"/>
      <c r="G3544" s="22">
        <f>SUM(G3542:G3543)</f>
        <v/>
      </c>
    </row>
    <row r="3545" ht="15" customHeight="1">
      <c r="A3545" s="1" t="n"/>
      <c r="B3545" s="1" t="n"/>
      <c r="C3545" s="1" t="n"/>
      <c r="D3545" s="1" t="n"/>
      <c r="E3545" s="78" t="inlineStr">
        <is>
          <t>VALOR:</t>
        </is>
      </c>
      <c r="F3545" s="89" t="n"/>
      <c r="G3545" s="4">
        <f>SUM(G3540,G3544)</f>
        <v/>
      </c>
    </row>
    <row r="3546" ht="15" customHeight="1">
      <c r="A3546" s="1" t="n"/>
      <c r="B3546" s="1" t="n"/>
      <c r="C3546" s="1" t="n"/>
      <c r="D3546" s="1" t="n"/>
      <c r="E3546" s="78" t="inlineStr">
        <is>
          <t>VALOR BDI:</t>
        </is>
      </c>
      <c r="F3546" s="89" t="n"/>
      <c r="G3546" s="4">
        <f>ROUNDDOWN(G3545*BDI,2)</f>
        <v/>
      </c>
    </row>
    <row r="3547" ht="15" customHeight="1">
      <c r="A3547" s="1" t="n"/>
      <c r="B3547" s="1" t="n"/>
      <c r="C3547" s="1" t="n"/>
      <c r="D3547" s="1" t="n"/>
      <c r="E3547" s="78" t="inlineStr">
        <is>
          <t>VALOR COM BDI:</t>
        </is>
      </c>
      <c r="F3547" s="89" t="n"/>
      <c r="G3547" s="4">
        <f>G3546 + G3545</f>
        <v/>
      </c>
    </row>
    <row r="3548" ht="9.949999999999999" customHeight="1">
      <c r="A3548" s="1" t="n"/>
      <c r="B3548" s="1" t="n"/>
      <c r="C3548" s="1" t="n"/>
      <c r="D3548" s="1" t="n"/>
      <c r="E3548" s="79" t="n"/>
    </row>
    <row r="3549" ht="20.1" customHeight="1">
      <c r="A3549" s="80" t="inlineStr">
        <is>
          <t>86911 TORNEIRA CROMADA LONGA, DE PAREDE, 1/2" OU 3/4", PARA PIA DE COZINHA, PADRÃO POPULAR - FORNECIMENTO E INSTALAÇÃO. AF_01/2020 (UN)</t>
        </is>
      </c>
      <c r="B3549" s="88" t="n"/>
      <c r="C3549" s="88" t="n"/>
      <c r="D3549" s="88" t="n"/>
      <c r="E3549" s="88" t="n"/>
      <c r="F3549" s="88" t="n"/>
      <c r="G3549" s="89" t="n"/>
    </row>
    <row r="3550" ht="15" customHeight="1">
      <c r="A3550" s="76" t="inlineStr">
        <is>
          <t>Material</t>
        </is>
      </c>
      <c r="B3550" s="89" t="n"/>
      <c r="C3550" s="74" t="inlineStr">
        <is>
          <t>FONTE</t>
        </is>
      </c>
      <c r="D3550" s="74" t="inlineStr">
        <is>
          <t>UNID</t>
        </is>
      </c>
      <c r="E3550" s="74" t="inlineStr">
        <is>
          <t>COEFICIENTE</t>
        </is>
      </c>
      <c r="F3550" s="74" t="inlineStr">
        <is>
          <t>PREÇO UNITÁRIO</t>
        </is>
      </c>
      <c r="G3550" s="74" t="inlineStr">
        <is>
          <t>TOTAL</t>
        </is>
      </c>
    </row>
    <row r="3551" ht="15" customHeight="1">
      <c r="A3551" s="18" t="inlineStr">
        <is>
          <t>00003146</t>
        </is>
      </c>
      <c r="B3551" s="19" t="inlineStr">
        <is>
          <t>FITA VEDA ROSCA EM ROLOS DE 18 MM X 10 M (L X C)</t>
        </is>
      </c>
      <c r="C3551" s="18" t="inlineStr">
        <is>
          <t>SINAPI</t>
        </is>
      </c>
      <c r="D3551" s="18" t="inlineStr">
        <is>
          <t>UN</t>
        </is>
      </c>
      <c r="E3551" s="20" t="n">
        <v>0.021</v>
      </c>
      <c r="F3551" s="21">
        <f>ROUND(M3551*FATOR, 2)</f>
        <v/>
      </c>
      <c r="G3551" s="21">
        <f>TRUNC(TRUNC(E3551,8)*F3551,2)</f>
        <v/>
      </c>
      <c r="L3551" t="n">
        <v>0.021</v>
      </c>
      <c r="M3551" t="n">
        <v>3.95</v>
      </c>
      <c r="N3551">
        <f>(M3551-F3551)</f>
        <v/>
      </c>
    </row>
    <row r="3552" ht="29.1" customHeight="1">
      <c r="A3552" s="18" t="inlineStr">
        <is>
          <t>00013416</t>
        </is>
      </c>
      <c r="B3552" s="19" t="inlineStr">
        <is>
          <t>TORNEIRA METALICA CROMADA, RETA, DE PAREDE, PARA COZINHA, SEM BICO, SEM AREJADOR, PADRAO POPULAR, 1/2" OU 3/4" (REF 1158)</t>
        </is>
      </c>
      <c r="C3552" s="18" t="inlineStr">
        <is>
          <t>SINAPI</t>
        </is>
      </c>
      <c r="D3552" s="18" t="inlineStr">
        <is>
          <t>UN</t>
        </is>
      </c>
      <c r="E3552" s="20" t="n">
        <v>1</v>
      </c>
      <c r="F3552" s="21">
        <f>ROUND(M3552*FATOR, 2)</f>
        <v/>
      </c>
      <c r="G3552" s="21">
        <f>TRUNC(TRUNC(E3552,8)*F3552,2)</f>
        <v/>
      </c>
      <c r="L3552" t="n">
        <v>1</v>
      </c>
      <c r="M3552" t="n">
        <v>77.12</v>
      </c>
      <c r="N3552">
        <f>(M3552-F3552)</f>
        <v/>
      </c>
    </row>
    <row r="3553" ht="15" customHeight="1">
      <c r="A3553" s="1" t="n"/>
      <c r="B3553" s="1" t="n"/>
      <c r="C3553" s="1" t="n"/>
      <c r="D3553" s="1" t="n"/>
      <c r="E3553" s="77" t="inlineStr">
        <is>
          <t>TOTAL Material:</t>
        </is>
      </c>
      <c r="F3553" s="89" t="n"/>
      <c r="G3553" s="22">
        <f>SUM(G3551:G3552)</f>
        <v/>
      </c>
    </row>
    <row r="3554" ht="15" customHeight="1">
      <c r="A3554" s="76" t="inlineStr">
        <is>
          <t>Mão de Obra com Encargos Complementares</t>
        </is>
      </c>
      <c r="B3554" s="89" t="n"/>
      <c r="C3554" s="74" t="inlineStr">
        <is>
          <t>FONTE</t>
        </is>
      </c>
      <c r="D3554" s="74" t="inlineStr">
        <is>
          <t>UNID</t>
        </is>
      </c>
      <c r="E3554" s="74" t="inlineStr">
        <is>
          <t>COEFICIENTE</t>
        </is>
      </c>
      <c r="F3554" s="74" t="inlineStr">
        <is>
          <t>PREÇO UNITÁRIO</t>
        </is>
      </c>
      <c r="G3554" s="74" t="inlineStr">
        <is>
          <t>TOTAL</t>
        </is>
      </c>
    </row>
    <row r="3555" ht="21" customHeight="1">
      <c r="A3555" s="18" t="inlineStr">
        <is>
          <t>88267</t>
        </is>
      </c>
      <c r="B3555" s="19" t="inlineStr">
        <is>
          <t>ENCANADOR OU BOMBEIRO HIDRÁULICO COM ENCARGOS COMPLEMENTARES</t>
        </is>
      </c>
      <c r="C3555" s="18" t="inlineStr">
        <is>
          <t>SINAPI</t>
        </is>
      </c>
      <c r="D3555" s="18" t="inlineStr">
        <is>
          <t>H</t>
        </is>
      </c>
      <c r="E3555" s="20">
        <f>L3555*FATOR</f>
        <v/>
      </c>
      <c r="F3555" s="21">
        <f>'COMPOSICOES AUXILIARES'!G1569</f>
        <v/>
      </c>
      <c r="G3555" s="21">
        <f>TRUNC(TRUNC(E3555,8)*F3555,2)</f>
        <v/>
      </c>
      <c r="L3555" t="n">
        <v>0.1164</v>
      </c>
      <c r="M3555" t="n">
        <v>28.12</v>
      </c>
      <c r="N3555">
        <f>(M3555-F3555)</f>
        <v/>
      </c>
    </row>
    <row r="3556" ht="15" customHeight="1">
      <c r="A3556" s="18" t="inlineStr">
        <is>
          <t>88316</t>
        </is>
      </c>
      <c r="B3556" s="19" t="inlineStr">
        <is>
          <t>SERVENTE COM ENCARGOS COMPLEMENTARES</t>
        </is>
      </c>
      <c r="C3556" s="18" t="inlineStr">
        <is>
          <t>SINAPI</t>
        </is>
      </c>
      <c r="D3556" s="18" t="inlineStr">
        <is>
          <t>H</t>
        </is>
      </c>
      <c r="E3556" s="20">
        <f>L3556*FATOR</f>
        <v/>
      </c>
      <c r="F3556" s="21">
        <f>'COMPOSICOES AUXILIARES'!G3382</f>
        <v/>
      </c>
      <c r="G3556" s="21">
        <f>TRUNC(TRUNC(E3556,8)*F3556,2)</f>
        <v/>
      </c>
      <c r="L3556" t="n">
        <v>0.0367</v>
      </c>
      <c r="M3556" t="n">
        <v>22.1</v>
      </c>
      <c r="N3556">
        <f>(M3556-F3556)</f>
        <v/>
      </c>
    </row>
    <row r="3557" ht="18" customHeight="1">
      <c r="A3557" s="1" t="n"/>
      <c r="B3557" s="1" t="n"/>
      <c r="C3557" s="1" t="n"/>
      <c r="D3557" s="1" t="n"/>
      <c r="E3557" s="77" t="inlineStr">
        <is>
          <t>TOTAL Mão de Obra com Encargos Complementares:</t>
        </is>
      </c>
      <c r="F3557" s="89" t="n"/>
      <c r="G3557" s="22">
        <f>SUM(G3555:G3556)</f>
        <v/>
      </c>
    </row>
    <row r="3558" ht="15" customHeight="1">
      <c r="A3558" s="1" t="n"/>
      <c r="B3558" s="1" t="n"/>
      <c r="C3558" s="1" t="n"/>
      <c r="D3558" s="1" t="n"/>
      <c r="E3558" s="78" t="inlineStr">
        <is>
          <t>VALOR:</t>
        </is>
      </c>
      <c r="F3558" s="89" t="n"/>
      <c r="G3558" s="4">
        <f>SUM(G3553,G3557)</f>
        <v/>
      </c>
    </row>
    <row r="3559" ht="15" customHeight="1">
      <c r="A3559" s="1" t="n"/>
      <c r="B3559" s="1" t="n"/>
      <c r="C3559" s="1" t="n"/>
      <c r="D3559" s="1" t="n"/>
      <c r="E3559" s="78" t="inlineStr">
        <is>
          <t>VALOR BDI:</t>
        </is>
      </c>
      <c r="F3559" s="89" t="n"/>
      <c r="G3559" s="4">
        <f>ROUNDDOWN(G3558*BDI,2)</f>
        <v/>
      </c>
    </row>
    <row r="3560" ht="15" customHeight="1">
      <c r="A3560" s="1" t="n"/>
      <c r="B3560" s="1" t="n"/>
      <c r="C3560" s="1" t="n"/>
      <c r="D3560" s="1" t="n"/>
      <c r="E3560" s="78" t="inlineStr">
        <is>
          <t>VALOR COM BDI:</t>
        </is>
      </c>
      <c r="F3560" s="89" t="n"/>
      <c r="G3560" s="4">
        <f>G3559 + G3558</f>
        <v/>
      </c>
    </row>
    <row r="3561" ht="9.949999999999999" customHeight="1">
      <c r="A3561" s="1" t="n"/>
      <c r="B3561" s="1" t="n"/>
      <c r="C3561" s="1" t="n"/>
      <c r="D3561" s="1" t="n"/>
      <c r="E3561" s="79" t="n"/>
    </row>
    <row r="3562" ht="20.1" customHeight="1">
      <c r="A3562" s="80" t="inlineStr">
        <is>
          <t>92543 TRAMA DE MADEIRA COMPOSTA POR TERÇAS PARA TELHADOS DE ATÉ 2 ÁGUAS PARA TELHA ONDULADA DE FIBROCIMENTO, METÁLICA, PLÁSTICA OU TERMOACÚSTICA, INCLUSO TRANSPORTE VERTICAL. AF_07/2019 (M2)</t>
        </is>
      </c>
      <c r="B3562" s="88" t="n"/>
      <c r="C3562" s="88" t="n"/>
      <c r="D3562" s="88" t="n"/>
      <c r="E3562" s="88" t="n"/>
      <c r="F3562" s="88" t="n"/>
      <c r="G3562" s="89" t="n"/>
    </row>
    <row r="3563" ht="15" customHeight="1">
      <c r="A3563" s="76" t="inlineStr">
        <is>
          <t>Equipamento Custo Horário</t>
        </is>
      </c>
      <c r="B3563" s="89" t="n"/>
      <c r="C3563" s="74" t="inlineStr">
        <is>
          <t>FONTE</t>
        </is>
      </c>
      <c r="D3563" s="74" t="inlineStr">
        <is>
          <t>UNID</t>
        </is>
      </c>
      <c r="E3563" s="74" t="inlineStr">
        <is>
          <t>COEFICIENTE</t>
        </is>
      </c>
      <c r="F3563" s="74" t="inlineStr">
        <is>
          <t>PREÇO UNITÁRIO</t>
        </is>
      </c>
      <c r="G3563" s="74" t="inlineStr">
        <is>
          <t>TOTAL</t>
        </is>
      </c>
    </row>
    <row r="3564" ht="29.1" customHeight="1">
      <c r="A3564" s="18" t="inlineStr">
        <is>
          <t>93282</t>
        </is>
      </c>
      <c r="B3564" s="19" t="inlineStr">
        <is>
          <t>GUINCHO ELÉTRICO DE COLUNA, CAPACIDADE 400 KG, COM MOTO FREIO, MOTOR TRIFÁSICO DE 1,25 CV - CHI DIURNO. AF_03/2016</t>
        </is>
      </c>
      <c r="C3564" s="18" t="inlineStr">
        <is>
          <t>SINAPI</t>
        </is>
      </c>
      <c r="D3564" s="18" t="inlineStr">
        <is>
          <t>CHI</t>
        </is>
      </c>
      <c r="E3564" s="20" t="n">
        <v>0.0064</v>
      </c>
      <c r="F3564" s="21">
        <f>'COMPOSICOES AUXILIARES'!G1996</f>
        <v/>
      </c>
      <c r="G3564" s="21">
        <f>TRUNC(TRUNC(E3564,8)*F3564,2)</f>
        <v/>
      </c>
      <c r="L3564" t="n">
        <v>0.0064</v>
      </c>
      <c r="M3564" t="n">
        <v>27.49</v>
      </c>
      <c r="N3564">
        <f>(M3564-F3564)</f>
        <v/>
      </c>
    </row>
    <row r="3565" ht="29.1" customHeight="1">
      <c r="A3565" s="18" t="inlineStr">
        <is>
          <t>93281</t>
        </is>
      </c>
      <c r="B3565" s="19" t="inlineStr">
        <is>
          <t>GUINCHO ELÉTRICO DE COLUNA, CAPACIDADE 400 KG, COM MOTO FREIO, MOTOR TRIFÁSICO DE 1,25 CV - CHP DIURNO. AF_03/2016</t>
        </is>
      </c>
      <c r="C3565" s="18" t="inlineStr">
        <is>
          <t>SINAPI</t>
        </is>
      </c>
      <c r="D3565" s="18" t="inlineStr">
        <is>
          <t>CHP</t>
        </is>
      </c>
      <c r="E3565" s="20" t="n">
        <v>0.0046</v>
      </c>
      <c r="F3565" s="21">
        <f>'COMPOSICOES AUXILIARES'!G2010</f>
        <v/>
      </c>
      <c r="G3565" s="21">
        <f>TRUNC(TRUNC(E3565,8)*F3565,2)</f>
        <v/>
      </c>
      <c r="L3565" t="n">
        <v>0.0046</v>
      </c>
      <c r="M3565" t="n">
        <v>28.7</v>
      </c>
      <c r="N3565">
        <f>(M3565-F3565)</f>
        <v/>
      </c>
    </row>
    <row r="3566" ht="18" customHeight="1">
      <c r="A3566" s="1" t="n"/>
      <c r="B3566" s="1" t="n"/>
      <c r="C3566" s="1" t="n"/>
      <c r="D3566" s="1" t="n"/>
      <c r="E3566" s="77" t="inlineStr">
        <is>
          <t>TOTAL Equipamento Custo Horário:</t>
        </is>
      </c>
      <c r="F3566" s="89" t="n"/>
      <c r="G3566" s="22">
        <f>SUM(G3564:G3565)</f>
        <v/>
      </c>
    </row>
    <row r="3567" ht="15" customHeight="1">
      <c r="A3567" s="76" t="inlineStr">
        <is>
          <t>Material</t>
        </is>
      </c>
      <c r="B3567" s="89" t="n"/>
      <c r="C3567" s="74" t="inlineStr">
        <is>
          <t>FONTE</t>
        </is>
      </c>
      <c r="D3567" s="74" t="inlineStr">
        <is>
          <t>UNID</t>
        </is>
      </c>
      <c r="E3567" s="74" t="inlineStr">
        <is>
          <t>COEFICIENTE</t>
        </is>
      </c>
      <c r="F3567" s="74" t="inlineStr">
        <is>
          <t>PREÇO UNITÁRIO</t>
        </is>
      </c>
      <c r="G3567" s="74" t="inlineStr">
        <is>
          <t>TOTAL</t>
        </is>
      </c>
    </row>
    <row r="3568" ht="15" customHeight="1">
      <c r="A3568" s="18" t="inlineStr">
        <is>
          <t>00040568</t>
        </is>
      </c>
      <c r="B3568" s="19" t="inlineStr">
        <is>
          <t>PREGO DE ACO POLIDO COM CABECA 22 X 48 (4 1/4 X 5)</t>
        </is>
      </c>
      <c r="C3568" s="18" t="inlineStr">
        <is>
          <t>SINAPI</t>
        </is>
      </c>
      <c r="D3568" s="18" t="inlineStr">
        <is>
          <t>KG</t>
        </is>
      </c>
      <c r="E3568" s="20" t="n">
        <v>0.03</v>
      </c>
      <c r="F3568" s="21">
        <f>ROUND(M3568*FATOR, 2)</f>
        <v/>
      </c>
      <c r="G3568" s="21">
        <f>TRUNC(TRUNC(E3568,8)*F3568,2)</f>
        <v/>
      </c>
      <c r="L3568" t="n">
        <v>0.03</v>
      </c>
      <c r="M3568" t="n">
        <v>13.71</v>
      </c>
      <c r="N3568">
        <f>(M3568-F3568)</f>
        <v/>
      </c>
    </row>
    <row r="3569" ht="29.1" customHeight="1">
      <c r="A3569" s="18" t="inlineStr">
        <is>
          <t>00004425</t>
        </is>
      </c>
      <c r="B3569" s="19" t="inlineStr">
        <is>
          <t>VIGA NAO APARELHADA *6 X 12* CM, EM MACARANDUBA/MASSARANDUBA, ANGELIM OU EQUIVALENTE DA REGIAO - BRUTA</t>
        </is>
      </c>
      <c r="C3569" s="18" t="inlineStr">
        <is>
          <t>SINAPI</t>
        </is>
      </c>
      <c r="D3569" s="18" t="inlineStr">
        <is>
          <t>M</t>
        </is>
      </c>
      <c r="E3569" s="20" t="n">
        <v>0.634</v>
      </c>
      <c r="F3569" s="21">
        <f>ROUND(M3569*FATOR, 2)</f>
        <v/>
      </c>
      <c r="G3569" s="21">
        <f>TRUNC(TRUNC(E3569,8)*F3569,2)</f>
        <v/>
      </c>
      <c r="L3569" t="n">
        <v>0.634</v>
      </c>
      <c r="M3569" t="n">
        <v>26.44</v>
      </c>
      <c r="N3569">
        <f>(M3569-F3569)</f>
        <v/>
      </c>
    </row>
    <row r="3570" ht="15" customHeight="1">
      <c r="A3570" s="1" t="n"/>
      <c r="B3570" s="1" t="n"/>
      <c r="C3570" s="1" t="n"/>
      <c r="D3570" s="1" t="n"/>
      <c r="E3570" s="77" t="inlineStr">
        <is>
          <t>TOTAL Material:</t>
        </is>
      </c>
      <c r="F3570" s="89" t="n"/>
      <c r="G3570" s="22">
        <f>SUM(G3568:G3569)</f>
        <v/>
      </c>
    </row>
    <row r="3571" ht="15" customHeight="1">
      <c r="A3571" s="76" t="inlineStr">
        <is>
          <t>Mão de Obra com Encargos Complementares</t>
        </is>
      </c>
      <c r="B3571" s="89" t="n"/>
      <c r="C3571" s="74" t="inlineStr">
        <is>
          <t>FONTE</t>
        </is>
      </c>
      <c r="D3571" s="74" t="inlineStr">
        <is>
          <t>UNID</t>
        </is>
      </c>
      <c r="E3571" s="74" t="inlineStr">
        <is>
          <t>COEFICIENTE</t>
        </is>
      </c>
      <c r="F3571" s="74" t="inlineStr">
        <is>
          <t>PREÇO UNITÁRIO</t>
        </is>
      </c>
      <c r="G3571" s="74" t="inlineStr">
        <is>
          <t>TOTAL</t>
        </is>
      </c>
    </row>
    <row r="3572" ht="21" customHeight="1">
      <c r="A3572" s="18" t="inlineStr">
        <is>
          <t>88239</t>
        </is>
      </c>
      <c r="B3572" s="19" t="inlineStr">
        <is>
          <t>AJUDANTE DE CARPINTEIRO COM ENCARGOS COMPLEMENTARES</t>
        </is>
      </c>
      <c r="C3572" s="18" t="inlineStr">
        <is>
          <t>SINAPI</t>
        </is>
      </c>
      <c r="D3572" s="18" t="inlineStr">
        <is>
          <t>H</t>
        </is>
      </c>
      <c r="E3572" s="20">
        <f>L3572*FATOR</f>
        <v/>
      </c>
      <c r="F3572" s="21">
        <f>'COMPOSICOES AUXILIARES'!G37</f>
        <v/>
      </c>
      <c r="G3572" s="21">
        <f>TRUNC(TRUNC(E3572,8)*F3572,2)</f>
        <v/>
      </c>
      <c r="L3572" t="n">
        <v>0.065</v>
      </c>
      <c r="M3572" t="n">
        <v>23.13</v>
      </c>
      <c r="N3572">
        <f>(M3572-F3572)</f>
        <v/>
      </c>
    </row>
    <row r="3573" ht="21" customHeight="1">
      <c r="A3573" s="18" t="inlineStr">
        <is>
          <t>88262</t>
        </is>
      </c>
      <c r="B3573" s="19" t="inlineStr">
        <is>
          <t>CARPINTEIRO DE FORMAS COM ENCARGOS COMPLEMENTARES</t>
        </is>
      </c>
      <c r="C3573" s="18" t="inlineStr">
        <is>
          <t>SINAPI</t>
        </is>
      </c>
      <c r="D3573" s="18" t="inlineStr">
        <is>
          <t>H</t>
        </is>
      </c>
      <c r="E3573" s="20">
        <f>L3573*FATOR</f>
        <v/>
      </c>
      <c r="F3573" s="21">
        <f>'COMPOSICOES AUXILIARES'!G825</f>
        <v/>
      </c>
      <c r="G3573" s="21">
        <f>TRUNC(TRUNC(E3573,8)*F3573,2)</f>
        <v/>
      </c>
      <c r="L3573" t="n">
        <v>0.118</v>
      </c>
      <c r="M3573" t="n">
        <v>28.52</v>
      </c>
      <c r="N3573">
        <f>(M3573-F3573)</f>
        <v/>
      </c>
    </row>
    <row r="3574" ht="18" customHeight="1">
      <c r="A3574" s="1" t="n"/>
      <c r="B3574" s="1" t="n"/>
      <c r="C3574" s="1" t="n"/>
      <c r="D3574" s="1" t="n"/>
      <c r="E3574" s="77" t="inlineStr">
        <is>
          <t>TOTAL Mão de Obra com Encargos Complementares:</t>
        </is>
      </c>
      <c r="F3574" s="89" t="n"/>
      <c r="G3574" s="22">
        <f>SUM(G3572:G3573)</f>
        <v/>
      </c>
    </row>
    <row r="3575" ht="15" customHeight="1">
      <c r="A3575" s="1" t="n"/>
      <c r="B3575" s="1" t="n"/>
      <c r="C3575" s="1" t="n"/>
      <c r="D3575" s="1" t="n"/>
      <c r="E3575" s="78" t="inlineStr">
        <is>
          <t>VALOR:</t>
        </is>
      </c>
      <c r="F3575" s="89" t="n"/>
      <c r="G3575" s="4">
        <f>SUM(G3570,G3574,G3566)</f>
        <v/>
      </c>
    </row>
    <row r="3576" ht="15" customHeight="1">
      <c r="A3576" s="1" t="n"/>
      <c r="B3576" s="1" t="n"/>
      <c r="C3576" s="1" t="n"/>
      <c r="D3576" s="1" t="n"/>
      <c r="E3576" s="78" t="inlineStr">
        <is>
          <t>VALOR BDI:</t>
        </is>
      </c>
      <c r="F3576" s="89" t="n"/>
      <c r="G3576" s="4">
        <f>ROUNDDOWN(G3575*BDI,2)</f>
        <v/>
      </c>
    </row>
    <row r="3577" ht="15" customHeight="1">
      <c r="A3577" s="1" t="n"/>
      <c r="B3577" s="1" t="n"/>
      <c r="C3577" s="1" t="n"/>
      <c r="D3577" s="1" t="n"/>
      <c r="E3577" s="78" t="inlineStr">
        <is>
          <t>VALOR COM BDI:</t>
        </is>
      </c>
      <c r="F3577" s="89" t="n"/>
      <c r="G3577" s="4">
        <f>G3576 + G3575</f>
        <v/>
      </c>
    </row>
    <row r="3578" ht="9.949999999999999" customHeight="1">
      <c r="A3578" s="1" t="n"/>
      <c r="B3578" s="1" t="n"/>
      <c r="C3578" s="1" t="n"/>
      <c r="D3578" s="1" t="n"/>
      <c r="E3578" s="79" t="n"/>
    </row>
    <row r="3579" ht="20.1" customHeight="1">
      <c r="A3579" s="80" t="inlineStr">
        <is>
          <t>C2536 TRANSPORTE HORIZONTAL ATÉ 30M DE MATERIAIS À GRANEL (M3)</t>
        </is>
      </c>
      <c r="B3579" s="88" t="n"/>
      <c r="C3579" s="88" t="n"/>
      <c r="D3579" s="88" t="n"/>
      <c r="E3579" s="88" t="n"/>
      <c r="F3579" s="88" t="n"/>
      <c r="G3579" s="89" t="n"/>
    </row>
    <row r="3580" ht="15" customHeight="1">
      <c r="A3580" s="76" t="inlineStr">
        <is>
          <t>Mão de Obra com Encargos Complementares</t>
        </is>
      </c>
      <c r="B3580" s="89" t="n"/>
      <c r="C3580" s="74" t="inlineStr">
        <is>
          <t>FONTE</t>
        </is>
      </c>
      <c r="D3580" s="74" t="inlineStr">
        <is>
          <t>UNID</t>
        </is>
      </c>
      <c r="E3580" s="74" t="inlineStr">
        <is>
          <t>COEFICIENTE</t>
        </is>
      </c>
      <c r="F3580" s="74" t="inlineStr">
        <is>
          <t>PREÇO UNITÁRIO</t>
        </is>
      </c>
      <c r="G3580" s="74" t="inlineStr">
        <is>
          <t>TOTAL</t>
        </is>
      </c>
    </row>
    <row r="3581" ht="15" customHeight="1">
      <c r="A3581" s="18" t="inlineStr">
        <is>
          <t>88316</t>
        </is>
      </c>
      <c r="B3581" s="19" t="inlineStr">
        <is>
          <t>SERVENTE COM ENCARGOS COMPLEMENTARES</t>
        </is>
      </c>
      <c r="C3581" s="18" t="inlineStr">
        <is>
          <t>SINAPI</t>
        </is>
      </c>
      <c r="D3581" s="18" t="inlineStr">
        <is>
          <t>H</t>
        </is>
      </c>
      <c r="E3581" s="20">
        <f>L3581*FATOR</f>
        <v/>
      </c>
      <c r="F3581" s="23">
        <f>'COMPOSICOES AUXILIARES'!G3382</f>
        <v/>
      </c>
      <c r="G3581" s="23">
        <f>ROUND(ROUND(E3581,8)*F3581,4)</f>
        <v/>
      </c>
      <c r="L3581" t="n">
        <v>2.5</v>
      </c>
      <c r="M3581" t="n">
        <v>22.1</v>
      </c>
      <c r="N3581">
        <f>(M3581-F3581)</f>
        <v/>
      </c>
    </row>
    <row r="3582" ht="18" customHeight="1">
      <c r="A3582" s="1" t="n"/>
      <c r="B3582" s="1" t="n"/>
      <c r="C3582" s="1" t="n"/>
      <c r="D3582" s="1" t="n"/>
      <c r="E3582" s="77" t="inlineStr">
        <is>
          <t>TOTAL Mão de Obra com Encargos Complementares:</t>
        </is>
      </c>
      <c r="F3582" s="89" t="n"/>
      <c r="G3582" s="24">
        <f>SUM(G3581:G3581)</f>
        <v/>
      </c>
    </row>
    <row r="3583" ht="15" customHeight="1">
      <c r="A3583" s="1" t="n"/>
      <c r="B3583" s="1" t="n"/>
      <c r="C3583" s="1" t="n"/>
      <c r="D3583" s="1" t="n"/>
      <c r="E3583" s="78" t="inlineStr">
        <is>
          <t>VALOR:</t>
        </is>
      </c>
      <c r="F3583" s="89" t="n"/>
      <c r="G3583" s="4">
        <f>SUM(G3582)</f>
        <v/>
      </c>
    </row>
    <row r="3584" ht="15" customHeight="1">
      <c r="A3584" s="1" t="n"/>
      <c r="B3584" s="1" t="n"/>
      <c r="C3584" s="1" t="n"/>
      <c r="D3584" s="1" t="n"/>
      <c r="E3584" s="78" t="inlineStr">
        <is>
          <t>VALOR BDI:</t>
        </is>
      </c>
      <c r="F3584" s="89" t="n"/>
      <c r="G3584" s="4">
        <f>ROUNDDOWN(G3583*BDI,2)</f>
        <v/>
      </c>
    </row>
    <row r="3585" ht="15" customHeight="1">
      <c r="A3585" s="1" t="n"/>
      <c r="B3585" s="1" t="n"/>
      <c r="C3585" s="1" t="n"/>
      <c r="D3585" s="1" t="n"/>
      <c r="E3585" s="78" t="inlineStr">
        <is>
          <t>VALOR COM BDI:</t>
        </is>
      </c>
      <c r="F3585" s="89" t="n"/>
      <c r="G3585" s="4">
        <f>G3584 + G3583</f>
        <v/>
      </c>
    </row>
    <row r="3586" ht="9.949999999999999" customHeight="1">
      <c r="A3586" s="1" t="n"/>
      <c r="B3586" s="1" t="n"/>
      <c r="C3586" s="1" t="n"/>
      <c r="D3586" s="1" t="n"/>
      <c r="E3586" s="79" t="n"/>
    </row>
    <row r="3587" ht="20.1" customHeight="1">
      <c r="A3587" s="80" t="inlineStr">
        <is>
          <t>100251 TRANSPORTE HORIZONTAL MANUAL, DE TUBO DE AÇO CARBONO LEVE OU MÉDIO, PRETO OU GALVANIZADO, COM DIÂMETRO MAIOR QUE 32 MM E MENOR OU IGUAL A 65 MM (UNIDADE: MXKM). AF_07/2019 (MXKM)</t>
        </is>
      </c>
      <c r="B3587" s="88" t="n"/>
      <c r="C3587" s="88" t="n"/>
      <c r="D3587" s="88" t="n"/>
      <c r="E3587" s="88" t="n"/>
      <c r="F3587" s="88" t="n"/>
      <c r="G3587" s="89" t="n"/>
    </row>
    <row r="3588" ht="15" customHeight="1">
      <c r="A3588" s="76" t="inlineStr">
        <is>
          <t>Mão de Obra com Encargos Complementares</t>
        </is>
      </c>
      <c r="B3588" s="89" t="n"/>
      <c r="C3588" s="74" t="inlineStr">
        <is>
          <t>FONTE</t>
        </is>
      </c>
      <c r="D3588" s="74" t="inlineStr">
        <is>
          <t>UNID</t>
        </is>
      </c>
      <c r="E3588" s="74" t="inlineStr">
        <is>
          <t>COEFICIENTE</t>
        </is>
      </c>
      <c r="F3588" s="74" t="inlineStr">
        <is>
          <t>PREÇO UNITÁRIO</t>
        </is>
      </c>
      <c r="G3588" s="74" t="inlineStr">
        <is>
          <t>TOTAL</t>
        </is>
      </c>
    </row>
    <row r="3589" ht="15" customHeight="1">
      <c r="A3589" s="18" t="inlineStr">
        <is>
          <t>88316</t>
        </is>
      </c>
      <c r="B3589" s="19" t="inlineStr">
        <is>
          <t>SERVENTE COM ENCARGOS COMPLEMENTARES</t>
        </is>
      </c>
      <c r="C3589" s="18" t="inlineStr">
        <is>
          <t>SINAPI</t>
        </is>
      </c>
      <c r="D3589" s="18" t="inlineStr">
        <is>
          <t>H</t>
        </is>
      </c>
      <c r="E3589" s="20">
        <f>L3589*FATOR</f>
        <v/>
      </c>
      <c r="F3589" s="21">
        <f>'COMPOSICOES AUXILIARES'!G3382</f>
        <v/>
      </c>
      <c r="G3589" s="21">
        <f>TRUNC(TRUNC(E3589,8)*F3589,2)</f>
        <v/>
      </c>
      <c r="L3589" t="n">
        <v>0.6118</v>
      </c>
      <c r="M3589" t="n">
        <v>22.1</v>
      </c>
      <c r="N3589">
        <f>(M3589-F3589)</f>
        <v/>
      </c>
    </row>
    <row r="3590" ht="18" customHeight="1">
      <c r="A3590" s="1" t="n"/>
      <c r="B3590" s="1" t="n"/>
      <c r="C3590" s="1" t="n"/>
      <c r="D3590" s="1" t="n"/>
      <c r="E3590" s="77" t="inlineStr">
        <is>
          <t>TOTAL Mão de Obra com Encargos Complementares:</t>
        </is>
      </c>
      <c r="F3590" s="89" t="n"/>
      <c r="G3590" s="22">
        <f>SUM(G3589:G3589)</f>
        <v/>
      </c>
    </row>
    <row r="3591" ht="15" customHeight="1">
      <c r="A3591" s="1" t="n"/>
      <c r="B3591" s="1" t="n"/>
      <c r="C3591" s="1" t="n"/>
      <c r="D3591" s="1" t="n"/>
      <c r="E3591" s="78" t="inlineStr">
        <is>
          <t>VALOR:</t>
        </is>
      </c>
      <c r="F3591" s="89" t="n"/>
      <c r="G3591" s="4">
        <f>SUM(G3590)</f>
        <v/>
      </c>
    </row>
    <row r="3592" ht="15" customHeight="1">
      <c r="A3592" s="1" t="n"/>
      <c r="B3592" s="1" t="n"/>
      <c r="C3592" s="1" t="n"/>
      <c r="D3592" s="1" t="n"/>
      <c r="E3592" s="78" t="inlineStr">
        <is>
          <t>VALOR BDI:</t>
        </is>
      </c>
      <c r="F3592" s="89" t="n"/>
      <c r="G3592" s="4">
        <f>ROUNDDOWN(G3591*BDI,2)</f>
        <v/>
      </c>
    </row>
    <row r="3593" ht="15" customHeight="1">
      <c r="A3593" s="1" t="n"/>
      <c r="B3593" s="1" t="n"/>
      <c r="C3593" s="1" t="n"/>
      <c r="D3593" s="1" t="n"/>
      <c r="E3593" s="78" t="inlineStr">
        <is>
          <t>VALOR COM BDI:</t>
        </is>
      </c>
      <c r="F3593" s="89" t="n"/>
      <c r="G3593" s="4">
        <f>G3592 + G3591</f>
        <v/>
      </c>
    </row>
    <row r="3594" ht="9.949999999999999" customHeight="1">
      <c r="A3594" s="1" t="n"/>
      <c r="B3594" s="1" t="n"/>
      <c r="C3594" s="1" t="n"/>
      <c r="D3594" s="1" t="n"/>
      <c r="E3594" s="79" t="n"/>
    </row>
    <row r="3595" ht="20.1" customHeight="1">
      <c r="A3595" s="80" t="inlineStr">
        <is>
          <t>89714 TUBO PVC, SERIE NORMAL, ESGOTO PREDIAL, DN 100 MM, FORNECIDO E INSTALADO EM RAMAL DE DESCARGA OU RAMAL DE ESGOTO SANITÁRIO. AF_08/2022 (M)</t>
        </is>
      </c>
      <c r="B3595" s="88" t="n"/>
      <c r="C3595" s="88" t="n"/>
      <c r="D3595" s="88" t="n"/>
      <c r="E3595" s="88" t="n"/>
      <c r="F3595" s="88" t="n"/>
      <c r="G3595" s="89" t="n"/>
    </row>
    <row r="3596" ht="15" customHeight="1">
      <c r="A3596" s="76" t="inlineStr">
        <is>
          <t>Material</t>
        </is>
      </c>
      <c r="B3596" s="89" t="n"/>
      <c r="C3596" s="74" t="inlineStr">
        <is>
          <t>FONTE</t>
        </is>
      </c>
      <c r="D3596" s="74" t="inlineStr">
        <is>
          <t>UNID</t>
        </is>
      </c>
      <c r="E3596" s="74" t="inlineStr">
        <is>
          <t>COEFICIENTE</t>
        </is>
      </c>
      <c r="F3596" s="74" t="inlineStr">
        <is>
          <t>PREÇO UNITÁRIO</t>
        </is>
      </c>
      <c r="G3596" s="74" t="inlineStr">
        <is>
          <t>TOTAL</t>
        </is>
      </c>
    </row>
    <row r="3597" ht="15" customHeight="1">
      <c r="A3597" s="18" t="inlineStr">
        <is>
          <t>00038383</t>
        </is>
      </c>
      <c r="B3597" s="19" t="inlineStr">
        <is>
          <t>LIXA D'AGUA EM FOLHA, GRAO 100</t>
        </is>
      </c>
      <c r="C3597" s="18" t="inlineStr">
        <is>
          <t>SINAPI</t>
        </is>
      </c>
      <c r="D3597" s="18" t="inlineStr">
        <is>
          <t>UN</t>
        </is>
      </c>
      <c r="E3597" s="20" t="n">
        <v>0.0247</v>
      </c>
      <c r="F3597" s="21">
        <f>ROUND(M3597*FATOR, 2)</f>
        <v/>
      </c>
      <c r="G3597" s="21">
        <f>TRUNC(TRUNC(E3597,8)*F3597,2)</f>
        <v/>
      </c>
      <c r="L3597" t="n">
        <v>0.0247</v>
      </c>
      <c r="M3597" t="n">
        <v>1.65</v>
      </c>
      <c r="N3597">
        <f>(M3597-F3597)</f>
        <v/>
      </c>
    </row>
    <row r="3598" ht="21" customHeight="1">
      <c r="A3598" s="18" t="inlineStr">
        <is>
          <t>00009836</t>
        </is>
      </c>
      <c r="B3598" s="19" t="inlineStr">
        <is>
          <t>TUBO PVC SERIE NORMAL, DN 100 MM, PARA ESGOTO PREDIAL (NBR 5688)</t>
        </is>
      </c>
      <c r="C3598" s="18" t="inlineStr">
        <is>
          <t>SINAPI</t>
        </is>
      </c>
      <c r="D3598" s="18" t="inlineStr">
        <is>
          <t>M</t>
        </is>
      </c>
      <c r="E3598" s="20" t="n">
        <v>1.0549</v>
      </c>
      <c r="F3598" s="21">
        <f>ROUND(M3598*FATOR, 2)</f>
        <v/>
      </c>
      <c r="G3598" s="21">
        <f>TRUNC(TRUNC(E3598,8)*F3598,2)</f>
        <v/>
      </c>
      <c r="L3598" t="n">
        <v>1.0549</v>
      </c>
      <c r="M3598" t="n">
        <v>12.27</v>
      </c>
      <c r="N3598">
        <f>(M3598-F3598)</f>
        <v/>
      </c>
    </row>
    <row r="3599" ht="15" customHeight="1">
      <c r="A3599" s="1" t="n"/>
      <c r="B3599" s="1" t="n"/>
      <c r="C3599" s="1" t="n"/>
      <c r="D3599" s="1" t="n"/>
      <c r="E3599" s="77" t="inlineStr">
        <is>
          <t>TOTAL Material:</t>
        </is>
      </c>
      <c r="F3599" s="89" t="n"/>
      <c r="G3599" s="22">
        <f>SUM(G3597:G3598)</f>
        <v/>
      </c>
    </row>
    <row r="3600" ht="15" customHeight="1">
      <c r="A3600" s="76" t="inlineStr">
        <is>
          <t>Mão de Obra com Encargos Complementares</t>
        </is>
      </c>
      <c r="B3600" s="89" t="n"/>
      <c r="C3600" s="74" t="inlineStr">
        <is>
          <t>FONTE</t>
        </is>
      </c>
      <c r="D3600" s="74" t="inlineStr">
        <is>
          <t>UNID</t>
        </is>
      </c>
      <c r="E3600" s="74" t="inlineStr">
        <is>
          <t>COEFICIENTE</t>
        </is>
      </c>
      <c r="F3600" s="74" t="inlineStr">
        <is>
          <t>PREÇO UNITÁRIO</t>
        </is>
      </c>
      <c r="G3600" s="74" t="inlineStr">
        <is>
          <t>TOTAL</t>
        </is>
      </c>
    </row>
    <row r="3601" ht="21" customHeight="1">
      <c r="A3601" s="18" t="inlineStr">
        <is>
          <t>88248</t>
        </is>
      </c>
      <c r="B3601" s="19" t="inlineStr">
        <is>
          <t>AUXILIAR DE ENCANADOR OU BOMBEIRO HIDRÁULICO COM ENCARGOS COMPLEMENTARES</t>
        </is>
      </c>
      <c r="C3601" s="18" t="inlineStr">
        <is>
          <t>SINAPI</t>
        </is>
      </c>
      <c r="D3601" s="18" t="inlineStr">
        <is>
          <t>H</t>
        </is>
      </c>
      <c r="E3601" s="20">
        <f>L3601*FATOR</f>
        <v/>
      </c>
      <c r="F3601" s="21">
        <f>'COMPOSICOES AUXILIARES'!G395</f>
        <v/>
      </c>
      <c r="G3601" s="21">
        <f>TRUNC(TRUNC(E3601,8)*F3601,2)</f>
        <v/>
      </c>
      <c r="L3601" t="n">
        <v>0.4444</v>
      </c>
      <c r="M3601" t="n">
        <v>22.64</v>
      </c>
      <c r="N3601">
        <f>(M3601-F3601)</f>
        <v/>
      </c>
    </row>
    <row r="3602" ht="21" customHeight="1">
      <c r="A3602" s="18" t="inlineStr">
        <is>
          <t>88267</t>
        </is>
      </c>
      <c r="B3602" s="19" t="inlineStr">
        <is>
          <t>ENCANADOR OU BOMBEIRO HIDRÁULICO COM ENCARGOS COMPLEMENTARES</t>
        </is>
      </c>
      <c r="C3602" s="18" t="inlineStr">
        <is>
          <t>SINAPI</t>
        </is>
      </c>
      <c r="D3602" s="18" t="inlineStr">
        <is>
          <t>H</t>
        </is>
      </c>
      <c r="E3602" s="20">
        <f>L3602*FATOR</f>
        <v/>
      </c>
      <c r="F3602" s="21">
        <f>'COMPOSICOES AUXILIARES'!G1569</f>
        <v/>
      </c>
      <c r="G3602" s="21">
        <f>TRUNC(TRUNC(E3602,8)*F3602,2)</f>
        <v/>
      </c>
      <c r="L3602" t="n">
        <v>0.4444</v>
      </c>
      <c r="M3602" t="n">
        <v>28.12</v>
      </c>
      <c r="N3602">
        <f>(M3602-F3602)</f>
        <v/>
      </c>
    </row>
    <row r="3603" ht="18" customHeight="1">
      <c r="A3603" s="1" t="n"/>
      <c r="B3603" s="1" t="n"/>
      <c r="C3603" s="1" t="n"/>
      <c r="D3603" s="1" t="n"/>
      <c r="E3603" s="77" t="inlineStr">
        <is>
          <t>TOTAL Mão de Obra com Encargos Complementares:</t>
        </is>
      </c>
      <c r="F3603" s="89" t="n"/>
      <c r="G3603" s="22">
        <f>SUM(G3601:G3602)</f>
        <v/>
      </c>
    </row>
    <row r="3604" ht="15" customHeight="1">
      <c r="A3604" s="1" t="n"/>
      <c r="B3604" s="1" t="n"/>
      <c r="C3604" s="1" t="n"/>
      <c r="D3604" s="1" t="n"/>
      <c r="E3604" s="78" t="inlineStr">
        <is>
          <t>VALOR:</t>
        </is>
      </c>
      <c r="F3604" s="89" t="n"/>
      <c r="G3604" s="4">
        <f>SUM(G3599,G3603)</f>
        <v/>
      </c>
    </row>
    <row r="3605" ht="15" customHeight="1">
      <c r="A3605" s="1" t="n"/>
      <c r="B3605" s="1" t="n"/>
      <c r="C3605" s="1" t="n"/>
      <c r="D3605" s="1" t="n"/>
      <c r="E3605" s="78" t="inlineStr">
        <is>
          <t>VALOR BDI:</t>
        </is>
      </c>
      <c r="F3605" s="89" t="n"/>
      <c r="G3605" s="4">
        <f>ROUNDDOWN(G3604*BDI,2)</f>
        <v/>
      </c>
    </row>
    <row r="3606" ht="15" customHeight="1">
      <c r="A3606" s="1" t="n"/>
      <c r="B3606" s="1" t="n"/>
      <c r="C3606" s="1" t="n"/>
      <c r="D3606" s="1" t="n"/>
      <c r="E3606" s="78" t="inlineStr">
        <is>
          <t>VALOR COM BDI:</t>
        </is>
      </c>
      <c r="F3606" s="89" t="n"/>
      <c r="G3606" s="4">
        <f>G3605 + G3604</f>
        <v/>
      </c>
    </row>
    <row r="3607" ht="9.949999999999999" customHeight="1">
      <c r="A3607" s="1" t="n"/>
      <c r="B3607" s="1" t="n"/>
      <c r="C3607" s="1" t="n"/>
      <c r="D3607" s="1" t="n"/>
      <c r="E3607" s="79" t="n"/>
    </row>
    <row r="3608" ht="20.1" customHeight="1">
      <c r="A3608" s="80" t="inlineStr">
        <is>
          <t>89711 TUBO PVC, SERIE NORMAL, ESGOTO PREDIAL, DN 40 MM, FORNECIDO E INSTALADO EM RAMAL DE DESCARGA OU RAMAL DE ESGOTO SANITÁRIO. AF_08/2022 (M)</t>
        </is>
      </c>
      <c r="B3608" s="88" t="n"/>
      <c r="C3608" s="88" t="n"/>
      <c r="D3608" s="88" t="n"/>
      <c r="E3608" s="88" t="n"/>
      <c r="F3608" s="88" t="n"/>
      <c r="G3608" s="89" t="n"/>
    </row>
    <row r="3609" ht="15" customHeight="1">
      <c r="A3609" s="76" t="inlineStr">
        <is>
          <t>Material</t>
        </is>
      </c>
      <c r="B3609" s="89" t="n"/>
      <c r="C3609" s="74" t="inlineStr">
        <is>
          <t>FONTE</t>
        </is>
      </c>
      <c r="D3609" s="74" t="inlineStr">
        <is>
          <t>UNID</t>
        </is>
      </c>
      <c r="E3609" s="74" t="inlineStr">
        <is>
          <t>COEFICIENTE</t>
        </is>
      </c>
      <c r="F3609" s="74" t="inlineStr">
        <is>
          <t>PREÇO UNITÁRIO</t>
        </is>
      </c>
      <c r="G3609" s="74" t="inlineStr">
        <is>
          <t>TOTAL</t>
        </is>
      </c>
    </row>
    <row r="3610" ht="15" customHeight="1">
      <c r="A3610" s="18" t="inlineStr">
        <is>
          <t>00038383</t>
        </is>
      </c>
      <c r="B3610" s="19" t="inlineStr">
        <is>
          <t>LIXA D'AGUA EM FOLHA, GRAO 100</t>
        </is>
      </c>
      <c r="C3610" s="18" t="inlineStr">
        <is>
          <t>SINAPI</t>
        </is>
      </c>
      <c r="D3610" s="18" t="inlineStr">
        <is>
          <t>UN</t>
        </is>
      </c>
      <c r="E3610" s="20" t="n">
        <v>0.0163</v>
      </c>
      <c r="F3610" s="21">
        <f>ROUND(M3610*FATOR, 2)</f>
        <v/>
      </c>
      <c r="G3610" s="21">
        <f>TRUNC(TRUNC(E3610,8)*F3610,2)</f>
        <v/>
      </c>
      <c r="L3610" t="n">
        <v>0.0163</v>
      </c>
      <c r="M3610" t="n">
        <v>1.65</v>
      </c>
      <c r="N3610">
        <f>(M3610-F3610)</f>
        <v/>
      </c>
    </row>
    <row r="3611" ht="21" customHeight="1">
      <c r="A3611" s="18" t="inlineStr">
        <is>
          <t>00009835</t>
        </is>
      </c>
      <c r="B3611" s="19" t="inlineStr">
        <is>
          <t>TUBO PVC SERIE NORMAL, DN 40 MM, PARA ESGOTO PREDIAL (NBR 5688)</t>
        </is>
      </c>
      <c r="C3611" s="18" t="inlineStr">
        <is>
          <t>SINAPI</t>
        </is>
      </c>
      <c r="D3611" s="18" t="inlineStr">
        <is>
          <t>M</t>
        </is>
      </c>
      <c r="E3611" s="20" t="n">
        <v>1.0549</v>
      </c>
      <c r="F3611" s="21">
        <f>ROUND(M3611*FATOR, 2)</f>
        <v/>
      </c>
      <c r="G3611" s="21">
        <f>TRUNC(TRUNC(E3611,8)*F3611,2)</f>
        <v/>
      </c>
      <c r="L3611" t="n">
        <v>1.0549</v>
      </c>
      <c r="M3611" t="n">
        <v>5.36</v>
      </c>
      <c r="N3611">
        <f>(M3611-F3611)</f>
        <v/>
      </c>
    </row>
    <row r="3612" ht="15" customHeight="1">
      <c r="A3612" s="1" t="n"/>
      <c r="B3612" s="1" t="n"/>
      <c r="C3612" s="1" t="n"/>
      <c r="D3612" s="1" t="n"/>
      <c r="E3612" s="77" t="inlineStr">
        <is>
          <t>TOTAL Material:</t>
        </is>
      </c>
      <c r="F3612" s="89" t="n"/>
      <c r="G3612" s="22">
        <f>SUM(G3610:G3611)</f>
        <v/>
      </c>
    </row>
    <row r="3613" ht="15" customHeight="1">
      <c r="A3613" s="76" t="inlineStr">
        <is>
          <t>Mão de Obra com Encargos Complementares</t>
        </is>
      </c>
      <c r="B3613" s="89" t="n"/>
      <c r="C3613" s="74" t="inlineStr">
        <is>
          <t>FONTE</t>
        </is>
      </c>
      <c r="D3613" s="74" t="inlineStr">
        <is>
          <t>UNID</t>
        </is>
      </c>
      <c r="E3613" s="74" t="inlineStr">
        <is>
          <t>COEFICIENTE</t>
        </is>
      </c>
      <c r="F3613" s="74" t="inlineStr">
        <is>
          <t>PREÇO UNITÁRIO</t>
        </is>
      </c>
      <c r="G3613" s="74" t="inlineStr">
        <is>
          <t>TOTAL</t>
        </is>
      </c>
    </row>
    <row r="3614" ht="21" customHeight="1">
      <c r="A3614" s="18" t="inlineStr">
        <is>
          <t>88248</t>
        </is>
      </c>
      <c r="B3614" s="19" t="inlineStr">
        <is>
          <t>AUXILIAR DE ENCANADOR OU BOMBEIRO HIDRÁULICO COM ENCARGOS COMPLEMENTARES</t>
        </is>
      </c>
      <c r="C3614" s="18" t="inlineStr">
        <is>
          <t>SINAPI</t>
        </is>
      </c>
      <c r="D3614" s="18" t="inlineStr">
        <is>
          <t>H</t>
        </is>
      </c>
      <c r="E3614" s="20">
        <f>L3614*FATOR</f>
        <v/>
      </c>
      <c r="F3614" s="21">
        <f>'COMPOSICOES AUXILIARES'!G395</f>
        <v/>
      </c>
      <c r="G3614" s="21">
        <f>TRUNC(TRUNC(E3614,8)*F3614,2)</f>
        <v/>
      </c>
      <c r="L3614" t="n">
        <v>0.293</v>
      </c>
      <c r="M3614" t="n">
        <v>22.64</v>
      </c>
      <c r="N3614">
        <f>(M3614-F3614)</f>
        <v/>
      </c>
    </row>
    <row r="3615" ht="21" customHeight="1">
      <c r="A3615" s="18" t="inlineStr">
        <is>
          <t>88267</t>
        </is>
      </c>
      <c r="B3615" s="19" t="inlineStr">
        <is>
          <t>ENCANADOR OU BOMBEIRO HIDRÁULICO COM ENCARGOS COMPLEMENTARES</t>
        </is>
      </c>
      <c r="C3615" s="18" t="inlineStr">
        <is>
          <t>SINAPI</t>
        </is>
      </c>
      <c r="D3615" s="18" t="inlineStr">
        <is>
          <t>H</t>
        </is>
      </c>
      <c r="E3615" s="20">
        <f>L3615*FATOR</f>
        <v/>
      </c>
      <c r="F3615" s="21">
        <f>'COMPOSICOES AUXILIARES'!G1569</f>
        <v/>
      </c>
      <c r="G3615" s="21">
        <f>TRUNC(TRUNC(E3615,8)*F3615,2)</f>
        <v/>
      </c>
      <c r="L3615" t="n">
        <v>0.293</v>
      </c>
      <c r="M3615" t="n">
        <v>28.12</v>
      </c>
      <c r="N3615">
        <f>(M3615-F3615)</f>
        <v/>
      </c>
    </row>
    <row r="3616" ht="18" customHeight="1">
      <c r="A3616" s="1" t="n"/>
      <c r="B3616" s="1" t="n"/>
      <c r="C3616" s="1" t="n"/>
      <c r="D3616" s="1" t="n"/>
      <c r="E3616" s="77" t="inlineStr">
        <is>
          <t>TOTAL Mão de Obra com Encargos Complementares:</t>
        </is>
      </c>
      <c r="F3616" s="89" t="n"/>
      <c r="G3616" s="22">
        <f>SUM(G3614:G3615)</f>
        <v/>
      </c>
    </row>
    <row r="3617" ht="15" customHeight="1">
      <c r="A3617" s="1" t="n"/>
      <c r="B3617" s="1" t="n"/>
      <c r="C3617" s="1" t="n"/>
      <c r="D3617" s="1" t="n"/>
      <c r="E3617" s="78" t="inlineStr">
        <is>
          <t>VALOR:</t>
        </is>
      </c>
      <c r="F3617" s="89" t="n"/>
      <c r="G3617" s="4">
        <f>SUM(G3612,G3616)</f>
        <v/>
      </c>
    </row>
    <row r="3618" ht="15" customHeight="1">
      <c r="A3618" s="1" t="n"/>
      <c r="B3618" s="1" t="n"/>
      <c r="C3618" s="1" t="n"/>
      <c r="D3618" s="1" t="n"/>
      <c r="E3618" s="78" t="inlineStr">
        <is>
          <t>VALOR BDI:</t>
        </is>
      </c>
      <c r="F3618" s="89" t="n"/>
      <c r="G3618" s="4">
        <f>ROUNDDOWN(G3617*BDI,2)</f>
        <v/>
      </c>
    </row>
    <row r="3619" ht="15" customHeight="1">
      <c r="A3619" s="1" t="n"/>
      <c r="B3619" s="1" t="n"/>
      <c r="C3619" s="1" t="n"/>
      <c r="D3619" s="1" t="n"/>
      <c r="E3619" s="78" t="inlineStr">
        <is>
          <t>VALOR COM BDI:</t>
        </is>
      </c>
      <c r="F3619" s="89" t="n"/>
      <c r="G3619" s="4">
        <f>G3618 + G3617</f>
        <v/>
      </c>
    </row>
    <row r="3620" ht="9.949999999999999" customHeight="1">
      <c r="A3620" s="1" t="n"/>
      <c r="B3620" s="1" t="n"/>
      <c r="C3620" s="1" t="n"/>
      <c r="D3620" s="1" t="n"/>
      <c r="E3620" s="79" t="n"/>
    </row>
    <row r="3621" ht="20.1" customHeight="1">
      <c r="A3621" s="80" t="inlineStr">
        <is>
          <t>89356 TUBO, PVC, SOLDÁVEL, DE 25MM, INSTALADO EM RAMAL OU SUB-RAMAL DE ÁGUA - FORNECIMENTO E INSTALAÇÃO. AF_06/2022 (M)</t>
        </is>
      </c>
      <c r="B3621" s="88" t="n"/>
      <c r="C3621" s="88" t="n"/>
      <c r="D3621" s="88" t="n"/>
      <c r="E3621" s="88" t="n"/>
      <c r="F3621" s="88" t="n"/>
      <c r="G3621" s="89" t="n"/>
    </row>
    <row r="3622" ht="15" customHeight="1">
      <c r="A3622" s="76" t="inlineStr">
        <is>
          <t>Material</t>
        </is>
      </c>
      <c r="B3622" s="89" t="n"/>
      <c r="C3622" s="74" t="inlineStr">
        <is>
          <t>FONTE</t>
        </is>
      </c>
      <c r="D3622" s="74" t="inlineStr">
        <is>
          <t>UNID</t>
        </is>
      </c>
      <c r="E3622" s="74" t="inlineStr">
        <is>
          <t>COEFICIENTE</t>
        </is>
      </c>
      <c r="F3622" s="74" t="inlineStr">
        <is>
          <t>PREÇO UNITÁRIO</t>
        </is>
      </c>
      <c r="G3622" s="74" t="inlineStr">
        <is>
          <t>TOTAL</t>
        </is>
      </c>
    </row>
    <row r="3623" ht="15" customHeight="1">
      <c r="A3623" s="18" t="inlineStr">
        <is>
          <t>00038383</t>
        </is>
      </c>
      <c r="B3623" s="19" t="inlineStr">
        <is>
          <t>LIXA D'AGUA EM FOLHA, GRAO 100</t>
        </is>
      </c>
      <c r="C3623" s="18" t="inlineStr">
        <is>
          <t>SINAPI</t>
        </is>
      </c>
      <c r="D3623" s="18" t="inlineStr">
        <is>
          <t>UN</t>
        </is>
      </c>
      <c r="E3623" s="20" t="n">
        <v>0.0886</v>
      </c>
      <c r="F3623" s="21">
        <f>ROUND(M3623*FATOR, 2)</f>
        <v/>
      </c>
      <c r="G3623" s="21">
        <f>TRUNC(TRUNC(E3623,8)*F3623,2)</f>
        <v/>
      </c>
      <c r="L3623" t="n">
        <v>0.0886</v>
      </c>
      <c r="M3623" t="n">
        <v>1.65</v>
      </c>
      <c r="N3623">
        <f>(M3623-F3623)</f>
        <v/>
      </c>
    </row>
    <row r="3624" ht="15" customHeight="1">
      <c r="A3624" s="18" t="inlineStr">
        <is>
          <t>00009868</t>
        </is>
      </c>
      <c r="B3624" s="19" t="inlineStr">
        <is>
          <t>TUBO PVC, SOLDAVEL, DE 25 MM, AGUA FRIA (NBR-5648)</t>
        </is>
      </c>
      <c r="C3624" s="18" t="inlineStr">
        <is>
          <t>SINAPI</t>
        </is>
      </c>
      <c r="D3624" s="18" t="inlineStr">
        <is>
          <t>M</t>
        </is>
      </c>
      <c r="E3624" s="20" t="n">
        <v>1.0493</v>
      </c>
      <c r="F3624" s="21">
        <f>ROUND(M3624*FATOR, 2)</f>
        <v/>
      </c>
      <c r="G3624" s="21">
        <f>TRUNC(TRUNC(E3624,8)*F3624,2)</f>
        <v/>
      </c>
      <c r="L3624" t="n">
        <v>1.0493</v>
      </c>
      <c r="M3624" t="n">
        <v>3.65</v>
      </c>
      <c r="N3624">
        <f>(M3624-F3624)</f>
        <v/>
      </c>
    </row>
    <row r="3625" ht="15" customHeight="1">
      <c r="A3625" s="1" t="n"/>
      <c r="B3625" s="1" t="n"/>
      <c r="C3625" s="1" t="n"/>
      <c r="D3625" s="1" t="n"/>
      <c r="E3625" s="77" t="inlineStr">
        <is>
          <t>TOTAL Material:</t>
        </is>
      </c>
      <c r="F3625" s="89" t="n"/>
      <c r="G3625" s="22">
        <f>SUM(G3623:G3624)</f>
        <v/>
      </c>
    </row>
    <row r="3626" ht="15" customHeight="1">
      <c r="A3626" s="76" t="inlineStr">
        <is>
          <t>Mão de Obra com Encargos Complementares</t>
        </is>
      </c>
      <c r="B3626" s="89" t="n"/>
      <c r="C3626" s="74" t="inlineStr">
        <is>
          <t>FONTE</t>
        </is>
      </c>
      <c r="D3626" s="74" t="inlineStr">
        <is>
          <t>UNID</t>
        </is>
      </c>
      <c r="E3626" s="74" t="inlineStr">
        <is>
          <t>COEFICIENTE</t>
        </is>
      </c>
      <c r="F3626" s="74" t="inlineStr">
        <is>
          <t>PREÇO UNITÁRIO</t>
        </is>
      </c>
      <c r="G3626" s="74" t="inlineStr">
        <is>
          <t>TOTAL</t>
        </is>
      </c>
    </row>
    <row r="3627" ht="21" customHeight="1">
      <c r="A3627" s="18" t="inlineStr">
        <is>
          <t>88248</t>
        </is>
      </c>
      <c r="B3627" s="19" t="inlineStr">
        <is>
          <t>AUXILIAR DE ENCANADOR OU BOMBEIRO HIDRÁULICO COM ENCARGOS COMPLEMENTARES</t>
        </is>
      </c>
      <c r="C3627" s="18" t="inlineStr">
        <is>
          <t>SINAPI</t>
        </is>
      </c>
      <c r="D3627" s="18" t="inlineStr">
        <is>
          <t>H</t>
        </is>
      </c>
      <c r="E3627" s="20">
        <f>L3627*FATOR</f>
        <v/>
      </c>
      <c r="F3627" s="21">
        <f>'COMPOSICOES AUXILIARES'!G395</f>
        <v/>
      </c>
      <c r="G3627" s="21">
        <f>TRUNC(TRUNC(E3627,8)*F3627,2)</f>
        <v/>
      </c>
      <c r="L3627" t="n">
        <v>0.38</v>
      </c>
      <c r="M3627" t="n">
        <v>22.64</v>
      </c>
      <c r="N3627">
        <f>(M3627-F3627)</f>
        <v/>
      </c>
    </row>
    <row r="3628" ht="21" customHeight="1">
      <c r="A3628" s="18" t="inlineStr">
        <is>
          <t>88267</t>
        </is>
      </c>
      <c r="B3628" s="19" t="inlineStr">
        <is>
          <t>ENCANADOR OU BOMBEIRO HIDRÁULICO COM ENCARGOS COMPLEMENTARES</t>
        </is>
      </c>
      <c r="C3628" s="18" t="inlineStr">
        <is>
          <t>SINAPI</t>
        </is>
      </c>
      <c r="D3628" s="18" t="inlineStr">
        <is>
          <t>H</t>
        </is>
      </c>
      <c r="E3628" s="20">
        <f>L3628*FATOR</f>
        <v/>
      </c>
      <c r="F3628" s="21">
        <f>'COMPOSICOES AUXILIARES'!G1569</f>
        <v/>
      </c>
      <c r="G3628" s="21">
        <f>TRUNC(TRUNC(E3628,8)*F3628,2)</f>
        <v/>
      </c>
      <c r="L3628" t="n">
        <v>0.38</v>
      </c>
      <c r="M3628" t="n">
        <v>28.12</v>
      </c>
      <c r="N3628">
        <f>(M3628-F3628)</f>
        <v/>
      </c>
    </row>
    <row r="3629" ht="18" customHeight="1">
      <c r="A3629" s="1" t="n"/>
      <c r="B3629" s="1" t="n"/>
      <c r="C3629" s="1" t="n"/>
      <c r="D3629" s="1" t="n"/>
      <c r="E3629" s="77" t="inlineStr">
        <is>
          <t>TOTAL Mão de Obra com Encargos Complementares:</t>
        </is>
      </c>
      <c r="F3629" s="89" t="n"/>
      <c r="G3629" s="22">
        <f>SUM(G3627:G3628)</f>
        <v/>
      </c>
    </row>
    <row r="3630" ht="15" customHeight="1">
      <c r="A3630" s="1" t="n"/>
      <c r="B3630" s="1" t="n"/>
      <c r="C3630" s="1" t="n"/>
      <c r="D3630" s="1" t="n"/>
      <c r="E3630" s="78" t="inlineStr">
        <is>
          <t>VALOR:</t>
        </is>
      </c>
      <c r="F3630" s="89" t="n"/>
      <c r="G3630" s="4">
        <f>SUM(G3625,G3629)</f>
        <v/>
      </c>
    </row>
    <row r="3631" ht="15" customHeight="1">
      <c r="A3631" s="1" t="n"/>
      <c r="B3631" s="1" t="n"/>
      <c r="C3631" s="1" t="n"/>
      <c r="D3631" s="1" t="n"/>
      <c r="E3631" s="78" t="inlineStr">
        <is>
          <t>VALOR BDI:</t>
        </is>
      </c>
      <c r="F3631" s="89" t="n"/>
      <c r="G3631" s="4">
        <f>ROUNDDOWN(G3630*BDI,2)</f>
        <v/>
      </c>
    </row>
    <row r="3632" ht="15" customHeight="1">
      <c r="A3632" s="1" t="n"/>
      <c r="B3632" s="1" t="n"/>
      <c r="C3632" s="1" t="n"/>
      <c r="D3632" s="1" t="n"/>
      <c r="E3632" s="78" t="inlineStr">
        <is>
          <t>VALOR COM BDI:</t>
        </is>
      </c>
      <c r="F3632" s="89" t="n"/>
      <c r="G3632" s="4">
        <f>G3631 + G3630</f>
        <v/>
      </c>
    </row>
    <row r="3633" ht="9.949999999999999" customHeight="1">
      <c r="A3633" s="1" t="n"/>
      <c r="B3633" s="1" t="n"/>
      <c r="C3633" s="1" t="n"/>
      <c r="D3633" s="1" t="n"/>
      <c r="E3633" s="79" t="n"/>
    </row>
    <row r="3634" ht="20.1" customHeight="1">
      <c r="A3634" s="80" t="inlineStr">
        <is>
          <t>90587 VIBRADOR DE IMERSÃO, DIÂMETRO DE PONTEIRA 45MM, MOTOR ELÉTRICO TRIFÁSICO POTÊNCIA DE 2 CV - CHI DIURNO. AF_06/2015 (CHI)</t>
        </is>
      </c>
      <c r="B3634" s="88" t="n"/>
      <c r="C3634" s="88" t="n"/>
      <c r="D3634" s="88" t="n"/>
      <c r="E3634" s="88" t="n"/>
      <c r="F3634" s="88" t="n"/>
      <c r="G3634" s="89" t="n"/>
    </row>
    <row r="3635" ht="15" customHeight="1">
      <c r="A3635" s="76" t="inlineStr">
        <is>
          <t>Serviço</t>
        </is>
      </c>
      <c r="B3635" s="89" t="n"/>
      <c r="C3635" s="74" t="inlineStr">
        <is>
          <t>FONTE</t>
        </is>
      </c>
      <c r="D3635" s="74" t="inlineStr">
        <is>
          <t>UNID</t>
        </is>
      </c>
      <c r="E3635" s="74" t="inlineStr">
        <is>
          <t>COEFICIENTE</t>
        </is>
      </c>
      <c r="F3635" s="74" t="inlineStr">
        <is>
          <t>PREÇO UNITÁRIO</t>
        </is>
      </c>
      <c r="G3635" s="74" t="inlineStr">
        <is>
          <t>TOTAL</t>
        </is>
      </c>
    </row>
    <row r="3636" ht="29.1" customHeight="1">
      <c r="A3636" s="18" t="inlineStr">
        <is>
          <t>90582</t>
        </is>
      </c>
      <c r="B3636" s="19" t="inlineStr">
        <is>
          <t>VIBRADOR DE IMERSÃO, DIÂMETRO DE PONTEIRA 45MM, MOTOR ELÉTRICO TRIFÁSICO POTÊNCIA DE 2 CV - DEPRECIAÇÃO. AF_06/2015</t>
        </is>
      </c>
      <c r="C3636" s="18" t="inlineStr">
        <is>
          <t>SINAPI</t>
        </is>
      </c>
      <c r="D3636" s="18" t="inlineStr">
        <is>
          <t>H</t>
        </is>
      </c>
      <c r="E3636" s="20" t="n">
        <v>1</v>
      </c>
      <c r="F3636" s="21">
        <f>'COMPOSICOES AUXILIARES'!G3658</f>
        <v/>
      </c>
      <c r="G3636" s="21">
        <f>TRUNC(TRUNC(E3636,8)*F3636,2)</f>
        <v/>
      </c>
      <c r="L3636" t="n">
        <v>1</v>
      </c>
      <c r="M3636" t="n">
        <v>0.37</v>
      </c>
      <c r="N3636">
        <f>(M3636-F3636)</f>
        <v/>
      </c>
    </row>
    <row r="3637" ht="29.1" customHeight="1">
      <c r="A3637" s="18" t="inlineStr">
        <is>
          <t>90583</t>
        </is>
      </c>
      <c r="B3637" s="19" t="inlineStr">
        <is>
          <t>VIBRADOR DE IMERSÃO, DIÂMETRO DE PONTEIRA 45MM, MOTOR ELÉTRICO TRIFÁSICO POTÊNCIA DE 2 CV - JUROS. AF_06/2015</t>
        </is>
      </c>
      <c r="C3637" s="18" t="inlineStr">
        <is>
          <t>SINAPI</t>
        </is>
      </c>
      <c r="D3637" s="18" t="inlineStr">
        <is>
          <t>H</t>
        </is>
      </c>
      <c r="E3637" s="20" t="n">
        <v>1</v>
      </c>
      <c r="F3637" s="21">
        <f>'COMPOSICOES AUXILIARES'!G3666</f>
        <v/>
      </c>
      <c r="G3637" s="21">
        <f>TRUNC(TRUNC(E3637,8)*F3637,2)</f>
        <v/>
      </c>
      <c r="L3637" t="n">
        <v>1</v>
      </c>
      <c r="M3637" t="n">
        <v>0.08</v>
      </c>
      <c r="N3637">
        <f>(M3637-F3637)</f>
        <v/>
      </c>
    </row>
    <row r="3638" ht="15" customHeight="1">
      <c r="A3638" s="1" t="n"/>
      <c r="B3638" s="1" t="n"/>
      <c r="C3638" s="1" t="n"/>
      <c r="D3638" s="1" t="n"/>
      <c r="E3638" s="77" t="inlineStr">
        <is>
          <t>TOTAL Serviço:</t>
        </is>
      </c>
      <c r="F3638" s="89" t="n"/>
      <c r="G3638" s="22">
        <f>SUM(G3636:G3637)</f>
        <v/>
      </c>
    </row>
    <row r="3639" ht="15" customHeight="1">
      <c r="A3639" s="1" t="n"/>
      <c r="B3639" s="1" t="n"/>
      <c r="C3639" s="1" t="n"/>
      <c r="D3639" s="1" t="n"/>
      <c r="E3639" s="78" t="inlineStr">
        <is>
          <t>VALOR:</t>
        </is>
      </c>
      <c r="F3639" s="89" t="n"/>
      <c r="G3639" s="4">
        <f>SUM(G3638)</f>
        <v/>
      </c>
    </row>
    <row r="3640" ht="15" customHeight="1">
      <c r="A3640" s="1" t="n"/>
      <c r="B3640" s="1" t="n"/>
      <c r="C3640" s="1" t="n"/>
      <c r="D3640" s="1" t="n"/>
      <c r="E3640" s="78" t="inlineStr">
        <is>
          <t>VALOR BDI:</t>
        </is>
      </c>
      <c r="F3640" s="89" t="n"/>
      <c r="G3640" s="4">
        <f>ROUNDDOWN(G3639*BDI,2)</f>
        <v/>
      </c>
    </row>
    <row r="3641" ht="15" customHeight="1">
      <c r="A3641" s="1" t="n"/>
      <c r="B3641" s="1" t="n"/>
      <c r="C3641" s="1" t="n"/>
      <c r="D3641" s="1" t="n"/>
      <c r="E3641" s="78" t="inlineStr">
        <is>
          <t>VALOR COM BDI:</t>
        </is>
      </c>
      <c r="F3641" s="89" t="n"/>
      <c r="G3641" s="4">
        <f>G3640 + G3639</f>
        <v/>
      </c>
    </row>
    <row r="3642" ht="9.949999999999999" customHeight="1">
      <c r="A3642" s="1" t="n"/>
      <c r="B3642" s="1" t="n"/>
      <c r="C3642" s="1" t="n"/>
      <c r="D3642" s="1" t="n"/>
      <c r="E3642" s="79" t="n"/>
    </row>
    <row r="3643" ht="20.1" customHeight="1">
      <c r="A3643" s="80" t="inlineStr">
        <is>
          <t>90586 VIBRADOR DE IMERSÃO, DIÂMETRO DE PONTEIRA 45MM, MOTOR ELÉTRICO TRIFÁSICO POTÊNCIA DE 2 CV - CHP DIURNO. AF_06/2015 (CHP)</t>
        </is>
      </c>
      <c r="B3643" s="88" t="n"/>
      <c r="C3643" s="88" t="n"/>
      <c r="D3643" s="88" t="n"/>
      <c r="E3643" s="88" t="n"/>
      <c r="F3643" s="88" t="n"/>
      <c r="G3643" s="89" t="n"/>
    </row>
    <row r="3644" ht="15" customHeight="1">
      <c r="A3644" s="76" t="inlineStr">
        <is>
          <t>Serviço</t>
        </is>
      </c>
      <c r="B3644" s="89" t="n"/>
      <c r="C3644" s="74" t="inlineStr">
        <is>
          <t>FONTE</t>
        </is>
      </c>
      <c r="D3644" s="74" t="inlineStr">
        <is>
          <t>UNID</t>
        </is>
      </c>
      <c r="E3644" s="74" t="inlineStr">
        <is>
          <t>COEFICIENTE</t>
        </is>
      </c>
      <c r="F3644" s="74" t="inlineStr">
        <is>
          <t>PREÇO UNITÁRIO</t>
        </is>
      </c>
      <c r="G3644" s="74" t="inlineStr">
        <is>
          <t>TOTAL</t>
        </is>
      </c>
    </row>
    <row r="3645" ht="29.1" customHeight="1">
      <c r="A3645" s="18" t="inlineStr">
        <is>
          <t>90582</t>
        </is>
      </c>
      <c r="B3645" s="19" t="inlineStr">
        <is>
          <t>VIBRADOR DE IMERSÃO, DIÂMETRO DE PONTEIRA 45MM, MOTOR ELÉTRICO TRIFÁSICO POTÊNCIA DE 2 CV - DEPRECIAÇÃO. AF_06/2015</t>
        </is>
      </c>
      <c r="C3645" s="18" t="inlineStr">
        <is>
          <t>SINAPI</t>
        </is>
      </c>
      <c r="D3645" s="18" t="inlineStr">
        <is>
          <t>H</t>
        </is>
      </c>
      <c r="E3645" s="20" t="n">
        <v>1</v>
      </c>
      <c r="F3645" s="21">
        <f>'COMPOSICOES AUXILIARES'!G3658</f>
        <v/>
      </c>
      <c r="G3645" s="21">
        <f>TRUNC(TRUNC(E3645,8)*F3645,2)</f>
        <v/>
      </c>
      <c r="L3645" t="n">
        <v>1</v>
      </c>
      <c r="M3645" t="n">
        <v>0.37</v>
      </c>
      <c r="N3645">
        <f>(M3645-F3645)</f>
        <v/>
      </c>
    </row>
    <row r="3646" ht="29.1" customHeight="1">
      <c r="A3646" s="18" t="inlineStr">
        <is>
          <t>90583</t>
        </is>
      </c>
      <c r="B3646" s="19" t="inlineStr">
        <is>
          <t>VIBRADOR DE IMERSÃO, DIÂMETRO DE PONTEIRA 45MM, MOTOR ELÉTRICO TRIFÁSICO POTÊNCIA DE 2 CV - JUROS. AF_06/2015</t>
        </is>
      </c>
      <c r="C3646" s="18" t="inlineStr">
        <is>
          <t>SINAPI</t>
        </is>
      </c>
      <c r="D3646" s="18" t="inlineStr">
        <is>
          <t>H</t>
        </is>
      </c>
      <c r="E3646" s="20" t="n">
        <v>1</v>
      </c>
      <c r="F3646" s="21">
        <f>'COMPOSICOES AUXILIARES'!G3666</f>
        <v/>
      </c>
      <c r="G3646" s="21">
        <f>TRUNC(TRUNC(E3646,8)*F3646,2)</f>
        <v/>
      </c>
      <c r="L3646" t="n">
        <v>1</v>
      </c>
      <c r="M3646" t="n">
        <v>0.08</v>
      </c>
      <c r="N3646">
        <f>(M3646-F3646)</f>
        <v/>
      </c>
    </row>
    <row r="3647" ht="29.1" customHeight="1">
      <c r="A3647" s="18" t="inlineStr">
        <is>
          <t>90584</t>
        </is>
      </c>
      <c r="B3647" s="19" t="inlineStr">
        <is>
          <t>VIBRADOR DE IMERSÃO, DIÂMETRO DE PONTEIRA 45MM, MOTOR ELÉTRICO TRIFÁSICO POTÊNCIA DE 2 CV - MANUTENÇÃO. AF_06/2015</t>
        </is>
      </c>
      <c r="C3647" s="18" t="inlineStr">
        <is>
          <t>SINAPI</t>
        </is>
      </c>
      <c r="D3647" s="18" t="inlineStr">
        <is>
          <t>H</t>
        </is>
      </c>
      <c r="E3647" s="20" t="n">
        <v>1</v>
      </c>
      <c r="F3647" s="21">
        <f>'COMPOSICOES AUXILIARES'!G3674</f>
        <v/>
      </c>
      <c r="G3647" s="21">
        <f>TRUNC(TRUNC(E3647,8)*F3647,2)</f>
        <v/>
      </c>
      <c r="L3647" t="n">
        <v>1</v>
      </c>
      <c r="M3647" t="n">
        <v>0.28</v>
      </c>
      <c r="N3647">
        <f>(M3647-F3647)</f>
        <v/>
      </c>
    </row>
    <row r="3648" ht="29.1" customHeight="1">
      <c r="A3648" s="18" t="inlineStr">
        <is>
          <t>90585</t>
        </is>
      </c>
      <c r="B3648" s="19" t="inlineStr">
        <is>
          <t>VIBRADOR DE IMERSÃO, DIÂMETRO DE PONTEIRA 45MM, MOTOR ELÉTRICO TRIFÁSICO POTÊNCIA DE 2 CV - MATERIAIS NA OPERAÇÃO. AF_06/2015</t>
        </is>
      </c>
      <c r="C3648" s="18" t="inlineStr">
        <is>
          <t>SINAPI</t>
        </is>
      </c>
      <c r="D3648" s="18" t="inlineStr">
        <is>
          <t>H</t>
        </is>
      </c>
      <c r="E3648" s="20" t="n">
        <v>1</v>
      </c>
      <c r="F3648" s="21">
        <f>'COMPOSICOES AUXILIARES'!G3682</f>
        <v/>
      </c>
      <c r="G3648" s="21">
        <f>TRUNC(TRUNC(E3648,8)*F3648,2)</f>
        <v/>
      </c>
      <c r="L3648" t="n">
        <v>1</v>
      </c>
      <c r="M3648" t="n">
        <v>0.5</v>
      </c>
      <c r="N3648">
        <f>(M3648-F3648)</f>
        <v/>
      </c>
    </row>
    <row r="3649" ht="15" customHeight="1">
      <c r="A3649" s="1" t="n"/>
      <c r="B3649" s="1" t="n"/>
      <c r="C3649" s="1" t="n"/>
      <c r="D3649" s="1" t="n"/>
      <c r="E3649" s="77" t="inlineStr">
        <is>
          <t>TOTAL Serviço:</t>
        </is>
      </c>
      <c r="F3649" s="89" t="n"/>
      <c r="G3649" s="22">
        <f>SUM(G3645:G3648)</f>
        <v/>
      </c>
    </row>
    <row r="3650" ht="15" customHeight="1">
      <c r="A3650" s="1" t="n"/>
      <c r="B3650" s="1" t="n"/>
      <c r="C3650" s="1" t="n"/>
      <c r="D3650" s="1" t="n"/>
      <c r="E3650" s="78" t="inlineStr">
        <is>
          <t>VALOR:</t>
        </is>
      </c>
      <c r="F3650" s="89" t="n"/>
      <c r="G3650" s="4">
        <f>SUM(G3649)</f>
        <v/>
      </c>
    </row>
    <row r="3651" ht="15" customHeight="1">
      <c r="A3651" s="1" t="n"/>
      <c r="B3651" s="1" t="n"/>
      <c r="C3651" s="1" t="n"/>
      <c r="D3651" s="1" t="n"/>
      <c r="E3651" s="78" t="inlineStr">
        <is>
          <t>VALOR BDI:</t>
        </is>
      </c>
      <c r="F3651" s="89" t="n"/>
      <c r="G3651" s="4">
        <f>ROUNDDOWN(G3650*BDI,2)</f>
        <v/>
      </c>
    </row>
    <row r="3652" ht="15" customHeight="1">
      <c r="A3652" s="1" t="n"/>
      <c r="B3652" s="1" t="n"/>
      <c r="C3652" s="1" t="n"/>
      <c r="D3652" s="1" t="n"/>
      <c r="E3652" s="78" t="inlineStr">
        <is>
          <t>VALOR COM BDI:</t>
        </is>
      </c>
      <c r="F3652" s="89" t="n"/>
      <c r="G3652" s="4">
        <f>G3651 + G3650</f>
        <v/>
      </c>
    </row>
    <row r="3653" ht="9.949999999999999" customHeight="1">
      <c r="A3653" s="1" t="n"/>
      <c r="B3653" s="1" t="n"/>
      <c r="C3653" s="1" t="n"/>
      <c r="D3653" s="1" t="n"/>
      <c r="E3653" s="79" t="n"/>
    </row>
    <row r="3654" ht="20.1" customHeight="1">
      <c r="A3654" s="80" t="inlineStr">
        <is>
          <t>90582 VIBRADOR DE IMERSÃO, DIÂMETRO DE PONTEIRA 45MM, MOTOR ELÉTRICO TRIFÁSICO POTÊNCIA DE 2 CV - DEPRECIAÇÃO. AF_06/2015 (H)</t>
        </is>
      </c>
      <c r="B3654" s="88" t="n"/>
      <c r="C3654" s="88" t="n"/>
      <c r="D3654" s="88" t="n"/>
      <c r="E3654" s="88" t="n"/>
      <c r="F3654" s="88" t="n"/>
      <c r="G3654" s="89" t="n"/>
    </row>
    <row r="3655" ht="15" customHeight="1">
      <c r="A3655" s="76" t="inlineStr">
        <is>
          <t>Equipamento</t>
        </is>
      </c>
      <c r="B3655" s="89" t="n"/>
      <c r="C3655" s="74" t="inlineStr">
        <is>
          <t>FONTE</t>
        </is>
      </c>
      <c r="D3655" s="74" t="inlineStr">
        <is>
          <t>UNID</t>
        </is>
      </c>
      <c r="E3655" s="74" t="inlineStr">
        <is>
          <t>COEFICIENTE</t>
        </is>
      </c>
      <c r="F3655" s="74" t="inlineStr">
        <is>
          <t>PREÇO UNITÁRIO</t>
        </is>
      </c>
      <c r="G3655" s="74" t="inlineStr">
        <is>
          <t>TOTAL</t>
        </is>
      </c>
    </row>
    <row r="3656" ht="21" customHeight="1">
      <c r="A3656" s="18" t="inlineStr">
        <is>
          <t>00013896</t>
        </is>
      </c>
      <c r="B3656" s="19" t="inlineStr">
        <is>
          <t>VIBRADOR DE IMERSAO, DIAMETRO DA PONTEIRA DE *45* MM, COM MOTOR ELETRICO TRIFASICO DE 2 HP (2 CV)</t>
        </is>
      </c>
      <c r="C3656" s="18" t="inlineStr">
        <is>
          <t>SINAPI</t>
        </is>
      </c>
      <c r="D3656" s="18" t="inlineStr">
        <is>
          <t>UN</t>
        </is>
      </c>
      <c r="E3656" s="20" t="n">
        <v>0.000128</v>
      </c>
      <c r="F3656" s="21">
        <f>ROUND(M3656*FATOR, 2)</f>
        <v/>
      </c>
      <c r="G3656" s="21">
        <f>TRUNC(TRUNC(E3656,8)*F3656,2)</f>
        <v/>
      </c>
      <c r="L3656" t="n">
        <v>0.000128</v>
      </c>
      <c r="M3656" t="n">
        <v>2897.59</v>
      </c>
      <c r="N3656">
        <f>(M3656-F3656)</f>
        <v/>
      </c>
    </row>
    <row r="3657" ht="15" customHeight="1">
      <c r="A3657" s="1" t="n"/>
      <c r="B3657" s="1" t="n"/>
      <c r="C3657" s="1" t="n"/>
      <c r="D3657" s="1" t="n"/>
      <c r="E3657" s="77" t="inlineStr">
        <is>
          <t>TOTAL Equipamento:</t>
        </is>
      </c>
      <c r="F3657" s="89" t="n"/>
      <c r="G3657" s="22">
        <f>SUM(G3656:G3656)</f>
        <v/>
      </c>
    </row>
    <row r="3658" ht="15" customHeight="1">
      <c r="A3658" s="1" t="n"/>
      <c r="B3658" s="1" t="n"/>
      <c r="C3658" s="1" t="n"/>
      <c r="D3658" s="1" t="n"/>
      <c r="E3658" s="78" t="inlineStr">
        <is>
          <t>VALOR:</t>
        </is>
      </c>
      <c r="F3658" s="89" t="n"/>
      <c r="G3658" s="4">
        <f>SUM(G3657)</f>
        <v/>
      </c>
    </row>
    <row r="3659" ht="15" customHeight="1">
      <c r="A3659" s="1" t="n"/>
      <c r="B3659" s="1" t="n"/>
      <c r="C3659" s="1" t="n"/>
      <c r="D3659" s="1" t="n"/>
      <c r="E3659" s="78" t="inlineStr">
        <is>
          <t>VALOR BDI:</t>
        </is>
      </c>
      <c r="F3659" s="89" t="n"/>
      <c r="G3659" s="4">
        <f>ROUNDDOWN(G3658*BDI,2)</f>
        <v/>
      </c>
    </row>
    <row r="3660" ht="15" customHeight="1">
      <c r="A3660" s="1" t="n"/>
      <c r="B3660" s="1" t="n"/>
      <c r="C3660" s="1" t="n"/>
      <c r="D3660" s="1" t="n"/>
      <c r="E3660" s="78" t="inlineStr">
        <is>
          <t>VALOR COM BDI:</t>
        </is>
      </c>
      <c r="F3660" s="89" t="n"/>
      <c r="G3660" s="4">
        <f>G3659 + G3658</f>
        <v/>
      </c>
    </row>
    <row r="3661" ht="9.949999999999999" customHeight="1">
      <c r="A3661" s="1" t="n"/>
      <c r="B3661" s="1" t="n"/>
      <c r="C3661" s="1" t="n"/>
      <c r="D3661" s="1" t="n"/>
      <c r="E3661" s="79" t="n"/>
    </row>
    <row r="3662" ht="20.1" customHeight="1">
      <c r="A3662" s="80" t="inlineStr">
        <is>
          <t>90583 VIBRADOR DE IMERSÃO, DIÂMETRO DE PONTEIRA 45MM, MOTOR ELÉTRICO TRIFÁSICO POTÊNCIA DE 2 CV - JUROS. AF_06/2015 (H)</t>
        </is>
      </c>
      <c r="B3662" s="88" t="n"/>
      <c r="C3662" s="88" t="n"/>
      <c r="D3662" s="88" t="n"/>
      <c r="E3662" s="88" t="n"/>
      <c r="F3662" s="88" t="n"/>
      <c r="G3662" s="89" t="n"/>
    </row>
    <row r="3663" ht="15" customHeight="1">
      <c r="A3663" s="76" t="inlineStr">
        <is>
          <t>Equipamento</t>
        </is>
      </c>
      <c r="B3663" s="89" t="n"/>
      <c r="C3663" s="74" t="inlineStr">
        <is>
          <t>FONTE</t>
        </is>
      </c>
      <c r="D3663" s="74" t="inlineStr">
        <is>
          <t>UNID</t>
        </is>
      </c>
      <c r="E3663" s="74" t="inlineStr">
        <is>
          <t>COEFICIENTE</t>
        </is>
      </c>
      <c r="F3663" s="74" t="inlineStr">
        <is>
          <t>PREÇO UNITÁRIO</t>
        </is>
      </c>
      <c r="G3663" s="74" t="inlineStr">
        <is>
          <t>TOTAL</t>
        </is>
      </c>
    </row>
    <row r="3664" ht="21" customHeight="1">
      <c r="A3664" s="18" t="inlineStr">
        <is>
          <t>00013896</t>
        </is>
      </c>
      <c r="B3664" s="19" t="inlineStr">
        <is>
          <t>VIBRADOR DE IMERSAO, DIAMETRO DA PONTEIRA DE *45* MM, COM MOTOR ELETRICO TRIFASICO DE 2 HP (2 CV)</t>
        </is>
      </c>
      <c r="C3664" s="18" t="inlineStr">
        <is>
          <t>SINAPI</t>
        </is>
      </c>
      <c r="D3664" s="18" t="inlineStr">
        <is>
          <t>UN</t>
        </is>
      </c>
      <c r="E3664" s="20" t="n">
        <v>2.96e-05</v>
      </c>
      <c r="F3664" s="21">
        <f>ROUND(M3664*FATOR, 2)</f>
        <v/>
      </c>
      <c r="G3664" s="21">
        <f>TRUNC(TRUNC(E3664,8)*F3664,2)</f>
        <v/>
      </c>
      <c r="M3664" t="n">
        <v>2897.59</v>
      </c>
      <c r="N3664">
        <f>(M3664-F3664)</f>
        <v/>
      </c>
    </row>
    <row r="3665" ht="15" customHeight="1">
      <c r="A3665" s="1" t="n"/>
      <c r="B3665" s="1" t="n"/>
      <c r="C3665" s="1" t="n"/>
      <c r="D3665" s="1" t="n"/>
      <c r="E3665" s="77" t="inlineStr">
        <is>
          <t>TOTAL Equipamento:</t>
        </is>
      </c>
      <c r="F3665" s="89" t="n"/>
      <c r="G3665" s="22">
        <f>SUM(G3664:G3664)</f>
        <v/>
      </c>
    </row>
    <row r="3666" ht="15" customHeight="1">
      <c r="A3666" s="1" t="n"/>
      <c r="B3666" s="1" t="n"/>
      <c r="C3666" s="1" t="n"/>
      <c r="D3666" s="1" t="n"/>
      <c r="E3666" s="78" t="inlineStr">
        <is>
          <t>VALOR:</t>
        </is>
      </c>
      <c r="F3666" s="89" t="n"/>
      <c r="G3666" s="4">
        <f>SUM(G3665)</f>
        <v/>
      </c>
    </row>
    <row r="3667" ht="15" customHeight="1">
      <c r="A3667" s="1" t="n"/>
      <c r="B3667" s="1" t="n"/>
      <c r="C3667" s="1" t="n"/>
      <c r="D3667" s="1" t="n"/>
      <c r="E3667" s="78" t="inlineStr">
        <is>
          <t>VALOR BDI:</t>
        </is>
      </c>
      <c r="F3667" s="89" t="n"/>
      <c r="G3667" s="4">
        <f>ROUNDDOWN(G3666*BDI,2)</f>
        <v/>
      </c>
    </row>
    <row r="3668" ht="15" customHeight="1">
      <c r="A3668" s="1" t="n"/>
      <c r="B3668" s="1" t="n"/>
      <c r="C3668" s="1" t="n"/>
      <c r="D3668" s="1" t="n"/>
      <c r="E3668" s="78" t="inlineStr">
        <is>
          <t>VALOR COM BDI:</t>
        </is>
      </c>
      <c r="F3668" s="89" t="n"/>
      <c r="G3668" s="4">
        <f>G3667 + G3666</f>
        <v/>
      </c>
    </row>
    <row r="3669" ht="9.949999999999999" customHeight="1">
      <c r="A3669" s="1" t="n"/>
      <c r="B3669" s="1" t="n"/>
      <c r="C3669" s="1" t="n"/>
      <c r="D3669" s="1" t="n"/>
      <c r="E3669" s="79" t="n"/>
    </row>
    <row r="3670" ht="20.1" customHeight="1">
      <c r="A3670" s="80" t="inlineStr">
        <is>
          <t>90584 VIBRADOR DE IMERSÃO, DIÂMETRO DE PONTEIRA 45MM, MOTOR ELÉTRICO TRIFÁSICO POTÊNCIA DE 2 CV - MANUTENÇÃO. AF_06/2015 (H)</t>
        </is>
      </c>
      <c r="B3670" s="88" t="n"/>
      <c r="C3670" s="88" t="n"/>
      <c r="D3670" s="88" t="n"/>
      <c r="E3670" s="88" t="n"/>
      <c r="F3670" s="88" t="n"/>
      <c r="G3670" s="89" t="n"/>
    </row>
    <row r="3671" ht="15" customHeight="1">
      <c r="A3671" s="76" t="inlineStr">
        <is>
          <t>Equipamento</t>
        </is>
      </c>
      <c r="B3671" s="89" t="n"/>
      <c r="C3671" s="74" t="inlineStr">
        <is>
          <t>FONTE</t>
        </is>
      </c>
      <c r="D3671" s="74" t="inlineStr">
        <is>
          <t>UNID</t>
        </is>
      </c>
      <c r="E3671" s="74" t="inlineStr">
        <is>
          <t>COEFICIENTE</t>
        </is>
      </c>
      <c r="F3671" s="74" t="inlineStr">
        <is>
          <t>PREÇO UNITÁRIO</t>
        </is>
      </c>
      <c r="G3671" s="74" t="inlineStr">
        <is>
          <t>TOTAL</t>
        </is>
      </c>
    </row>
    <row r="3672" ht="21" customHeight="1">
      <c r="A3672" s="18" t="inlineStr">
        <is>
          <t>00013896</t>
        </is>
      </c>
      <c r="B3672" s="19" t="inlineStr">
        <is>
          <t>VIBRADOR DE IMERSAO, DIAMETRO DA PONTEIRA DE *45* MM, COM MOTOR ELETRICO TRIFASICO DE 2 HP (2 CV)</t>
        </is>
      </c>
      <c r="C3672" s="18" t="inlineStr">
        <is>
          <t>SINAPI</t>
        </is>
      </c>
      <c r="D3672" s="18" t="inlineStr">
        <is>
          <t>UN</t>
        </is>
      </c>
      <c r="E3672" s="20" t="n">
        <v>0.0001</v>
      </c>
      <c r="F3672" s="21">
        <f>ROUND(M3672*FATOR, 2)</f>
        <v/>
      </c>
      <c r="G3672" s="21">
        <f>TRUNC(TRUNC(E3672,8)*F3672,2)</f>
        <v/>
      </c>
      <c r="L3672" t="n">
        <v>0.0001</v>
      </c>
      <c r="M3672" t="n">
        <v>2897.59</v>
      </c>
      <c r="N3672">
        <f>(M3672-F3672)</f>
        <v/>
      </c>
    </row>
    <row r="3673" ht="15" customHeight="1">
      <c r="A3673" s="1" t="n"/>
      <c r="B3673" s="1" t="n"/>
      <c r="C3673" s="1" t="n"/>
      <c r="D3673" s="1" t="n"/>
      <c r="E3673" s="77" t="inlineStr">
        <is>
          <t>TOTAL Equipamento:</t>
        </is>
      </c>
      <c r="F3673" s="89" t="n"/>
      <c r="G3673" s="22">
        <f>SUM(G3672:G3672)</f>
        <v/>
      </c>
    </row>
    <row r="3674" ht="15" customHeight="1">
      <c r="A3674" s="1" t="n"/>
      <c r="B3674" s="1" t="n"/>
      <c r="C3674" s="1" t="n"/>
      <c r="D3674" s="1" t="n"/>
      <c r="E3674" s="78" t="inlineStr">
        <is>
          <t>VALOR:</t>
        </is>
      </c>
      <c r="F3674" s="89" t="n"/>
      <c r="G3674" s="4">
        <f>SUM(G3673)</f>
        <v/>
      </c>
    </row>
    <row r="3675" ht="15" customHeight="1">
      <c r="A3675" s="1" t="n"/>
      <c r="B3675" s="1" t="n"/>
      <c r="C3675" s="1" t="n"/>
      <c r="D3675" s="1" t="n"/>
      <c r="E3675" s="78" t="inlineStr">
        <is>
          <t>VALOR BDI:</t>
        </is>
      </c>
      <c r="F3675" s="89" t="n"/>
      <c r="G3675" s="4">
        <f>ROUNDDOWN(G3674*BDI,2)</f>
        <v/>
      </c>
    </row>
    <row r="3676" ht="15" customHeight="1">
      <c r="A3676" s="1" t="n"/>
      <c r="B3676" s="1" t="n"/>
      <c r="C3676" s="1" t="n"/>
      <c r="D3676" s="1" t="n"/>
      <c r="E3676" s="78" t="inlineStr">
        <is>
          <t>VALOR COM BDI:</t>
        </is>
      </c>
      <c r="F3676" s="89" t="n"/>
      <c r="G3676" s="4">
        <f>G3675 + G3674</f>
        <v/>
      </c>
    </row>
    <row r="3677" ht="9.949999999999999" customHeight="1">
      <c r="A3677" s="1" t="n"/>
      <c r="B3677" s="1" t="n"/>
      <c r="C3677" s="1" t="n"/>
      <c r="D3677" s="1" t="n"/>
      <c r="E3677" s="79" t="n"/>
    </row>
    <row r="3678" ht="20.1" customHeight="1">
      <c r="A3678" s="80" t="inlineStr">
        <is>
          <t>90585 VIBRADOR DE IMERSÃO, DIÂMETRO DE PONTEIRA 45MM, MOTOR ELÉTRICO TRIFÁSICO POTÊNCIA DE 2 CV - MATERIAIS NA OPERAÇÃO. AF_06/2015 (H)</t>
        </is>
      </c>
      <c r="B3678" s="88" t="n"/>
      <c r="C3678" s="88" t="n"/>
      <c r="D3678" s="88" t="n"/>
      <c r="E3678" s="88" t="n"/>
      <c r="F3678" s="88" t="n"/>
      <c r="G3678" s="89" t="n"/>
    </row>
    <row r="3679" ht="15" customHeight="1">
      <c r="A3679" s="76" t="inlineStr">
        <is>
          <t>Especiais</t>
        </is>
      </c>
      <c r="B3679" s="89" t="n"/>
      <c r="C3679" s="74" t="inlineStr">
        <is>
          <t>FONTE</t>
        </is>
      </c>
      <c r="D3679" s="74" t="inlineStr">
        <is>
          <t>UNID</t>
        </is>
      </c>
      <c r="E3679" s="74" t="inlineStr">
        <is>
          <t>COEFICIENTE</t>
        </is>
      </c>
      <c r="F3679" s="74" t="inlineStr">
        <is>
          <t>PREÇO UNITÁRIO</t>
        </is>
      </c>
      <c r="G3679" s="74" t="inlineStr">
        <is>
          <t>TOTAL</t>
        </is>
      </c>
    </row>
    <row r="3680" ht="21" customHeight="1">
      <c r="A3680" s="18" t="inlineStr">
        <is>
          <t>00002705</t>
        </is>
      </c>
      <c r="B3680" s="19" t="inlineStr">
        <is>
          <t>ENERGIA ELETRICA ATE 2000 KWH INDUSTRIAL, SEM DEMANDA</t>
        </is>
      </c>
      <c r="C3680" s="18" t="inlineStr">
        <is>
          <t>SINAPI</t>
        </is>
      </c>
      <c r="D3680" s="18" t="inlineStr">
        <is>
          <t>KWH</t>
        </is>
      </c>
      <c r="E3680" s="20" t="n">
        <v>0.52</v>
      </c>
      <c r="F3680" s="21">
        <f>ROUND(M3680*FATOR, 2)</f>
        <v/>
      </c>
      <c r="G3680" s="21">
        <f>TRUNC(TRUNC(E3680,8)*F3680,2)</f>
        <v/>
      </c>
      <c r="L3680" t="n">
        <v>0.52</v>
      </c>
      <c r="M3680" t="n">
        <v>0.97</v>
      </c>
      <c r="N3680">
        <f>(M3680-F3680)</f>
        <v/>
      </c>
    </row>
    <row r="3681" ht="15" customHeight="1">
      <c r="A3681" s="1" t="n"/>
      <c r="B3681" s="1" t="n"/>
      <c r="C3681" s="1" t="n"/>
      <c r="D3681" s="1" t="n"/>
      <c r="E3681" s="77" t="inlineStr">
        <is>
          <t>TOTAL Especiais:</t>
        </is>
      </c>
      <c r="F3681" s="89" t="n"/>
      <c r="G3681" s="22">
        <f>SUM(G3680:G3680)</f>
        <v/>
      </c>
    </row>
    <row r="3682" ht="15" customHeight="1">
      <c r="A3682" s="1" t="n"/>
      <c r="B3682" s="1" t="n"/>
      <c r="C3682" s="1" t="n"/>
      <c r="D3682" s="1" t="n"/>
      <c r="E3682" s="78" t="inlineStr">
        <is>
          <t>VALOR:</t>
        </is>
      </c>
      <c r="F3682" s="89" t="n"/>
      <c r="G3682" s="4">
        <f>SUM(G3681)</f>
        <v/>
      </c>
    </row>
    <row r="3683" ht="15" customHeight="1">
      <c r="A3683" s="1" t="n"/>
      <c r="B3683" s="1" t="n"/>
      <c r="C3683" s="1" t="n"/>
      <c r="D3683" s="1" t="n"/>
      <c r="E3683" s="78" t="inlineStr">
        <is>
          <t>VALOR BDI:</t>
        </is>
      </c>
      <c r="F3683" s="89" t="n"/>
      <c r="G3683" s="4">
        <f>ROUNDDOWN(G3682*BDI,2)</f>
        <v/>
      </c>
    </row>
    <row r="3684" ht="15" customHeight="1">
      <c r="A3684" s="1" t="n"/>
      <c r="B3684" s="1" t="n"/>
      <c r="C3684" s="1" t="n"/>
      <c r="D3684" s="1" t="n"/>
      <c r="E3684" s="78" t="inlineStr">
        <is>
          <t>VALOR COM BDI:</t>
        </is>
      </c>
      <c r="F3684" s="89" t="n"/>
      <c r="G3684" s="4">
        <f>G3683 + G3682</f>
        <v/>
      </c>
    </row>
    <row r="3685" ht="9.949999999999999" customHeight="1">
      <c r="A3685" s="1" t="n"/>
      <c r="B3685" s="1" t="n"/>
      <c r="C3685" s="1" t="n"/>
      <c r="D3685" s="1" t="n"/>
      <c r="E3685" s="79" t="n"/>
    </row>
    <row r="3686" ht="20.1" customHeight="1">
      <c r="A3686" s="80" t="inlineStr">
        <is>
          <t>86877 VÁLVULA EM METAL CROMADO 1.1/2" X 1.1/2" PARA TANQUE OU LAVATÓRIO, COM OU SEM LADRÃO - FORNECIMENTO E INSTALAÇÃO. AF_01/2020 (UN)</t>
        </is>
      </c>
      <c r="B3686" s="88" t="n"/>
      <c r="C3686" s="88" t="n"/>
      <c r="D3686" s="88" t="n"/>
      <c r="E3686" s="88" t="n"/>
      <c r="F3686" s="88" t="n"/>
      <c r="G3686" s="89" t="n"/>
    </row>
    <row r="3687" ht="15" customHeight="1">
      <c r="A3687" s="76" t="inlineStr">
        <is>
          <t>Material</t>
        </is>
      </c>
      <c r="B3687" s="89" t="n"/>
      <c r="C3687" s="74" t="inlineStr">
        <is>
          <t>FONTE</t>
        </is>
      </c>
      <c r="D3687" s="74" t="inlineStr">
        <is>
          <t>UNID</t>
        </is>
      </c>
      <c r="E3687" s="74" t="inlineStr">
        <is>
          <t>COEFICIENTE</t>
        </is>
      </c>
      <c r="F3687" s="74" t="inlineStr">
        <is>
          <t>PREÇO UNITÁRIO</t>
        </is>
      </c>
      <c r="G3687" s="74" t="inlineStr">
        <is>
          <t>TOTAL</t>
        </is>
      </c>
    </row>
    <row r="3688" ht="15" customHeight="1">
      <c r="A3688" s="18" t="inlineStr">
        <is>
          <t>00003146</t>
        </is>
      </c>
      <c r="B3688" s="19" t="inlineStr">
        <is>
          <t>FITA VEDA ROSCA EM ROLOS DE 18 MM X 10 M (L X C)</t>
        </is>
      </c>
      <c r="C3688" s="18" t="inlineStr">
        <is>
          <t>SINAPI</t>
        </is>
      </c>
      <c r="D3688" s="18" t="inlineStr">
        <is>
          <t>UN</t>
        </is>
      </c>
      <c r="E3688" s="20" t="n">
        <v>0.048</v>
      </c>
      <c r="F3688" s="21">
        <f>ROUND(M3688*FATOR, 2)</f>
        <v/>
      </c>
      <c r="G3688" s="21">
        <f>TRUNC(TRUNC(E3688,8)*F3688,2)</f>
        <v/>
      </c>
      <c r="L3688" t="n">
        <v>0.048</v>
      </c>
      <c r="M3688" t="n">
        <v>3.95</v>
      </c>
      <c r="N3688">
        <f>(M3688-F3688)</f>
        <v/>
      </c>
    </row>
    <row r="3689" ht="21" customHeight="1">
      <c r="A3689" s="18" t="inlineStr">
        <is>
          <t>00037588</t>
        </is>
      </c>
      <c r="B3689" s="19" t="inlineStr">
        <is>
          <t>VALVULA DE ESCOAMENTO PARA TANQUE, EM METAL CROMADO, 1.1/2 ", SEM LADRAO, COM TAMPAO PLASTICO</t>
        </is>
      </c>
      <c r="C3689" s="18" t="inlineStr">
        <is>
          <t>SINAPI</t>
        </is>
      </c>
      <c r="D3689" s="18" t="inlineStr">
        <is>
          <t>UN</t>
        </is>
      </c>
      <c r="E3689" s="20" t="n">
        <v>1</v>
      </c>
      <c r="F3689" s="21">
        <f>ROUND(M3689*FATOR, 2)</f>
        <v/>
      </c>
      <c r="G3689" s="21">
        <f>TRUNC(TRUNC(E3689,8)*F3689,2)</f>
        <v/>
      </c>
      <c r="L3689" t="n">
        <v>1</v>
      </c>
      <c r="M3689" t="n">
        <v>66.34</v>
      </c>
      <c r="N3689">
        <f>(M3689-F3689)</f>
        <v/>
      </c>
    </row>
    <row r="3690" ht="15" customHeight="1">
      <c r="A3690" s="1" t="n"/>
      <c r="B3690" s="1" t="n"/>
      <c r="C3690" s="1" t="n"/>
      <c r="D3690" s="1" t="n"/>
      <c r="E3690" s="77" t="inlineStr">
        <is>
          <t>TOTAL Material:</t>
        </is>
      </c>
      <c r="F3690" s="89" t="n"/>
      <c r="G3690" s="22">
        <f>SUM(G3688:G3689)</f>
        <v/>
      </c>
    </row>
    <row r="3691" ht="15" customHeight="1">
      <c r="A3691" s="76" t="inlineStr">
        <is>
          <t>Mão de Obra com Encargos Complementares</t>
        </is>
      </c>
      <c r="B3691" s="89" t="n"/>
      <c r="C3691" s="74" t="inlineStr">
        <is>
          <t>FONTE</t>
        </is>
      </c>
      <c r="D3691" s="74" t="inlineStr">
        <is>
          <t>UNID</t>
        </is>
      </c>
      <c r="E3691" s="74" t="inlineStr">
        <is>
          <t>COEFICIENTE</t>
        </is>
      </c>
      <c r="F3691" s="74" t="inlineStr">
        <is>
          <t>PREÇO UNITÁRIO</t>
        </is>
      </c>
      <c r="G3691" s="74" t="inlineStr">
        <is>
          <t>TOTAL</t>
        </is>
      </c>
    </row>
    <row r="3692" ht="21" customHeight="1">
      <c r="A3692" s="18" t="inlineStr">
        <is>
          <t>88267</t>
        </is>
      </c>
      <c r="B3692" s="19" t="inlineStr">
        <is>
          <t>ENCANADOR OU BOMBEIRO HIDRÁULICO COM ENCARGOS COMPLEMENTARES</t>
        </is>
      </c>
      <c r="C3692" s="18" t="inlineStr">
        <is>
          <t>SINAPI</t>
        </is>
      </c>
      <c r="D3692" s="18" t="inlineStr">
        <is>
          <t>H</t>
        </is>
      </c>
      <c r="E3692" s="20">
        <f>L3692*FATOR</f>
        <v/>
      </c>
      <c r="F3692" s="21">
        <f>'COMPOSICOES AUXILIARES'!G1569</f>
        <v/>
      </c>
      <c r="G3692" s="21">
        <f>TRUNC(TRUNC(E3692,8)*F3692,2)</f>
        <v/>
      </c>
      <c r="L3692" t="n">
        <v>0.174</v>
      </c>
      <c r="M3692" t="n">
        <v>28.12</v>
      </c>
      <c r="N3692">
        <f>(M3692-F3692)</f>
        <v/>
      </c>
    </row>
    <row r="3693" ht="15" customHeight="1">
      <c r="A3693" s="18" t="inlineStr">
        <is>
          <t>88316</t>
        </is>
      </c>
      <c r="B3693" s="19" t="inlineStr">
        <is>
          <t>SERVENTE COM ENCARGOS COMPLEMENTARES</t>
        </is>
      </c>
      <c r="C3693" s="18" t="inlineStr">
        <is>
          <t>SINAPI</t>
        </is>
      </c>
      <c r="D3693" s="18" t="inlineStr">
        <is>
          <t>H</t>
        </is>
      </c>
      <c r="E3693" s="20">
        <f>L3693*FATOR</f>
        <v/>
      </c>
      <c r="F3693" s="21">
        <f>'COMPOSICOES AUXILIARES'!G3382</f>
        <v/>
      </c>
      <c r="G3693" s="21">
        <f>TRUNC(TRUNC(E3693,8)*F3693,2)</f>
        <v/>
      </c>
      <c r="L3693" t="n">
        <v>0.0548</v>
      </c>
      <c r="M3693" t="n">
        <v>22.1</v>
      </c>
      <c r="N3693">
        <f>(M3693-F3693)</f>
        <v/>
      </c>
    </row>
    <row r="3694" ht="18" customHeight="1">
      <c r="A3694" s="1" t="n"/>
      <c r="B3694" s="1" t="n"/>
      <c r="C3694" s="1" t="n"/>
      <c r="D3694" s="1" t="n"/>
      <c r="E3694" s="77" t="inlineStr">
        <is>
          <t>TOTAL Mão de Obra com Encargos Complementares:</t>
        </is>
      </c>
      <c r="F3694" s="89" t="n"/>
      <c r="G3694" s="22">
        <f>SUM(G3692:G3693)</f>
        <v/>
      </c>
    </row>
    <row r="3695" ht="15" customHeight="1">
      <c r="A3695" s="1" t="n"/>
      <c r="B3695" s="1" t="n"/>
      <c r="C3695" s="1" t="n"/>
      <c r="D3695" s="1" t="n"/>
      <c r="E3695" s="78" t="inlineStr">
        <is>
          <t>VALOR:</t>
        </is>
      </c>
      <c r="F3695" s="89" t="n"/>
      <c r="G3695" s="4">
        <f>SUM(G3690,G3694)</f>
        <v/>
      </c>
    </row>
    <row r="3696" ht="15" customHeight="1">
      <c r="A3696" s="1" t="n"/>
      <c r="B3696" s="1" t="n"/>
      <c r="C3696" s="1" t="n"/>
      <c r="D3696" s="1" t="n"/>
      <c r="E3696" s="78" t="inlineStr">
        <is>
          <t>VALOR BDI:</t>
        </is>
      </c>
      <c r="F3696" s="89" t="n"/>
      <c r="G3696" s="4">
        <f>ROUNDDOWN(G3695*BDI,2)</f>
        <v/>
      </c>
    </row>
    <row r="3697" ht="15" customHeight="1">
      <c r="A3697" s="1" t="n"/>
      <c r="B3697" s="1" t="n"/>
      <c r="C3697" s="1" t="n"/>
      <c r="D3697" s="1" t="n"/>
      <c r="E3697" s="78" t="inlineStr">
        <is>
          <t>VALOR COM BDI:</t>
        </is>
      </c>
      <c r="F3697" s="89" t="n"/>
      <c r="G3697" s="4">
        <f>G3696 + G3695</f>
        <v/>
      </c>
    </row>
    <row r="3698" ht="9.949999999999999" customHeight="1">
      <c r="A3698" s="1" t="n"/>
      <c r="B3698" s="1" t="n"/>
      <c r="C3698" s="1" t="n"/>
      <c r="D3698" s="1" t="n"/>
      <c r="E3698" s="79" t="n"/>
    </row>
    <row r="3699" ht="20.1" customHeight="1">
      <c r="A3699" s="80" t="inlineStr">
        <is>
          <t>86879 VÁLVULA EM PLÁSTICO 1" PARA PIA, TANQUE OU LAVATÓRIO, COM OU SEM LADRÃO - FORNECIMENTO E INSTALAÇÃO. AF_01/2020 (UN)</t>
        </is>
      </c>
      <c r="B3699" s="88" t="n"/>
      <c r="C3699" s="88" t="n"/>
      <c r="D3699" s="88" t="n"/>
      <c r="E3699" s="88" t="n"/>
      <c r="F3699" s="88" t="n"/>
      <c r="G3699" s="89" t="n"/>
    </row>
    <row r="3700" ht="15" customHeight="1">
      <c r="A3700" s="76" t="inlineStr">
        <is>
          <t>Material</t>
        </is>
      </c>
      <c r="B3700" s="89" t="n"/>
      <c r="C3700" s="74" t="inlineStr">
        <is>
          <t>FONTE</t>
        </is>
      </c>
      <c r="D3700" s="74" t="inlineStr">
        <is>
          <t>UNID</t>
        </is>
      </c>
      <c r="E3700" s="74" t="inlineStr">
        <is>
          <t>COEFICIENTE</t>
        </is>
      </c>
      <c r="F3700" s="74" t="inlineStr">
        <is>
          <t>PREÇO UNITÁRIO</t>
        </is>
      </c>
      <c r="G3700" s="74" t="inlineStr">
        <is>
          <t>TOTAL</t>
        </is>
      </c>
    </row>
    <row r="3701" ht="15" customHeight="1">
      <c r="A3701" s="18" t="inlineStr">
        <is>
          <t>00003146</t>
        </is>
      </c>
      <c r="B3701" s="19" t="inlineStr">
        <is>
          <t>FITA VEDA ROSCA EM ROLOS DE 18 MM X 10 M (L X C)</t>
        </is>
      </c>
      <c r="C3701" s="18" t="inlineStr">
        <is>
          <t>SINAPI</t>
        </is>
      </c>
      <c r="D3701" s="18" t="inlineStr">
        <is>
          <t>UN</t>
        </is>
      </c>
      <c r="E3701" s="20" t="n">
        <v>0.0332</v>
      </c>
      <c r="F3701" s="21">
        <f>ROUND(M3701*FATOR, 2)</f>
        <v/>
      </c>
      <c r="G3701" s="21">
        <f>TRUNC(TRUNC(E3701,8)*F3701,2)</f>
        <v/>
      </c>
      <c r="L3701" t="n">
        <v>0.0332</v>
      </c>
      <c r="M3701" t="n">
        <v>3.95</v>
      </c>
      <c r="N3701">
        <f>(M3701-F3701)</f>
        <v/>
      </c>
    </row>
    <row r="3702" ht="21" customHeight="1">
      <c r="A3702" s="18" t="inlineStr">
        <is>
          <t>00006153</t>
        </is>
      </c>
      <c r="B3702" s="19" t="inlineStr">
        <is>
          <t>VALVULA EM PLASTICO BRANCO PARA TANQUE OU LAVATORIO 1 ", SEM UNHO E SEM LADRAO</t>
        </is>
      </c>
      <c r="C3702" s="18" t="inlineStr">
        <is>
          <t>SINAPI</t>
        </is>
      </c>
      <c r="D3702" s="18" t="inlineStr">
        <is>
          <t>UN</t>
        </is>
      </c>
      <c r="E3702" s="20" t="n">
        <v>1</v>
      </c>
      <c r="F3702" s="21">
        <f>ROUND(M3702*FATOR, 2)</f>
        <v/>
      </c>
      <c r="G3702" s="21">
        <f>TRUNC(TRUNC(E3702,8)*F3702,2)</f>
        <v/>
      </c>
      <c r="L3702" t="n">
        <v>1</v>
      </c>
      <c r="M3702" t="n">
        <v>5.88</v>
      </c>
      <c r="N3702">
        <f>(M3702-F3702)</f>
        <v/>
      </c>
    </row>
    <row r="3703" ht="15" customHeight="1">
      <c r="A3703" s="1" t="n"/>
      <c r="B3703" s="1" t="n"/>
      <c r="C3703" s="1" t="n"/>
      <c r="D3703" s="1" t="n"/>
      <c r="E3703" s="77" t="inlineStr">
        <is>
          <t>TOTAL Material:</t>
        </is>
      </c>
      <c r="F3703" s="89" t="n"/>
      <c r="G3703" s="22">
        <f>SUM(G3701:G3702)</f>
        <v/>
      </c>
    </row>
    <row r="3704" ht="15" customHeight="1">
      <c r="A3704" s="76" t="inlineStr">
        <is>
          <t>Mão de Obra com Encargos Complementares</t>
        </is>
      </c>
      <c r="B3704" s="89" t="n"/>
      <c r="C3704" s="74" t="inlineStr">
        <is>
          <t>FONTE</t>
        </is>
      </c>
      <c r="D3704" s="74" t="inlineStr">
        <is>
          <t>UNID</t>
        </is>
      </c>
      <c r="E3704" s="74" t="inlineStr">
        <is>
          <t>COEFICIENTE</t>
        </is>
      </c>
      <c r="F3704" s="74" t="inlineStr">
        <is>
          <t>PREÇO UNITÁRIO</t>
        </is>
      </c>
      <c r="G3704" s="74" t="inlineStr">
        <is>
          <t>TOTAL</t>
        </is>
      </c>
    </row>
    <row r="3705" ht="21" customHeight="1">
      <c r="A3705" s="18" t="inlineStr">
        <is>
          <t>88267</t>
        </is>
      </c>
      <c r="B3705" s="19" t="inlineStr">
        <is>
          <t>ENCANADOR OU BOMBEIRO HIDRÁULICO COM ENCARGOS COMPLEMENTARES</t>
        </is>
      </c>
      <c r="C3705" s="18" t="inlineStr">
        <is>
          <t>SINAPI</t>
        </is>
      </c>
      <c r="D3705" s="18" t="inlineStr">
        <is>
          <t>H</t>
        </is>
      </c>
      <c r="E3705" s="20">
        <f>L3705*FATOR</f>
        <v/>
      </c>
      <c r="F3705" s="21">
        <f>'COMPOSICOES AUXILIARES'!G1569</f>
        <v/>
      </c>
      <c r="G3705" s="21">
        <f>TRUNC(TRUNC(E3705,8)*F3705,2)</f>
        <v/>
      </c>
      <c r="L3705" t="n">
        <v>0.1232</v>
      </c>
      <c r="M3705" t="n">
        <v>28.12</v>
      </c>
      <c r="N3705">
        <f>(M3705-F3705)</f>
        <v/>
      </c>
    </row>
    <row r="3706" ht="15" customHeight="1">
      <c r="A3706" s="18" t="inlineStr">
        <is>
          <t>88316</t>
        </is>
      </c>
      <c r="B3706" s="19" t="inlineStr">
        <is>
          <t>SERVENTE COM ENCARGOS COMPLEMENTARES</t>
        </is>
      </c>
      <c r="C3706" s="18" t="inlineStr">
        <is>
          <t>SINAPI</t>
        </is>
      </c>
      <c r="D3706" s="18" t="inlineStr">
        <is>
          <t>H</t>
        </is>
      </c>
      <c r="E3706" s="20">
        <f>L3706*FATOR</f>
        <v/>
      </c>
      <c r="F3706" s="21">
        <f>'COMPOSICOES AUXILIARES'!G3382</f>
        <v/>
      </c>
      <c r="G3706" s="21">
        <f>TRUNC(TRUNC(E3706,8)*F3706,2)</f>
        <v/>
      </c>
      <c r="L3706" t="n">
        <v>0.0388</v>
      </c>
      <c r="M3706" t="n">
        <v>22.1</v>
      </c>
      <c r="N3706">
        <f>(M3706-F3706)</f>
        <v/>
      </c>
    </row>
    <row r="3707" ht="18" customHeight="1">
      <c r="A3707" s="1" t="n"/>
      <c r="B3707" s="1" t="n"/>
      <c r="C3707" s="1" t="n"/>
      <c r="D3707" s="1" t="n"/>
      <c r="E3707" s="77" t="inlineStr">
        <is>
          <t>TOTAL Mão de Obra com Encargos Complementares:</t>
        </is>
      </c>
      <c r="F3707" s="89" t="n"/>
      <c r="G3707" s="22">
        <f>SUM(G3705:G3706)</f>
        <v/>
      </c>
    </row>
    <row r="3708" ht="15" customHeight="1">
      <c r="A3708" s="1" t="n"/>
      <c r="B3708" s="1" t="n"/>
      <c r="C3708" s="1" t="n"/>
      <c r="D3708" s="1" t="n"/>
      <c r="E3708" s="78" t="inlineStr">
        <is>
          <t>VALOR:</t>
        </is>
      </c>
      <c r="F3708" s="89" t="n"/>
      <c r="G3708" s="4">
        <f>SUM(G3703,G3707)</f>
        <v/>
      </c>
    </row>
    <row r="3709" ht="15" customHeight="1">
      <c r="A3709" s="1" t="n"/>
      <c r="B3709" s="1" t="n"/>
      <c r="C3709" s="1" t="n"/>
      <c r="D3709" s="1" t="n"/>
      <c r="E3709" s="78" t="inlineStr">
        <is>
          <t>VALOR BDI:</t>
        </is>
      </c>
      <c r="F3709" s="89" t="n"/>
      <c r="G3709" s="4">
        <f>ROUNDDOWN(G3708*BDI,2)</f>
        <v/>
      </c>
    </row>
    <row r="3710" ht="15" customHeight="1">
      <c r="A3710" s="1" t="n"/>
      <c r="B3710" s="1" t="n"/>
      <c r="C3710" s="1" t="n"/>
      <c r="D3710" s="1" t="n"/>
      <c r="E3710" s="78" t="inlineStr">
        <is>
          <t>VALOR COM BDI:</t>
        </is>
      </c>
      <c r="F3710" s="89" t="n"/>
      <c r="G3710" s="4">
        <f>G3709 + G3708</f>
        <v/>
      </c>
    </row>
    <row r="3711" ht="9.949999999999999" customHeight="1">
      <c r="A3711" s="1" t="n"/>
      <c r="B3711" s="1" t="n"/>
      <c r="C3711" s="1" t="n"/>
      <c r="D3711" s="1" t="n"/>
      <c r="E3711" s="79" t="n"/>
    </row>
    <row r="3712" ht="20.1" customHeight="1">
      <c r="A3712" s="80" t="inlineStr">
        <is>
          <t>86880 VÁLVULA EM PLÁSTICO CROMADO TIPO AMERICANA 3.1/2" X 1.1/2" SEM ADAPTADOR PARA PIA - FORNECIMENTO E INSTALAÇÃO. AF_01/2020 (UN)</t>
        </is>
      </c>
      <c r="B3712" s="88" t="n"/>
      <c r="C3712" s="88" t="n"/>
      <c r="D3712" s="88" t="n"/>
      <c r="E3712" s="88" t="n"/>
      <c r="F3712" s="88" t="n"/>
      <c r="G3712" s="89" t="n"/>
    </row>
    <row r="3713" ht="15" customHeight="1">
      <c r="A3713" s="76" t="inlineStr">
        <is>
          <t>Material</t>
        </is>
      </c>
      <c r="B3713" s="89" t="n"/>
      <c r="C3713" s="74" t="inlineStr">
        <is>
          <t>FONTE</t>
        </is>
      </c>
      <c r="D3713" s="74" t="inlineStr">
        <is>
          <t>UNID</t>
        </is>
      </c>
      <c r="E3713" s="74" t="inlineStr">
        <is>
          <t>COEFICIENTE</t>
        </is>
      </c>
      <c r="F3713" s="74" t="inlineStr">
        <is>
          <t>PREÇO UNITÁRIO</t>
        </is>
      </c>
      <c r="G3713" s="74" t="inlineStr">
        <is>
          <t>TOTAL</t>
        </is>
      </c>
    </row>
    <row r="3714" ht="15" customHeight="1">
      <c r="A3714" s="18" t="inlineStr">
        <is>
          <t>00003146</t>
        </is>
      </c>
      <c r="B3714" s="19" t="inlineStr">
        <is>
          <t>FITA VEDA ROSCA EM ROLOS DE 18 MM X 10 M (L X C)</t>
        </is>
      </c>
      <c r="C3714" s="18" t="inlineStr">
        <is>
          <t>SINAPI</t>
        </is>
      </c>
      <c r="D3714" s="18" t="inlineStr">
        <is>
          <t>UN</t>
        </is>
      </c>
      <c r="E3714" s="20" t="n">
        <v>0.048</v>
      </c>
      <c r="F3714" s="21">
        <f>ROUND(M3714*FATOR, 2)</f>
        <v/>
      </c>
      <c r="G3714" s="21">
        <f>TRUNC(TRUNC(E3714,8)*F3714,2)</f>
        <v/>
      </c>
      <c r="L3714" t="n">
        <v>0.048</v>
      </c>
      <c r="M3714" t="n">
        <v>3.95</v>
      </c>
      <c r="N3714">
        <f>(M3714-F3714)</f>
        <v/>
      </c>
    </row>
    <row r="3715" ht="21" customHeight="1">
      <c r="A3715" s="18" t="inlineStr">
        <is>
          <t>00006155</t>
        </is>
      </c>
      <c r="B3715" s="19" t="inlineStr">
        <is>
          <t>VALVULA EM PLASTICO CROMADO TIPO AMERICANA PARA PIA DE COZINHA 3.1/2" X 1.1/2 ", SEM ADAPTADOR</t>
        </is>
      </c>
      <c r="C3715" s="18" t="inlineStr">
        <is>
          <t>SINAPI</t>
        </is>
      </c>
      <c r="D3715" s="18" t="inlineStr">
        <is>
          <t>UN</t>
        </is>
      </c>
      <c r="E3715" s="20" t="n">
        <v>1</v>
      </c>
      <c r="F3715" s="21">
        <f>ROUND(M3715*FATOR, 2)</f>
        <v/>
      </c>
      <c r="G3715" s="21">
        <f>TRUNC(TRUNC(E3715,8)*F3715,2)</f>
        <v/>
      </c>
      <c r="L3715" t="n">
        <v>1</v>
      </c>
      <c r="M3715" t="n">
        <v>24.05</v>
      </c>
      <c r="N3715">
        <f>(M3715-F3715)</f>
        <v/>
      </c>
    </row>
    <row r="3716" ht="15" customHeight="1">
      <c r="A3716" s="1" t="n"/>
      <c r="B3716" s="1" t="n"/>
      <c r="C3716" s="1" t="n"/>
      <c r="D3716" s="1" t="n"/>
      <c r="E3716" s="77" t="inlineStr">
        <is>
          <t>TOTAL Material:</t>
        </is>
      </c>
      <c r="F3716" s="89" t="n"/>
      <c r="G3716" s="22">
        <f>SUM(G3714:G3715)</f>
        <v/>
      </c>
    </row>
    <row r="3717" ht="15" customHeight="1">
      <c r="A3717" s="76" t="inlineStr">
        <is>
          <t>Mão de Obra com Encargos Complementares</t>
        </is>
      </c>
      <c r="B3717" s="89" t="n"/>
      <c r="C3717" s="74" t="inlineStr">
        <is>
          <t>FONTE</t>
        </is>
      </c>
      <c r="D3717" s="74" t="inlineStr">
        <is>
          <t>UNID</t>
        </is>
      </c>
      <c r="E3717" s="74" t="inlineStr">
        <is>
          <t>COEFICIENTE</t>
        </is>
      </c>
      <c r="F3717" s="74" t="inlineStr">
        <is>
          <t>PREÇO UNITÁRIO</t>
        </is>
      </c>
      <c r="G3717" s="74" t="inlineStr">
        <is>
          <t>TOTAL</t>
        </is>
      </c>
    </row>
    <row r="3718" ht="21" customHeight="1">
      <c r="A3718" s="18" t="inlineStr">
        <is>
          <t>88267</t>
        </is>
      </c>
      <c r="B3718" s="19" t="inlineStr">
        <is>
          <t>ENCANADOR OU BOMBEIRO HIDRÁULICO COM ENCARGOS COMPLEMENTARES</t>
        </is>
      </c>
      <c r="C3718" s="18" t="inlineStr">
        <is>
          <t>SINAPI</t>
        </is>
      </c>
      <c r="D3718" s="18" t="inlineStr">
        <is>
          <t>H</t>
        </is>
      </c>
      <c r="E3718" s="20">
        <f>L3718*FATOR</f>
        <v/>
      </c>
      <c r="F3718" s="21">
        <f>'COMPOSICOES AUXILIARES'!G1569</f>
        <v/>
      </c>
      <c r="G3718" s="21">
        <f>TRUNC(TRUNC(E3718,8)*F3718,2)</f>
        <v/>
      </c>
      <c r="L3718" t="n">
        <v>0.1232</v>
      </c>
      <c r="M3718" t="n">
        <v>28.12</v>
      </c>
      <c r="N3718">
        <f>(M3718-F3718)</f>
        <v/>
      </c>
    </row>
    <row r="3719" ht="15" customHeight="1">
      <c r="A3719" s="18" t="inlineStr">
        <is>
          <t>88316</t>
        </is>
      </c>
      <c r="B3719" s="19" t="inlineStr">
        <is>
          <t>SERVENTE COM ENCARGOS COMPLEMENTARES</t>
        </is>
      </c>
      <c r="C3719" s="18" t="inlineStr">
        <is>
          <t>SINAPI</t>
        </is>
      </c>
      <c r="D3719" s="18" t="inlineStr">
        <is>
          <t>H</t>
        </is>
      </c>
      <c r="E3719" s="20">
        <f>L3719*FATOR</f>
        <v/>
      </c>
      <c r="F3719" s="21">
        <f>'COMPOSICOES AUXILIARES'!G3382</f>
        <v/>
      </c>
      <c r="G3719" s="21">
        <f>TRUNC(TRUNC(E3719,8)*F3719,2)</f>
        <v/>
      </c>
      <c r="L3719" t="n">
        <v>0.0388</v>
      </c>
      <c r="M3719" t="n">
        <v>22.1</v>
      </c>
      <c r="N3719">
        <f>(M3719-F3719)</f>
        <v/>
      </c>
    </row>
    <row r="3720" ht="18" customHeight="1">
      <c r="A3720" s="1" t="n"/>
      <c r="B3720" s="1" t="n"/>
      <c r="C3720" s="1" t="n"/>
      <c r="D3720" s="1" t="n"/>
      <c r="E3720" s="77" t="inlineStr">
        <is>
          <t>TOTAL Mão de Obra com Encargos Complementares:</t>
        </is>
      </c>
      <c r="F3720" s="89" t="n"/>
      <c r="G3720" s="22">
        <f>SUM(G3718:G3719)</f>
        <v/>
      </c>
    </row>
    <row r="3721" ht="15" customHeight="1">
      <c r="A3721" s="1" t="n"/>
      <c r="B3721" s="1" t="n"/>
      <c r="C3721" s="1" t="n"/>
      <c r="D3721" s="1" t="n"/>
      <c r="E3721" s="78" t="inlineStr">
        <is>
          <t>VALOR:</t>
        </is>
      </c>
      <c r="F3721" s="89" t="n"/>
      <c r="G3721" s="4">
        <f>SUM(G3716,G3720)</f>
        <v/>
      </c>
    </row>
    <row r="3722" ht="15" customHeight="1">
      <c r="A3722" s="1" t="n"/>
      <c r="B3722" s="1" t="n"/>
      <c r="C3722" s="1" t="n"/>
      <c r="D3722" s="1" t="n"/>
      <c r="E3722" s="78" t="inlineStr">
        <is>
          <t>VALOR BDI:</t>
        </is>
      </c>
      <c r="F3722" s="89" t="n"/>
      <c r="G3722" s="4">
        <f>ROUNDDOWN(G3721*BDI,2)</f>
        <v/>
      </c>
    </row>
    <row r="3723" ht="15" customHeight="1">
      <c r="A3723" s="1" t="n"/>
      <c r="B3723" s="1" t="n"/>
      <c r="C3723" s="1" t="n"/>
      <c r="D3723" s="1" t="n"/>
      <c r="E3723" s="78" t="inlineStr">
        <is>
          <t>VALOR COM BDI:</t>
        </is>
      </c>
      <c r="F3723" s="89" t="n"/>
      <c r="G3723" s="4">
        <f>G3722 + G3721</f>
        <v/>
      </c>
    </row>
  </sheetData>
  <mergeCells count="2560">
    <mergeCell ref="E376:F376"/>
    <mergeCell ref="A854:B854"/>
    <mergeCell ref="E3532:F3532"/>
    <mergeCell ref="A2799:B2799"/>
    <mergeCell ref="E71:F71"/>
    <mergeCell ref="E3411:G3411"/>
    <mergeCell ref="A765:G765"/>
    <mergeCell ref="E379:G379"/>
    <mergeCell ref="E1132:F1132"/>
    <mergeCell ref="A1610:B1610"/>
    <mergeCell ref="A3580:B3580"/>
    <mergeCell ref="E2946:F2946"/>
    <mergeCell ref="E3288:F3288"/>
    <mergeCell ref="E836:F836"/>
    <mergeCell ref="E1159:F1159"/>
    <mergeCell ref="E1134:F1134"/>
    <mergeCell ref="E2193:F2193"/>
    <mergeCell ref="E1336:G1336"/>
    <mergeCell ref="A723:B723"/>
    <mergeCell ref="E1801:F1801"/>
    <mergeCell ref="E3708:F3708"/>
    <mergeCell ref="E2649:F2649"/>
    <mergeCell ref="E1636:G1636"/>
    <mergeCell ref="E3247:F3247"/>
    <mergeCell ref="A2843:B2843"/>
    <mergeCell ref="A1234:B1234"/>
    <mergeCell ref="A2727:G2727"/>
    <mergeCell ref="E547:F547"/>
    <mergeCell ref="A1025:B1025"/>
    <mergeCell ref="A593:B593"/>
    <mergeCell ref="A2481:G2481"/>
    <mergeCell ref="E2088:F2088"/>
    <mergeCell ref="E1056:F1056"/>
    <mergeCell ref="E3578:G3578"/>
    <mergeCell ref="E2246:F2246"/>
    <mergeCell ref="A3441:B3441"/>
    <mergeCell ref="E117:F117"/>
    <mergeCell ref="A2185:G2185"/>
    <mergeCell ref="E2973:F2973"/>
    <mergeCell ref="A3238:G3238"/>
    <mergeCell ref="A3536:G3536"/>
    <mergeCell ref="E1058:F1058"/>
    <mergeCell ref="E303:F303"/>
    <mergeCell ref="E1662:G1662"/>
    <mergeCell ref="E3307:F3307"/>
    <mergeCell ref="E2546:F2546"/>
    <mergeCell ref="A481:G481"/>
    <mergeCell ref="E3273:F3273"/>
    <mergeCell ref="E3632:F3632"/>
    <mergeCell ref="E2846:F2846"/>
    <mergeCell ref="E761:F761"/>
    <mergeCell ref="E1023:G1023"/>
    <mergeCell ref="A810:G810"/>
    <mergeCell ref="A3169:B3169"/>
    <mergeCell ref="A2651:G2651"/>
    <mergeCell ref="A949:B949"/>
    <mergeCell ref="E1661:F1661"/>
    <mergeCell ref="A2139:B2139"/>
    <mergeCell ref="A3469:B3469"/>
    <mergeCell ref="E1198:F1198"/>
    <mergeCell ref="E443:F443"/>
    <mergeCell ref="E3658:F3658"/>
    <mergeCell ref="E1206:F1206"/>
    <mergeCell ref="A3678:G3678"/>
    <mergeCell ref="E2259:F2259"/>
    <mergeCell ref="E743:F743"/>
    <mergeCell ref="E3204:F3204"/>
    <mergeCell ref="E1417:F1417"/>
    <mergeCell ref="A3251:G3251"/>
    <mergeCell ref="E2470:F2470"/>
    <mergeCell ref="E1199:F1199"/>
    <mergeCell ref="E18:F18"/>
    <mergeCell ref="E3660:F3660"/>
    <mergeCell ref="E3022:F3022"/>
    <mergeCell ref="A34:B34"/>
    <mergeCell ref="E2261:F2261"/>
    <mergeCell ref="E2890:G2890"/>
    <mergeCell ref="E3205:G3205"/>
    <mergeCell ref="E772:F772"/>
    <mergeCell ref="A1394:B1394"/>
    <mergeCell ref="A639:B639"/>
    <mergeCell ref="E3197:G3197"/>
    <mergeCell ref="E3355:F3355"/>
    <mergeCell ref="E991:G991"/>
    <mergeCell ref="A1850:B1850"/>
    <mergeCell ref="A2795:B2795"/>
    <mergeCell ref="A3099:B3099"/>
    <mergeCell ref="A370:B370"/>
    <mergeCell ref="A525:G525"/>
    <mergeCell ref="A1306:B1306"/>
    <mergeCell ref="A3391:B3391"/>
    <mergeCell ref="A2038:G2038"/>
    <mergeCell ref="A3277:G3277"/>
    <mergeCell ref="E3073:F3073"/>
    <mergeCell ref="E464:G464"/>
    <mergeCell ref="E158:F158"/>
    <mergeCell ref="E1891:F1891"/>
    <mergeCell ref="A3608:G3608"/>
    <mergeCell ref="E77:F77"/>
    <mergeCell ref="E1885:F1885"/>
    <mergeCell ref="E492:F492"/>
    <mergeCell ref="E2460:F2460"/>
    <mergeCell ref="E2183:F2183"/>
    <mergeCell ref="E1428:F1428"/>
    <mergeCell ref="E369:F369"/>
    <mergeCell ref="E3075:F3075"/>
    <mergeCell ref="E1884:F1884"/>
    <mergeCell ref="E764:G764"/>
    <mergeCell ref="E825:F825"/>
    <mergeCell ref="E485:F485"/>
    <mergeCell ref="E3584:F3584"/>
    <mergeCell ref="E2489:F2489"/>
    <mergeCell ref="E1430:F1430"/>
    <mergeCell ref="E3375:F3375"/>
    <mergeCell ref="E3673:F3673"/>
    <mergeCell ref="A1637:G1637"/>
    <mergeCell ref="E2315:F2315"/>
    <mergeCell ref="A3691:B3691"/>
    <mergeCell ref="A607:G607"/>
    <mergeCell ref="A260:B260"/>
    <mergeCell ref="A3264:B3264"/>
    <mergeCell ref="E1270:F1270"/>
    <mergeCell ref="A1748:B1748"/>
    <mergeCell ref="E545:F545"/>
    <mergeCell ref="A2720:B2720"/>
    <mergeCell ref="E82:F82"/>
    <mergeCell ref="E3086:F3086"/>
    <mergeCell ref="E2027:F2027"/>
    <mergeCell ref="E240:F240"/>
    <mergeCell ref="E1570:F1570"/>
    <mergeCell ref="E538:F538"/>
    <mergeCell ref="E2244:F2244"/>
    <mergeCell ref="E1904:F1904"/>
    <mergeCell ref="E2026:F2026"/>
    <mergeCell ref="A3621:G3621"/>
    <mergeCell ref="E119:G119"/>
    <mergeCell ref="E1143:F1143"/>
    <mergeCell ref="E548:G548"/>
    <mergeCell ref="E546:F546"/>
    <mergeCell ref="E1301:F1301"/>
    <mergeCell ref="E1599:F1599"/>
    <mergeCell ref="A1466:B1466"/>
    <mergeCell ref="E1144:G1144"/>
    <mergeCell ref="E3305:F3305"/>
    <mergeCell ref="E3603:F3603"/>
    <mergeCell ref="E2028:F2028"/>
    <mergeCell ref="A1779:G1779"/>
    <mergeCell ref="E2089:G2089"/>
    <mergeCell ref="E2842:F2842"/>
    <mergeCell ref="E3262:G3262"/>
    <mergeCell ref="E3298:F3298"/>
    <mergeCell ref="E93:G93"/>
    <mergeCell ref="A3049:G3049"/>
    <mergeCell ref="A1049:B1049"/>
    <mergeCell ref="E871:F871"/>
    <mergeCell ref="A323:B323"/>
    <mergeCell ref="A163:G163"/>
    <mergeCell ref="E2384:F2384"/>
    <mergeCell ref="A2746:G2746"/>
    <mergeCell ref="A3160:B3160"/>
    <mergeCell ref="A3351:G3351"/>
    <mergeCell ref="E2255:F2255"/>
    <mergeCell ref="E2684:F2684"/>
    <mergeCell ref="E1652:F1652"/>
    <mergeCell ref="E3289:F3289"/>
    <mergeCell ref="E1204:F1204"/>
    <mergeCell ref="E3316:F3316"/>
    <mergeCell ref="E2555:F2555"/>
    <mergeCell ref="E470:F470"/>
    <mergeCell ref="E1496:F1496"/>
    <mergeCell ref="E3011:F3011"/>
    <mergeCell ref="E3282:F3282"/>
    <mergeCell ref="E1197:F1197"/>
    <mergeCell ref="E3318:F3318"/>
    <mergeCell ref="E3616:F3616"/>
    <mergeCell ref="E770:F770"/>
    <mergeCell ref="A3635:B3635"/>
    <mergeCell ref="E1983:F1983"/>
    <mergeCell ref="E584:F584"/>
    <mergeCell ref="A3336:B3336"/>
    <mergeCell ref="A2873:B2873"/>
    <mergeCell ref="A1486:G1486"/>
    <mergeCell ref="E3044:F3044"/>
    <mergeCell ref="E1985:F1985"/>
    <mergeCell ref="A979:G979"/>
    <mergeCell ref="E915:F915"/>
    <mergeCell ref="A2148:B2148"/>
    <mergeCell ref="E2397:F2397"/>
    <mergeCell ref="E3667:F3667"/>
    <mergeCell ref="E1215:F1215"/>
    <mergeCell ref="E2583:F2583"/>
    <mergeCell ref="A661:B661"/>
    <mergeCell ref="A392:B392"/>
    <mergeCell ref="E2697:F2697"/>
    <mergeCell ref="E193:F193"/>
    <mergeCell ref="E3677:G3677"/>
    <mergeCell ref="E3346:F3346"/>
    <mergeCell ref="E3250:G3250"/>
    <mergeCell ref="E1525:F1525"/>
    <mergeCell ref="A2174:B2174"/>
    <mergeCell ref="A1413:B1413"/>
    <mergeCell ref="E2125:F2125"/>
    <mergeCell ref="E3514:G3514"/>
    <mergeCell ref="A694:B694"/>
    <mergeCell ref="E514:F514"/>
    <mergeCell ref="A1114:B1114"/>
    <mergeCell ref="E2611:F2611"/>
    <mergeCell ref="E59:G59"/>
    <mergeCell ref="A1290:B1290"/>
    <mergeCell ref="E1698:F1698"/>
    <mergeCell ref="E1996:F1996"/>
    <mergeCell ref="A2994:G2994"/>
    <mergeCell ref="E2723:F2723"/>
    <mergeCell ref="E638:F638"/>
    <mergeCell ref="A1201:G1201"/>
    <mergeCell ref="E3082:F3082"/>
    <mergeCell ref="E1998:F1998"/>
    <mergeCell ref="A2689:G2689"/>
    <mergeCell ref="E3511:F3511"/>
    <mergeCell ref="A2235:G2235"/>
    <mergeCell ref="E2329:F2329"/>
    <mergeCell ref="E3382:F3382"/>
    <mergeCell ref="E2627:F2627"/>
    <mergeCell ref="E2665:F2665"/>
    <mergeCell ref="E1595:F1595"/>
    <mergeCell ref="A1930:G1930"/>
    <mergeCell ref="E3513:F3513"/>
    <mergeCell ref="E1238:F1238"/>
    <mergeCell ref="A834:B834"/>
    <mergeCell ref="E3384:F3384"/>
    <mergeCell ref="E3682:F3682"/>
    <mergeCell ref="A255:G255"/>
    <mergeCell ref="E3385:G3385"/>
    <mergeCell ref="E3383:F3383"/>
    <mergeCell ref="E2324:F2324"/>
    <mergeCell ref="A2218:B2218"/>
    <mergeCell ref="E1905:G1905"/>
    <mergeCell ref="A400:B400"/>
    <mergeCell ref="E1897:F1897"/>
    <mergeCell ref="E2203:G2203"/>
    <mergeCell ref="E3685:G3685"/>
    <mergeCell ref="E3110:F3110"/>
    <mergeCell ref="E2355:F2355"/>
    <mergeCell ref="A2833:B2833"/>
    <mergeCell ref="E3408:F3408"/>
    <mergeCell ref="A3588:B3588"/>
    <mergeCell ref="A588:G588"/>
    <mergeCell ref="E1928:F1928"/>
    <mergeCell ref="E141:F141"/>
    <mergeCell ref="E1167:F1167"/>
    <mergeCell ref="E3112:F3112"/>
    <mergeCell ref="E2357:F2357"/>
    <mergeCell ref="E3416:F3416"/>
    <mergeCell ref="E3410:F3410"/>
    <mergeCell ref="E1325:F1325"/>
    <mergeCell ref="E1929:G1929"/>
    <mergeCell ref="A733:B733"/>
    <mergeCell ref="E1168:G1168"/>
    <mergeCell ref="E224:F224"/>
    <mergeCell ref="E862:F862"/>
    <mergeCell ref="E1921:F1921"/>
    <mergeCell ref="E3111:F3111"/>
    <mergeCell ref="E3105:F3105"/>
    <mergeCell ref="E143:F143"/>
    <mergeCell ref="E441:F441"/>
    <mergeCell ref="E2386:F2386"/>
    <mergeCell ref="A1519:B1519"/>
    <mergeCell ref="A1369:G1369"/>
    <mergeCell ref="E3009:F3009"/>
    <mergeCell ref="A113:B113"/>
    <mergeCell ref="E444:G444"/>
    <mergeCell ref="A1941:B1941"/>
    <mergeCell ref="E2223:F2223"/>
    <mergeCell ref="A948:G948"/>
    <mergeCell ref="E3438:F3438"/>
    <mergeCell ref="E1465:F1465"/>
    <mergeCell ref="A3182:G3182"/>
    <mergeCell ref="E125:F125"/>
    <mergeCell ref="E2825:F2825"/>
    <mergeCell ref="E2070:F2070"/>
    <mergeCell ref="E1344:G1344"/>
    <mergeCell ref="A2000:G2000"/>
    <mergeCell ref="E2247:G2247"/>
    <mergeCell ref="E731:G731"/>
    <mergeCell ref="E2370:F2370"/>
    <mergeCell ref="E583:F583"/>
    <mergeCell ref="E881:F881"/>
    <mergeCell ref="E1033:F1033"/>
    <mergeCell ref="E278:F278"/>
    <mergeCell ref="A900:B900"/>
    <mergeCell ref="A2359:G2359"/>
    <mergeCell ref="E428:G428"/>
    <mergeCell ref="E3633:G3633"/>
    <mergeCell ref="A1961:B1961"/>
    <mergeCell ref="E722:F722"/>
    <mergeCell ref="A1084:G1084"/>
    <mergeCell ref="E1216:G1216"/>
    <mergeCell ref="A1534:B1534"/>
    <mergeCell ref="A3386:G3386"/>
    <mergeCell ref="A1954:B1954"/>
    <mergeCell ref="E1328:G1328"/>
    <mergeCell ref="E2719:F2719"/>
    <mergeCell ref="A474:B474"/>
    <mergeCell ref="E603:F603"/>
    <mergeCell ref="A1446:B1446"/>
    <mergeCell ref="E207:F207"/>
    <mergeCell ref="E717:F717"/>
    <mergeCell ref="E1057:F1057"/>
    <mergeCell ref="E1240:G1240"/>
    <mergeCell ref="E3019:F3019"/>
    <mergeCell ref="E3177:F3177"/>
    <mergeCell ref="E1268:F1268"/>
    <mergeCell ref="E1539:F1539"/>
    <mergeCell ref="A1586:G1586"/>
    <mergeCell ref="E1995:F1995"/>
    <mergeCell ref="A2644:B2644"/>
    <mergeCell ref="A2915:B2915"/>
    <mergeCell ref="A830:B830"/>
    <mergeCell ref="E3179:F3179"/>
    <mergeCell ref="E3661:G3661"/>
    <mergeCell ref="E1568:F1568"/>
    <mergeCell ref="E2172:G2172"/>
    <mergeCell ref="E807:F807"/>
    <mergeCell ref="A2046:G2046"/>
    <mergeCell ref="A1130:B1130"/>
    <mergeCell ref="E1692:F1692"/>
    <mergeCell ref="A3671:B3671"/>
    <mergeCell ref="A1016:G1016"/>
    <mergeCell ref="E952:F952"/>
    <mergeCell ref="E1707:F1707"/>
    <mergeCell ref="A3244:B3244"/>
    <mergeCell ref="E3195:F3195"/>
    <mergeCell ref="E2136:F2136"/>
    <mergeCell ref="E2434:F2434"/>
    <mergeCell ref="E349:F349"/>
    <mergeCell ref="A2641:B2641"/>
    <mergeCell ref="A711:G711"/>
    <mergeCell ref="E2592:F2592"/>
    <mergeCell ref="E1252:F1252"/>
    <mergeCell ref="E1404:F1404"/>
    <mergeCell ref="E2346:F2346"/>
    <mergeCell ref="E983:F983"/>
    <mergeCell ref="E2435:F2435"/>
    <mergeCell ref="E222:F222"/>
    <mergeCell ref="E520:F520"/>
    <mergeCell ref="E3407:F3407"/>
    <mergeCell ref="E2348:F2348"/>
    <mergeCell ref="E2763:F2763"/>
    <mergeCell ref="A1604:B1604"/>
    <mergeCell ref="A429:G429"/>
    <mergeCell ref="E1553:G1553"/>
    <mergeCell ref="A126:B126"/>
    <mergeCell ref="E1405:F1405"/>
    <mergeCell ref="A109:B109"/>
    <mergeCell ref="E2525:G2525"/>
    <mergeCell ref="E828:G828"/>
    <mergeCell ref="A2325:B2325"/>
    <mergeCell ref="E375:F375"/>
    <mergeCell ref="A2974:B2974"/>
    <mergeCell ref="E2794:F2794"/>
    <mergeCell ref="A845:B845"/>
    <mergeCell ref="A2426:G2426"/>
    <mergeCell ref="E254:G254"/>
    <mergeCell ref="A2333:B2333"/>
    <mergeCell ref="A2360:B2360"/>
    <mergeCell ref="E377:F377"/>
    <mergeCell ref="A1456:G1456"/>
    <mergeCell ref="E975:F975"/>
    <mergeCell ref="E247:F247"/>
    <mergeCell ref="E3121:F3121"/>
    <mergeCell ref="E1334:F1334"/>
    <mergeCell ref="E1309:F1309"/>
    <mergeCell ref="E1632:F1632"/>
    <mergeCell ref="E3577:F3577"/>
    <mergeCell ref="E3120:F3120"/>
    <mergeCell ref="E1634:F1634"/>
    <mergeCell ref="A268:B268"/>
    <mergeCell ref="A1385:G1385"/>
    <mergeCell ref="E2824:F2824"/>
    <mergeCell ref="E3420:F3420"/>
    <mergeCell ref="A139:B139"/>
    <mergeCell ref="E90:F90"/>
    <mergeCell ref="E453:G453"/>
    <mergeCell ref="E388:F388"/>
    <mergeCell ref="E882:G882"/>
    <mergeCell ref="E2848:F2848"/>
    <mergeCell ref="A198:G198"/>
    <mergeCell ref="E172:F172"/>
    <mergeCell ref="E2079:F2079"/>
    <mergeCell ref="E2421:F2421"/>
    <mergeCell ref="E1660:F1660"/>
    <mergeCell ref="E1774:F1774"/>
    <mergeCell ref="E2423:F2423"/>
    <mergeCell ref="E898:G898"/>
    <mergeCell ref="E592:F592"/>
    <mergeCell ref="A1854:B1854"/>
    <mergeCell ref="E3473:F3473"/>
    <mergeCell ref="A3313:B3313"/>
    <mergeCell ref="A380:G380"/>
    <mergeCell ref="A2739:B2739"/>
    <mergeCell ref="A1680:B1680"/>
    <mergeCell ref="A69:B69"/>
    <mergeCell ref="A3344:B3344"/>
    <mergeCell ref="A2285:B2285"/>
    <mergeCell ref="E20:F20"/>
    <mergeCell ref="A498:B498"/>
    <mergeCell ref="A2500:G2500"/>
    <mergeCell ref="E3166:F3166"/>
    <mergeCell ref="E1075:F1075"/>
    <mergeCell ref="E1373:F1373"/>
    <mergeCell ref="E1802:F1802"/>
    <mergeCell ref="E2590:F2590"/>
    <mergeCell ref="E1224:G1224"/>
    <mergeCell ref="E2888:F2888"/>
    <mergeCell ref="E3186:F3186"/>
    <mergeCell ref="E1374:F1374"/>
    <mergeCell ref="E3651:F3651"/>
    <mergeCell ref="E3188:F3188"/>
    <mergeCell ref="A972:B972"/>
    <mergeCell ref="A211:B211"/>
    <mergeCell ref="E1280:G1280"/>
    <mergeCell ref="A2512:G2512"/>
    <mergeCell ref="A2213:G2213"/>
    <mergeCell ref="E33:F33"/>
    <mergeCell ref="E671:F671"/>
    <mergeCell ref="E1515:F1515"/>
    <mergeCell ref="E1303:F1303"/>
    <mergeCell ref="E3519:F3519"/>
    <mergeCell ref="E1094:F1094"/>
    <mergeCell ref="E700:F700"/>
    <mergeCell ref="E971:F971"/>
    <mergeCell ref="E1846:F1846"/>
    <mergeCell ref="E1000:F1000"/>
    <mergeCell ref="E1271:F1271"/>
    <mergeCell ref="E2945:F2945"/>
    <mergeCell ref="E1429:F1429"/>
    <mergeCell ref="E1420:G1420"/>
    <mergeCell ref="E30:F30"/>
    <mergeCell ref="A685:B685"/>
    <mergeCell ref="E1264:G1264"/>
    <mergeCell ref="A651:B651"/>
    <mergeCell ref="E965:G965"/>
    <mergeCell ref="A1209:G1209"/>
    <mergeCell ref="A868:B868"/>
    <mergeCell ref="A2807:B2807"/>
    <mergeCell ref="E692:G692"/>
    <mergeCell ref="E3390:F3390"/>
    <mergeCell ref="E2629:F2629"/>
    <mergeCell ref="A3198:G3198"/>
    <mergeCell ref="E2927:F2927"/>
    <mergeCell ref="E1140:F1140"/>
    <mergeCell ref="E263:F263"/>
    <mergeCell ref="E2202:F2202"/>
    <mergeCell ref="E415:F415"/>
    <mergeCell ref="E1745:F1745"/>
    <mergeCell ref="E3690:F3690"/>
    <mergeCell ref="A22:G22"/>
    <mergeCell ref="A580:B580"/>
    <mergeCell ref="E1903:F1903"/>
    <mergeCell ref="A2381:B2381"/>
    <mergeCell ref="E2201:F2201"/>
    <mergeCell ref="E1020:F1020"/>
    <mergeCell ref="E1142:F1142"/>
    <mergeCell ref="E266:G266"/>
    <mergeCell ref="E715:F715"/>
    <mergeCell ref="A1641:B1641"/>
    <mergeCell ref="E3558:F3558"/>
    <mergeCell ref="E932:F932"/>
    <mergeCell ref="E1442:F1442"/>
    <mergeCell ref="A2368:B2368"/>
    <mergeCell ref="A1193:G1193"/>
    <mergeCell ref="E3446:F3446"/>
    <mergeCell ref="A2165:G2165"/>
    <mergeCell ref="A2063:B2063"/>
    <mergeCell ref="A2099:B2099"/>
    <mergeCell ref="E105:F105"/>
    <mergeCell ref="A1338:B1338"/>
    <mergeCell ref="E3439:G3439"/>
    <mergeCell ref="E397:F397"/>
    <mergeCell ref="A3124:B3124"/>
    <mergeCell ref="A1555:B1555"/>
    <mergeCell ref="A3524:G3524"/>
    <mergeCell ref="E1046:F1046"/>
    <mergeCell ref="A3037:B3037"/>
    <mergeCell ref="A1638:B1638"/>
    <mergeCell ref="E2096:F2096"/>
    <mergeCell ref="E2648:F2648"/>
    <mergeCell ref="E1675:F1675"/>
    <mergeCell ref="E100:F100"/>
    <mergeCell ref="A1064:B1064"/>
    <mergeCell ref="A1362:B1362"/>
    <mergeCell ref="E2221:F2221"/>
    <mergeCell ref="E1827:F1827"/>
    <mergeCell ref="E3167:G3167"/>
    <mergeCell ref="E3159:F3159"/>
    <mergeCell ref="E1678:G1678"/>
    <mergeCell ref="E1372:F1372"/>
    <mergeCell ref="E2127:F2127"/>
    <mergeCell ref="E3317:F3317"/>
    <mergeCell ref="A660:G660"/>
    <mergeCell ref="A2450:B2450"/>
    <mergeCell ref="A296:B296"/>
    <mergeCell ref="A180:G180"/>
    <mergeCell ref="A3055:B3055"/>
    <mergeCell ref="A1566:B1566"/>
    <mergeCell ref="A1989:B1989"/>
    <mergeCell ref="E786:F786"/>
    <mergeCell ref="E3333:F3333"/>
    <mergeCell ref="E2274:F2274"/>
    <mergeCell ref="E3604:F3604"/>
    <mergeCell ref="E2572:F2572"/>
    <mergeCell ref="E1513:F1513"/>
    <mergeCell ref="A2204:G2204"/>
    <mergeCell ref="A3050:B3050"/>
    <mergeCell ref="E3210:F3210"/>
    <mergeCell ref="E3246:F3246"/>
    <mergeCell ref="E1847:F1847"/>
    <mergeCell ref="E1092:F1092"/>
    <mergeCell ref="E3299:F3299"/>
    <mergeCell ref="E1392:G1392"/>
    <mergeCell ref="E1390:F1390"/>
    <mergeCell ref="E1848:G1848"/>
    <mergeCell ref="E3510:F3510"/>
    <mergeCell ref="E787:F787"/>
    <mergeCell ref="E2275:F2275"/>
    <mergeCell ref="E2269:F2269"/>
    <mergeCell ref="E1514:F1514"/>
    <mergeCell ref="A2022:G2022"/>
    <mergeCell ref="A3495:B3495"/>
    <mergeCell ref="A1410:B1410"/>
    <mergeCell ref="A2463:B2463"/>
    <mergeCell ref="A1708:B1708"/>
    <mergeCell ref="A533:G533"/>
    <mergeCell ref="A676:B676"/>
    <mergeCell ref="E2448:G2448"/>
    <mergeCell ref="E357:F357"/>
    <mergeCell ref="E515:F515"/>
    <mergeCell ref="E769:F769"/>
    <mergeCell ref="E52:F52"/>
    <mergeCell ref="E1111:F1111"/>
    <mergeCell ref="A2682:B2682"/>
    <mergeCell ref="E805:F805"/>
    <mergeCell ref="E1418:F1418"/>
    <mergeCell ref="E1103:F1103"/>
    <mergeCell ref="A3293:G3293"/>
    <mergeCell ref="E2925:F2925"/>
    <mergeCell ref="E352:F352"/>
    <mergeCell ref="E3381:F3381"/>
    <mergeCell ref="E2933:F2933"/>
    <mergeCell ref="E2199:F2199"/>
    <mergeCell ref="E3225:F3225"/>
    <mergeCell ref="E345:G345"/>
    <mergeCell ref="A248:B248"/>
    <mergeCell ref="E2926:F2926"/>
    <mergeCell ref="E2805:G2805"/>
    <mergeCell ref="A2550:G2550"/>
    <mergeCell ref="A465:G465"/>
    <mergeCell ref="E2524:F2524"/>
    <mergeCell ref="A1518:G1518"/>
    <mergeCell ref="A2708:G2708"/>
    <mergeCell ref="E553:F553"/>
    <mergeCell ref="E528:F528"/>
    <mergeCell ref="E1166:F1166"/>
    <mergeCell ref="E851:F851"/>
    <mergeCell ref="E826:F826"/>
    <mergeCell ref="A3116:B3116"/>
    <mergeCell ref="E1124:F1124"/>
    <mergeCell ref="E2217:F2217"/>
    <mergeCell ref="E2339:F2339"/>
    <mergeCell ref="E3585:F3585"/>
    <mergeCell ref="E2646:F2646"/>
    <mergeCell ref="E2944:F2944"/>
    <mergeCell ref="E3280:F3280"/>
    <mergeCell ref="E1157:F1157"/>
    <mergeCell ref="E2341:F2341"/>
    <mergeCell ref="A1474:B1474"/>
    <mergeCell ref="A1449:B1449"/>
    <mergeCell ref="E1182:F1182"/>
    <mergeCell ref="E2947:G2947"/>
    <mergeCell ref="A783:G783"/>
    <mergeCell ref="A3148:B3148"/>
    <mergeCell ref="A3024:G3024"/>
    <mergeCell ref="A3662:G3662"/>
    <mergeCell ref="E2243:F2243"/>
    <mergeCell ref="A636:B636"/>
    <mergeCell ref="E1482:F1482"/>
    <mergeCell ref="E1640:F1640"/>
    <mergeCell ref="A2118:B2118"/>
    <mergeCell ref="E879:F879"/>
    <mergeCell ref="A2632:G2632"/>
    <mergeCell ref="E1484:F1484"/>
    <mergeCell ref="E452:F452"/>
    <mergeCell ref="E887:F887"/>
    <mergeCell ref="A3359:G3359"/>
    <mergeCell ref="E1940:F1940"/>
    <mergeCell ref="E1485:G1485"/>
    <mergeCell ref="E1483:F1483"/>
    <mergeCell ref="A1145:G1145"/>
    <mergeCell ref="E3324:F3324"/>
    <mergeCell ref="E1510:F1510"/>
    <mergeCell ref="E417:G417"/>
    <mergeCell ref="A320:B320"/>
    <mergeCell ref="A347:B347"/>
    <mergeCell ref="A1257:G1257"/>
    <mergeCell ref="A1531:B1531"/>
    <mergeCell ref="A2047:B2047"/>
    <mergeCell ref="A2861:B2861"/>
    <mergeCell ref="A648:B648"/>
    <mergeCell ref="A15:B15"/>
    <mergeCell ref="E2871:G2871"/>
    <mergeCell ref="E897:F897"/>
    <mergeCell ref="E142:F142"/>
    <mergeCell ref="A620:B620"/>
    <mergeCell ref="A2565:B2565"/>
    <mergeCell ref="A918:B918"/>
    <mergeCell ref="E1055:F1055"/>
    <mergeCell ref="E2385:F2385"/>
    <mergeCell ref="A1076:B1076"/>
    <mergeCell ref="A3222:B3222"/>
    <mergeCell ref="A506:G506"/>
    <mergeCell ref="E442:F442"/>
    <mergeCell ref="A829:G829"/>
    <mergeCell ref="E1835:F1835"/>
    <mergeCell ref="A3078:G3078"/>
    <mergeCell ref="E2685:F2685"/>
    <mergeCell ref="E2169:F2169"/>
    <mergeCell ref="E3657:F3657"/>
    <mergeCell ref="E1864:F1864"/>
    <mergeCell ref="E471:F471"/>
    <mergeCell ref="E1109:F1109"/>
    <mergeCell ref="E2168:F2168"/>
    <mergeCell ref="E3054:F3054"/>
    <mergeCell ref="E3010:F3010"/>
    <mergeCell ref="E1223:F1223"/>
    <mergeCell ref="E1953:F1953"/>
    <mergeCell ref="E3659:F3659"/>
    <mergeCell ref="E1872:F1872"/>
    <mergeCell ref="E1830:G1830"/>
    <mergeCell ref="E2170:F2170"/>
    <mergeCell ref="A1005:B1005"/>
    <mergeCell ref="E3652:F3652"/>
    <mergeCell ref="E1112:G1112"/>
    <mergeCell ref="A2785:B2785"/>
    <mergeCell ref="E1104:G1104"/>
    <mergeCell ref="A2576:B2576"/>
    <mergeCell ref="A891:G891"/>
    <mergeCell ref="E827:F827"/>
    <mergeCell ref="A2060:B2060"/>
    <mergeCell ref="A2343:G2343"/>
    <mergeCell ref="E522:F522"/>
    <mergeCell ref="A362:B362"/>
    <mergeCell ref="E1127:F1127"/>
    <mergeCell ref="A1089:B1089"/>
    <mergeCell ref="E3710:F3710"/>
    <mergeCell ref="E1285:F1285"/>
    <mergeCell ref="E1583:F1583"/>
    <mergeCell ref="A1918:G1918"/>
    <mergeCell ref="E1128:G1128"/>
    <mergeCell ref="E2012:F2012"/>
    <mergeCell ref="A2490:B2490"/>
    <mergeCell ref="E674:G674"/>
    <mergeCell ref="E1549:F1549"/>
    <mergeCell ref="A61:B61"/>
    <mergeCell ref="E1883:F1883"/>
    <mergeCell ref="E824:F824"/>
    <mergeCell ref="E2312:F2312"/>
    <mergeCell ref="E2612:G2612"/>
    <mergeCell ref="E2306:F2306"/>
    <mergeCell ref="E1551:F1551"/>
    <mergeCell ref="E2610:F2610"/>
    <mergeCell ref="E2155:G2155"/>
    <mergeCell ref="E3365:F3365"/>
    <mergeCell ref="A720:B720"/>
    <mergeCell ref="A842:B842"/>
    <mergeCell ref="E3698:G3698"/>
    <mergeCell ref="E3696:F3696"/>
    <mergeCell ref="E252:F252"/>
    <mergeCell ref="A1:G1"/>
    <mergeCell ref="A1542:G1542"/>
    <mergeCell ref="E2668:F2668"/>
    <mergeCell ref="E1269:F1269"/>
    <mergeCell ref="E3512:F3512"/>
    <mergeCell ref="E964:F964"/>
    <mergeCell ref="A2501:B2501"/>
    <mergeCell ref="E3723:F3723"/>
    <mergeCell ref="E2446:F2446"/>
    <mergeCell ref="E239:F239"/>
    <mergeCell ref="E2962:F2962"/>
    <mergeCell ref="E3266:F3266"/>
    <mergeCell ref="E537:F537"/>
    <mergeCell ref="E1175:F1175"/>
    <mergeCell ref="E2365:F2365"/>
    <mergeCell ref="E1517:G1517"/>
    <mergeCell ref="E2025:F2025"/>
    <mergeCell ref="E1272:G1272"/>
    <mergeCell ref="E3296:F3296"/>
    <mergeCell ref="E238:F238"/>
    <mergeCell ref="E1352:G1352"/>
    <mergeCell ref="E2991:F2991"/>
    <mergeCell ref="E1598:F1598"/>
    <mergeCell ref="E3566:F3566"/>
    <mergeCell ref="E1572:G1572"/>
    <mergeCell ref="A2559:B2559"/>
    <mergeCell ref="E1295:F1295"/>
    <mergeCell ref="E1176:G1176"/>
    <mergeCell ref="E3297:F3297"/>
    <mergeCell ref="A1988:G1988"/>
    <mergeCell ref="A3157:B3157"/>
    <mergeCell ref="E265:F265"/>
    <mergeCell ref="A2256:B2256"/>
    <mergeCell ref="E3436:F3436"/>
    <mergeCell ref="E1351:F1351"/>
    <mergeCell ref="E2681:F2681"/>
    <mergeCell ref="E894:F894"/>
    <mergeCell ref="E2078:F2078"/>
    <mergeCell ref="E773:G773"/>
    <mergeCell ref="A1186:B1186"/>
    <mergeCell ref="E3348:F3348"/>
    <mergeCell ref="E896:F896"/>
    <mergeCell ref="E3437:F3437"/>
    <mergeCell ref="A4:B4"/>
    <mergeCell ref="A156:B156"/>
    <mergeCell ref="E3012:G3012"/>
    <mergeCell ref="A3399:G3399"/>
    <mergeCell ref="E2678:F2678"/>
    <mergeCell ref="A1695:G1695"/>
    <mergeCell ref="E2557:G2557"/>
    <mergeCell ref="A3028:B3028"/>
    <mergeCell ref="A3699:G3699"/>
    <mergeCell ref="E195:F195"/>
    <mergeCell ref="A1703:G1703"/>
    <mergeCell ref="E309:F309"/>
    <mergeCell ref="E1677:F1677"/>
    <mergeCell ref="A3239:B3239"/>
    <mergeCell ref="A1085:B1085"/>
    <mergeCell ref="E2097:G2097"/>
    <mergeCell ref="E3341:F3341"/>
    <mergeCell ref="E495:F495"/>
    <mergeCell ref="A2967:G2967"/>
    <mergeCell ref="E2396:F2396"/>
    <mergeCell ref="E2738:F2738"/>
    <mergeCell ref="E1670:G1670"/>
    <mergeCell ref="E3061:F3061"/>
    <mergeCell ref="E3490:F3490"/>
    <mergeCell ref="A2300:B2300"/>
    <mergeCell ref="E488:G488"/>
    <mergeCell ref="A2670:G2670"/>
    <mergeCell ref="A50:B50"/>
    <mergeCell ref="E3492:F3492"/>
    <mergeCell ref="E1207:F1207"/>
    <mergeCell ref="E3669:G3669"/>
    <mergeCell ref="E3363:F3363"/>
    <mergeCell ref="A3412:G3412"/>
    <mergeCell ref="A243:G243"/>
    <mergeCell ref="E2422:F2422"/>
    <mergeCell ref="A1138:B1138"/>
    <mergeCell ref="A3107:G3107"/>
    <mergeCell ref="A1329:G1329"/>
    <mergeCell ref="E208:F208"/>
    <mergeCell ref="A3115:G3115"/>
    <mergeCell ref="E3089:F3089"/>
    <mergeCell ref="A1024:G1024"/>
    <mergeCell ref="E3203:F3203"/>
    <mergeCell ref="E1901:F1901"/>
    <mergeCell ref="E2776:F2776"/>
    <mergeCell ref="E962:F962"/>
    <mergeCell ref="E3074:F3074"/>
    <mergeCell ref="E3213:G3213"/>
    <mergeCell ref="E1260:F1260"/>
    <mergeCell ref="A2313:B2313"/>
    <mergeCell ref="A526:B526"/>
    <mergeCell ref="E3076:F3076"/>
    <mergeCell ref="E1262:F1262"/>
    <mergeCell ref="E1718:F1718"/>
    <mergeCell ref="A1587:B1587"/>
    <mergeCell ref="E2331:G2331"/>
    <mergeCell ref="E3722:F3722"/>
    <mergeCell ref="A1500:B1500"/>
    <mergeCell ref="A101:B101"/>
    <mergeCell ref="E559:F559"/>
    <mergeCell ref="A1037:B1037"/>
    <mergeCell ref="A3286:B3286"/>
    <mergeCell ref="A2227:B2227"/>
    <mergeCell ref="E1286:F1286"/>
    <mergeCell ref="A2401:G2401"/>
    <mergeCell ref="E2810:F2810"/>
    <mergeCell ref="E2804:F2804"/>
    <mergeCell ref="E681:F681"/>
    <mergeCell ref="E2049:F2049"/>
    <mergeCell ref="E3102:F3102"/>
    <mergeCell ref="E2347:F2347"/>
    <mergeCell ref="E560:F560"/>
    <mergeCell ref="E1744:F1744"/>
    <mergeCell ref="E852:G852"/>
    <mergeCell ref="A3613:B3613"/>
    <mergeCell ref="E2349:F2349"/>
    <mergeCell ref="E264:F264"/>
    <mergeCell ref="E1317:F1317"/>
    <mergeCell ref="E2647:F2647"/>
    <mergeCell ref="E107:G107"/>
    <mergeCell ref="E3137:F3137"/>
    <mergeCell ref="A757:B757"/>
    <mergeCell ref="E3435:F3435"/>
    <mergeCell ref="E1617:F1617"/>
    <mergeCell ref="A2543:B2543"/>
    <mergeCell ref="A1511:B1511"/>
    <mergeCell ref="A2701:B2701"/>
    <mergeCell ref="E1462:F1462"/>
    <mergeCell ref="A2156:G2156"/>
    <mergeCell ref="A1401:G1401"/>
    <mergeCell ref="E280:F280"/>
    <mergeCell ref="E1007:F1007"/>
    <mergeCell ref="A2240:B2240"/>
    <mergeCell ref="E730:F730"/>
    <mergeCell ref="E1001:F1001"/>
    <mergeCell ref="A3515:G3515"/>
    <mergeCell ref="E3032:F3032"/>
    <mergeCell ref="E1335:F1335"/>
    <mergeCell ref="E1973:F1973"/>
    <mergeCell ref="E3163:F3163"/>
    <mergeCell ref="E1212:F1212"/>
    <mergeCell ref="E2823:F2823"/>
    <mergeCell ref="E2429:F2429"/>
    <mergeCell ref="E2062:F2062"/>
    <mergeCell ref="E2700:F2700"/>
    <mergeCell ref="E275:F275"/>
    <mergeCell ref="E3034:F3034"/>
    <mergeCell ref="A3140:B3140"/>
    <mergeCell ref="E3332:F3332"/>
    <mergeCell ref="E2273:F2273"/>
    <mergeCell ref="A3626:B3626"/>
    <mergeCell ref="E3035:G3035"/>
    <mergeCell ref="E2387:F2387"/>
    <mergeCell ref="E3342:G3342"/>
    <mergeCell ref="E1968:G1968"/>
    <mergeCell ref="A2414:B2414"/>
    <mergeCell ref="A600:B600"/>
    <mergeCell ref="A1653:B1653"/>
    <mergeCell ref="E3456:G3456"/>
    <mergeCell ref="A892:B892"/>
    <mergeCell ref="E2993:G2993"/>
    <mergeCell ref="A2625:B2625"/>
    <mergeCell ref="A2896:B2896"/>
    <mergeCell ref="A173:B173"/>
    <mergeCell ref="A811:B811"/>
    <mergeCell ref="E631:F631"/>
    <mergeCell ref="A1226:B1226"/>
    <mergeCell ref="A3230:B3230"/>
    <mergeCell ref="A3352:B3352"/>
    <mergeCell ref="A927:B927"/>
    <mergeCell ref="A1720:G1720"/>
    <mergeCell ref="E1208:G1208"/>
    <mergeCell ref="E1388:F1388"/>
    <mergeCell ref="E633:F633"/>
    <mergeCell ref="E2447:F2447"/>
    <mergeCell ref="E931:F931"/>
    <mergeCell ref="E1984:F1984"/>
    <mergeCell ref="E2876:F2876"/>
    <mergeCell ref="E328:F328"/>
    <mergeCell ref="A168:B168"/>
    <mergeCell ref="E2571:F2571"/>
    <mergeCell ref="E933:F933"/>
    <mergeCell ref="E2292:G2292"/>
    <mergeCell ref="E1231:F1231"/>
    <mergeCell ref="E505:G505"/>
    <mergeCell ref="E2144:F2144"/>
    <mergeCell ref="E1389:F1389"/>
    <mergeCell ref="E3474:F3474"/>
    <mergeCell ref="E934:G934"/>
    <mergeCell ref="E1383:F1383"/>
    <mergeCell ref="A2309:B2309"/>
    <mergeCell ref="E2444:F2444"/>
    <mergeCell ref="E3048:G3048"/>
    <mergeCell ref="A3528:B3528"/>
    <mergeCell ref="A822:B822"/>
    <mergeCell ref="A219:B219"/>
    <mergeCell ref="A1433:G1433"/>
    <mergeCell ref="A2526:G2526"/>
    <mergeCell ref="A3579:G3579"/>
    <mergeCell ref="A1122:B1122"/>
    <mergeCell ref="E2589:F2589"/>
    <mergeCell ref="A1137:G1137"/>
    <mergeCell ref="E1828:F1828"/>
    <mergeCell ref="E2126:F2126"/>
    <mergeCell ref="A3587:G3587"/>
    <mergeCell ref="A3168:G3168"/>
    <mergeCell ref="E2162:F2162"/>
    <mergeCell ref="E1407:F1407"/>
    <mergeCell ref="E690:F690"/>
    <mergeCell ref="E3098:F3098"/>
    <mergeCell ref="E3650:F3650"/>
    <mergeCell ref="E2591:F2591"/>
    <mergeCell ref="E944:F944"/>
    <mergeCell ref="E2889:F2889"/>
    <mergeCell ref="E2134:F2134"/>
    <mergeCell ref="E3527:F3527"/>
    <mergeCell ref="E1102:F1102"/>
    <mergeCell ref="E341:F341"/>
    <mergeCell ref="E683:G683"/>
    <mergeCell ref="E1829:F1829"/>
    <mergeCell ref="E2013:G2013"/>
    <mergeCell ref="E2643:F2643"/>
    <mergeCell ref="E3258:F3258"/>
    <mergeCell ref="E1865:F1865"/>
    <mergeCell ref="E2163:F2163"/>
    <mergeCell ref="E1702:G1702"/>
    <mergeCell ref="E947:G947"/>
    <mergeCell ref="A1153:G1153"/>
    <mergeCell ref="E372:F372"/>
    <mergeCell ref="E2803:F2803"/>
    <mergeCell ref="A3309:G3309"/>
    <mergeCell ref="A1613:B1613"/>
    <mergeCell ref="A1298:B1298"/>
    <mergeCell ref="E672:F672"/>
    <mergeCell ref="A2389:G2389"/>
    <mergeCell ref="E3545:F3545"/>
    <mergeCell ref="A2236:B2236"/>
    <mergeCell ref="E3703:F3703"/>
    <mergeCell ref="A3426:B3426"/>
    <mergeCell ref="A3447:B3447"/>
    <mergeCell ref="E1453:F1453"/>
    <mergeCell ref="E2515:F2515"/>
    <mergeCell ref="E728:F728"/>
    <mergeCell ref="E3248:F3248"/>
    <mergeCell ref="E271:F271"/>
    <mergeCell ref="E3548:G3548"/>
    <mergeCell ref="E3546:F3546"/>
    <mergeCell ref="E3540:F3540"/>
    <mergeCell ref="A134:B134"/>
    <mergeCell ref="E3576:F3576"/>
    <mergeCell ref="A563:B563"/>
    <mergeCell ref="E2366:G2366"/>
    <mergeCell ref="E3119:F3119"/>
    <mergeCell ref="E571:F571"/>
    <mergeCell ref="E3575:F3575"/>
    <mergeCell ref="E3243:F3243"/>
    <mergeCell ref="A2138:G2138"/>
    <mergeCell ref="E3122:G3122"/>
    <mergeCell ref="E2816:F2816"/>
    <mergeCell ref="E1173:F1173"/>
    <mergeCell ref="A1194:B1194"/>
    <mergeCell ref="A774:G774"/>
    <mergeCell ref="E1183:F1183"/>
    <mergeCell ref="A2405:B2405"/>
    <mergeCell ref="A1346:B1346"/>
    <mergeCell ref="E1359:F1359"/>
    <mergeCell ref="E1481:F1481"/>
    <mergeCell ref="E2847:F2847"/>
    <mergeCell ref="E2086:F2086"/>
    <mergeCell ref="E1360:G1360"/>
    <mergeCell ref="A164:B164"/>
    <mergeCell ref="E413:F413"/>
    <mergeCell ref="E3147:F3147"/>
    <mergeCell ref="E2832:F2832"/>
    <mergeCell ref="E1047:G1047"/>
    <mergeCell ref="E3261:F3261"/>
    <mergeCell ref="A79:G79"/>
    <mergeCell ref="E2867:F2867"/>
    <mergeCell ref="E2081:G2081"/>
    <mergeCell ref="E3472:F3472"/>
    <mergeCell ref="E2744:F2744"/>
    <mergeCell ref="E294:G294"/>
    <mergeCell ref="A1250:B1250"/>
    <mergeCell ref="E890:G890"/>
    <mergeCell ref="A702:G702"/>
    <mergeCell ref="A190:B190"/>
    <mergeCell ref="A953:B953"/>
    <mergeCell ref="E2105:G2105"/>
    <mergeCell ref="A490:B490"/>
    <mergeCell ref="E1196:F1196"/>
    <mergeCell ref="E1494:F1494"/>
    <mergeCell ref="A1004:G1004"/>
    <mergeCell ref="E14:F14"/>
    <mergeCell ref="E2895:F2895"/>
    <mergeCell ref="E2764:G2764"/>
    <mergeCell ref="E2887:F2887"/>
    <mergeCell ref="E3185:F3185"/>
    <mergeCell ref="E1100:F1100"/>
    <mergeCell ref="E2153:F2153"/>
    <mergeCell ref="E1398:F1398"/>
    <mergeCell ref="A2660:B2660"/>
    <mergeCell ref="E3641:F3641"/>
    <mergeCell ref="E2886:F2886"/>
    <mergeCell ref="A1696:B1696"/>
    <mergeCell ref="A664:B664"/>
    <mergeCell ref="E1408:G1408"/>
    <mergeCell ref="E3187:F3187"/>
    <mergeCell ref="E2461:G2461"/>
    <mergeCell ref="E3493:G3493"/>
    <mergeCell ref="A1906:G1906"/>
    <mergeCell ref="A94:G94"/>
    <mergeCell ref="A2960:B2960"/>
    <mergeCell ref="E1214:F1214"/>
    <mergeCell ref="A203:B203"/>
    <mergeCell ref="E670:F670"/>
    <mergeCell ref="E1545:F1545"/>
    <mergeCell ref="A2023:B2023"/>
    <mergeCell ref="E3211:F3211"/>
    <mergeCell ref="E1126:F1126"/>
    <mergeCell ref="A2321:B2321"/>
    <mergeCell ref="E1304:G1304"/>
    <mergeCell ref="E1424:F1424"/>
    <mergeCell ref="A2663:B2663"/>
    <mergeCell ref="A418:G418"/>
    <mergeCell ref="A3092:B3092"/>
    <mergeCell ref="E2608:F2608"/>
    <mergeCell ref="A2777:B2777"/>
    <mergeCell ref="E3090:G3090"/>
    <mergeCell ref="E699:F699"/>
    <mergeCell ref="A719:G719"/>
    <mergeCell ref="E1845:F1845"/>
    <mergeCell ref="E2181:F2181"/>
    <mergeCell ref="E58:F58"/>
    <mergeCell ref="E788:F788"/>
    <mergeCell ref="E394:F394"/>
    <mergeCell ref="E2914:F2914"/>
    <mergeCell ref="E2908:F2908"/>
    <mergeCell ref="E3212:F3212"/>
    <mergeCell ref="E999:F999"/>
    <mergeCell ref="A350:B350"/>
    <mergeCell ref="A1322:B1322"/>
    <mergeCell ref="A2652:B2652"/>
    <mergeCell ref="A445:G445"/>
    <mergeCell ref="E2146:G2146"/>
    <mergeCell ref="A1017:B1017"/>
    <mergeCell ref="A256:B256"/>
    <mergeCell ref="A1780:B1780"/>
    <mergeCell ref="E1600:F1600"/>
    <mergeCell ref="E839:F839"/>
    <mergeCell ref="A2376:B2376"/>
    <mergeCell ref="A1831:G1831"/>
    <mergeCell ref="A2129:G2129"/>
    <mergeCell ref="E2628:F2628"/>
    <mergeCell ref="E2171:F2171"/>
    <mergeCell ref="E86:F86"/>
    <mergeCell ref="A2558:G2558"/>
    <mergeCell ref="E378:F378"/>
    <mergeCell ref="A2594:G2594"/>
    <mergeCell ref="E2111:F2111"/>
    <mergeCell ref="E536:F536"/>
    <mergeCell ref="E1866:F1866"/>
    <mergeCell ref="E2621:F2621"/>
    <mergeCell ref="E1350:F1350"/>
    <mergeCell ref="A3321:G3321"/>
    <mergeCell ref="E3599:F3599"/>
    <mergeCell ref="E1902:F1902"/>
    <mergeCell ref="E2540:F2540"/>
    <mergeCell ref="E1472:G1472"/>
    <mergeCell ref="E2200:F2200"/>
    <mergeCell ref="E1141:F1141"/>
    <mergeCell ref="E2838:F2838"/>
    <mergeCell ref="E3593:F3593"/>
    <mergeCell ref="A3278:B3278"/>
    <mergeCell ref="E2411:F2411"/>
    <mergeCell ref="A1491:B1491"/>
    <mergeCell ref="E2533:G2533"/>
    <mergeCell ref="A1457:B1457"/>
    <mergeCell ref="E3594:G3594"/>
    <mergeCell ref="E106:F106"/>
    <mergeCell ref="A2736:B2736"/>
    <mergeCell ref="A2278:G2278"/>
    <mergeCell ref="E2556:F2556"/>
    <mergeCell ref="E1497:F1497"/>
    <mergeCell ref="A2891:G2891"/>
    <mergeCell ref="E440:F440"/>
    <mergeCell ref="E2985:F2985"/>
    <mergeCell ref="E3283:F3283"/>
    <mergeCell ref="A3670:G3670"/>
    <mergeCell ref="E2251:F2251"/>
    <mergeCell ref="A2091:B2091"/>
    <mergeCell ref="A1974:B1974"/>
    <mergeCell ref="A2613:G2613"/>
    <mergeCell ref="E771:F771"/>
    <mergeCell ref="A791:G791"/>
    <mergeCell ref="E1069:F1069"/>
    <mergeCell ref="E1063:F1063"/>
    <mergeCell ref="E3312:F3312"/>
    <mergeCell ref="E3583:F3583"/>
    <mergeCell ref="E1160:G1160"/>
    <mergeCell ref="E3016:F3016"/>
    <mergeCell ref="E3620:G3620"/>
    <mergeCell ref="E3612:F3612"/>
    <mergeCell ref="E2553:F2553"/>
    <mergeCell ref="A517:G517"/>
    <mergeCell ref="A331:B331"/>
    <mergeCell ref="E916:G916"/>
    <mergeCell ref="A2747:B2747"/>
    <mergeCell ref="A1688:B1688"/>
    <mergeCell ref="A199:B199"/>
    <mergeCell ref="A1273:G1273"/>
    <mergeCell ref="E2095:F2095"/>
    <mergeCell ref="A288:B288"/>
    <mergeCell ref="E484:F484"/>
    <mergeCell ref="E1668:F1668"/>
    <mergeCell ref="E913:F913"/>
    <mergeCell ref="E1966:F1966"/>
    <mergeCell ref="A1573:G1573"/>
    <mergeCell ref="E1205:F1205"/>
    <mergeCell ref="E3454:F3454"/>
    <mergeCell ref="E486:F486"/>
    <mergeCell ref="E329:G329"/>
    <mergeCell ref="E1082:F1082"/>
    <mergeCell ref="E3027:F3027"/>
    <mergeCell ref="E3665:F3665"/>
    <mergeCell ref="E1213:F1213"/>
    <mergeCell ref="E479:F479"/>
    <mergeCell ref="E1967:F1967"/>
    <mergeCell ref="E908:F908"/>
    <mergeCell ref="E2783:G2783"/>
    <mergeCell ref="E2781:F2781"/>
    <mergeCell ref="E2574:G2574"/>
    <mergeCell ref="A2534:G2534"/>
    <mergeCell ref="A3404:B3404"/>
    <mergeCell ref="E1529:G1529"/>
    <mergeCell ref="E468:F468"/>
    <mergeCell ref="E49:F49"/>
    <mergeCell ref="E1239:F1239"/>
    <mergeCell ref="E1562:F1562"/>
    <mergeCell ref="A1402:B1402"/>
    <mergeCell ref="E1537:F1537"/>
    <mergeCell ref="E3683:F3683"/>
    <mergeCell ref="E2624:F2624"/>
    <mergeCell ref="E3228:G3228"/>
    <mergeCell ref="E1110:F1110"/>
    <mergeCell ref="E3378:F3378"/>
    <mergeCell ref="E1232:G1232"/>
    <mergeCell ref="E2196:F2196"/>
    <mergeCell ref="E2327:F2327"/>
    <mergeCell ref="E1015:G1015"/>
    <mergeCell ref="A454:G454"/>
    <mergeCell ref="A703:B703"/>
    <mergeCell ref="A883:G883"/>
    <mergeCell ref="A2828:G2828"/>
    <mergeCell ref="E977:F977"/>
    <mergeCell ref="A1217:G1217"/>
    <mergeCell ref="E436:F436"/>
    <mergeCell ref="E2499:G2499"/>
    <mergeCell ref="E1311:F1311"/>
    <mergeCell ref="A3343:G3343"/>
    <mergeCell ref="A1028:B1028"/>
    <mergeCell ref="E848:F848"/>
    <mergeCell ref="A2516:B2516"/>
    <mergeCell ref="E1277:F1277"/>
    <mergeCell ref="A3214:G3214"/>
    <mergeCell ref="E1926:F1926"/>
    <mergeCell ref="E1917:G1917"/>
    <mergeCell ref="A3643:G3643"/>
    <mergeCell ref="E1882:F1882"/>
    <mergeCell ref="E2224:F2224"/>
    <mergeCell ref="E1909:F1909"/>
    <mergeCell ref="E850:F850"/>
    <mergeCell ref="E1148:F1148"/>
    <mergeCell ref="E2338:F2338"/>
    <mergeCell ref="E1577:F1577"/>
    <mergeCell ref="A3600:B3600"/>
    <mergeCell ref="E2209:F2209"/>
    <mergeCell ref="A2418:B2418"/>
    <mergeCell ref="E3155:G3155"/>
    <mergeCell ref="E2212:G2212"/>
    <mergeCell ref="E398:G398"/>
    <mergeCell ref="A2115:B2115"/>
    <mergeCell ref="A1354:B1354"/>
    <mergeCell ref="E1174:F1174"/>
    <mergeCell ref="A284:B284"/>
    <mergeCell ref="E2364:F2364"/>
    <mergeCell ref="E1332:F1332"/>
    <mergeCell ref="E755:G755"/>
    <mergeCell ref="E449:F449"/>
    <mergeCell ref="E1184:G1184"/>
    <mergeCell ref="E878:F878"/>
    <mergeCell ref="A3654:G3654"/>
    <mergeCell ref="E150:F150"/>
    <mergeCell ref="E579:F579"/>
    <mergeCell ref="A2929:G2929"/>
    <mergeCell ref="E2:G2"/>
    <mergeCell ref="E573:F573"/>
    <mergeCell ref="E2725:F2725"/>
    <mergeCell ref="E3630:F3630"/>
    <mergeCell ref="E3452:F3452"/>
    <mergeCell ref="E450:F450"/>
    <mergeCell ref="E2666:F2666"/>
    <mergeCell ref="E1659:F1659"/>
    <mergeCell ref="E2989:F2989"/>
    <mergeCell ref="E118:F118"/>
    <mergeCell ref="A12:B12"/>
    <mergeCell ref="E2113:G2113"/>
    <mergeCell ref="A775:B775"/>
    <mergeCell ref="A1073:B1073"/>
    <mergeCell ref="A312:B312"/>
    <mergeCell ref="E1083:G1083"/>
    <mergeCell ref="E1316:F1316"/>
    <mergeCell ref="A2039:B2039"/>
    <mergeCell ref="E2288:F2288"/>
    <mergeCell ref="A2766:B2766"/>
    <mergeCell ref="E501:F501"/>
    <mergeCell ref="E292:F292"/>
    <mergeCell ref="E808:F808"/>
    <mergeCell ref="E3349:F3349"/>
    <mergeCell ref="E2290:F2290"/>
    <mergeCell ref="E3480:F3480"/>
    <mergeCell ref="E503:F503"/>
    <mergeCell ref="E2410:F2410"/>
    <mergeCell ref="E1108:F1108"/>
    <mergeCell ref="E1230:F1230"/>
    <mergeCell ref="A2911:B2911"/>
    <mergeCell ref="E1406:F1406"/>
    <mergeCell ref="E3649:F3649"/>
    <mergeCell ref="E496:G496"/>
    <mergeCell ref="A909:B909"/>
    <mergeCell ref="A1425:B1425"/>
    <mergeCell ref="E3046:F3046"/>
    <mergeCell ref="E2291:F2291"/>
    <mergeCell ref="E3308:G3308"/>
    <mergeCell ref="A2940:B2940"/>
    <mergeCell ref="E2164:G2164"/>
    <mergeCell ref="E221:F221"/>
    <mergeCell ref="E2735:F2735"/>
    <mergeCell ref="A549:G549"/>
    <mergeCell ref="E521:F521"/>
    <mergeCell ref="E643:F643"/>
    <mergeCell ref="E2009:F2009"/>
    <mergeCell ref="A1337:G1337"/>
    <mergeCell ref="E2003:F2003"/>
    <mergeCell ref="E3193:F3193"/>
    <mergeCell ref="E2161:F2161"/>
    <mergeCell ref="E3491:F3491"/>
    <mergeCell ref="A3123:G3123"/>
    <mergeCell ref="E2459:F2459"/>
    <mergeCell ref="E523:F523"/>
    <mergeCell ref="E645:F645"/>
    <mergeCell ref="E821:F821"/>
    <mergeCell ref="E943:F943"/>
    <mergeCell ref="E524:G524"/>
    <mergeCell ref="E218:F218"/>
    <mergeCell ref="E1915:F1915"/>
    <mergeCell ref="A2197:B2197"/>
    <mergeCell ref="A267:G267"/>
    <mergeCell ref="E3275:F3275"/>
    <mergeCell ref="E945:F945"/>
    <mergeCell ref="E3395:F3395"/>
    <mergeCell ref="E1585:G1585"/>
    <mergeCell ref="E1279:F1279"/>
    <mergeCell ref="A534:B534"/>
    <mergeCell ref="A3156:G3156"/>
    <mergeCell ref="A3687:B3687"/>
    <mergeCell ref="E974:F974"/>
    <mergeCell ref="A1596:B1596"/>
    <mergeCell ref="A1241:G1241"/>
    <mergeCell ref="E3284:G3284"/>
    <mergeCell ref="A1437:B1437"/>
    <mergeCell ref="E1633:F1633"/>
    <mergeCell ref="A712:B712"/>
    <mergeCell ref="E663:F663"/>
    <mergeCell ref="A1663:G1663"/>
    <mergeCell ref="E961:F961"/>
    <mergeCell ref="E2151:F2151"/>
    <mergeCell ref="E3720:F3720"/>
    <mergeCell ref="E1635:F1635"/>
    <mergeCell ref="E2965:F2965"/>
    <mergeCell ref="A3172:B3172"/>
    <mergeCell ref="E358:F358"/>
    <mergeCell ref="A567:B567"/>
    <mergeCell ref="E656:F656"/>
    <mergeCell ref="A624:B624"/>
    <mergeCell ref="E840:G840"/>
    <mergeCell ref="E2362:F2362"/>
    <mergeCell ref="E963:F963"/>
    <mergeCell ref="A1170:B1170"/>
    <mergeCell ref="E544:F544"/>
    <mergeCell ref="E2057:F2057"/>
    <mergeCell ref="E1717:F1717"/>
    <mergeCell ref="E658:F658"/>
    <mergeCell ref="E2233:F2233"/>
    <mergeCell ref="E1778:G1778"/>
    <mergeCell ref="E2531:F2531"/>
    <mergeCell ref="E3423:F3423"/>
    <mergeCell ref="E746:G746"/>
    <mergeCell ref="E2662:F2662"/>
    <mergeCell ref="E3721:F3721"/>
    <mergeCell ref="E2234:G2234"/>
    <mergeCell ref="A1679:G1679"/>
    <mergeCell ref="E3118:F3118"/>
    <mergeCell ref="E2541:G2541"/>
    <mergeCell ref="E689:F689"/>
    <mergeCell ref="A497:G497"/>
    <mergeCell ref="A3014:B3014"/>
    <mergeCell ref="E1775:F1775"/>
    <mergeCell ref="A2551:B2551"/>
    <mergeCell ref="E989:F989"/>
    <mergeCell ref="E1348:F1348"/>
    <mergeCell ref="E1646:F1646"/>
    <mergeCell ref="E3591:F3591"/>
    <mergeCell ref="A2851:B2851"/>
    <mergeCell ref="A766:B766"/>
    <mergeCell ref="E3259:F3259"/>
    <mergeCell ref="E1612:F1612"/>
    <mergeCell ref="E3557:F3557"/>
    <mergeCell ref="E1946:F1946"/>
    <mergeCell ref="A339:B339"/>
    <mergeCell ref="E3136:F3136"/>
    <mergeCell ref="E2077:F2077"/>
    <mergeCell ref="E1045:F1045"/>
    <mergeCell ref="E290:F290"/>
    <mergeCell ref="E1343:F1343"/>
    <mergeCell ref="E3559:F3559"/>
    <mergeCell ref="E3653:G3653"/>
    <mergeCell ref="E161:F161"/>
    <mergeCell ref="E2412:G2412"/>
    <mergeCell ref="E888:F888"/>
    <mergeCell ref="E162:G162"/>
    <mergeCell ref="E3471:F3471"/>
    <mergeCell ref="E2072:F2072"/>
    <mergeCell ref="A3663:B3663"/>
    <mergeCell ref="E2101:F2101"/>
    <mergeCell ref="A2264:B2264"/>
    <mergeCell ref="E3350:G3350"/>
    <mergeCell ref="E1674:F1674"/>
    <mergeCell ref="A784:B784"/>
    <mergeCell ref="A2332:G2332"/>
    <mergeCell ref="E2103:F2103"/>
    <mergeCell ref="A3549:G3549"/>
    <mergeCell ref="A1097:G1097"/>
    <mergeCell ref="A181:B181"/>
    <mergeCell ref="E1027:F1027"/>
    <mergeCell ref="E2760:F2760"/>
    <mergeCell ref="E1676:F1676"/>
    <mergeCell ref="A2367:G2367"/>
    <mergeCell ref="E1669:F1669"/>
    <mergeCell ref="E914:F914"/>
    <mergeCell ref="E2762:F2762"/>
    <mergeCell ref="E3366:G3366"/>
    <mergeCell ref="E2307:G2307"/>
    <mergeCell ref="E3060:F3060"/>
    <mergeCell ref="E189:F189"/>
    <mergeCell ref="A1992:B1992"/>
    <mergeCell ref="E3489:F3489"/>
    <mergeCell ref="E487:F487"/>
    <mergeCell ref="A83:B83"/>
    <mergeCell ref="E2457:F2457"/>
    <mergeCell ref="E480:G480"/>
    <mergeCell ref="E2757:F2757"/>
    <mergeCell ref="A2806:G2806"/>
    <mergeCell ref="E1120:G1120"/>
    <mergeCell ref="A507:B507"/>
    <mergeCell ref="E205:F205"/>
    <mergeCell ref="E2788:F2788"/>
    <mergeCell ref="A1898:B1898"/>
    <mergeCell ref="A2957:B2957"/>
    <mergeCell ref="A2351:G2351"/>
    <mergeCell ref="E179:G179"/>
    <mergeCell ref="A80:B80"/>
    <mergeCell ref="A3562:G3562"/>
    <mergeCell ref="E3088:F3088"/>
    <mergeCell ref="A2082:G2082"/>
    <mergeCell ref="E2773:F2773"/>
    <mergeCell ref="A1321:G1321"/>
    <mergeCell ref="E3202:F3202"/>
    <mergeCell ref="E3500:F3500"/>
    <mergeCell ref="E356:F356"/>
    <mergeCell ref="E2020:F2020"/>
    <mergeCell ref="E988:F988"/>
    <mergeCell ref="E1601:F1601"/>
    <mergeCell ref="E2476:F2476"/>
    <mergeCell ref="E2021:G2021"/>
    <mergeCell ref="E1715:F1715"/>
    <mergeCell ref="A2679:B2679"/>
    <mergeCell ref="E2905:F2905"/>
    <mergeCell ref="A3108:B3108"/>
    <mergeCell ref="E1296:G1296"/>
    <mergeCell ref="A2948:G2948"/>
    <mergeCell ref="A3704:B3704"/>
    <mergeCell ref="A1161:G1161"/>
    <mergeCell ref="A736:B736"/>
    <mergeCell ref="A518:B518"/>
    <mergeCell ref="E714:F714"/>
    <mergeCell ref="A437:B437"/>
    <mergeCell ref="A1463:B1463"/>
    <mergeCell ref="A1621:B1621"/>
    <mergeCell ref="E1441:F1441"/>
    <mergeCell ref="A1919:B1919"/>
    <mergeCell ref="E558:F558"/>
    <mergeCell ref="E680:F680"/>
    <mergeCell ref="E2801:F2801"/>
    <mergeCell ref="E716:F716"/>
    <mergeCell ref="E987:F987"/>
    <mergeCell ref="E1320:G1320"/>
    <mergeCell ref="E1014:F1014"/>
    <mergeCell ref="E259:F259"/>
    <mergeCell ref="E253:F253"/>
    <mergeCell ref="E1443:F1443"/>
    <mergeCell ref="E688:F688"/>
    <mergeCell ref="E2496:F2496"/>
    <mergeCell ref="A2980:B2980"/>
    <mergeCell ref="E682:F682"/>
    <mergeCell ref="E709:F709"/>
    <mergeCell ref="A3494:G3494"/>
    <mergeCell ref="E561:G561"/>
    <mergeCell ref="E2498:F2498"/>
    <mergeCell ref="E1743:F1743"/>
    <mergeCell ref="E2802:F2802"/>
    <mergeCell ref="E2041:F2041"/>
    <mergeCell ref="A876:B876"/>
    <mergeCell ref="E2102:F2102"/>
    <mergeCell ref="A2821:B2821"/>
    <mergeCell ref="A151:B151"/>
    <mergeCell ref="E2374:G2374"/>
    <mergeCell ref="E3127:F3127"/>
    <mergeCell ref="E2043:F2043"/>
    <mergeCell ref="E698:F698"/>
    <mergeCell ref="A330:G330"/>
    <mergeCell ref="E1192:G1192"/>
    <mergeCell ref="E856:F856"/>
    <mergeCell ref="E2943:F2943"/>
    <mergeCell ref="A2575:G2575"/>
    <mergeCell ref="E1156:F1156"/>
    <mergeCell ref="E701:G701"/>
    <mergeCell ref="E395:F395"/>
    <mergeCell ref="A3025:B3025"/>
    <mergeCell ref="E3154:F3154"/>
    <mergeCell ref="E2399:F2399"/>
    <mergeCell ref="E1035:G1035"/>
    <mergeCell ref="E729:F729"/>
    <mergeCell ref="E1367:F1367"/>
    <mergeCell ref="A361:G361"/>
    <mergeCell ref="A1393:G1393"/>
    <mergeCell ref="E3274:F3274"/>
    <mergeCell ref="E1158:F1158"/>
    <mergeCell ref="E2400:G2400"/>
    <mergeCell ref="E2094:F2094"/>
    <mergeCell ref="E3031:F3031"/>
    <mergeCell ref="E3153:F3153"/>
    <mergeCell ref="E424:F424"/>
    <mergeCell ref="E1375:F1375"/>
    <mergeCell ref="A589:B589"/>
    <mergeCell ref="E3618:F3618"/>
    <mergeCell ref="E1667:F1667"/>
    <mergeCell ref="E912:F912"/>
    <mergeCell ref="E3574:F3574"/>
    <mergeCell ref="A1650:B1650"/>
    <mergeCell ref="A1563:B1563"/>
    <mergeCell ref="E3455:F3455"/>
    <mergeCell ref="A3206:G3206"/>
    <mergeCell ref="A1121:G1121"/>
    <mergeCell ref="E3334:G3334"/>
    <mergeCell ref="A992:G992"/>
    <mergeCell ref="E1683:F1683"/>
    <mergeCell ref="A1266:B1266"/>
    <mergeCell ref="A1421:G1421"/>
    <mergeCell ref="E2112:F2112"/>
    <mergeCell ref="E325:F325"/>
    <mergeCell ref="A803:B803"/>
    <mergeCell ref="E116:F116"/>
    <mergeCell ref="E414:F414"/>
    <mergeCell ref="E196:F196"/>
    <mergeCell ref="E1088:F1088"/>
    <mergeCell ref="E2779:F2779"/>
    <mergeCell ref="E327:F327"/>
    <mergeCell ref="E1686:G1686"/>
    <mergeCell ref="E1380:F1380"/>
    <mergeCell ref="E3331:F3331"/>
    <mergeCell ref="E3629:F3629"/>
    <mergeCell ref="E2570:F2570"/>
    <mergeCell ref="E1538:F1538"/>
    <mergeCell ref="E2868:F2868"/>
    <mergeCell ref="E1081:F1081"/>
    <mergeCell ref="E1694:G1694"/>
    <mergeCell ref="E2143:F2143"/>
    <mergeCell ref="A3191:B3191"/>
    <mergeCell ref="E3631:F3631"/>
    <mergeCell ref="E1844:F1844"/>
    <mergeCell ref="A1574:B1574"/>
    <mergeCell ref="A819:B819"/>
    <mergeCell ref="E2142:F2142"/>
    <mergeCell ref="E2870:F2870"/>
    <mergeCell ref="E3535:G3535"/>
    <mergeCell ref="A3700:B3700"/>
    <mergeCell ref="A1887:G1887"/>
    <mergeCell ref="A1806:G1806"/>
    <mergeCell ref="A1704:B1704"/>
    <mergeCell ref="E343:F343"/>
    <mergeCell ref="E3224:F3224"/>
    <mergeCell ref="A3064:B3064"/>
    <mergeCell ref="A87:B87"/>
    <mergeCell ref="E38:F38"/>
    <mergeCell ref="E2319:G2319"/>
    <mergeCell ref="E1228:F1228"/>
    <mergeCell ref="A2106:G2106"/>
    <mergeCell ref="A2004:B2004"/>
    <mergeCell ref="E3226:F3226"/>
    <mergeCell ref="E2289:F2289"/>
    <mergeCell ref="E338:F338"/>
    <mergeCell ref="E1528:F1528"/>
    <mergeCell ref="E3561:G3561"/>
    <mergeCell ref="E2045:G2045"/>
    <mergeCell ref="E1101:F1101"/>
    <mergeCell ref="E2798:F2798"/>
    <mergeCell ref="E3684:F3684"/>
    <mergeCell ref="E646:G646"/>
    <mergeCell ref="E707:F707"/>
    <mergeCell ref="E1399:F1399"/>
    <mergeCell ref="E3227:F3227"/>
    <mergeCell ref="E2650:G2650"/>
    <mergeCell ref="E3221:F3221"/>
    <mergeCell ref="E3106:G3106"/>
    <mergeCell ref="A244:B244"/>
    <mergeCell ref="A542:B542"/>
    <mergeCell ref="E3398:G3398"/>
    <mergeCell ref="A120:G120"/>
    <mergeCell ref="A3:G3"/>
    <mergeCell ref="E2495:F2495"/>
    <mergeCell ref="A1330:B1330"/>
    <mergeCell ref="E2924:F2924"/>
    <mergeCell ref="A3713:B3713"/>
    <mergeCell ref="A2248:G2248"/>
    <mergeCell ref="E2939:F2939"/>
    <mergeCell ref="A3301:G3301"/>
    <mergeCell ref="A3417:B3417"/>
    <mergeCell ref="A1630:B1630"/>
    <mergeCell ref="E68:F68"/>
    <mergeCell ref="E427:F427"/>
    <mergeCell ref="E1452:F1452"/>
    <mergeCell ref="E697:F697"/>
    <mergeCell ref="E3397:F3397"/>
    <mergeCell ref="E691:F691"/>
    <mergeCell ref="E3695:F3695"/>
    <mergeCell ref="E849:F849"/>
    <mergeCell ref="A3634:G3634"/>
    <mergeCell ref="E3151:F3151"/>
    <mergeCell ref="E1454:F1454"/>
    <mergeCell ref="E2058:G2058"/>
    <mergeCell ref="E3697:F3697"/>
    <mergeCell ref="E1455:G1455"/>
    <mergeCell ref="E2208:F2208"/>
    <mergeCell ref="E2358:G2358"/>
    <mergeCell ref="A473:G473"/>
    <mergeCell ref="E751:F751"/>
    <mergeCell ref="E2210:F2210"/>
    <mergeCell ref="E2239:F2239"/>
    <mergeCell ref="E1180:F1180"/>
    <mergeCell ref="A2717:B2717"/>
    <mergeCell ref="A2709:B2709"/>
    <mergeCell ref="E1470:F1470"/>
    <mergeCell ref="E753:F753"/>
    <mergeCell ref="E1051:F1051"/>
    <mergeCell ref="E1349:F1349"/>
    <mergeCell ref="E2564:F2564"/>
    <mergeCell ref="E2539:F2539"/>
    <mergeCell ref="E112:F112"/>
    <mergeCell ref="A3017:B3017"/>
    <mergeCell ref="E1165:F1165"/>
    <mergeCell ref="E752:F752"/>
    <mergeCell ref="E3475:G3475"/>
    <mergeCell ref="A3131:B3131"/>
    <mergeCell ref="E3625:F3625"/>
    <mergeCell ref="A2173:G2173"/>
    <mergeCell ref="E718:G718"/>
    <mergeCell ref="E754:F754"/>
    <mergeCell ref="E2109:F2109"/>
    <mergeCell ref="E2864:F2864"/>
    <mergeCell ref="A1832:B1832"/>
    <mergeCell ref="A2130:B2130"/>
    <mergeCell ref="E3164:F3164"/>
    <mergeCell ref="E293:F293"/>
    <mergeCell ref="E2745:G2745"/>
    <mergeCell ref="A2430:B2430"/>
    <mergeCell ref="E138:F138"/>
    <mergeCell ref="E197:G197"/>
    <mergeCell ref="A3516:B3516"/>
    <mergeCell ref="E895:F895"/>
    <mergeCell ref="A2755:B2755"/>
    <mergeCell ref="E167:F167"/>
    <mergeCell ref="A2910:G2910"/>
    <mergeCell ref="E11:F11"/>
    <mergeCell ref="E461:F461"/>
    <mergeCell ref="E3340:F3340"/>
    <mergeCell ref="E1526:F1526"/>
    <mergeCell ref="A2031:B2031"/>
    <mergeCell ref="E469:F469"/>
    <mergeCell ref="E1221:F1221"/>
    <mergeCell ref="A2902:B2902"/>
    <mergeCell ref="E2152:F2152"/>
    <mergeCell ref="A31:B31"/>
    <mergeCell ref="E3640:F3640"/>
    <mergeCell ref="E1853:F1853"/>
    <mergeCell ref="A1185:G1185"/>
    <mergeCell ref="E1521:F1521"/>
    <mergeCell ref="A2789:B2789"/>
    <mergeCell ref="A853:G853"/>
    <mergeCell ref="A996:B996"/>
    <mergeCell ref="E1400:G1400"/>
    <mergeCell ref="A2542:G2542"/>
    <mergeCell ref="E1878:F1878"/>
    <mergeCell ref="A3595:G3595"/>
    <mergeCell ref="E2605:F2605"/>
    <mergeCell ref="A3083:B3083"/>
    <mergeCell ref="E818:F818"/>
    <mergeCell ref="E1125:F1125"/>
    <mergeCell ref="E1247:F1247"/>
    <mergeCell ref="E3666:F3666"/>
    <mergeCell ref="E1581:F1581"/>
    <mergeCell ref="E1118:F1118"/>
    <mergeCell ref="E2029:G2029"/>
    <mergeCell ref="E3668:F3668"/>
    <mergeCell ref="A42:B42"/>
    <mergeCell ref="E3236:F3236"/>
    <mergeCell ref="A1169:G1169"/>
    <mergeCell ref="A411:B411"/>
    <mergeCell ref="A2075:B2075"/>
    <mergeCell ref="A1314:B1314"/>
    <mergeCell ref="E75:F75"/>
    <mergeCell ref="A2504:B2504"/>
    <mergeCell ref="E2318:F2318"/>
    <mergeCell ref="E531:F531"/>
    <mergeCell ref="E838:F838"/>
    <mergeCell ref="A1225:G1225"/>
    <mergeCell ref="E3421:F3421"/>
    <mergeCell ref="A2829:B2829"/>
    <mergeCell ref="E2964:F2964"/>
    <mergeCell ref="E1294:F1294"/>
    <mergeCell ref="E235:F235"/>
    <mergeCell ref="E1565:F1565"/>
    <mergeCell ref="E2230:F2230"/>
    <mergeCell ref="E1863:F1863"/>
    <mergeCell ref="E78:G78"/>
    <mergeCell ref="A3440:G3440"/>
    <mergeCell ref="E2537:F2537"/>
    <mergeCell ref="E3590:F3590"/>
    <mergeCell ref="E1444:G1444"/>
    <mergeCell ref="E1776:F1776"/>
    <mergeCell ref="E744:F744"/>
    <mergeCell ref="A3013:G3013"/>
    <mergeCell ref="E3291:F3291"/>
    <mergeCell ref="E2232:F2232"/>
    <mergeCell ref="E833:F833"/>
    <mergeCell ref="E3135:F3135"/>
    <mergeCell ref="E2225:G2225"/>
    <mergeCell ref="E3249:F3249"/>
    <mergeCell ref="E1164:F1164"/>
    <mergeCell ref="A3458:B3458"/>
    <mergeCell ref="E864:F864"/>
    <mergeCell ref="A272:B272"/>
    <mergeCell ref="A2855:B2855"/>
    <mergeCell ref="A2014:G2014"/>
    <mergeCell ref="E3138:G3138"/>
    <mergeCell ref="A3183:B3183"/>
    <mergeCell ref="E1189:F1189"/>
    <mergeCell ref="A1671:G1671"/>
    <mergeCell ref="E1278:F1278"/>
    <mergeCell ref="E2372:F2372"/>
    <mergeCell ref="E1191:F1191"/>
    <mergeCell ref="E1495:F1495"/>
    <mergeCell ref="E2548:F2548"/>
    <mergeCell ref="E463:F463"/>
    <mergeCell ref="A941:B941"/>
    <mergeCell ref="A2728:B2728"/>
    <mergeCell ref="E1032:F1032"/>
    <mergeCell ref="E2706:F2706"/>
    <mergeCell ref="E1647:F1647"/>
    <mergeCell ref="E1945:F1945"/>
    <mergeCell ref="E886:F886"/>
    <mergeCell ref="E1190:F1190"/>
    <mergeCell ref="E1368:G1368"/>
    <mergeCell ref="E763:F763"/>
    <mergeCell ref="E2979:F2979"/>
    <mergeCell ref="E1498:G1498"/>
    <mergeCell ref="E1947:F1947"/>
    <mergeCell ref="E2245:F2245"/>
    <mergeCell ref="E1490:F1490"/>
    <mergeCell ref="A1841:B1841"/>
    <mergeCell ref="A300:B300"/>
    <mergeCell ref="A1378:B1378"/>
    <mergeCell ref="A2270:B2270"/>
    <mergeCell ref="E1071:G1071"/>
    <mergeCell ref="A2568:B2568"/>
    <mergeCell ref="E310:G310"/>
    <mergeCell ref="E3008:F3008"/>
    <mergeCell ref="A2784:G2784"/>
    <mergeCell ref="E3306:F3306"/>
    <mergeCell ref="A1386:B1386"/>
    <mergeCell ref="A966:G966"/>
    <mergeCell ref="A2439:B2439"/>
    <mergeCell ref="A3325:B3325"/>
    <mergeCell ref="E177:F177"/>
    <mergeCell ref="A1836:B1836"/>
    <mergeCell ref="E3362:F3362"/>
    <mergeCell ref="E3033:F3033"/>
    <mergeCell ref="A3079:B3079"/>
    <mergeCell ref="E176:F176"/>
    <mergeCell ref="E605:F605"/>
    <mergeCell ref="E2480:G2480"/>
    <mergeCell ref="E1658:F1658"/>
    <mergeCell ref="E781:F781"/>
    <mergeCell ref="E3364:F3364"/>
    <mergeCell ref="E2609:F2609"/>
    <mergeCell ref="E2909:G2909"/>
    <mergeCell ref="E1965:F1965"/>
    <mergeCell ref="E2087:F2087"/>
    <mergeCell ref="E2907:F2907"/>
    <mergeCell ref="E2901:F2901"/>
    <mergeCell ref="E178:F178"/>
    <mergeCell ref="E3453:F3453"/>
    <mergeCell ref="E476:F476"/>
    <mergeCell ref="E3059:F3059"/>
    <mergeCell ref="E21:G21"/>
    <mergeCell ref="E1666:F1666"/>
    <mergeCell ref="E3357:F3357"/>
    <mergeCell ref="A1869:B1869"/>
    <mergeCell ref="E144:F144"/>
    <mergeCell ref="E478:F478"/>
    <mergeCell ref="E1116:F1116"/>
    <mergeCell ref="A867:G867"/>
    <mergeCell ref="A562:G562"/>
    <mergeCell ref="A2226:G2226"/>
    <mergeCell ref="A3255:B3255"/>
    <mergeCell ref="E1261:F1261"/>
    <mergeCell ref="E1236:F1236"/>
    <mergeCell ref="E1991:F1991"/>
    <mergeCell ref="A980:B980"/>
    <mergeCell ref="E2018:F2018"/>
    <mergeCell ref="E1867:G1867"/>
    <mergeCell ref="E2316:F2316"/>
    <mergeCell ref="E206:F206"/>
    <mergeCell ref="E3506:F3506"/>
    <mergeCell ref="E529:F529"/>
    <mergeCell ref="E504:F504"/>
    <mergeCell ref="E802:F802"/>
    <mergeCell ref="A3554:B3554"/>
    <mergeCell ref="E3201:F3201"/>
    <mergeCell ref="E2928:G2928"/>
    <mergeCell ref="E1292:F1292"/>
    <mergeCell ref="E3499:F3499"/>
    <mergeCell ref="E3675:F3675"/>
    <mergeCell ref="E74:F74"/>
    <mergeCell ref="E2019:F2019"/>
    <mergeCell ref="E2317:F2317"/>
    <mergeCell ref="A1036:G1036"/>
    <mergeCell ref="E3501:F3501"/>
    <mergeCell ref="A95:B95"/>
    <mergeCell ref="E1592:F1592"/>
    <mergeCell ref="A3571:B3571"/>
    <mergeCell ref="E1287:F1287"/>
    <mergeCell ref="A2968:B2968"/>
    <mergeCell ref="A1154:B1154"/>
    <mergeCell ref="E3103:F3103"/>
    <mergeCell ref="A283:G283"/>
    <mergeCell ref="A575:G575"/>
    <mergeCell ref="A2308:G2308"/>
    <mergeCell ref="E3403:F3403"/>
    <mergeCell ref="E976:F976"/>
    <mergeCell ref="E1318:F1318"/>
    <mergeCell ref="A2513:B2513"/>
    <mergeCell ref="E1616:F1616"/>
    <mergeCell ref="E557:F557"/>
    <mergeCell ref="E2707:G2707"/>
    <mergeCell ref="A2811:B2811"/>
    <mergeCell ref="A1910:B1910"/>
    <mergeCell ref="E1276:F1276"/>
    <mergeCell ref="E1618:F1618"/>
    <mergeCell ref="A3335:G3335"/>
    <mergeCell ref="E1916:F1916"/>
    <mergeCell ref="E129:F129"/>
    <mergeCell ref="E3607:G3607"/>
    <mergeCell ref="A1478:B1478"/>
    <mergeCell ref="E3002:F3002"/>
    <mergeCell ref="E131:F131"/>
    <mergeCell ref="A295:G295"/>
    <mergeCell ref="E2330:F2330"/>
    <mergeCell ref="A3294:B3294"/>
    <mergeCell ref="E1002:F1002"/>
    <mergeCell ref="E2549:G2549"/>
    <mergeCell ref="E873:F873"/>
    <mergeCell ref="E1031:F1031"/>
    <mergeCell ref="E1302:F1302"/>
    <mergeCell ref="A2839:B2839"/>
    <mergeCell ref="A1807:B1807"/>
    <mergeCell ref="A1052:B1052"/>
    <mergeCell ref="E3304:F3304"/>
    <mergeCell ref="E2849:G2849"/>
    <mergeCell ref="E2363:F2363"/>
    <mergeCell ref="A2293:G2293"/>
    <mergeCell ref="E1629:F1629"/>
    <mergeCell ref="E570:F570"/>
    <mergeCell ref="A2107:B2107"/>
    <mergeCell ref="E3449:F3449"/>
    <mergeCell ref="E2417:F2417"/>
    <mergeCell ref="E1358:F1358"/>
    <mergeCell ref="E1333:F1333"/>
    <mergeCell ref="E115:F115"/>
    <mergeCell ref="A466:B466"/>
    <mergeCell ref="E2085:F2085"/>
    <mergeCell ref="A3622:B3622"/>
    <mergeCell ref="A922:B922"/>
    <mergeCell ref="E3023:G3023"/>
    <mergeCell ref="E3330:F3330"/>
    <mergeCell ref="E903:F903"/>
    <mergeCell ref="E2262:G2262"/>
    <mergeCell ref="E782:G782"/>
    <mergeCell ref="A2279:B2279"/>
    <mergeCell ref="A2892:B2892"/>
    <mergeCell ref="A3655:B3655"/>
    <mergeCell ref="A2921:B2921"/>
    <mergeCell ref="A2166:B2166"/>
    <mergeCell ref="E1044:F1044"/>
    <mergeCell ref="A792:B792"/>
    <mergeCell ref="A1522:B1522"/>
    <mergeCell ref="A2877:B2877"/>
    <mergeCell ref="A3190:G3190"/>
    <mergeCell ref="A1105:G1105"/>
    <mergeCell ref="E2409:F2409"/>
    <mergeCell ref="E202:F202"/>
    <mergeCell ref="A1281:G1281"/>
    <mergeCell ref="E2593:G2593"/>
    <mergeCell ref="E2445:F2445"/>
    <mergeCell ref="E1690:F1690"/>
    <mergeCell ref="E2743:F2743"/>
    <mergeCell ref="E1684:F1684"/>
    <mergeCell ref="E291:F291"/>
    <mergeCell ref="E1263:F1263"/>
    <mergeCell ref="E502:F502"/>
    <mergeCell ref="E1229:F1229"/>
    <mergeCell ref="E1527:F1527"/>
    <mergeCell ref="E1685:F1685"/>
    <mergeCell ref="A389:B389"/>
    <mergeCell ref="E3045:F3045"/>
    <mergeCell ref="E1700:F1700"/>
    <mergeCell ref="A3368:B3368"/>
    <mergeCell ref="E184:F184"/>
    <mergeCell ref="A1721:B1721"/>
    <mergeCell ref="E342:F342"/>
    <mergeCell ref="A1879:B1879"/>
    <mergeCell ref="A1873:B1873"/>
    <mergeCell ref="A3425:G3425"/>
    <mergeCell ref="A2606:B2606"/>
    <mergeCell ref="E1245:F1245"/>
    <mergeCell ref="E344:F344"/>
    <mergeCell ref="E1397:F1397"/>
    <mergeCell ref="E642:F642"/>
    <mergeCell ref="A2934:B2934"/>
    <mergeCell ref="E940:F940"/>
    <mergeCell ref="E1826:F1826"/>
    <mergeCell ref="E2124:F2124"/>
    <mergeCell ref="E39:F39"/>
    <mergeCell ref="E2640:F2640"/>
    <mergeCell ref="E2160:F2160"/>
    <mergeCell ref="E513:F513"/>
    <mergeCell ref="E2458:F2458"/>
    <mergeCell ref="E644:F644"/>
    <mergeCell ref="A2090:G2090"/>
    <mergeCell ref="E1248:G1248"/>
    <mergeCell ref="E1914:F1914"/>
    <mergeCell ref="E3104:F3104"/>
    <mergeCell ref="E3396:F3396"/>
    <mergeCell ref="E673:F673"/>
    <mergeCell ref="A1593:B1593"/>
    <mergeCell ref="A2535:B2535"/>
    <mergeCell ref="E516:G516"/>
    <mergeCell ref="A3379:B3379"/>
    <mergeCell ref="E2328:F2328"/>
    <mergeCell ref="A3596:B3596"/>
    <mergeCell ref="E1602:G1602"/>
    <mergeCell ref="A2015:B2015"/>
    <mergeCell ref="A1345:G1345"/>
    <mergeCell ref="A2850:G2850"/>
    <mergeCell ref="A899:G899"/>
    <mergeCell ref="E57:F57"/>
    <mergeCell ref="A1892:B1892"/>
    <mergeCell ref="A1233:G1233"/>
    <mergeCell ref="E3276:G3276"/>
    <mergeCell ref="E1327:F1327"/>
    <mergeCell ref="E572:F572"/>
    <mergeCell ref="E3272:F3272"/>
    <mergeCell ref="E566:F566"/>
    <mergeCell ref="A2995:B2995"/>
    <mergeCell ref="E3570:F3570"/>
    <mergeCell ref="E1416:F1416"/>
    <mergeCell ref="E2054:F2054"/>
    <mergeCell ref="A1048:G1048"/>
    <mergeCell ref="A2074:G2074"/>
    <mergeCell ref="E2659:F2659"/>
    <mergeCell ref="E874:G874"/>
    <mergeCell ref="E1925:F1925"/>
    <mergeCell ref="E2056:F2056"/>
    <mergeCell ref="E2354:F2354"/>
    <mergeCell ref="A1950:B1950"/>
    <mergeCell ref="E3544:F3544"/>
    <mergeCell ref="A1487:B1487"/>
    <mergeCell ref="A2263:G2263"/>
    <mergeCell ref="A430:B430"/>
    <mergeCell ref="E1927:F1927"/>
    <mergeCell ref="E2356:F2356"/>
    <mergeCell ref="E1011:F1011"/>
    <mergeCell ref="A1218:B1218"/>
    <mergeCell ref="A2252:B2252"/>
    <mergeCell ref="E742:F742"/>
    <mergeCell ref="E1013:F1013"/>
    <mergeCell ref="A647:G647"/>
    <mergeCell ref="A1061:B1061"/>
    <mergeCell ref="E1469:F1469"/>
    <mergeCell ref="A3006:B3006"/>
    <mergeCell ref="A3644:B3644"/>
    <mergeCell ref="E708:F708"/>
    <mergeCell ref="E287:F287"/>
    <mergeCell ref="E1340:F1340"/>
    <mergeCell ref="E587:G587"/>
    <mergeCell ref="E281:F281"/>
    <mergeCell ref="E585:F585"/>
    <mergeCell ref="E1471:F1471"/>
    <mergeCell ref="E2530:F2530"/>
    <mergeCell ref="E2959:F2959"/>
    <mergeCell ref="E2741:F2741"/>
    <mergeCell ref="E1986:F1986"/>
    <mergeCell ref="E1648:G1648"/>
    <mergeCell ref="E1342:F1342"/>
    <mergeCell ref="E2284:F2284"/>
    <mergeCell ref="E2532:F2532"/>
    <mergeCell ref="E132:G132"/>
    <mergeCell ref="E3468:F3468"/>
    <mergeCell ref="E745:F745"/>
    <mergeCell ref="A2462:G2462"/>
    <mergeCell ref="E2436:F2436"/>
    <mergeCell ref="E1043:F1043"/>
    <mergeCell ref="E1341:F1341"/>
    <mergeCell ref="A904:B904"/>
    <mergeCell ref="E3339:F3339"/>
    <mergeCell ref="E1254:F1254"/>
    <mergeCell ref="A489:G489"/>
    <mergeCell ref="A1849:G1849"/>
    <mergeCell ref="E1068:F1068"/>
    <mergeCell ref="A1546:B1546"/>
    <mergeCell ref="A2030:G2030"/>
    <mergeCell ref="E1366:F1366"/>
    <mergeCell ref="A1305:G1305"/>
    <mergeCell ref="A1603:G1603"/>
    <mergeCell ref="E2154:F2154"/>
    <mergeCell ref="E1070:F1070"/>
    <mergeCell ref="A2930:B2930"/>
    <mergeCell ref="A2059:G2059"/>
    <mergeCell ref="E727:F727"/>
    <mergeCell ref="E308:F308"/>
    <mergeCell ref="E1699:F1699"/>
    <mergeCell ref="E1999:G1999"/>
    <mergeCell ref="E606:G606"/>
    <mergeCell ref="E1693:F1693"/>
    <mergeCell ref="E3189:G3189"/>
    <mergeCell ref="E1701:F1701"/>
    <mergeCell ref="E2754:F2754"/>
    <mergeCell ref="E3358:G3358"/>
    <mergeCell ref="E1396:F1396"/>
    <mergeCell ref="A231:B231"/>
    <mergeCell ref="A1445:G1445"/>
    <mergeCell ref="A2614:B2614"/>
    <mergeCell ref="E3062:G3062"/>
    <mergeCell ref="E3639:F3639"/>
    <mergeCell ref="A2474:B2474"/>
    <mergeCell ref="A3070:B3070"/>
    <mergeCell ref="E2182:F2182"/>
    <mergeCell ref="A1888:B1888"/>
    <mergeCell ref="E326:F326"/>
    <mergeCell ref="A2774:B2774"/>
    <mergeCell ref="A3263:G3263"/>
    <mergeCell ref="E55:F55"/>
    <mergeCell ref="A2114:G2114"/>
    <mergeCell ref="E659:G659"/>
    <mergeCell ref="E1412:F1412"/>
    <mergeCell ref="A1747:G1747"/>
    <mergeCell ref="E2780:F2780"/>
    <mergeCell ref="E3209:F3209"/>
    <mergeCell ref="E1300:F1300"/>
    <mergeCell ref="E2133:F2133"/>
    <mergeCell ref="E1003:G1003"/>
    <mergeCell ref="E2782:F2782"/>
    <mergeCell ref="E995:F995"/>
    <mergeCell ref="E1293:F1293"/>
    <mergeCell ref="E225:G225"/>
    <mergeCell ref="E532:G532"/>
    <mergeCell ref="E3113:F3113"/>
    <mergeCell ref="E3711:G3711"/>
    <mergeCell ref="A1162:B1162"/>
    <mergeCell ref="E3502:G3502"/>
    <mergeCell ref="A2671:B2671"/>
    <mergeCell ref="A857:B857"/>
    <mergeCell ref="E1288:G1288"/>
    <mergeCell ref="A1377:G1377"/>
    <mergeCell ref="E250:F250"/>
    <mergeCell ref="E1440:F1440"/>
    <mergeCell ref="E679:F679"/>
    <mergeCell ref="E837:F837"/>
    <mergeCell ref="E1135:F1135"/>
    <mergeCell ref="E76:F76"/>
    <mergeCell ref="E3281:F3281"/>
    <mergeCell ref="A3302:B3302"/>
    <mergeCell ref="E410:F410"/>
    <mergeCell ref="A3457:G3457"/>
    <mergeCell ref="E251:F251"/>
    <mergeCell ref="E1619:G1619"/>
    <mergeCell ref="A276:B276"/>
    <mergeCell ref="E2073:G2073"/>
    <mergeCell ref="E2826:F2826"/>
    <mergeCell ref="E2820:F2820"/>
    <mergeCell ref="E3424:G3424"/>
    <mergeCell ref="E2669:G2669"/>
    <mergeCell ref="A1242:B1242"/>
    <mergeCell ref="E3553:F3553"/>
    <mergeCell ref="E2521:F2521"/>
    <mergeCell ref="E3547:F3547"/>
    <mergeCell ref="A576:B576"/>
    <mergeCell ref="E92:F92"/>
    <mergeCell ref="E3582:F3582"/>
    <mergeCell ref="E2523:F2523"/>
    <mergeCell ref="A2690:B2690"/>
    <mergeCell ref="A3144:B3144"/>
    <mergeCell ref="E1582:F1582"/>
    <mergeCell ref="A1969:G1969"/>
    <mergeCell ref="A2603:B2603"/>
    <mergeCell ref="A60:G60"/>
    <mergeCell ref="E1364:F1364"/>
    <mergeCell ref="E2554:F2554"/>
    <mergeCell ref="A2872:G2872"/>
    <mergeCell ref="A1543:B1543"/>
    <mergeCell ref="E2547:F2547"/>
    <mergeCell ref="E611:F611"/>
    <mergeCell ref="E89:F89"/>
    <mergeCell ref="E2854:F2854"/>
    <mergeCell ref="E2128:G2128"/>
    <mergeCell ref="E3152:F3152"/>
    <mergeCell ref="E1067:F1067"/>
    <mergeCell ref="E2093:F2093"/>
    <mergeCell ref="E1365:F1365"/>
    <mergeCell ref="E306:F306"/>
    <mergeCell ref="A1980:B1980"/>
    <mergeCell ref="E2726:G2726"/>
    <mergeCell ref="A3504:B3504"/>
    <mergeCell ref="E779:F779"/>
    <mergeCell ref="E322:F322"/>
    <mergeCell ref="A800:B800"/>
    <mergeCell ref="A684:G684"/>
    <mergeCell ref="A3686:G3686"/>
    <mergeCell ref="A958:B958"/>
    <mergeCell ref="A1868:G1868"/>
    <mergeCell ref="A1113:G1113"/>
    <mergeCell ref="E1804:F1804"/>
    <mergeCell ref="E17:F17"/>
    <mergeCell ref="E2478:F2478"/>
    <mergeCell ref="E1079:F1079"/>
    <mergeCell ref="E1237:F1237"/>
    <mergeCell ref="E2567:F2567"/>
    <mergeCell ref="E780:F780"/>
    <mergeCell ref="A1258:B1258"/>
    <mergeCell ref="E19:F19"/>
    <mergeCell ref="E1964:F1964"/>
    <mergeCell ref="E3592:F3592"/>
    <mergeCell ref="E1507:F1507"/>
    <mergeCell ref="A226:G226"/>
    <mergeCell ref="E2473:F2473"/>
    <mergeCell ref="E1080:F1080"/>
    <mergeCell ref="E319:F319"/>
    <mergeCell ref="A3712:G3712"/>
    <mergeCell ref="E477:F477"/>
    <mergeCell ref="A2587:B2587"/>
    <mergeCell ref="E3534:F3534"/>
    <mergeCell ref="A3285:G3285"/>
    <mergeCell ref="A1274:B1274"/>
    <mergeCell ref="A215:B215"/>
    <mergeCell ref="A3096:B3096"/>
    <mergeCell ref="A373:B373"/>
    <mergeCell ref="E3521:F3521"/>
    <mergeCell ref="E1436:F1436"/>
    <mergeCell ref="E37:F37"/>
    <mergeCell ref="E159:F159"/>
    <mergeCell ref="A1434:B1434"/>
    <mergeCell ref="E493:F493"/>
    <mergeCell ref="E2497:F2497"/>
    <mergeCell ref="E1220:F1220"/>
    <mergeCell ref="A2098:G2098"/>
    <mergeCell ref="E2034:F2034"/>
    <mergeCell ref="E3681:F3681"/>
    <mergeCell ref="A311:G311"/>
    <mergeCell ref="E2920:F2920"/>
    <mergeCell ref="E1133:F1133"/>
    <mergeCell ref="E40:G40"/>
    <mergeCell ref="E1431:F1431"/>
    <mergeCell ref="E2761:F2761"/>
    <mergeCell ref="E3674:F3674"/>
    <mergeCell ref="E1222:F1222"/>
    <mergeCell ref="E2342:G2342"/>
    <mergeCell ref="E2036:F2036"/>
    <mergeCell ref="E2492:F2492"/>
    <mergeCell ref="E2037:G2037"/>
    <mergeCell ref="E3676:F3676"/>
    <mergeCell ref="E1312:G1312"/>
    <mergeCell ref="A1177:G1177"/>
    <mergeCell ref="A236:B236"/>
    <mergeCell ref="E1149:F1149"/>
    <mergeCell ref="A1627:B1627"/>
    <mergeCell ref="A756:G756"/>
    <mergeCell ref="A2817:B2817"/>
    <mergeCell ref="A2083:B2083"/>
    <mergeCell ref="E844:F844"/>
    <mergeCell ref="A3267:B3267"/>
    <mergeCell ref="A2390:B2390"/>
    <mergeCell ref="E1151:F1151"/>
    <mergeCell ref="E3394:F3394"/>
    <mergeCell ref="E3237:G3237"/>
    <mergeCell ref="E1152:G1152"/>
    <mergeCell ref="E2176:F2176"/>
    <mergeCell ref="E91:F91"/>
    <mergeCell ref="E3605:F3605"/>
    <mergeCell ref="A3567:B3567"/>
    <mergeCell ref="E2510:F2510"/>
    <mergeCell ref="E1451:F1451"/>
    <mergeCell ref="E3694:F3694"/>
    <mergeCell ref="E1609:F1609"/>
    <mergeCell ref="E2545:F2545"/>
    <mergeCell ref="E391:F391"/>
    <mergeCell ref="A1040:B1040"/>
    <mergeCell ref="A1353:G1353"/>
    <mergeCell ref="E3606:F3606"/>
    <mergeCell ref="E2845:F2845"/>
    <mergeCell ref="E416:F416"/>
    <mergeCell ref="A3466:B3466"/>
    <mergeCell ref="E872:F872"/>
    <mergeCell ref="E451:F451"/>
    <mergeCell ref="E1477:F1477"/>
    <mergeCell ref="E2990:F2990"/>
    <mergeCell ref="E880:F880"/>
    <mergeCell ref="A3128:B3128"/>
    <mergeCell ref="A2320:G2320"/>
    <mergeCell ref="E1172:F1172"/>
    <mergeCell ref="E2538:F2538"/>
    <mergeCell ref="A1409:G1409"/>
    <mergeCell ref="E1960:F1960"/>
    <mergeCell ref="E3290:F3290"/>
    <mergeCell ref="E2258:F2258"/>
    <mergeCell ref="E865:F865"/>
    <mergeCell ref="E104:F104"/>
    <mergeCell ref="E778:F778"/>
    <mergeCell ref="E2137:G2137"/>
    <mergeCell ref="E1376:G1376"/>
    <mergeCell ref="E3021:F3021"/>
    <mergeCell ref="E3319:F3319"/>
    <mergeCell ref="E2260:F2260"/>
    <mergeCell ref="E3617:F3617"/>
    <mergeCell ref="E1805:G1805"/>
    <mergeCell ref="E1803:F1803"/>
    <mergeCell ref="E710:G710"/>
    <mergeCell ref="E1384:G1384"/>
    <mergeCell ref="E2437:G2437"/>
    <mergeCell ref="A2765:G2765"/>
    <mergeCell ref="E3619:F3619"/>
    <mergeCell ref="A3215:B3215"/>
    <mergeCell ref="A3486:B3486"/>
    <mergeCell ref="A2454:B2454"/>
    <mergeCell ref="A1129:G1129"/>
    <mergeCell ref="E130:F130"/>
    <mergeCell ref="A608:B608"/>
    <mergeCell ref="A693:G693"/>
    <mergeCell ref="E2276:F2276"/>
    <mergeCell ref="E160:F160"/>
    <mergeCell ref="A967:B967"/>
    <mergeCell ref="E2705:F2705"/>
    <mergeCell ref="E3047:F3047"/>
    <mergeCell ref="A3481:B3481"/>
    <mergeCell ref="E1859:F1859"/>
    <mergeCell ref="A1210:B1210"/>
    <mergeCell ref="E789:F789"/>
    <mergeCell ref="A1508:B1508"/>
    <mergeCell ref="E1979:F1979"/>
    <mergeCell ref="E3005:F3005"/>
    <mergeCell ref="E3347:F3347"/>
    <mergeCell ref="A3367:G3367"/>
    <mergeCell ref="E2586:F2586"/>
    <mergeCell ref="E1516:F1516"/>
    <mergeCell ref="E799:F799"/>
    <mergeCell ref="A3207:B3207"/>
    <mergeCell ref="E634:G634"/>
    <mergeCell ref="A3199:B3199"/>
    <mergeCell ref="A2482:B2482"/>
    <mergeCell ref="A3541:B3541"/>
    <mergeCell ref="A993:B993"/>
    <mergeCell ref="A2177:B2177"/>
    <mergeCell ref="A1422:B1422"/>
    <mergeCell ref="E978:G978"/>
    <mergeCell ref="A3507:B3507"/>
    <mergeCell ref="E3523:G3523"/>
    <mergeCell ref="A23:B23"/>
    <mergeCell ref="E359:F359"/>
    <mergeCell ref="A108:G108"/>
    <mergeCell ref="E2304:F2304"/>
    <mergeCell ref="E2602:F2602"/>
    <mergeCell ref="A1712:B1712"/>
    <mergeCell ref="E946:F946"/>
    <mergeCell ref="E1244:F1244"/>
    <mergeCell ref="E56:F56"/>
    <mergeCell ref="A3563:B3563"/>
    <mergeCell ref="E2305:F2305"/>
    <mergeCell ref="E1246:F1246"/>
    <mergeCell ref="E2299:F2299"/>
    <mergeCell ref="E214:F214"/>
    <mergeCell ref="E512:F512"/>
    <mergeCell ref="E2184:G2184"/>
    <mergeCell ref="A2622:B2622"/>
    <mergeCell ref="E1117:F1117"/>
    <mergeCell ref="E1746:G1746"/>
    <mergeCell ref="E3087:F3087"/>
    <mergeCell ref="E2630:F2630"/>
    <mergeCell ref="A2493:B2493"/>
    <mergeCell ref="A408:B408"/>
    <mergeCell ref="E2966:G2966"/>
    <mergeCell ref="E2017:F2017"/>
    <mergeCell ref="A1649:G1649"/>
    <mergeCell ref="E230:F230"/>
    <mergeCell ref="E2511:G2511"/>
    <mergeCell ref="E3716:F3716"/>
    <mergeCell ref="E870:F870"/>
    <mergeCell ref="A1949:G1949"/>
    <mergeCell ref="E530:F530"/>
    <mergeCell ref="A917:G917"/>
    <mergeCell ref="A1008:B1008"/>
    <mergeCell ref="A3139:G3139"/>
    <mergeCell ref="E2963:F2963"/>
    <mergeCell ref="E2686:F2686"/>
    <mergeCell ref="E1136:G1136"/>
    <mergeCell ref="E1468:F1468"/>
    <mergeCell ref="E1626:F1626"/>
    <mergeCell ref="E2956:F2956"/>
    <mergeCell ref="E2992:F2992"/>
    <mergeCell ref="A121:B121"/>
    <mergeCell ref="E3292:G3292"/>
    <mergeCell ref="E2231:F2231"/>
    <mergeCell ref="E2529:F2529"/>
    <mergeCell ref="A550:B550"/>
    <mergeCell ref="A1370:B1370"/>
    <mergeCell ref="E2687:F2687"/>
    <mergeCell ref="A2438:G2438"/>
    <mergeCell ref="A304:B304"/>
    <mergeCell ref="A2249:B2249"/>
    <mergeCell ref="A1554:G1554"/>
    <mergeCell ref="A1664:B1664"/>
    <mergeCell ref="A3609:B3609"/>
    <mergeCell ref="A936:B936"/>
    <mergeCell ref="A3036:G3036"/>
    <mergeCell ref="A3450:B3450"/>
    <mergeCell ref="A1249:G1249"/>
    <mergeCell ref="A3310:B3310"/>
    <mergeCell ref="E2071:F2071"/>
    <mergeCell ref="A2427:B2427"/>
    <mergeCell ref="E1188:F1188"/>
    <mergeCell ref="E460:F460"/>
    <mergeCell ref="E3431:F3431"/>
    <mergeCell ref="A2883:B2883"/>
    <mergeCell ref="A3063:G3063"/>
    <mergeCell ref="E1644:F1644"/>
    <mergeCell ref="E889:F889"/>
    <mergeCell ref="E128:F128"/>
    <mergeCell ref="A335:B335"/>
    <mergeCell ref="E155:F155"/>
    <mergeCell ref="E426:F426"/>
    <mergeCell ref="E1181:F1181"/>
    <mergeCell ref="E2371:F2371"/>
    <mergeCell ref="E462:F462"/>
    <mergeCell ref="E760:F760"/>
    <mergeCell ref="E1944:F1944"/>
    <mergeCell ref="E3134:F3134"/>
    <mergeCell ref="E2373:F2373"/>
    <mergeCell ref="E1645:F1645"/>
    <mergeCell ref="E586:F586"/>
    <mergeCell ref="A635:G635"/>
    <mergeCell ref="E2277:G2277"/>
    <mergeCell ref="A3537:B3537"/>
    <mergeCell ref="A53:B53"/>
    <mergeCell ref="A3322:B3322"/>
    <mergeCell ref="A482:B482"/>
    <mergeCell ref="A2865:B2865"/>
    <mergeCell ref="A935:G935"/>
    <mergeCell ref="E790:G790"/>
    <mergeCell ref="A210:G210"/>
    <mergeCell ref="A353:B353"/>
    <mergeCell ref="A875:G875"/>
    <mergeCell ref="A2050:B2050"/>
    <mergeCell ref="A3091:G3091"/>
    <mergeCell ref="E1357:F1357"/>
    <mergeCell ref="E602:F602"/>
    <mergeCell ref="E175:F175"/>
    <mergeCell ref="E1997:F1997"/>
    <mergeCell ref="E604:F604"/>
    <mergeCell ref="E3354:F3354"/>
    <mergeCell ref="E1540:F1540"/>
    <mergeCell ref="A1289:G1289"/>
    <mergeCell ref="E3485:F3485"/>
    <mergeCell ref="E299:F299"/>
    <mergeCell ref="E360:G360"/>
    <mergeCell ref="E3058:F3058"/>
    <mergeCell ref="E2303:F2303"/>
    <mergeCell ref="E3320:G3320"/>
    <mergeCell ref="E3356:F3356"/>
    <mergeCell ref="E1569:F1569"/>
    <mergeCell ref="E1840:F1840"/>
    <mergeCell ref="A3679:B3679"/>
    <mergeCell ref="E599:F599"/>
    <mergeCell ref="E1719:G1719"/>
    <mergeCell ref="A1106:B1106"/>
    <mergeCell ref="E1571:F1571"/>
    <mergeCell ref="A3252:B3252"/>
    <mergeCell ref="A3550:B3550"/>
    <mergeCell ref="A2375:G2375"/>
    <mergeCell ref="A381:B381"/>
    <mergeCell ref="A1620:G1620"/>
    <mergeCell ref="E655:F655"/>
    <mergeCell ref="E630:F630"/>
    <mergeCell ref="A2186:B2186"/>
    <mergeCell ref="A3376:B3376"/>
    <mergeCell ref="A133:G133"/>
    <mergeCell ref="E657:F657"/>
    <mergeCell ref="E1716:F1716"/>
    <mergeCell ref="A2194:B2194"/>
    <mergeCell ref="A2949:B2949"/>
    <mergeCell ref="E930:F930"/>
    <mergeCell ref="E1253:F1253"/>
    <mergeCell ref="E650:F650"/>
    <mergeCell ref="E3077:G3077"/>
    <mergeCell ref="E3409:F3409"/>
    <mergeCell ref="E957:F957"/>
    <mergeCell ref="E3069:F3069"/>
    <mergeCell ref="E2010:F2010"/>
    <mergeCell ref="E1255:F1255"/>
    <mergeCell ref="E3707:F3707"/>
    <mergeCell ref="E223:F223"/>
    <mergeCell ref="E3498:F3498"/>
    <mergeCell ref="E1711:F1711"/>
    <mergeCell ref="E3586:G3586"/>
    <mergeCell ref="E1256:G1256"/>
    <mergeCell ref="E1432:G1432"/>
    <mergeCell ref="E3709:F3709"/>
    <mergeCell ref="E1284:F1284"/>
    <mergeCell ref="A1922:B1922"/>
    <mergeCell ref="E2011:F2011"/>
    <mergeCell ref="E1742:F1742"/>
    <mergeCell ref="A2633:B2633"/>
    <mergeCell ref="A2214:B2214"/>
    <mergeCell ref="E3254:F3254"/>
    <mergeCell ref="E1584:F1584"/>
    <mergeCell ref="A3387:B3387"/>
    <mergeCell ref="A419:B419"/>
    <mergeCell ref="A1907:B1907"/>
    <mergeCell ref="E2042:F2042"/>
    <mergeCell ref="A732:G732"/>
    <mergeCell ref="A2205:B2205"/>
    <mergeCell ref="A1146:B1146"/>
    <mergeCell ref="E3095:F3095"/>
    <mergeCell ref="E1615:F1615"/>
    <mergeCell ref="E241:F241"/>
    <mergeCell ref="E1913:F1913"/>
    <mergeCell ref="E539:F539"/>
    <mergeCell ref="E2044:F2044"/>
    <mergeCell ref="A748:B748"/>
    <mergeCell ref="A146:G146"/>
    <mergeCell ref="E1012:F1012"/>
    <mergeCell ref="E2069:F2069"/>
    <mergeCell ref="E1310:F1310"/>
    <mergeCell ref="E242:G242"/>
    <mergeCell ref="E1948:G1948"/>
    <mergeCell ref="A3477:B3477"/>
    <mergeCell ref="E3130:F3130"/>
    <mergeCell ref="E3422:F3422"/>
    <mergeCell ref="E2667:F2667"/>
    <mergeCell ref="A2147:G2147"/>
    <mergeCell ref="A147:B147"/>
    <mergeCell ref="A1361:G1361"/>
    <mergeCell ref="E2703:F2703"/>
    <mergeCell ref="E396:F396"/>
    <mergeCell ref="A1178:B1178"/>
    <mergeCell ref="A2986:B2986"/>
    <mergeCell ref="E2398:F2398"/>
    <mergeCell ref="E425:F425"/>
    <mergeCell ref="E1059:G1059"/>
    <mergeCell ref="A1265:G1265"/>
    <mergeCell ref="A446:B446"/>
    <mergeCell ref="A2294:B2294"/>
    <mergeCell ref="A2449:G2449"/>
    <mergeCell ref="E2080:F2080"/>
    <mergeCell ref="E2055:F2055"/>
    <mergeCell ref="A1687:G1687"/>
    <mergeCell ref="E262:F262"/>
    <mergeCell ref="E2388:G2388"/>
    <mergeCell ref="E2424:F2424"/>
    <mergeCell ref="A3476:G3476"/>
    <mergeCell ref="A3503:G3503"/>
    <mergeCell ref="E2380:F2380"/>
    <mergeCell ref="E2722:F2722"/>
    <mergeCell ref="E1777:F1777"/>
    <mergeCell ref="E1200:G1200"/>
    <mergeCell ref="E472:G472"/>
    <mergeCell ref="E3143:F3143"/>
    <mergeCell ref="E2688:G2688"/>
    <mergeCell ref="E1356:F1356"/>
    <mergeCell ref="E2724:F2724"/>
    <mergeCell ref="E595:F595"/>
    <mergeCell ref="A346:G346"/>
    <mergeCell ref="E2716:F2716"/>
    <mergeCell ref="A2584:B2584"/>
    <mergeCell ref="A41:G41"/>
    <mergeCell ref="E1381:F1381"/>
    <mergeCell ref="A2157:B2157"/>
    <mergeCell ref="A72:B72"/>
    <mergeCell ref="E2869:F2869"/>
    <mergeCell ref="E1987:G1987"/>
    <mergeCell ref="A3218:B3218"/>
    <mergeCell ref="E926:F926"/>
    <mergeCell ref="A675:G675"/>
    <mergeCell ref="A1313:G1313"/>
    <mergeCell ref="E3194:F3194"/>
    <mergeCell ref="E2110:F2110"/>
    <mergeCell ref="E1382:F1382"/>
    <mergeCell ref="A1860:B1860"/>
    <mergeCell ref="E2408:F2408"/>
    <mergeCell ref="E2742:F2742"/>
    <mergeCell ref="E3196:F3196"/>
    <mergeCell ref="E3171:F3171"/>
    <mergeCell ref="E194:F194"/>
    <mergeCell ref="E1682:F1682"/>
    <mergeCell ref="E623:F623"/>
    <mergeCell ref="E921:F921"/>
    <mergeCell ref="E494:F494"/>
    <mergeCell ref="A1578:B1578"/>
    <mergeCell ref="A3400:B3400"/>
    <mergeCell ref="E1886:G1886"/>
    <mergeCell ref="A2001:B2001"/>
    <mergeCell ref="E1552:F1552"/>
    <mergeCell ref="E2882:F2882"/>
    <mergeCell ref="A3360:B3360"/>
    <mergeCell ref="E3520:F3520"/>
    <mergeCell ref="E36:F36"/>
    <mergeCell ref="E334:F334"/>
    <mergeCell ref="E3522:F3522"/>
    <mergeCell ref="E2033:F2033"/>
    <mergeCell ref="E3217:F3217"/>
    <mergeCell ref="E2340:F2340"/>
    <mergeCell ref="E1308:F1308"/>
    <mergeCell ref="A1202:B1202"/>
    <mergeCell ref="E2035:F2035"/>
    <mergeCell ref="E2631:G2631"/>
    <mergeCell ref="E540:G540"/>
    <mergeCell ref="A1931:B1931"/>
    <mergeCell ref="A1473:G1473"/>
    <mergeCell ref="A1060:G1060"/>
    <mergeCell ref="E990:F990"/>
    <mergeCell ref="A2527:B2527"/>
    <mergeCell ref="A3413:B3413"/>
    <mergeCell ref="A3717:B3717"/>
    <mergeCell ref="E1324:F1324"/>
    <mergeCell ref="A227:B227"/>
    <mergeCell ref="E2508:F2508"/>
    <mergeCell ref="A747:G747"/>
    <mergeCell ref="A2413:G2413"/>
    <mergeCell ref="E1019:F1019"/>
    <mergeCell ref="E3300:G3300"/>
    <mergeCell ref="E3235:F3235"/>
    <mergeCell ref="E1150:F1150"/>
    <mergeCell ref="E3533:F3533"/>
    <mergeCell ref="E1326:F1326"/>
    <mergeCell ref="E1448:F1448"/>
    <mergeCell ref="E3114:G3114"/>
    <mergeCell ref="E1021:F1021"/>
    <mergeCell ref="E1319:F1319"/>
    <mergeCell ref="E2211:F2211"/>
    <mergeCell ref="E2509:F2509"/>
    <mergeCell ref="E2503:F2503"/>
    <mergeCell ref="E145:G145"/>
    <mergeCell ref="A1499:G1499"/>
    <mergeCell ref="E574:G574"/>
    <mergeCell ref="E866:G866"/>
    <mergeCell ref="A1072:G1072"/>
    <mergeCell ref="E1022:F1022"/>
    <mergeCell ref="A612:B612"/>
    <mergeCell ref="E3020:F3020"/>
    <mergeCell ref="A1530:G1530"/>
    <mergeCell ref="E2104:F2104"/>
    <mergeCell ref="E407:F407"/>
    <mergeCell ref="A3003:B3003"/>
    <mergeCell ref="A3432:B3432"/>
    <mergeCell ref="A455:B455"/>
    <mergeCell ref="E863:F863"/>
    <mergeCell ref="E1039:F1039"/>
    <mergeCell ref="A2698:B2698"/>
    <mergeCell ref="A884:B884"/>
    <mergeCell ref="A3229:G3229"/>
    <mergeCell ref="E3165:F3165"/>
    <mergeCell ref="E2827:G2827"/>
    <mergeCell ref="E2404:F2404"/>
    <mergeCell ref="A2402:B2402"/>
    <mergeCell ref="E2222:F2222"/>
    <mergeCell ref="E2860:F2860"/>
    <mergeCell ref="E706:F706"/>
    <mergeCell ref="E2135:F2135"/>
    <mergeCell ref="E3465:F3465"/>
    <mergeCell ref="E2433:F2433"/>
    <mergeCell ref="E2704:F2704"/>
    <mergeCell ref="E103:F103"/>
    <mergeCell ref="E619:F619"/>
    <mergeCell ref="E1034:F1034"/>
    <mergeCell ref="E279:F279"/>
    <mergeCell ref="E2522:F2522"/>
    <mergeCell ref="E3642:G3642"/>
    <mergeCell ref="A1672:B1672"/>
    <mergeCell ref="E735:F735"/>
    <mergeCell ref="A1970:B1970"/>
    <mergeCell ref="A596:B596"/>
    <mergeCell ref="A399:G399"/>
    <mergeCell ref="A2758:B2758"/>
    <mergeCell ref="E282:G282"/>
    <mergeCell ref="A185:B185"/>
    <mergeCell ref="E1096:G1096"/>
    <mergeCell ref="E2117:F2117"/>
    <mergeCell ref="E762:F762"/>
    <mergeCell ref="A2595:B2595"/>
    <mergeCell ref="E2573:F2573"/>
    <mergeCell ref="A1297:G1297"/>
    <mergeCell ref="E1550:F1550"/>
    <mergeCell ref="E209:G209"/>
    <mergeCell ref="E2425:G2425"/>
    <mergeCell ref="E1093:F1093"/>
    <mergeCell ref="E3178:F3178"/>
    <mergeCell ref="E1391:F1391"/>
    <mergeCell ref="E307:F307"/>
    <mergeCell ref="E2453:F2453"/>
    <mergeCell ref="E1541:G1541"/>
    <mergeCell ref="E3180:F3180"/>
    <mergeCell ref="E1095:F1095"/>
    <mergeCell ref="E3338:F3338"/>
    <mergeCell ref="E1691:F1691"/>
    <mergeCell ref="E632:F632"/>
    <mergeCell ref="E3181:G3181"/>
    <mergeCell ref="A2471:B2471"/>
    <mergeCell ref="A541:G541"/>
    <mergeCell ref="E809:G809"/>
    <mergeCell ref="E3638:F3638"/>
    <mergeCell ref="E2477:F2477"/>
    <mergeCell ref="E2906:F2906"/>
    <mergeCell ref="A841:G841"/>
    <mergeCell ref="A984:B984"/>
    <mergeCell ref="E1119:F1119"/>
    <mergeCell ref="E2145:F2145"/>
    <mergeCell ref="A1282:B1282"/>
    <mergeCell ref="A2352:B2352"/>
    <mergeCell ref="A3525:B3525"/>
    <mergeCell ref="A2344:B2344"/>
    <mergeCell ref="E2479:F2479"/>
    <mergeCell ref="E2180:F2180"/>
    <mergeCell ref="E806:F806"/>
    <mergeCell ref="E1419:F1419"/>
    <mergeCell ref="E1533:F1533"/>
    <mergeCell ref="A1098:B1098"/>
    <mergeCell ref="E3233:F3233"/>
    <mergeCell ref="E3260:F3260"/>
    <mergeCell ref="E3531:F3531"/>
    <mergeCell ref="A554:B554"/>
    <mergeCell ref="E2507:F2507"/>
    <mergeCell ref="E3560:F3560"/>
    <mergeCell ref="E2350:G2350"/>
    <mergeCell ref="E3234:F3234"/>
  </mergeCells>
  <pageMargins left="0.5" right="0.5" top="0.5" bottom="0.5" header="0" footer="0"/>
  <pageSetup orientation="portrait" paperSize="9" scale="85"/>
</worksheet>
</file>

<file path=xl/worksheets/sheet7.xml><?xml version="1.0" encoding="utf-8"?>
<worksheet xmlns="http://schemas.openxmlformats.org/spreadsheetml/2006/main">
  <sheetPr>
    <outlinePr summaryBelow="0"/>
    <pageSetUpPr/>
  </sheetPr>
  <dimension ref="A1:G128"/>
  <sheetViews>
    <sheetView workbookViewId="0">
      <selection activeCell="L28" sqref="L28"/>
    </sheetView>
  </sheetViews>
  <sheetFormatPr baseColWidth="8" defaultRowHeight="15"/>
  <cols>
    <col width="10.42578125" customWidth="1" min="1" max="1"/>
    <col width="52" bestFit="1" customWidth="1" min="2" max="2"/>
    <col width="9.42578125" customWidth="1" min="3" max="3"/>
    <col width="8.42578125" customWidth="1" min="4" max="4"/>
    <col width="10.42578125" customWidth="1" min="5" max="5"/>
    <col width="12.42578125" customWidth="1" min="6" max="7"/>
  </cols>
  <sheetData>
    <row r="1" ht="92.09999999999999" customHeight="1">
      <c r="A1" s="65" t="n"/>
      <c r="B1" s="87" t="n"/>
      <c r="C1" s="87" t="n"/>
      <c r="D1" s="87" t="n"/>
      <c r="E1" s="87" t="n"/>
      <c r="F1" s="87" t="n"/>
      <c r="G1" s="87" t="n"/>
    </row>
    <row r="2" ht="9.949999999999999" customHeight="1">
      <c r="A2" s="1" t="n"/>
      <c r="B2" s="66" t="inlineStr">
        <is>
          <t>
</t>
        </is>
      </c>
      <c r="G2" s="1" t="n"/>
    </row>
    <row r="3" ht="21.95" customHeight="1">
      <c r="A3" s="73" t="inlineStr">
        <is>
          <t>CÓDIGO</t>
        </is>
      </c>
      <c r="B3" s="73" t="inlineStr">
        <is>
          <t>DESCRIÇÃO</t>
        </is>
      </c>
      <c r="C3" s="73" t="inlineStr">
        <is>
          <t>FONTE</t>
        </is>
      </c>
      <c r="D3" s="73" t="inlineStr">
        <is>
          <t>UND</t>
        </is>
      </c>
      <c r="E3" s="73" t="inlineStr">
        <is>
          <t>QUANTIDADE</t>
        </is>
      </c>
      <c r="F3" s="73" t="inlineStr">
        <is>
          <t>PREÇO
UNITÁRIO R$</t>
        </is>
      </c>
      <c r="G3" s="73" t="inlineStr">
        <is>
          <t>PREÇO
TOTAL R$</t>
        </is>
      </c>
    </row>
    <row r="4" ht="16.5" customHeight="1">
      <c r="A4" s="70" t="inlineStr">
        <is>
          <t>89470</t>
        </is>
      </c>
      <c r="B4" s="7" t="inlineStr">
        <is>
          <t>ALVENARIA DE BLOCOS DE CONCRETO ESTRUTURAL 14X19X39 CM (ESPESSURA 14 CM), FBK = 4,5 MPA, UTILIZANDO COLHER DE PEDREIRO. AF_10/2022</t>
        </is>
      </c>
      <c r="C4" s="70" t="inlineStr">
        <is>
          <t>SINAPI</t>
        </is>
      </c>
      <c r="D4" s="70" t="inlineStr">
        <is>
          <t>M2</t>
        </is>
      </c>
      <c r="E4" s="71" t="n">
        <v>242</v>
      </c>
      <c r="F4" s="68" t="n">
        <v>106.69</v>
      </c>
      <c r="G4" s="68">
        <f>ROUND(ROUND(E4,2)*ROUND(F4,2),2)</f>
        <v/>
      </c>
    </row>
    <row r="5" ht="24.75" customHeight="1">
      <c r="A5" s="70" t="inlineStr">
        <is>
          <t>103356</t>
        </is>
      </c>
      <c r="B5" s="7" t="inlineStr">
        <is>
          <t>ALVENARIA DE VEDAÇÃO DE BLOCOS CERÂMICOS FURADOS NA HORIZONTAL DE 9X19X29 CM (ESPESSURA 9 CM) E ARGAMASSA DE ASSENTAMENTO COM PREPARO EM BETONEIRA. AF_12/2021</t>
        </is>
      </c>
      <c r="C5" s="70" t="inlineStr">
        <is>
          <t>SINAPI</t>
        </is>
      </c>
      <c r="D5" s="70" t="inlineStr">
        <is>
          <t>M2</t>
        </is>
      </c>
      <c r="E5" s="71" t="n">
        <v>25</v>
      </c>
      <c r="F5" s="68" t="n">
        <v>52.22</v>
      </c>
      <c r="G5" s="68">
        <f>ROUND(ROUND(E5,2)*ROUND(F5,2),2)</f>
        <v/>
      </c>
    </row>
    <row r="6" ht="24.75" customHeight="1">
      <c r="A6" s="70" t="inlineStr">
        <is>
          <t>103337</t>
        </is>
      </c>
      <c r="B6" s="7" t="inlineStr">
        <is>
          <t>ALVENARIA DE VEDAÇÃO DE BLOCOS VAZADOS DE CONCRETO APARENTE DE 9X19X39 CM (ESPESSURA 9 CM) E ARGAMASSA DE ASSENTAMENTO COM PREPARO MANUAL. AF_12/2021</t>
        </is>
      </c>
      <c r="C6" s="70" t="inlineStr">
        <is>
          <t>SINAPI</t>
        </is>
      </c>
      <c r="D6" s="70" t="inlineStr">
        <is>
          <t>M2</t>
        </is>
      </c>
      <c r="E6" s="71" t="n">
        <v>9</v>
      </c>
      <c r="F6" s="68" t="n">
        <v>92.41</v>
      </c>
      <c r="G6" s="68">
        <f>ROUND(ROUND(E6,2)*ROUND(F6,2),2)</f>
        <v/>
      </c>
    </row>
    <row r="7" ht="16.5" customHeight="1">
      <c r="A7" s="70" t="inlineStr">
        <is>
          <t>CP ADAP. 010</t>
        </is>
      </c>
      <c r="B7" s="7" t="inlineStr">
        <is>
          <t>APICOAMENTO EM CONCRETO/PREPARO DA SUPERFÍCIE</t>
        </is>
      </c>
      <c r="C7" s="70" t="inlineStr">
        <is>
          <t>SEINFRA AJUSTADA</t>
        </is>
      </c>
      <c r="D7" s="70" t="inlineStr">
        <is>
          <t>M2</t>
        </is>
      </c>
      <c r="E7" s="71" t="n">
        <v>186.85</v>
      </c>
      <c r="F7" s="68" t="n">
        <v>44.2</v>
      </c>
      <c r="G7" s="68">
        <f>ROUND(ROUND(E7,2)*ROUND(F7,2),2)</f>
        <v/>
      </c>
    </row>
    <row r="8" ht="16.5" customHeight="1">
      <c r="A8" s="70" t="inlineStr">
        <is>
          <t>CP ADAP. 007</t>
        </is>
      </c>
      <c r="B8" s="7" t="inlineStr">
        <is>
          <t>APLICAÇÃO DE ADESIVO ESTRUTURAL - KG</t>
        </is>
      </c>
      <c r="C8" s="70" t="inlineStr">
        <is>
          <t>ORSE AJUSTADA</t>
        </is>
      </c>
      <c r="D8" s="70" t="inlineStr">
        <is>
          <t>KG</t>
        </is>
      </c>
      <c r="E8" s="71" t="n">
        <v>186.85</v>
      </c>
      <c r="F8" s="68" t="n">
        <v>83.09</v>
      </c>
      <c r="G8" s="68">
        <f>ROUND(ROUND(E8,2)*ROUND(F8,2),2)</f>
        <v/>
      </c>
    </row>
    <row r="9" ht="16.5" customHeight="1">
      <c r="A9" s="70" t="inlineStr">
        <is>
          <t>CP ADAP. 031</t>
        </is>
      </c>
      <c r="B9" s="7" t="inlineStr">
        <is>
          <t>APLICAÇÃO DE JUNTA DE DILATAÇÃO ELÁSTICA PARA CONCRETO (FUGENBAND)</t>
        </is>
      </c>
      <c r="C9" s="70" t="inlineStr">
        <is>
          <t>SINAPI AJUSTADA</t>
        </is>
      </c>
      <c r="D9" s="70" t="inlineStr">
        <is>
          <t>M</t>
        </is>
      </c>
      <c r="E9" s="71" t="n">
        <v>234</v>
      </c>
      <c r="F9" s="68" t="n">
        <v>107.82</v>
      </c>
      <c r="G9" s="68">
        <f>ROUND(ROUND(E9,2)*ROUND(F9,2),2)</f>
        <v/>
      </c>
    </row>
    <row r="10" ht="16.5" customHeight="1">
      <c r="A10" s="70" t="inlineStr">
        <is>
          <t>88415</t>
        </is>
      </c>
      <c r="B10" s="7" t="inlineStr">
        <is>
          <t>APLICAÇÃO MANUAL DE FUNDO SELADOR ACRÍLICO EM PAREDES EXTERNAS DE CASAS. AF_06/2014</t>
        </is>
      </c>
      <c r="C10" s="70" t="inlineStr">
        <is>
          <t>SINAPI</t>
        </is>
      </c>
      <c r="D10" s="70" t="inlineStr">
        <is>
          <t>M2</t>
        </is>
      </c>
      <c r="E10" s="71" t="n">
        <v>168</v>
      </c>
      <c r="F10" s="68" t="n">
        <v>3.73</v>
      </c>
      <c r="G10" s="68">
        <f>ROUND(ROUND(E10,2)*ROUND(F10,2),2)</f>
        <v/>
      </c>
    </row>
    <row r="11" ht="16.5" customHeight="1">
      <c r="A11" s="70" t="inlineStr">
        <is>
          <t>88423</t>
        </is>
      </c>
      <c r="B11" s="7" t="inlineStr">
        <is>
          <t>APLICAÇÃO MANUAL DE PINTURA COM TINTA TEXTURIZADA ACRÍLICA EM PAREDES EXTERNAS DE CASAS, UMA COR. AF_06/2014</t>
        </is>
      </c>
      <c r="C11" s="70" t="inlineStr">
        <is>
          <t>SINAPI</t>
        </is>
      </c>
      <c r="D11" s="70" t="inlineStr">
        <is>
          <t>M2</t>
        </is>
      </c>
      <c r="E11" s="71" t="n">
        <v>226.29</v>
      </c>
      <c r="F11" s="68" t="n">
        <v>22.47</v>
      </c>
      <c r="G11" s="68">
        <f>ROUND(ROUND(E11,2)*ROUND(F11,2),2)</f>
        <v/>
      </c>
    </row>
    <row r="12" ht="24.75" customHeight="1">
      <c r="A12" s="70" t="inlineStr">
        <is>
          <t>92921</t>
        </is>
      </c>
      <c r="B12" s="7" t="inlineStr">
        <is>
          <t>ARMAÇÃO DE ESTRUTURAS DIVERSAS DE CONCRETO ARMADO, EXCETO VIGAS, PILARES, LAJES E FUNDAÇÕES, UTILIZANDO AÇO CA-50 DE 12,5 MM - MONTAGEM. AF_06/2022</t>
        </is>
      </c>
      <c r="C12" s="70" t="inlineStr">
        <is>
          <t>SINAPI</t>
        </is>
      </c>
      <c r="D12" s="70" t="inlineStr">
        <is>
          <t>KG</t>
        </is>
      </c>
      <c r="E12" s="71" t="n">
        <v>166.49</v>
      </c>
      <c r="F12" s="68" t="n">
        <v>9.83</v>
      </c>
      <c r="G12" s="68">
        <f>ROUND(ROUND(E12,2)*ROUND(F12,2),2)</f>
        <v/>
      </c>
    </row>
    <row r="13" ht="16.5" customHeight="1">
      <c r="A13" s="70" t="inlineStr">
        <is>
          <t>92767</t>
        </is>
      </c>
      <c r="B13" s="7" t="inlineStr">
        <is>
          <t>ARMAÇÃO DE PILAR DE ESTRUTURA CONVENCIONAL DE CONCRETO ARMADO UTILIZANDO AÇO CA-60 DE 4,2 MM - MONTAGEM. AF_06/2022</t>
        </is>
      </c>
      <c r="C13" s="70" t="inlineStr">
        <is>
          <t>SINAPI</t>
        </is>
      </c>
      <c r="D13" s="70" t="inlineStr">
        <is>
          <t>KG</t>
        </is>
      </c>
      <c r="E13" s="71" t="n">
        <v>60.82</v>
      </c>
      <c r="F13" s="68" t="n">
        <v>15.58</v>
      </c>
      <c r="G13" s="68">
        <f>ROUND(ROUND(E13,2)*ROUND(F13,2),2)</f>
        <v/>
      </c>
    </row>
    <row r="14" ht="16.5" customHeight="1">
      <c r="A14" s="70" t="inlineStr">
        <is>
          <t>92762</t>
        </is>
      </c>
      <c r="B14" s="7" t="inlineStr">
        <is>
          <t>ARMAÇÃO DE PILAR OU VIGA DE ESTRUTURA CONVENCIONAL DE CONCRETO ARMADO UTILIZANDO AÇO CA-50 DE 10,0 MM - MONTAGEM. AF_06/2022</t>
        </is>
      </c>
      <c r="C14" s="70" t="inlineStr">
        <is>
          <t>SINAPI</t>
        </is>
      </c>
      <c r="D14" s="70" t="inlineStr">
        <is>
          <t>KG</t>
        </is>
      </c>
      <c r="E14" s="71" t="n">
        <v>756.83</v>
      </c>
      <c r="F14" s="68" t="n">
        <v>65.84</v>
      </c>
      <c r="G14" s="68">
        <f>ROUND(ROUND(E14,2)*ROUND(F14,2),2)</f>
        <v/>
      </c>
    </row>
    <row r="15" ht="16.5" customHeight="1">
      <c r="A15" s="70" t="inlineStr">
        <is>
          <t>92762.</t>
        </is>
      </c>
      <c r="B15" s="7" t="inlineStr">
        <is>
          <t>ARMAÇÃO DE PILAR OU VIGA DE ESTRUTURA CONVENCIONAL DE CONCRETO ARMADO UTILIZANDO AÇO CA-50 DE 10,0 MM - MONTAGEM. AF_06/2022 (KG)</t>
        </is>
      </c>
      <c r="C15" s="70" t="inlineStr">
        <is>
          <t>Composições Próprias</t>
        </is>
      </c>
      <c r="D15" s="70" t="inlineStr">
        <is>
          <t>KG</t>
        </is>
      </c>
      <c r="E15" s="71" t="n">
        <v>346.18</v>
      </c>
      <c r="F15" s="68" t="n">
        <v>10.98</v>
      </c>
      <c r="G15" s="68">
        <f>ROUND(ROUND(E15,2)*ROUND(F15,2),2)</f>
        <v/>
      </c>
    </row>
    <row r="16" ht="16.5" customHeight="1">
      <c r="A16" s="70" t="inlineStr">
        <is>
          <t>PROJ. 02</t>
        </is>
      </c>
      <c r="B16" s="7" t="inlineStr">
        <is>
          <t>AS BUILT - ATUALIZAÇÃO DO PROJETO EXECUTIVO CONFORME CONSTRUÍDO</t>
        </is>
      </c>
      <c r="C16" s="70" t="inlineStr">
        <is>
          <t>SINAPI AJUSTADA</t>
        </is>
      </c>
      <c r="D16" s="70" t="inlineStr">
        <is>
          <t>UN</t>
        </is>
      </c>
      <c r="E16" s="71" t="n">
        <v>1</v>
      </c>
      <c r="F16" s="68" t="n">
        <v>6557.28</v>
      </c>
      <c r="G16" s="68">
        <f>ROUND(ROUND(E16,2)*ROUND(F16,2),2)</f>
        <v/>
      </c>
    </row>
    <row r="17">
      <c r="A17" s="70" t="inlineStr">
        <is>
          <t>100849</t>
        </is>
      </c>
      <c r="B17" s="7" t="inlineStr">
        <is>
          <t>ASSENTO SANITÁRIO CONVENCIONAL - FORNECIMENTO E INSTALACAO. AF_01/2020</t>
        </is>
      </c>
      <c r="C17" s="70" t="inlineStr">
        <is>
          <t>SINAPI</t>
        </is>
      </c>
      <c r="D17" s="70" t="inlineStr">
        <is>
          <t>UN</t>
        </is>
      </c>
      <c r="E17" s="71" t="n">
        <v>33</v>
      </c>
      <c r="F17" s="68" t="n">
        <v>45.32</v>
      </c>
      <c r="G17" s="68">
        <f>ROUND(ROUND(E17,2)*ROUND(F17,2),2)</f>
        <v/>
      </c>
    </row>
    <row r="18">
      <c r="A18" s="70" t="inlineStr">
        <is>
          <t>88255</t>
        </is>
      </c>
      <c r="B18" s="7" t="inlineStr">
        <is>
          <t>AUXILIAR TÉCNICO DE ENGENHARIA COM ENCARGOS COMPLEMENTARES</t>
        </is>
      </c>
      <c r="C18" s="70" t="inlineStr">
        <is>
          <t>SINAPI</t>
        </is>
      </c>
      <c r="D18" s="70" t="inlineStr">
        <is>
          <t>H</t>
        </is>
      </c>
      <c r="E18" s="71" t="n">
        <v>396</v>
      </c>
      <c r="F18" s="68" t="n">
        <v>30.04</v>
      </c>
      <c r="G18" s="68">
        <f>ROUND(ROUND(E18,2)*ROUND(F18,2),2)</f>
        <v/>
      </c>
    </row>
    <row r="19" ht="16.5" customHeight="1">
      <c r="A19" s="70" t="inlineStr">
        <is>
          <t>CP ADAP. 060</t>
        </is>
      </c>
      <c r="B19" s="7" t="inlineStr">
        <is>
          <t>Bancada em granito branco Itaúnas</t>
        </is>
      </c>
      <c r="C19" s="70" t="inlineStr">
        <is>
          <t>SINAPI AJUSTADA</t>
        </is>
      </c>
      <c r="D19" s="70" t="inlineStr">
        <is>
          <t>M2</t>
        </is>
      </c>
      <c r="E19" s="71" t="n">
        <v>20.66</v>
      </c>
      <c r="F19" s="68" t="n">
        <v>627.1799999999999</v>
      </c>
      <c r="G19" s="68">
        <f>ROUND(ROUND(E19,2)*ROUND(F19,2),2)</f>
        <v/>
      </c>
    </row>
    <row r="20" ht="24.75" customHeight="1">
      <c r="A20" s="70" t="inlineStr">
        <is>
          <t>100982</t>
        </is>
      </c>
      <c r="B20" s="7" t="inlineStr">
        <is>
          <t>CARGA, MANOBRA E DESCARGA DE ENTULHO EM CAMINHÃO BASCULANTE 10 M³ - CARGA COM ESCAVADEIRA HIDRÁULICA (CAÇAMBA DE 0,80 M³ / 111 HP) E DESCARGA LIVRE (UNIDADE: M3). AF_07/2020</t>
        </is>
      </c>
      <c r="C20" s="70" t="inlineStr">
        <is>
          <t>SINAPI</t>
        </is>
      </c>
      <c r="D20" s="70" t="inlineStr">
        <is>
          <t>M3</t>
        </is>
      </c>
      <c r="E20" s="71" t="n">
        <v>355.22</v>
      </c>
      <c r="F20" s="68" t="n">
        <v>9.369999999999999</v>
      </c>
      <c r="G20" s="68">
        <f>ROUND(ROUND(E20,2)*ROUND(F20,2),2)</f>
        <v/>
      </c>
    </row>
    <row r="21" ht="24.75" customHeight="1">
      <c r="A21" s="70" t="inlineStr">
        <is>
          <t>87894</t>
        </is>
      </c>
      <c r="B21" s="7" t="inlineStr">
        <is>
          <t>CHAPISCO APLICADO EM ALVENARIA (SEM PRESENÇA DE VÃOS) E ESTRUTURAS DE CONCRETO DE FACHADA, COM COLHER DE PEDREIRO. ARGAMASSA TRAÇO 1:3 COM PREPARO EM BETONEIRA 400L. AF_10/2022</t>
        </is>
      </c>
      <c r="C21" s="70" t="inlineStr">
        <is>
          <t>SINAPI</t>
        </is>
      </c>
      <c r="D21" s="70" t="inlineStr">
        <is>
          <t>M2</t>
        </is>
      </c>
      <c r="E21" s="71" t="n">
        <v>1791.44</v>
      </c>
      <c r="F21" s="68" t="n">
        <v>7.07</v>
      </c>
      <c r="G21" s="68">
        <f>ROUND(ROUND(E21,2)*ROUND(F21,2),2)</f>
        <v/>
      </c>
    </row>
    <row r="22" ht="16.5" customHeight="1">
      <c r="A22" s="70" t="inlineStr">
        <is>
          <t>87878</t>
        </is>
      </c>
      <c r="B22" s="7" t="inlineStr">
        <is>
          <t>CHAPISCO APLICADO EM ALVENARIAS E ESTRUTURAS DE CONCRETO INTERNAS (Recomposição das paredes e lajes internas)</t>
        </is>
      </c>
      <c r="C22" s="70" t="inlineStr">
        <is>
          <t>SINAPI</t>
        </is>
      </c>
      <c r="D22" s="70" t="inlineStr">
        <is>
          <t>M2</t>
        </is>
      </c>
      <c r="E22" s="71" t="n">
        <v>17.4</v>
      </c>
      <c r="F22" s="68" t="n">
        <v>5</v>
      </c>
      <c r="G22" s="68">
        <f>ROUND(ROUND(E22,2)*ROUND(F22,2),2)</f>
        <v/>
      </c>
    </row>
    <row r="23">
      <c r="A23" s="70" t="inlineStr">
        <is>
          <t>C3513</t>
        </is>
      </c>
      <c r="B23" s="7" t="inlineStr">
        <is>
          <t>CHUVEIRO CROMADO C/ ARTICULAÇÃO</t>
        </is>
      </c>
      <c r="C23" s="70" t="inlineStr">
        <is>
          <t>SEINFRA</t>
        </is>
      </c>
      <c r="D23" s="70" t="inlineStr">
        <is>
          <t>UN</t>
        </is>
      </c>
      <c r="E23" s="71" t="n">
        <v>1</v>
      </c>
      <c r="F23" s="68" t="n">
        <v>211.46</v>
      </c>
      <c r="G23" s="68">
        <f>ROUND(ROUND(E23,2)*ROUND(F23,2),2)</f>
        <v/>
      </c>
    </row>
    <row r="24" ht="16.5" customHeight="1">
      <c r="A24" s="70" t="inlineStr">
        <is>
          <t>93205</t>
        </is>
      </c>
      <c r="B24" s="7" t="inlineStr">
        <is>
          <t>CINTA DE AMARRAÇÃO DE ALVENARIA MOLDADA IN LOCO COM UTILIZAÇÃO DE BLOCOS CANALETA. AF_03/2016</t>
        </is>
      </c>
      <c r="C24" s="70" t="inlineStr">
        <is>
          <t>SINAPI</t>
        </is>
      </c>
      <c r="D24" s="70" t="inlineStr">
        <is>
          <t>M</t>
        </is>
      </c>
      <c r="E24" s="71" t="n">
        <v>220</v>
      </c>
      <c r="F24" s="68" t="n">
        <v>42.16</v>
      </c>
      <c r="G24" s="68">
        <f>ROUND(ROUND(E24,2)*ROUND(F24,2),2)</f>
        <v/>
      </c>
    </row>
    <row r="25">
      <c r="A25" s="70" t="inlineStr">
        <is>
          <t>97062</t>
        </is>
      </c>
      <c r="B25" s="7" t="inlineStr">
        <is>
          <t>COLOCAÇÃO DE TELA EM ANDAIME FACHADEIRO. AF_11/2017</t>
        </is>
      </c>
      <c r="C25" s="70" t="inlineStr">
        <is>
          <t>SINAPI</t>
        </is>
      </c>
      <c r="D25" s="70" t="inlineStr">
        <is>
          <t>M2</t>
        </is>
      </c>
      <c r="E25" s="71" t="n">
        <v>2489.8</v>
      </c>
      <c r="F25" s="68" t="n">
        <v>5.67</v>
      </c>
      <c r="G25" s="68">
        <f>ROUND(ROUND(E25,2)*ROUND(F25,2),2)</f>
        <v/>
      </c>
    </row>
    <row r="26" ht="16.5" customHeight="1">
      <c r="A26" s="70" t="inlineStr">
        <is>
          <t>103669</t>
        </is>
      </c>
      <c r="B26" s="7" t="inlineStr">
        <is>
          <t>CONCRETAGEM DE PILARES, FCK = 25 MPA, COM USO DE BALDES - LANÇAMENTO, ADENSAMENTO E ACABAMENTO. AF_02/2022</t>
        </is>
      </c>
      <c r="C26" s="70" t="inlineStr">
        <is>
          <t>SINAPI</t>
        </is>
      </c>
      <c r="D26" s="70" t="inlineStr">
        <is>
          <t>M3</t>
        </is>
      </c>
      <c r="E26" s="71" t="n">
        <v>3.63</v>
      </c>
      <c r="F26" s="68" t="n">
        <v>938.34</v>
      </c>
      <c r="G26" s="68">
        <f>ROUND(ROUND(E26,2)*ROUND(F26,2),2)</f>
        <v/>
      </c>
    </row>
    <row r="27" ht="16.5" customHeight="1">
      <c r="A27" s="70" t="inlineStr">
        <is>
          <t>96556</t>
        </is>
      </c>
      <c r="B27" s="7" t="inlineStr">
        <is>
          <t>CONCRETAGEM DE SAPATAS, FCK 30 MPA, COM USO DE JERICA ? LANÇAMENTO, ADENSAMENTO E ACABAMENTO. AF_06/2017</t>
        </is>
      </c>
      <c r="C27" s="70" t="inlineStr">
        <is>
          <t>SINAPI</t>
        </is>
      </c>
      <c r="D27" s="70" t="inlineStr">
        <is>
          <t>M3</t>
        </is>
      </c>
      <c r="E27" s="71" t="n">
        <v>3.89</v>
      </c>
      <c r="F27" s="68" t="n">
        <v>817.47</v>
      </c>
      <c r="G27" s="68">
        <f>ROUND(ROUND(E27,2)*ROUND(F27,2),2)</f>
        <v/>
      </c>
    </row>
    <row r="28" ht="24.75" customHeight="1">
      <c r="A28" s="70" t="inlineStr">
        <is>
          <t>103683</t>
        </is>
      </c>
      <c r="B28" s="7" t="inlineStr">
        <is>
          <t>CONCRETAGEM DE VIGAS E LAJES, FCK=25 MPA, PARA QUALQUER TIPO DE LAJE COM BALDES EM EDIFICAÇÃO DE MULTIPAVIMENTOS ATÉ 04 ANDARES - LANÇAMENTO, ADENSAMENTO E ACABAMENTO. AF_02/2022</t>
        </is>
      </c>
      <c r="C28" s="70" t="inlineStr">
        <is>
          <t>SINAPI</t>
        </is>
      </c>
      <c r="D28" s="70" t="inlineStr">
        <is>
          <t>M3</t>
        </is>
      </c>
      <c r="E28" s="71" t="n">
        <v>0.5600000000000001</v>
      </c>
      <c r="F28" s="68" t="n">
        <v>1253.14</v>
      </c>
      <c r="G28" s="68">
        <f>ROUND(ROUND(E28,2)*ROUND(F28,2),2)</f>
        <v/>
      </c>
    </row>
    <row r="29" ht="24.75" customHeight="1">
      <c r="A29" s="70" t="inlineStr">
        <is>
          <t>87682</t>
        </is>
      </c>
      <c r="B29" s="7" t="inlineStr">
        <is>
          <t>CONTRAPISO EM ARGAMASSA TRAÇO 1:4 (CIMENTO E AREIA), PREPARO MANUAL, APLICADO EM ÁREAS SECAS SOBRE LAJE, NÃO ADERIDO, ACABAMENTO NÃO REFORÇADO, ESPESSURA 4CM. AF_07/2021</t>
        </is>
      </c>
      <c r="C29" s="70" t="inlineStr">
        <is>
          <t>SINAPI</t>
        </is>
      </c>
      <c r="D29" s="70" t="inlineStr">
        <is>
          <t>M2</t>
        </is>
      </c>
      <c r="E29" s="71" t="n">
        <v>142</v>
      </c>
      <c r="F29" s="68" t="n">
        <v>49.45</v>
      </c>
      <c r="G29" s="68">
        <f>ROUND(ROUND(E29,2)*ROUND(F29,2),2)</f>
        <v/>
      </c>
    </row>
    <row r="30" ht="24.75" customHeight="1">
      <c r="A30" s="70" t="inlineStr">
        <is>
          <t>87630</t>
        </is>
      </c>
      <c r="B30" s="7" t="inlineStr">
        <is>
          <t>CONTRAPISO EM ARGAMASSA TRAÇO 1:4 (CIMENTO E AREIA), PREPARO MECÂNICO COM BETONEIRA 400 L, APLICADO EM ÁREAS SECAS SOBRE LAJE, ADERIDO, ACABAMENTO NÃO REFORÇADO, ESPESSURA 3CM. AF_07/2021</t>
        </is>
      </c>
      <c r="C30" s="70" t="inlineStr">
        <is>
          <t>SINAPI</t>
        </is>
      </c>
      <c r="D30" s="70" t="inlineStr">
        <is>
          <t>M2</t>
        </is>
      </c>
      <c r="E30" s="71" t="n">
        <v>760.76</v>
      </c>
      <c r="F30" s="68" t="n">
        <v>41.23</v>
      </c>
      <c r="G30" s="68">
        <f>ROUND(ROUND(E30,2)*ROUND(F30,2),2)</f>
        <v/>
      </c>
    </row>
    <row r="31" ht="24.75" customHeight="1">
      <c r="A31" s="70" t="inlineStr">
        <is>
          <t>86938</t>
        </is>
      </c>
      <c r="B31" s="7" t="inlineStr">
        <is>
          <t>CUBA DE EMBUTIR OVAL EM LOUÇA BRANCA, 35 X 50CM OU EQUIVALENTE, INCLUSO VÁLVULA E SIFÃO TIPO GARRAFA EM METAL CROMADO - FORNECIMENTO E INSTALAÇÃO. AF_01/2020</t>
        </is>
      </c>
      <c r="C31" s="70" t="inlineStr">
        <is>
          <t>SINAPI</t>
        </is>
      </c>
      <c r="D31" s="70" t="inlineStr">
        <is>
          <t>UN</t>
        </is>
      </c>
      <c r="E31" s="71" t="n">
        <v>30</v>
      </c>
      <c r="F31" s="68" t="n">
        <v>446.04</v>
      </c>
      <c r="G31" s="68">
        <f>ROUND(ROUND(E31,2)*ROUND(F31,2),2)</f>
        <v/>
      </c>
    </row>
    <row r="32" ht="16.5" customHeight="1">
      <c r="A32" s="70" t="inlineStr">
        <is>
          <t>CP ADAP. 055</t>
        </is>
      </c>
      <c r="B32" s="7" t="inlineStr">
        <is>
          <t>CUMEEIRA EM CHAPA DE AÇO GALVANIZADO NÚMERO 24, CORTE DE 100 CM, INCLUSO TRANSPORTE VERTICAL</t>
        </is>
      </c>
      <c r="C32" s="70" t="inlineStr">
        <is>
          <t>SINAPI AJUSTADA</t>
        </is>
      </c>
      <c r="D32" s="70" t="inlineStr">
        <is>
          <t>M</t>
        </is>
      </c>
      <c r="E32" s="71" t="n">
        <v>30</v>
      </c>
      <c r="F32" s="68" t="n">
        <v>88.88</v>
      </c>
      <c r="G32" s="68">
        <f>ROUND(ROUND(E32,2)*ROUND(F32,2),2)</f>
        <v/>
      </c>
    </row>
    <row r="33" ht="16.5" customHeight="1">
      <c r="A33" s="70" t="inlineStr">
        <is>
          <t>S08637</t>
        </is>
      </c>
      <c r="B33" s="7" t="inlineStr">
        <is>
          <t>Chapim de concreto pré-moldado</t>
        </is>
      </c>
      <c r="C33" s="70" t="inlineStr">
        <is>
          <t>ORSE AJUSTADA</t>
        </is>
      </c>
      <c r="D33" s="70" t="inlineStr">
        <is>
          <t>m</t>
        </is>
      </c>
      <c r="E33" s="71" t="n">
        <v>142</v>
      </c>
      <c r="F33" s="68" t="n">
        <v>192.76</v>
      </c>
      <c r="G33" s="68">
        <f>ROUND(ROUND(E33,2)*ROUND(F33,2),2)</f>
        <v/>
      </c>
    </row>
    <row r="34">
      <c r="A34" s="70" t="inlineStr">
        <is>
          <t>S08637</t>
        </is>
      </c>
      <c r="B34" s="7" t="inlineStr">
        <is>
          <t>Chapim de concreto pré-moldado</t>
        </is>
      </c>
      <c r="C34" s="70" t="inlineStr">
        <is>
          <t>ORSE</t>
        </is>
      </c>
      <c r="D34" s="70" t="inlineStr">
        <is>
          <t>m</t>
        </is>
      </c>
      <c r="E34" s="71" t="n">
        <v>371</v>
      </c>
      <c r="F34" s="68" t="n">
        <v>50.81</v>
      </c>
      <c r="G34" s="68">
        <f>ROUND(ROUND(E34,2)*ROUND(F34,2),2)</f>
        <v/>
      </c>
    </row>
    <row r="35" ht="16.5" customHeight="1">
      <c r="A35" s="70" t="inlineStr">
        <is>
          <t>97625</t>
        </is>
      </c>
      <c r="B35" s="7" t="inlineStr">
        <is>
          <t>DEMOLIÇÃO DE ALVENARIA PARA QUALQUER TIPO DE BLOCO, DE FORMA MECANIZADA, SEM REAPROVEITAMENTO. AF_09/2023</t>
        </is>
      </c>
      <c r="C35" s="70" t="inlineStr">
        <is>
          <t>SINAPI</t>
        </is>
      </c>
      <c r="D35" s="70" t="inlineStr">
        <is>
          <t>M3</t>
        </is>
      </c>
      <c r="E35" s="71" t="n">
        <v>53.24</v>
      </c>
      <c r="F35" s="68" t="n">
        <v>59.27</v>
      </c>
      <c r="G35" s="68">
        <f>ROUND(ROUND(E35,2)*ROUND(F35,2),2)</f>
        <v/>
      </c>
    </row>
    <row r="36" ht="16.5" customHeight="1">
      <c r="A36" s="70" t="inlineStr">
        <is>
          <t>97631</t>
        </is>
      </c>
      <c r="B36" s="7" t="inlineStr">
        <is>
          <t>DEMOLIÇÃO DE ARGAMASSAS, DE FORMA MANUAL, SEM REAPROVEITAMENTO. AF_09/2023</t>
        </is>
      </c>
      <c r="C36" s="70" t="inlineStr">
        <is>
          <t>SINAPI</t>
        </is>
      </c>
      <c r="D36" s="70" t="inlineStr">
        <is>
          <t>M2</t>
        </is>
      </c>
      <c r="E36" s="71" t="n">
        <v>1812.9</v>
      </c>
      <c r="F36" s="68" t="n">
        <v>11.87</v>
      </c>
      <c r="G36" s="68">
        <f>ROUND(ROUND(E36,2)*ROUND(F36,2),2)</f>
        <v/>
      </c>
    </row>
    <row r="37" ht="16.5" customHeight="1">
      <c r="A37" s="70" t="inlineStr">
        <is>
          <t>97626SINAPI_ HE50%_1</t>
        </is>
      </c>
      <c r="B37" s="7" t="inlineStr">
        <is>
          <t>DEMOLIÇÃO DE PILARES E VIGAS CONCRETO ARMADO, DE FORMA MANUAL, SEM REAPROVEITAMENTO_HORÁRIO EXTRAORDINÁRIO 50%.</t>
        </is>
      </c>
      <c r="C37" s="70" t="inlineStr">
        <is>
          <t>SINAPI AJUSTADA</t>
        </is>
      </c>
      <c r="D37" s="70" t="inlineStr">
        <is>
          <t>m³</t>
        </is>
      </c>
      <c r="E37" s="71" t="n">
        <v>3.89</v>
      </c>
      <c r="F37" s="68" t="n">
        <v>550.67</v>
      </c>
      <c r="G37" s="68">
        <f>ROUND(ROUND(E37,2)*ROUND(F37,2),2)</f>
        <v/>
      </c>
    </row>
    <row r="38" ht="16.5" customHeight="1">
      <c r="A38" s="70" t="inlineStr">
        <is>
          <t>97626</t>
        </is>
      </c>
      <c r="B38" s="7" t="inlineStr">
        <is>
          <t>DEMOLIÇÃO DE PILARES E VIGAS EM CONCRETO ARMADO, DE FORMA MANUAL, SEM REAPROVEITAMENTO. AF_09/2023</t>
        </is>
      </c>
      <c r="C38" s="70" t="inlineStr">
        <is>
          <t>SINAPI</t>
        </is>
      </c>
      <c r="D38" s="70" t="inlineStr">
        <is>
          <t>M3</t>
        </is>
      </c>
      <c r="E38" s="71" t="n">
        <v>0.25</v>
      </c>
      <c r="F38" s="68" t="n">
        <v>590.37</v>
      </c>
      <c r="G38" s="68">
        <f>ROUND(ROUND(E38,2)*ROUND(F38,2),2)</f>
        <v/>
      </c>
    </row>
    <row r="39">
      <c r="A39" s="70" t="inlineStr">
        <is>
          <t>CP ADAP. 011</t>
        </is>
      </c>
      <c r="B39" s="7" t="inlineStr">
        <is>
          <t>DEMOLIÇÃO DE PISO CIMENTADO SOBRE LASTRO DE CONCRETO</t>
        </is>
      </c>
      <c r="C39" s="70" t="inlineStr">
        <is>
          <t>SEINFRA</t>
        </is>
      </c>
      <c r="D39" s="70" t="inlineStr">
        <is>
          <t>M2</t>
        </is>
      </c>
      <c r="E39" s="71" t="n">
        <v>352.76</v>
      </c>
      <c r="F39" s="68" t="n">
        <v>32.48</v>
      </c>
      <c r="G39" s="68">
        <f>ROUND(ROUND(E39,2)*ROUND(F39,2),2)</f>
        <v/>
      </c>
    </row>
    <row r="40" ht="16.5" customHeight="1">
      <c r="A40" s="70" t="inlineStr">
        <is>
          <t>97633</t>
        </is>
      </c>
      <c r="B40" s="7" t="inlineStr">
        <is>
          <t>DEMOLIÇÃO DE REVESTIMENTO CERÂMICO, DE FORMA MANUAL, SEM REAPROVEITAMENTO. AF_09/2023</t>
        </is>
      </c>
      <c r="C40" s="70" t="inlineStr">
        <is>
          <t>SINAPI</t>
        </is>
      </c>
      <c r="D40" s="70" t="inlineStr">
        <is>
          <t>M2</t>
        </is>
      </c>
      <c r="E40" s="71" t="n">
        <v>2183.17</v>
      </c>
      <c r="F40" s="68" t="n">
        <v>23.71</v>
      </c>
      <c r="G40" s="68">
        <f>ROUND(ROUND(E40,2)*ROUND(F40,2),2)</f>
        <v/>
      </c>
    </row>
    <row r="41" ht="16.5" customHeight="1">
      <c r="A41" s="70" t="inlineStr">
        <is>
          <t>CP ADAP. - SBC 012710</t>
        </is>
      </c>
      <c r="B41" s="7" t="inlineStr">
        <is>
          <t>DESPESAS GERAIS DE MANUTENCAO CANTEIRO DE OBRAS</t>
        </is>
      </c>
      <c r="C41" s="70" t="inlineStr">
        <is>
          <t>SBC AJUSTADA</t>
        </is>
      </c>
      <c r="D41" s="70" t="inlineStr">
        <is>
          <t>MÊS</t>
        </is>
      </c>
      <c r="E41" s="71" t="n">
        <v>12</v>
      </c>
      <c r="F41" s="68" t="n">
        <v>731.8200000000001</v>
      </c>
      <c r="G41" s="68">
        <f>ROUND(ROUND(E41,2)*ROUND(F41,2),2)</f>
        <v/>
      </c>
    </row>
    <row r="42" ht="16.5" customHeight="1">
      <c r="A42" s="70" t="inlineStr">
        <is>
          <t>SBC190183</t>
        </is>
      </c>
      <c r="B42" s="7" t="inlineStr">
        <is>
          <t>DUCHA HIGIENICA ACQUA JET 2195 AQUARIUS FABRIMAR CR Data 08/2024</t>
        </is>
      </c>
      <c r="C42" s="70" t="inlineStr">
        <is>
          <t>SBC AJUSTADA</t>
        </is>
      </c>
      <c r="D42" s="70" t="inlineStr">
        <is>
          <t>un</t>
        </is>
      </c>
      <c r="E42" s="71" t="n">
        <v>33</v>
      </c>
      <c r="F42" s="68" t="n">
        <v>206.23</v>
      </c>
      <c r="G42" s="68">
        <f>ROUND(ROUND(E42,2)*ROUND(F42,2),2)</f>
        <v/>
      </c>
    </row>
    <row r="43">
      <c r="A43" s="70" t="inlineStr">
        <is>
          <t>S04286</t>
        </is>
      </c>
      <c r="B43" s="7" t="inlineStr">
        <is>
          <t>Dispenser para sabonete líquido</t>
        </is>
      </c>
      <c r="C43" s="70" t="inlineStr">
        <is>
          <t>ORSE</t>
        </is>
      </c>
      <c r="D43" s="70" t="inlineStr">
        <is>
          <t>un</t>
        </is>
      </c>
      <c r="E43" s="71" t="n">
        <v>12</v>
      </c>
      <c r="F43" s="68" t="n">
        <v>35.71</v>
      </c>
      <c r="G43" s="68">
        <f>ROUND(ROUND(E43,2)*ROUND(F43,2),2)</f>
        <v/>
      </c>
    </row>
    <row r="44">
      <c r="A44" s="70" t="inlineStr">
        <is>
          <t>S04287</t>
        </is>
      </c>
      <c r="B44" s="7" t="inlineStr">
        <is>
          <t>Dispenser para toalha interfolhada</t>
        </is>
      </c>
      <c r="C44" s="70" t="inlineStr">
        <is>
          <t>ORSE</t>
        </is>
      </c>
      <c r="D44" s="70" t="inlineStr">
        <is>
          <t>un</t>
        </is>
      </c>
      <c r="E44" s="71" t="n">
        <v>12</v>
      </c>
      <c r="F44" s="68" t="n">
        <v>53.69</v>
      </c>
      <c r="G44" s="68">
        <f>ROUND(ROUND(E44,2)*ROUND(F44,2),2)</f>
        <v/>
      </c>
    </row>
    <row r="45">
      <c r="A45" s="70" t="inlineStr">
        <is>
          <t>S12511</t>
        </is>
      </c>
      <c r="B45" s="7" t="inlineStr">
        <is>
          <t>Dispenser, em plástico, para papel higiênico em rolo</t>
        </is>
      </c>
      <c r="C45" s="70" t="inlineStr">
        <is>
          <t>ORSE</t>
        </is>
      </c>
      <c r="D45" s="70" t="inlineStr">
        <is>
          <t>un</t>
        </is>
      </c>
      <c r="E45" s="71" t="n">
        <v>33</v>
      </c>
      <c r="F45" s="68" t="n">
        <v>53.06</v>
      </c>
      <c r="G45" s="68">
        <f>ROUND(ROUND(E45,2)*ROUND(F45,2),2)</f>
        <v/>
      </c>
    </row>
    <row r="46" ht="16.5" customHeight="1">
      <c r="A46" s="70" t="inlineStr">
        <is>
          <t>CP ADAP. 059</t>
        </is>
      </c>
      <c r="B46" s="7" t="inlineStr">
        <is>
          <t>Divisória em granito branco Itaúnas, polido dos 2 lados</t>
        </is>
      </c>
      <c r="C46" s="70" t="inlineStr">
        <is>
          <t>SINAPI AJUSTADA</t>
        </is>
      </c>
      <c r="D46" s="70" t="inlineStr">
        <is>
          <t>M2</t>
        </is>
      </c>
      <c r="E46" s="71" t="n">
        <v>106.02</v>
      </c>
      <c r="F46" s="68" t="n">
        <v>715.51</v>
      </c>
      <c r="G46" s="68">
        <f>ROUND(ROUND(E46,2)*ROUND(F46,2),2)</f>
        <v/>
      </c>
    </row>
    <row r="47" ht="16.5" customHeight="1">
      <c r="A47" s="70" t="inlineStr">
        <is>
          <t>CP-95467-90315369</t>
        </is>
      </c>
      <c r="B47" s="7" t="inlineStr">
        <is>
          <t>EMBASAMENTO C/PEDRA ARGAMASSADA UTILIZANDO ARG.CIM/AREIA 1:6 (M3)</t>
        </is>
      </c>
      <c r="C47" s="70" t="inlineStr">
        <is>
          <t>SINAPI AJUSTADA</t>
        </is>
      </c>
      <c r="D47" s="70" t="inlineStr">
        <is>
          <t>M3</t>
        </is>
      </c>
      <c r="E47" s="71" t="n">
        <v>9.9</v>
      </c>
      <c r="F47" s="68" t="n">
        <v>578.08</v>
      </c>
      <c r="G47" s="68">
        <f>ROUND(ROUND(E47,2)*ROUND(F47,2),2)</f>
        <v/>
      </c>
    </row>
    <row r="48" ht="24.75" customHeight="1">
      <c r="A48" s="70" t="inlineStr">
        <is>
          <t>104237</t>
        </is>
      </c>
      <c r="B48" s="7" t="inlineStr">
        <is>
          <t>EMBOÇO OU MASSA ÚNICA EM ARGAMASSA TRAÇO 1:2:8, PREPARO MECÂNICA COM BETONEIRA 400 L, APLICADA MANUALMENTE EM PANOS DE FACHADA SEM PRESENÇA DE VÃOS, ESPESSURA DE 35 MM, ACESSO POR ANDAIME. AF_08/2022</t>
        </is>
      </c>
      <c r="C48" s="70" t="inlineStr">
        <is>
          <t>SINAPI</t>
        </is>
      </c>
      <c r="D48" s="70" t="inlineStr">
        <is>
          <t>M2</t>
        </is>
      </c>
      <c r="E48" s="71" t="n">
        <v>1791.44</v>
      </c>
      <c r="F48" s="68" t="n">
        <v>53.75</v>
      </c>
      <c r="G48" s="68">
        <f>ROUND(ROUND(E48,2)*ROUND(F48,2),2)</f>
        <v/>
      </c>
    </row>
    <row r="49">
      <c r="A49" s="70" t="inlineStr">
        <is>
          <t>93572</t>
        </is>
      </c>
      <c r="B49" s="7" t="inlineStr">
        <is>
          <t>ENCARREGADO GERAL DE OBRAS COM ENCARGOS COMPLEMENTARES</t>
        </is>
      </c>
      <c r="C49" s="70" t="inlineStr">
        <is>
          <t>SINAPI</t>
        </is>
      </c>
      <c r="D49" s="70" t="inlineStr">
        <is>
          <t>MES</t>
        </is>
      </c>
      <c r="E49" s="71" t="n">
        <v>12</v>
      </c>
      <c r="F49" s="68" t="n">
        <v>4817.36</v>
      </c>
      <c r="G49" s="68">
        <f>ROUND(ROUND(E49,2)*ROUND(F49,2),2)</f>
        <v/>
      </c>
    </row>
    <row r="50">
      <c r="A50" s="70" t="inlineStr">
        <is>
          <t>86887</t>
        </is>
      </c>
      <c r="B50" s="7" t="inlineStr">
        <is>
          <t>ENGATE FLEXÍVEL EM INOX, 1/2 X 40CM - FORNECIMENTO E INSTALAÇÃO. AF_01/2020</t>
        </is>
      </c>
      <c r="C50" s="70" t="inlineStr">
        <is>
          <t>SINAPI</t>
        </is>
      </c>
      <c r="D50" s="70" t="inlineStr">
        <is>
          <t>UN</t>
        </is>
      </c>
      <c r="E50" s="71" t="n">
        <v>63</v>
      </c>
      <c r="F50" s="68" t="n">
        <v>58.36</v>
      </c>
      <c r="G50" s="68">
        <f>ROUND(ROUND(E50,2)*ROUND(F50,2),2)</f>
        <v/>
      </c>
    </row>
    <row r="51">
      <c r="A51" s="70" t="inlineStr">
        <is>
          <t>90778</t>
        </is>
      </c>
      <c r="B51" s="7" t="inlineStr">
        <is>
          <t>ENGENHEIRO CIVIL DE OBRA PLENO COM ENCARGOS COMPLEMENTARES</t>
        </is>
      </c>
      <c r="C51" s="70" t="inlineStr">
        <is>
          <t>SINAPI</t>
        </is>
      </c>
      <c r="D51" s="70" t="inlineStr">
        <is>
          <t>H</t>
        </is>
      </c>
      <c r="E51" s="71" t="n">
        <v>264</v>
      </c>
      <c r="F51" s="68" t="n">
        <v>131.88</v>
      </c>
      <c r="G51" s="68">
        <f>ROUND(ROUND(E51,2)*ROUND(F51,2),2)</f>
        <v/>
      </c>
    </row>
    <row r="52" ht="24.75" customHeight="1">
      <c r="A52" s="70" t="inlineStr">
        <is>
          <t>101493</t>
        </is>
      </c>
      <c r="B52" s="7" t="inlineStr">
        <is>
          <t>ENTRADA DE ENERGIA ELÉTRICA, AÉREA, MONOFÁSICA, COM CAIXA DE EMBUTIR, CABO DE 10 MM2 E DISJUNTOR DIN 50A (NÃO INCLUSO O POSTE DE CONCRETO). AF_07/2020_PS</t>
        </is>
      </c>
      <c r="C52" s="70" t="inlineStr">
        <is>
          <t>SINAPI</t>
        </is>
      </c>
      <c r="D52" s="70" t="inlineStr">
        <is>
          <t>UN</t>
        </is>
      </c>
      <c r="E52" s="71" t="n">
        <v>1</v>
      </c>
      <c r="F52" s="68" t="n">
        <v>1428.32</v>
      </c>
      <c r="G52" s="68">
        <f>ROUND(ROUND(E52,2)*ROUND(F52,2),2)</f>
        <v/>
      </c>
    </row>
    <row r="53" ht="16.5" customHeight="1">
      <c r="A53" s="70" t="inlineStr">
        <is>
          <t>93358</t>
        </is>
      </c>
      <c r="B53" s="7" t="inlineStr">
        <is>
          <t>ESCAVAÇÃO MANUAL DE VALA COM PROFUNDIDADE MENOR OU IGUAL A 1,30 M. AF_02/2021</t>
        </is>
      </c>
      <c r="C53" s="70" t="inlineStr">
        <is>
          <t>SINAPI</t>
        </is>
      </c>
      <c r="D53" s="70" t="inlineStr">
        <is>
          <t>M3</t>
        </is>
      </c>
      <c r="E53" s="71" t="n">
        <v>9.07</v>
      </c>
      <c r="F53" s="68" t="n">
        <v>87.42</v>
      </c>
      <c r="G53" s="68">
        <f>ROUND(ROUND(E53,2)*ROUND(F53,2),2)</f>
        <v/>
      </c>
    </row>
    <row r="54" ht="16.5" customHeight="1">
      <c r="A54" s="70" t="inlineStr">
        <is>
          <t>96527</t>
        </is>
      </c>
      <c r="B54" s="7" t="inlineStr">
        <is>
          <t>ESCAVAÇÃO MANUAL DE VALA PARA VIGA BALDRAME (INCLUINDO ESCAVAÇÃO PARA COLOCAÇÃO DE FÔRMAS). AF_06/2017</t>
        </is>
      </c>
      <c r="C54" s="70" t="inlineStr">
        <is>
          <t>SINAPI</t>
        </is>
      </c>
      <c r="D54" s="70" t="inlineStr">
        <is>
          <t>M3</t>
        </is>
      </c>
      <c r="E54" s="71" t="n">
        <v>9.9</v>
      </c>
      <c r="F54" s="68" t="n">
        <v>133.57</v>
      </c>
      <c r="G54" s="68">
        <f>ROUND(ROUND(E54,2)*ROUND(F54,2),2)</f>
        <v/>
      </c>
    </row>
    <row r="55" ht="16.5" customHeight="1">
      <c r="A55" s="70" t="inlineStr">
        <is>
          <t>93208</t>
        </is>
      </c>
      <c r="B55" s="7" t="inlineStr">
        <is>
          <t>EXECUÇÃO DE ALMOXARIFADO EM CANTEIRO DE OBRA EM CHAPA DE MADEIRA COMPENSADA, INCLUSO PRATELEIRAS. AF_02/2016</t>
        </is>
      </c>
      <c r="C55" s="70" t="inlineStr">
        <is>
          <t>SINAPI</t>
        </is>
      </c>
      <c r="D55" s="70" t="inlineStr">
        <is>
          <t>M2</t>
        </is>
      </c>
      <c r="E55" s="71" t="n">
        <v>30</v>
      </c>
      <c r="F55" s="68" t="n">
        <v>872.63</v>
      </c>
      <c r="G55" s="68">
        <f>ROUND(ROUND(E55,2)*ROUND(F55,2),2)</f>
        <v/>
      </c>
    </row>
    <row r="56" ht="16.5" customHeight="1">
      <c r="A56" s="70" t="inlineStr">
        <is>
          <t>93210</t>
        </is>
      </c>
      <c r="B56" s="7" t="inlineStr">
        <is>
          <t>EXECUÇÃO DE REFEITÓRIO EM CANTEIRO DE OBRA EM CHAPA DE MADEIRA COMPENSADA, NÃO INCLUSO MOBILIÁRIO E EQUIPAMENTOS. AF_02/2016</t>
        </is>
      </c>
      <c r="C56" s="70" t="inlineStr">
        <is>
          <t>SINAPI</t>
        </is>
      </c>
      <c r="D56" s="70" t="inlineStr">
        <is>
          <t>M2</t>
        </is>
      </c>
      <c r="E56" s="71" t="n">
        <v>14</v>
      </c>
      <c r="F56" s="68" t="n">
        <v>623.53</v>
      </c>
      <c r="G56" s="68">
        <f>ROUND(ROUND(E56,2)*ROUND(F56,2),2)</f>
        <v/>
      </c>
    </row>
    <row r="57">
      <c r="A57" s="70" t="inlineStr">
        <is>
          <t>S09718</t>
        </is>
      </c>
      <c r="B57" s="7" t="inlineStr">
        <is>
          <t>Espelho de cristal 4mm com moldura de alumínio</t>
        </is>
      </c>
      <c r="C57" s="70" t="inlineStr">
        <is>
          <t>ORSE</t>
        </is>
      </c>
      <c r="D57" s="70" t="inlineStr">
        <is>
          <t>m2</t>
        </is>
      </c>
      <c r="E57" s="71" t="n">
        <v>29.8</v>
      </c>
      <c r="F57" s="68" t="n">
        <v>574.74</v>
      </c>
      <c r="G57" s="68">
        <f>ROUND(ROUND(E57,2)*ROUND(F57,2),2)</f>
        <v/>
      </c>
    </row>
    <row r="58" ht="16.5" customHeight="1">
      <c r="A58" s="70" t="inlineStr">
        <is>
          <t>CP ADAP. 014</t>
        </is>
      </c>
      <c r="B58" s="7" t="inlineStr">
        <is>
          <t>FIBRA DE CARBONO PARA REFORCO ESTRUTURAL -VIGAS</t>
        </is>
      </c>
      <c r="C58" s="70" t="inlineStr">
        <is>
          <t>SBC AJUSTADA</t>
        </is>
      </c>
      <c r="D58" s="70" t="inlineStr">
        <is>
          <t>M2</t>
        </is>
      </c>
      <c r="E58" s="71" t="n">
        <v>1.36</v>
      </c>
      <c r="F58" s="68" t="n">
        <v>792.03</v>
      </c>
      <c r="G58" s="68">
        <f>ROUND(ROUND(E58,2)*ROUND(F58,2),2)</f>
        <v/>
      </c>
    </row>
    <row r="59" ht="16.5" customHeight="1">
      <c r="A59" s="70" t="inlineStr">
        <is>
          <t>CP ADAP. 023</t>
        </is>
      </c>
      <c r="B59" s="7" t="inlineStr">
        <is>
          <t>FORNECIMENTO E INSTALAÇÃO DE BRISES EM PVC E MONTANTES EM ALUMÍNIO</t>
        </is>
      </c>
      <c r="C59" s="70" t="inlineStr">
        <is>
          <t>SINAPI AJUSTADA</t>
        </is>
      </c>
      <c r="D59" s="70" t="inlineStr">
        <is>
          <t>M2</t>
        </is>
      </c>
      <c r="E59" s="71" t="n">
        <v>340</v>
      </c>
      <c r="F59" s="68" t="n">
        <v>634.95</v>
      </c>
      <c r="G59" s="68">
        <f>ROUND(ROUND(E59,2)*ROUND(F59,2),2)</f>
        <v/>
      </c>
    </row>
    <row r="60" ht="16.5" customHeight="1">
      <c r="A60" s="70" t="inlineStr">
        <is>
          <t>103689</t>
        </is>
      </c>
      <c r="B60" s="7" t="inlineStr">
        <is>
          <t>FORNECIMENTO E INSTALAÇÃO DE PLACA DE OBRA COM CHAPA GALVANIZADA E ESTRUTURA DE MADEIRA. AF_03/2022_PS</t>
        </is>
      </c>
      <c r="C60" s="70" t="inlineStr">
        <is>
          <t>SINAPI</t>
        </is>
      </c>
      <c r="D60" s="70" t="inlineStr">
        <is>
          <t>M2</t>
        </is>
      </c>
      <c r="E60" s="71" t="n">
        <v>2.88</v>
      </c>
      <c r="F60" s="68" t="n">
        <v>316.04</v>
      </c>
      <c r="G60" s="68">
        <f>ROUND(ROUND(E60,2)*ROUND(F60,2),2)</f>
        <v/>
      </c>
    </row>
    <row r="61">
      <c r="A61" s="70" t="inlineStr">
        <is>
          <t>120412</t>
        </is>
      </c>
      <c r="B61" s="7" t="inlineStr">
        <is>
          <t>FORRO MODULAR DE PVC MAGIORE 625 x 1250mm VIPAL</t>
        </is>
      </c>
      <c r="C61" s="70" t="inlineStr">
        <is>
          <t>SBC</t>
        </is>
      </c>
      <c r="D61" s="70" t="inlineStr">
        <is>
          <t>M2</t>
        </is>
      </c>
      <c r="E61" s="71" t="n">
        <v>123.31</v>
      </c>
      <c r="F61" s="68" t="n">
        <v>113.98</v>
      </c>
      <c r="G61" s="68">
        <f>ROUND(ROUND(E61,2)*ROUND(F61,2),2)</f>
        <v/>
      </c>
    </row>
    <row r="62" ht="16.5" customHeight="1">
      <c r="A62" s="70" t="inlineStr">
        <is>
          <t>88485</t>
        </is>
      </c>
      <c r="B62" s="7" t="inlineStr">
        <is>
          <t>FUNDO SELADOR ACRÍLICO, APLICAÇÃO MANUAL EM PAREDE, UMA DEMÃO. AF_04/2023</t>
        </is>
      </c>
      <c r="C62" s="70" t="inlineStr">
        <is>
          <t>SINAPI</t>
        </is>
      </c>
      <c r="D62" s="70" t="inlineStr">
        <is>
          <t>M2</t>
        </is>
      </c>
      <c r="E62" s="71" t="n">
        <v>58.29</v>
      </c>
      <c r="F62" s="68" t="n">
        <v>4.38</v>
      </c>
      <c r="G62" s="68">
        <f>ROUND(ROUND(E62,2)*ROUND(F62,2),2)</f>
        <v/>
      </c>
    </row>
    <row r="63" ht="16.5" customHeight="1">
      <c r="A63" s="70" t="inlineStr">
        <is>
          <t>90439</t>
        </is>
      </c>
      <c r="B63" s="7" t="inlineStr">
        <is>
          <t>FURO MECANIZADO EM CONCRETO, COM MARTELO DEMOLIDOR, PARA INSTALAÇÕES HIDRÁULICAS, DIÂMETROS MENORES OU IGUAIS A 40 MM. AF_09/2023</t>
        </is>
      </c>
      <c r="C63" s="70" t="inlineStr">
        <is>
          <t>SINAPI</t>
        </is>
      </c>
      <c r="D63" s="70" t="inlineStr">
        <is>
          <t>UN</t>
        </is>
      </c>
      <c r="E63" s="71" t="n">
        <v>622.9299999999999</v>
      </c>
      <c r="F63" s="68" t="n">
        <v>10.18</v>
      </c>
      <c r="G63" s="68">
        <f>ROUND(ROUND(E63,2)*ROUND(F63,2),2)</f>
        <v/>
      </c>
    </row>
    <row r="64">
      <c r="A64" s="70" t="inlineStr">
        <is>
          <t>S09541</t>
        </is>
      </c>
      <c r="B64" s="7" t="inlineStr">
        <is>
          <t>Fornecimento e instalação de exaustor eólico ref. LM-60 master turbo, da luftmaxi ou similar</t>
        </is>
      </c>
      <c r="C64" s="70" t="inlineStr">
        <is>
          <t>ORSE</t>
        </is>
      </c>
      <c r="D64" s="70" t="inlineStr">
        <is>
          <t>un</t>
        </is>
      </c>
      <c r="E64" s="71" t="n">
        <v>18</v>
      </c>
      <c r="F64" s="68" t="n">
        <v>422.66</v>
      </c>
      <c r="G64" s="68">
        <f>ROUND(ROUND(E64,2)*ROUND(F64,2),2)</f>
        <v/>
      </c>
    </row>
    <row r="65" ht="16.5" customHeight="1">
      <c r="A65" s="70" t="inlineStr">
        <is>
          <t>CP ADAP. 063</t>
        </is>
      </c>
      <c r="B65" s="7" t="inlineStr">
        <is>
          <t>Grelha p/ralo em inox, fornecimento e instalação</t>
        </is>
      </c>
      <c r="C65" s="70" t="inlineStr">
        <is>
          <t>SINAPI AJUSTADA</t>
        </is>
      </c>
      <c r="D65" s="70" t="inlineStr">
        <is>
          <t>UN</t>
        </is>
      </c>
      <c r="E65" s="71" t="n">
        <v>17</v>
      </c>
      <c r="F65" s="68" t="n">
        <v>16.75</v>
      </c>
      <c r="G65" s="68">
        <f>ROUND(ROUND(E65,2)*ROUND(F65,2),2)</f>
        <v/>
      </c>
    </row>
    <row r="66" ht="16.5" customHeight="1">
      <c r="A66" s="70" t="inlineStr">
        <is>
          <t>CP ADAP. 50</t>
        </is>
      </c>
      <c r="B66" s="7" t="inlineStr">
        <is>
          <t>IMPERMEABILIZAÇÃO COM MANTA ASFÁLTICA ALUMINIZADA, E=3MM TIPO II CLASSE B</t>
        </is>
      </c>
      <c r="C66" s="70" t="inlineStr">
        <is>
          <t>SINAPI AJUSTADA</t>
        </is>
      </c>
      <c r="D66" s="70" t="inlineStr">
        <is>
          <t>M2</t>
        </is>
      </c>
      <c r="E66" s="71" t="n">
        <v>262.7</v>
      </c>
      <c r="F66" s="68" t="n">
        <v>125.44</v>
      </c>
      <c r="G66" s="68">
        <f>ROUND(ROUND(E66,2)*ROUND(F66,2),2)</f>
        <v/>
      </c>
    </row>
    <row r="67" ht="16.5" customHeight="1">
      <c r="A67" s="70" t="inlineStr">
        <is>
          <t>CP ADAP. 020</t>
        </is>
      </c>
      <c r="B67" s="7" t="inlineStr">
        <is>
          <t>IMPERMEABILIZAÇÃO COM REVESTIMENTO MINERAL MONOCOMPONENTE (ARGAMASSA POLIMÉRICA)</t>
        </is>
      </c>
      <c r="C67" s="70" t="inlineStr">
        <is>
          <t>SINAPI AJUSTADA</t>
        </is>
      </c>
      <c r="D67" s="70" t="inlineStr">
        <is>
          <t>M2</t>
        </is>
      </c>
      <c r="E67" s="71" t="n">
        <v>408</v>
      </c>
      <c r="F67" s="68" t="n">
        <v>80.78</v>
      </c>
      <c r="G67" s="68">
        <f>ROUND(ROUND(E67,2)*ROUND(F67,2),2)</f>
        <v/>
      </c>
    </row>
    <row r="68" ht="16.5" customHeight="1">
      <c r="A68" s="70" t="inlineStr">
        <is>
          <t>CP ADAP. 019</t>
        </is>
      </c>
      <c r="B68" s="7" t="inlineStr">
        <is>
          <t>IMPERMEABILIZAÇÃO DE SUPERFÍCIE C/ CRISTALIZANTE , 2 DEMÃOS</t>
        </is>
      </c>
      <c r="C68" s="70" t="inlineStr">
        <is>
          <t>SINAPI AJUSTADA</t>
        </is>
      </c>
      <c r="D68" s="70" t="inlineStr">
        <is>
          <t>M2</t>
        </is>
      </c>
      <c r="E68" s="71" t="n">
        <v>161.22</v>
      </c>
      <c r="F68" s="68" t="n">
        <v>95.55</v>
      </c>
      <c r="G68" s="68">
        <f>ROUND(ROUND(E68,2)*ROUND(F68,2),2)</f>
        <v/>
      </c>
    </row>
    <row r="69" ht="16.5" customHeight="1">
      <c r="A69" s="70" t="inlineStr">
        <is>
          <t>CP ADAP. 51</t>
        </is>
      </c>
      <c r="B69" s="7" t="inlineStr">
        <is>
          <t>IMPERMEABILIZAÇÃO DE SUPERFÍCIE COM MANTA ASFÁLTICA, UMA CAMADA, INCLUSIVE APLICAÇÃO DE PRIMER ASFÁLTICO, E=4MM</t>
        </is>
      </c>
      <c r="C69" s="70" t="inlineStr">
        <is>
          <t>SINAPI AJUSTADA</t>
        </is>
      </c>
      <c r="D69" s="70" t="inlineStr">
        <is>
          <t>M2</t>
        </is>
      </c>
      <c r="E69" s="71" t="n">
        <v>454.41</v>
      </c>
      <c r="F69" s="68" t="n">
        <v>146.66</v>
      </c>
      <c r="G69" s="68">
        <f>ROUND(ROUND(E69,2)*ROUND(F69,2),2)</f>
        <v/>
      </c>
    </row>
    <row r="70" ht="16.5" customHeight="1">
      <c r="A70" s="70" t="inlineStr">
        <is>
          <t>CP ADAP. 002</t>
        </is>
      </c>
      <c r="B70" s="7" t="inlineStr">
        <is>
          <t>INSTALAÇÕES PROVISÓRIAS DE ÁGUA</t>
        </is>
      </c>
      <c r="C70" s="70" t="inlineStr">
        <is>
          <t>SEINFRA AJUSTADA</t>
        </is>
      </c>
      <c r="D70" s="70" t="inlineStr">
        <is>
          <t>UN</t>
        </is>
      </c>
      <c r="E70" s="71" t="n">
        <v>1</v>
      </c>
      <c r="F70" s="68" t="n">
        <v>1826.47</v>
      </c>
      <c r="G70" s="68">
        <f>ROUND(ROUND(E70,2)*ROUND(F70,2),2)</f>
        <v/>
      </c>
    </row>
    <row r="71">
      <c r="A71" s="70" t="inlineStr">
        <is>
          <t>99806</t>
        </is>
      </c>
      <c r="B71" s="7" t="inlineStr">
        <is>
          <t>LIMPEZA DE REVESTIMENTO CERÂMICO EM PAREDE COM PANO ÚMIDO AF_04/2019</t>
        </is>
      </c>
      <c r="C71" s="70" t="inlineStr">
        <is>
          <t>SINAPI</t>
        </is>
      </c>
      <c r="D71" s="70" t="inlineStr">
        <is>
          <t>M2</t>
        </is>
      </c>
      <c r="E71" s="71" t="n">
        <v>416.73</v>
      </c>
      <c r="F71" s="68" t="n">
        <v>0.88</v>
      </c>
      <c r="G71" s="68">
        <f>ROUND(ROUND(E71,2)*ROUND(F71,2),2)</f>
        <v/>
      </c>
    </row>
    <row r="72" ht="16.5" customHeight="1">
      <c r="A72" s="70" t="inlineStr">
        <is>
          <t>CP ADAP. 004</t>
        </is>
      </c>
      <c r="B72" s="7" t="inlineStr">
        <is>
          <t>LIMPEZA DE SUPERFÍCIE C/ ESCOVA DE AÇO</t>
        </is>
      </c>
      <c r="C72" s="70" t="inlineStr">
        <is>
          <t>SEINFRA AJUSTADA</t>
        </is>
      </c>
      <c r="D72" s="70" t="inlineStr">
        <is>
          <t>M2</t>
        </is>
      </c>
      <c r="E72" s="71" t="n">
        <v>186.85</v>
      </c>
      <c r="F72" s="68" t="n">
        <v>11.84</v>
      </c>
      <c r="G72" s="68">
        <f>ROUND(ROUND(E72,2)*ROUND(F72,2),2)</f>
        <v/>
      </c>
    </row>
    <row r="73" ht="16.5" customHeight="1">
      <c r="A73" s="70" t="inlineStr">
        <is>
          <t>PE.EST.99814.</t>
        </is>
      </c>
      <c r="B73" s="7" t="inlineStr">
        <is>
          <t>LIMPEZA DE SUPERFÍCIE COM JATO DE ALTA PRESSÃO, EM HORÁRIO EXTRAORDINÁRIO_50%.</t>
        </is>
      </c>
      <c r="C73" s="70" t="inlineStr">
        <is>
          <t>SINAPI AJUSTADA</t>
        </is>
      </c>
      <c r="D73" s="70" t="inlineStr">
        <is>
          <t>m²</t>
        </is>
      </c>
      <c r="E73" s="71" t="n">
        <v>2668.72</v>
      </c>
      <c r="F73" s="68" t="n">
        <v>2.54</v>
      </c>
      <c r="G73" s="68">
        <f>ROUND(ROUND(E73,2)*ROUND(F73,2),2)</f>
        <v/>
      </c>
    </row>
    <row r="74">
      <c r="A74" s="70" t="inlineStr">
        <is>
          <t>99814</t>
        </is>
      </c>
      <c r="B74" s="7" t="inlineStr">
        <is>
          <t>LIMPEZA DE SUPERFÍCIE COM JATO DE ALTA PRESSÃO. AF_04/2019</t>
        </is>
      </c>
      <c r="C74" s="70" t="inlineStr">
        <is>
          <t>SINAPI</t>
        </is>
      </c>
      <c r="D74" s="70" t="inlineStr">
        <is>
          <t>M2</t>
        </is>
      </c>
      <c r="E74" s="71" t="n">
        <v>923.72</v>
      </c>
      <c r="F74" s="68" t="n">
        <v>1.98</v>
      </c>
      <c r="G74" s="68">
        <f>ROUND(ROUND(E74,2)*ROUND(F74,2),2)</f>
        <v/>
      </c>
    </row>
    <row r="75">
      <c r="A75" s="70" t="inlineStr">
        <is>
          <t>00009537</t>
        </is>
      </c>
      <c r="B75" s="7" t="inlineStr">
        <is>
          <t>LIMPEZA FINAL DA OBRA</t>
        </is>
      </c>
      <c r="C75" s="70" t="inlineStr">
        <is>
          <t>SINAPI</t>
        </is>
      </c>
      <c r="D75" s="70" t="inlineStr">
        <is>
          <t>M2</t>
        </is>
      </c>
      <c r="E75" s="71" t="n">
        <v>2211</v>
      </c>
      <c r="F75" s="68" t="n">
        <v>3.89</v>
      </c>
      <c r="G75" s="68">
        <f>ROUND(ROUND(E75,2)*ROUND(F75,2),2)</f>
        <v/>
      </c>
    </row>
    <row r="76" ht="33" customHeight="1">
      <c r="A76" s="70" t="inlineStr">
        <is>
          <t>00020193</t>
        </is>
      </c>
      <c r="B76" s="7" t="inlineStr">
        <is>
          <t>LOCACAO DE ANDAIME METALICO TIPO FACHADEIRO, PECAS COM APROXIMADAMENTE 1,20 M DE LARGURA E 2,0 M DE ALTURA, INCLUINDO DIAGONAIS EM X, BARRAS DE LIGACAO, SAPATAS E DEMAIS ITENS NECESSARIOS A MONTAGEM (NAO INCLUI INSTALACAO)</t>
        </is>
      </c>
      <c r="C76" s="70" t="inlineStr">
        <is>
          <t>SINAPI</t>
        </is>
      </c>
      <c r="D76" s="70" t="inlineStr">
        <is>
          <t>M2XMES</t>
        </is>
      </c>
      <c r="E76" s="71" t="n">
        <v>3112.25</v>
      </c>
      <c r="F76" s="68" t="n">
        <v>19.42</v>
      </c>
      <c r="G76" s="68">
        <f>ROUND(ROUND(E76,2)*ROUND(F76,2),2)</f>
        <v/>
      </c>
    </row>
    <row r="77" ht="16.5" customHeight="1">
      <c r="A77" s="70" t="inlineStr">
        <is>
          <t>00010779</t>
        </is>
      </c>
      <c r="B77" s="7" t="inlineStr">
        <is>
          <t>LOCACAO DE CONTAINER 2,30 X 4,30 M, ALT. 2,50 M, P/ SANITARIO, C/ 5 BACIAS, 1 LAVATORIO E 4 MICTORIOS (NAO INCLUI MOBILIZACAO/DESMOBILIZACAO)</t>
        </is>
      </c>
      <c r="C77" s="70" t="inlineStr">
        <is>
          <t>SINAPI</t>
        </is>
      </c>
      <c r="D77" s="70" t="inlineStr">
        <is>
          <t>MES</t>
        </is>
      </c>
      <c r="E77" s="71" t="n">
        <v>12</v>
      </c>
      <c r="F77" s="68" t="n">
        <v>1781.25</v>
      </c>
      <c r="G77" s="68">
        <f>ROUND(ROUND(E77,2)*ROUND(F77,2),2)</f>
        <v/>
      </c>
    </row>
    <row r="78" ht="33" customHeight="1">
      <c r="A78" s="70" t="inlineStr">
        <is>
          <t>C4997</t>
        </is>
      </c>
      <c r="B78" s="7" t="inlineStr">
        <is>
          <t>LOCAÇÃO DE CONTÊINER ESCRITÓRIO COM BANHEIRO (01 VASO SANITÁRIO, 01 LAVATÓRIO E 01 CHUVEIRO), JANELA EM VIDRO, PORTAS, LUMINÁRIAS, TOMADAS, FORRO EM PVC, AR CONDICIONADO E ISOLAMENTO TERMO-ACÚSTICO EM ISOPOR - 6,00 X 2,35M</t>
        </is>
      </c>
      <c r="C78" s="70" t="inlineStr">
        <is>
          <t>SEINFRA</t>
        </is>
      </c>
      <c r="D78" s="70" t="inlineStr">
        <is>
          <t>MÊS</t>
        </is>
      </c>
      <c r="E78" s="71" t="n">
        <v>12</v>
      </c>
      <c r="F78" s="68" t="n">
        <v>1097.99</v>
      </c>
      <c r="G78" s="68">
        <f>ROUND(ROUND(E78,2)*ROUND(F78,2),2)</f>
        <v/>
      </c>
    </row>
    <row r="79" ht="16.5" customHeight="1">
      <c r="A79" s="70" t="inlineStr">
        <is>
          <t>S09465</t>
        </is>
      </c>
      <c r="B79" s="7" t="inlineStr">
        <is>
          <t>Luminária tipo plafon (sobrepor), quadrada, 24x24cm, em aluminio pintado na cor branca, c/difusor em vidro, Aladin ou similar</t>
        </is>
      </c>
      <c r="C79" s="70" t="inlineStr">
        <is>
          <t>ORSE</t>
        </is>
      </c>
      <c r="D79" s="70" t="inlineStr">
        <is>
          <t>un</t>
        </is>
      </c>
      <c r="E79" s="71" t="n">
        <v>47</v>
      </c>
      <c r="F79" s="68" t="n">
        <v>123.31</v>
      </c>
      <c r="G79" s="68">
        <f>ROUND(ROUND(E79,2)*ROUND(F79,2),2)</f>
        <v/>
      </c>
    </row>
    <row r="80" ht="16.5" customHeight="1">
      <c r="A80" s="70" t="inlineStr">
        <is>
          <t>100858</t>
        </is>
      </c>
      <c r="B80" s="7" t="inlineStr">
        <is>
          <t>MICTÓRIO SIFONADO LOUÇA BRANCA - PADRÃO MÉDIO - FORNECIMENTO E INSTALAÇÃO. AF_01/2020</t>
        </is>
      </c>
      <c r="C80" s="70" t="inlineStr">
        <is>
          <t>SINAPI</t>
        </is>
      </c>
      <c r="D80" s="70" t="inlineStr">
        <is>
          <t>UN</t>
        </is>
      </c>
      <c r="E80" s="71" t="n">
        <v>11</v>
      </c>
      <c r="F80" s="68" t="n">
        <v>852.5700000000001</v>
      </c>
      <c r="G80" s="68">
        <f>ROUND(ROUND(E80,2)*ROUND(F80,2),2)</f>
        <v/>
      </c>
    </row>
    <row r="81" ht="24.75" customHeight="1">
      <c r="A81" s="70" t="inlineStr">
        <is>
          <t>97063</t>
        </is>
      </c>
      <c r="B81" s="7" t="inlineStr">
        <is>
          <t>MONTAGEM E DESMONTAGEM DE ANDAIME MODULAR FACHADEIRO, COM PISO METÁLICO, PARA EDIFICAÇÕES COM MÚLTIPLOS PAVIMENTOS (EXCLUSIVE ANDAIME E LIMPEZA). AF_11/2017</t>
        </is>
      </c>
      <c r="C81" s="70" t="inlineStr">
        <is>
          <t>SINAPI</t>
        </is>
      </c>
      <c r="D81" s="70" t="inlineStr">
        <is>
          <t>M2</t>
        </is>
      </c>
      <c r="E81" s="71" t="n">
        <v>2489.8</v>
      </c>
      <c r="F81" s="68" t="n">
        <v>18.47</v>
      </c>
      <c r="G81" s="68">
        <f>ROUND(ROUND(E81,2)*ROUND(F81,2),2)</f>
        <v/>
      </c>
    </row>
    <row r="82" ht="24.75" customHeight="1">
      <c r="A82" s="70" t="inlineStr">
        <is>
          <t>92762</t>
        </is>
      </c>
      <c r="B82" s="7" t="inlineStr">
        <is>
          <t>MONTAGEM E DESMONTAGEM DE FÔRMA DE PILARES RETANGULARES E ESTRUTURAS SIMILARES, PÉ-DIREITO SIMPLES, EM CHAPA DE MADEIRA COMPENSADA PLASTIFICADA, 10 UTILIZAÇÕES. AF_09/2020</t>
        </is>
      </c>
      <c r="C82" s="70" t="inlineStr">
        <is>
          <t>SINAPI</t>
        </is>
      </c>
      <c r="D82" s="70" t="inlineStr">
        <is>
          <t>KG</t>
        </is>
      </c>
      <c r="E82" s="71" t="n">
        <v>4</v>
      </c>
      <c r="F82" s="68" t="n">
        <v>65.84</v>
      </c>
      <c r="G82" s="68">
        <f>ROUND(ROUND(E82,2)*ROUND(F82,2),2)</f>
        <v/>
      </c>
    </row>
    <row r="83" ht="24.75" customHeight="1">
      <c r="A83" s="70" t="inlineStr">
        <is>
          <t>92423</t>
        </is>
      </c>
      <c r="B83" s="7" t="inlineStr">
        <is>
          <t>MONTAGEM E DESMONTAGEM DE FÔRMA DE PILARES RETANGULARES E ESTRUTURAS SIMILARES, PÉ-DIREITO SIMPLES, EM CHAPA DE MADEIRA COMPENSADA RESINADA, 6 UTILIZAÇÕES. AF_09/2020</t>
        </is>
      </c>
      <c r="C83" s="70" t="inlineStr">
        <is>
          <t>SINAPI</t>
        </is>
      </c>
      <c r="D83" s="70" t="inlineStr">
        <is>
          <t>M2</t>
        </is>
      </c>
      <c r="E83" s="71" t="n">
        <v>72</v>
      </c>
      <c r="F83" s="68" t="n">
        <v>79.2</v>
      </c>
      <c r="G83" s="68">
        <f>ROUND(ROUND(E83,2)*ROUND(F83,2),2)</f>
        <v/>
      </c>
    </row>
    <row r="84" ht="24.75" customHeight="1">
      <c r="A84" s="70" t="inlineStr">
        <is>
          <t>92455</t>
        </is>
      </c>
      <c r="B84" s="7" t="inlineStr">
        <is>
          <t>MONTAGEM E DESMONTAGEM DE FÔRMA DE VIGA, ESCORAMENTO COM GARFO DE MADEIRA, PÉ-DIREITO SIMPLES, EM CHAPA DE MADEIRA RESINADA, 4 UTILIZAÇÕES. AF_09/2020</t>
        </is>
      </c>
      <c r="C84" s="70" t="inlineStr">
        <is>
          <t>SINAPI</t>
        </is>
      </c>
      <c r="D84" s="70" t="inlineStr">
        <is>
          <t>M2</t>
        </is>
      </c>
      <c r="E84" s="71" t="n">
        <v>12</v>
      </c>
      <c r="F84" s="68" t="n">
        <v>178.18</v>
      </c>
      <c r="G84" s="68">
        <f>ROUND(ROUND(E84,2)*ROUND(F84,2),2)</f>
        <v/>
      </c>
    </row>
    <row r="85" ht="16.5" customHeight="1">
      <c r="A85" s="70" t="inlineStr">
        <is>
          <t>CP ADAP. 009</t>
        </is>
      </c>
      <c r="B85" s="7" t="inlineStr">
        <is>
          <t>PINTURA PROTEÇÃO C/INIBIDOR MIGRATÓRIO CORROSÃO, 2 DEMÃOS - M2</t>
        </is>
      </c>
      <c r="C85" s="70" t="inlineStr">
        <is>
          <t>SEINFRA AJUSTADA</t>
        </is>
      </c>
      <c r="D85" s="70" t="inlineStr">
        <is>
          <t>M2</t>
        </is>
      </c>
      <c r="E85" s="71" t="n">
        <v>186.85</v>
      </c>
      <c r="F85" s="68" t="n">
        <v>67.72</v>
      </c>
      <c r="G85" s="68">
        <f>ROUND(ROUND(E85,2)*ROUND(F85,2),2)</f>
        <v/>
      </c>
    </row>
    <row r="86" ht="16.5" customHeight="1">
      <c r="A86" s="70" t="inlineStr">
        <is>
          <t>91338</t>
        </is>
      </c>
      <c r="B86" s="7" t="inlineStr">
        <is>
          <t>PORTA DE ALUMÍNIO DE ABRIR COM LAMBRI, COM GUARNIÇÃO, FIXAÇÃO COM PARAFUSOS - FORNECIMENTO E INSTALAÇÃO. AF_12/2019</t>
        </is>
      </c>
      <c r="C86" s="70" t="inlineStr">
        <is>
          <t>SINAPI</t>
        </is>
      </c>
      <c r="D86" s="70" t="inlineStr">
        <is>
          <t>M2</t>
        </is>
      </c>
      <c r="E86" s="71" t="n">
        <v>29.92</v>
      </c>
      <c r="F86" s="68" t="n">
        <v>684.08</v>
      </c>
      <c r="G86" s="68">
        <f>ROUND(ROUND(E86,2)*ROUND(F86,2),2)</f>
        <v/>
      </c>
    </row>
    <row r="87">
      <c r="A87" s="70" t="inlineStr">
        <is>
          <t>C4427</t>
        </is>
      </c>
      <c r="B87" s="7" t="inlineStr">
        <is>
          <t>PORTA TIPO PARANÁ (0,80 x 2,10 m), C/ FERRAGENS</t>
        </is>
      </c>
      <c r="C87" s="70" t="inlineStr">
        <is>
          <t>SEINFRA</t>
        </is>
      </c>
      <c r="D87" s="70" t="inlineStr">
        <is>
          <t>UN</t>
        </is>
      </c>
      <c r="E87" s="71" t="n">
        <v>10</v>
      </c>
      <c r="F87" s="68" t="n">
        <v>412.27</v>
      </c>
      <c r="G87" s="68">
        <f>ROUND(ROUND(E87,2)*ROUND(F87,2),2)</f>
        <v/>
      </c>
    </row>
    <row r="88" ht="16.5" customHeight="1">
      <c r="A88" s="70" t="inlineStr">
        <is>
          <t>CP ADAP. C1978</t>
        </is>
      </c>
      <c r="B88" s="7" t="inlineStr">
        <is>
          <t>PORTA TIPO PARANÁ (0,90 x 2,10 m), C/ FERRAGENS</t>
        </is>
      </c>
      <c r="C88" s="70" t="inlineStr">
        <is>
          <t>SEINFRA AJUSTADA</t>
        </is>
      </c>
      <c r="D88" s="70" t="inlineStr">
        <is>
          <t>UN</t>
        </is>
      </c>
      <c r="E88" s="71" t="n">
        <v>2</v>
      </c>
      <c r="F88" s="68" t="n">
        <v>626.17</v>
      </c>
      <c r="G88" s="68">
        <f>ROUND(ROUND(E88,2)*ROUND(F88,2),2)</f>
        <v/>
      </c>
    </row>
    <row r="89" ht="16.5" customHeight="1">
      <c r="A89" s="70" t="inlineStr">
        <is>
          <t>PROJ. 01</t>
        </is>
      </c>
      <c r="B89" s="7" t="inlineStr">
        <is>
          <t>PROJETO EXECUTIVO COMPLETO</t>
        </is>
      </c>
      <c r="C89" s="70" t="inlineStr">
        <is>
          <t>SINAPI AJUSTADA</t>
        </is>
      </c>
      <c r="D89" s="70" t="inlineStr">
        <is>
          <t>UN</t>
        </is>
      </c>
      <c r="E89" s="71" t="n">
        <v>1</v>
      </c>
      <c r="F89" s="68" t="n">
        <v>10841.06</v>
      </c>
      <c r="G89" s="68">
        <f>ROUND(ROUND(E89,2)*ROUND(F89,2),2)</f>
        <v/>
      </c>
    </row>
    <row r="90" ht="16.5" customHeight="1">
      <c r="A90" s="70" t="inlineStr">
        <is>
          <t>HID. 1</t>
        </is>
      </c>
      <c r="B90" s="7" t="inlineStr">
        <is>
          <t>PROJETO HIDROSSANITÁRIO</t>
        </is>
      </c>
      <c r="C90" s="70" t="inlineStr">
        <is>
          <t>SINAPI AJUSTADA</t>
        </is>
      </c>
      <c r="D90" s="70" t="inlineStr">
        <is>
          <t>UN</t>
        </is>
      </c>
      <c r="E90" s="71" t="n">
        <v>1</v>
      </c>
      <c r="F90" s="68" t="n">
        <v>4428.23</v>
      </c>
      <c r="G90" s="68">
        <f>ROUND(ROUND(E90,2)*ROUND(F90,2),2)</f>
        <v/>
      </c>
    </row>
    <row r="91" ht="16.5" customHeight="1">
      <c r="A91" s="70" t="inlineStr">
        <is>
          <t>98565</t>
        </is>
      </c>
      <c r="B91" s="7" t="inlineStr">
        <is>
          <t>PROTEÇÃO MECÂNICA DE SUPERFICIE HORIZONTAL COM ARGAMASSA DE CIMENTO E AREIA, TRAÇO 1:3, E=3CM. AF_09/2023</t>
        </is>
      </c>
      <c r="C91" s="70" t="inlineStr">
        <is>
          <t>SINAPI</t>
        </is>
      </c>
      <c r="D91" s="70" t="inlineStr">
        <is>
          <t>M2</t>
        </is>
      </c>
      <c r="E91" s="71" t="n">
        <v>123.31</v>
      </c>
      <c r="F91" s="68" t="n">
        <v>55.13</v>
      </c>
      <c r="G91" s="68">
        <f>ROUND(ROUND(E91,2)*ROUND(F91,2),2)</f>
        <v/>
      </c>
    </row>
    <row r="92" ht="16.5" customHeight="1">
      <c r="A92" s="70" t="inlineStr">
        <is>
          <t>98567</t>
        </is>
      </c>
      <c r="B92" s="7" t="inlineStr">
        <is>
          <t>PROTEÇÃO MECÂNICA DE SUPERFICIE HORIZONTAL COM ARGAMASSA DE CIMENTO E AREIA, TRAÇO 1:3, E=4CM. AF_09/2023</t>
        </is>
      </c>
      <c r="C92" s="70" t="inlineStr">
        <is>
          <t>SINAPI</t>
        </is>
      </c>
      <c r="D92" s="70" t="inlineStr">
        <is>
          <t>M2</t>
        </is>
      </c>
      <c r="E92" s="71" t="n">
        <v>229.45</v>
      </c>
      <c r="F92" s="68" t="n">
        <v>70.58</v>
      </c>
      <c r="G92" s="68">
        <f>ROUND(ROUND(E92,2)*ROUND(F92,2),2)</f>
        <v/>
      </c>
    </row>
    <row r="93" ht="16.5" customHeight="1">
      <c r="A93" s="70" t="inlineStr">
        <is>
          <t>98564</t>
        </is>
      </c>
      <c r="B93" s="7" t="inlineStr">
        <is>
          <t>PROTEÇÃO MECÂNICA DE SUPERFÍCIE VERTICAL COM ARGAMASSA DE CIMENTO E AREIA, TRAÇO 1:3, E=2CM. AF_09/2023</t>
        </is>
      </c>
      <c r="C93" s="70" t="inlineStr">
        <is>
          <t>SINAPI</t>
        </is>
      </c>
      <c r="D93" s="70" t="inlineStr">
        <is>
          <t>M2</t>
        </is>
      </c>
      <c r="E93" s="71" t="n">
        <v>101.64</v>
      </c>
      <c r="F93" s="68" t="n">
        <v>51.18</v>
      </c>
      <c r="G93" s="68">
        <f>ROUND(ROUND(E93,2)*ROUND(F93,2),2)</f>
        <v/>
      </c>
    </row>
    <row r="94">
      <c r="A94" s="70" t="inlineStr">
        <is>
          <t>S07755</t>
        </is>
      </c>
      <c r="B94" s="7" t="inlineStr">
        <is>
          <t>Painel para shaft de 1,00 x 0,65 sem visita e com acessórios</t>
        </is>
      </c>
      <c r="C94" s="70" t="inlineStr">
        <is>
          <t>ORSE</t>
        </is>
      </c>
      <c r="D94" s="70" t="inlineStr">
        <is>
          <t>un</t>
        </is>
      </c>
      <c r="E94" s="71" t="n">
        <v>34.72</v>
      </c>
      <c r="F94" s="68" t="n">
        <v>235.86</v>
      </c>
      <c r="G94" s="68">
        <f>ROUND(ROUND(E94,2)*ROUND(F94,2),2)</f>
        <v/>
      </c>
    </row>
    <row r="95" ht="24.75" customHeight="1">
      <c r="A95" s="70" t="inlineStr">
        <is>
          <t>S02291</t>
        </is>
      </c>
      <c r="B95" s="7" t="inlineStr">
        <is>
          <t>Pintura para interiores, sobre paredes ou tetos, com lixamento, aplicação de 01 demão de líquido selador, 02 demãos de massa corrida e 02 demãos de tinta pva latex convencional para interiores (Recomposição das paredes e lajes internas)</t>
        </is>
      </c>
      <c r="C95" s="70" t="inlineStr">
        <is>
          <t>ORSE</t>
        </is>
      </c>
      <c r="D95" s="70" t="inlineStr">
        <is>
          <t>m2</t>
        </is>
      </c>
      <c r="E95" s="71" t="n">
        <v>17.4</v>
      </c>
      <c r="F95" s="68" t="n">
        <v>42.13</v>
      </c>
      <c r="G95" s="68">
        <f>ROUND(ROUND(E95,2)*ROUND(F95,2),2)</f>
        <v/>
      </c>
    </row>
    <row r="96" ht="16.5" customHeight="1">
      <c r="A96" s="70" t="inlineStr">
        <is>
          <t>C3408</t>
        </is>
      </c>
      <c r="B96" s="7" t="inlineStr">
        <is>
          <t>REBOCO C/ ARGAMASSA DE CIMENTO E AREIA S/ PENEIRAR, TRAÇO 1:3 (Recomposição das paredes e lajes internas)</t>
        </is>
      </c>
      <c r="C96" s="70" t="inlineStr">
        <is>
          <t>SEINFRA</t>
        </is>
      </c>
      <c r="D96" s="70" t="inlineStr">
        <is>
          <t>M2</t>
        </is>
      </c>
      <c r="E96" s="71" t="n">
        <v>17.4</v>
      </c>
      <c r="F96" s="68" t="n">
        <v>46.82</v>
      </c>
      <c r="G96" s="68">
        <f>ROUND(ROUND(E96,2)*ROUND(F96,2),2)</f>
        <v/>
      </c>
    </row>
    <row r="97" ht="16.5" customHeight="1">
      <c r="A97" s="70" t="inlineStr">
        <is>
          <t>CP ADAP. 005</t>
        </is>
      </c>
      <c r="B97" s="7" t="inlineStr">
        <is>
          <t>RECUPERAÇÃO CONCRETO COM ARGAMASSA POLIMÉRICA ESP.=25MM</t>
        </is>
      </c>
      <c r="C97" s="70" t="inlineStr">
        <is>
          <t>SEINFRA AJUSTADA</t>
        </is>
      </c>
      <c r="D97" s="70" t="inlineStr">
        <is>
          <t>M2</t>
        </is>
      </c>
      <c r="E97" s="71" t="n">
        <v>186.85</v>
      </c>
      <c r="F97" s="68" t="n">
        <v>392.5</v>
      </c>
      <c r="G97" s="68">
        <f>ROUND(ROUND(E97,2)*ROUND(F97,2),2)</f>
        <v/>
      </c>
    </row>
    <row r="98" ht="16.5" customHeight="1">
      <c r="A98" s="70" t="inlineStr">
        <is>
          <t>94498</t>
        </is>
      </c>
      <c r="B98" s="7" t="inlineStr">
        <is>
          <t>REGISTRO DE GAVETA BRUTO, LATÃO, ROSCÁVEL, 2" - FORNECIMENTO E INSTALAÇÃO. AF_08/2021</t>
        </is>
      </c>
      <c r="C98" s="70" t="inlineStr">
        <is>
          <t>SINAPI</t>
        </is>
      </c>
      <c r="D98" s="70" t="inlineStr">
        <is>
          <t>UN</t>
        </is>
      </c>
      <c r="E98" s="71" t="n">
        <v>2</v>
      </c>
      <c r="F98" s="68" t="n">
        <v>149.38</v>
      </c>
      <c r="G98" s="68">
        <f>ROUND(ROUND(E98,2)*ROUND(F98,2),2)</f>
        <v/>
      </c>
    </row>
    <row r="99" ht="16.5" customHeight="1">
      <c r="A99" s="70" t="inlineStr">
        <is>
          <t>94500</t>
        </is>
      </c>
      <c r="B99" s="7" t="inlineStr">
        <is>
          <t>REGISTRO DE GAVETA BRUTO, LATÃO, ROSCÁVEL, 3" - FORNECIMENTO E INSTALAÇÃO. AF_08/2021</t>
        </is>
      </c>
      <c r="C99" s="70" t="inlineStr">
        <is>
          <t>SINAPI</t>
        </is>
      </c>
      <c r="D99" s="70" t="inlineStr">
        <is>
          <t>UN</t>
        </is>
      </c>
      <c r="E99" s="71" t="n">
        <v>3</v>
      </c>
      <c r="F99" s="68" t="n">
        <v>360.34</v>
      </c>
      <c r="G99" s="68">
        <f>ROUND(ROUND(E99,2)*ROUND(F99,2),2)</f>
        <v/>
      </c>
    </row>
    <row r="100" ht="16.5" customHeight="1">
      <c r="A100" s="70" t="inlineStr">
        <is>
          <t>89987</t>
        </is>
      </c>
      <c r="B100" s="7" t="inlineStr">
        <is>
          <t>REGISTRO DE GAVETA BRUTO, LATÃO, ROSCÁVEL, 3/4", COM ACABAMENTO E CANOPLA CROMADOS - FORNECIMENTO E INSTALAÇÃO. AF_08/2021</t>
        </is>
      </c>
      <c r="C100" s="70" t="inlineStr">
        <is>
          <t>SINAPI</t>
        </is>
      </c>
      <c r="D100" s="70" t="inlineStr">
        <is>
          <t>UN</t>
        </is>
      </c>
      <c r="E100" s="71" t="n">
        <v>12</v>
      </c>
      <c r="F100" s="68" t="n">
        <v>96.37</v>
      </c>
      <c r="G100" s="68">
        <f>ROUND(ROUND(E100,2)*ROUND(F100,2),2)</f>
        <v/>
      </c>
    </row>
    <row r="101" ht="16.5" customHeight="1">
      <c r="A101" s="70" t="inlineStr">
        <is>
          <t>94501</t>
        </is>
      </c>
      <c r="B101" s="7" t="inlineStr">
        <is>
          <t>REGISTRO DE GAVETA BRUTO, LATÃO, ROSCÁVEL, 4" - FORNECIMENTO E INSTALAÇÃO. AF_08/2021</t>
        </is>
      </c>
      <c r="C101" s="70" t="inlineStr">
        <is>
          <t>SINAPI</t>
        </is>
      </c>
      <c r="D101" s="70" t="inlineStr">
        <is>
          <t>UN</t>
        </is>
      </c>
      <c r="E101" s="71" t="n">
        <v>2</v>
      </c>
      <c r="F101" s="68" t="n">
        <v>726.86</v>
      </c>
      <c r="G101" s="68">
        <f>ROUND(ROUND(E101,2)*ROUND(F101,2),2)</f>
        <v/>
      </c>
    </row>
    <row r="102" ht="16.5" customHeight="1">
      <c r="A102" s="70" t="inlineStr">
        <is>
          <t>CP ADAP. 018</t>
        </is>
      </c>
      <c r="B102" s="7" t="inlineStr">
        <is>
          <t>REJUNTAMENTO P/CERÂMICA C/ EPOXI (PAREDE/PISO)</t>
        </is>
      </c>
      <c r="C102" s="70" t="inlineStr">
        <is>
          <t>SINAPI AJUSTADA</t>
        </is>
      </c>
      <c r="D102" s="70" t="inlineStr">
        <is>
          <t>M2</t>
        </is>
      </c>
      <c r="E102" s="71" t="n">
        <v>2573.67</v>
      </c>
      <c r="F102" s="68" t="n">
        <v>50.47</v>
      </c>
      <c r="G102" s="68">
        <f>ROUND(ROUND(E102,2)*ROUND(F102,2),2)</f>
        <v/>
      </c>
    </row>
    <row r="103" ht="16.5" customHeight="1">
      <c r="A103" s="70" t="inlineStr">
        <is>
          <t xml:space="preserve">CP ADAP - SUDECAP </t>
        </is>
      </c>
      <c r="B103" s="7" t="inlineStr">
        <is>
          <t>RELATÓRIO TÉCNICO DE PLANEJAMENTO DE EXECUÇÃO DE OBRAS - MÉDIO PORTE</t>
        </is>
      </c>
      <c r="C103" s="70" t="inlineStr">
        <is>
          <t>SUDECAP AJUSTADA</t>
        </is>
      </c>
      <c r="D103" s="70" t="inlineStr">
        <is>
          <t>UN.</t>
        </is>
      </c>
      <c r="E103" s="71" t="n">
        <v>1</v>
      </c>
      <c r="F103" s="68" t="n">
        <v>10497.66</v>
      </c>
      <c r="G103" s="68">
        <f>ROUND(ROUND(E103,2)*ROUND(F103,2),2)</f>
        <v/>
      </c>
    </row>
    <row r="104" ht="16.5" customHeight="1">
      <c r="A104" s="70" t="inlineStr">
        <is>
          <t>CP ADAP. 024</t>
        </is>
      </c>
      <c r="B104" s="7" t="inlineStr">
        <is>
          <t>REMOÇÃO / RECOMPOSIÇÃO DE CERCA ELÉTRICA</t>
        </is>
      </c>
      <c r="C104" s="70" t="inlineStr">
        <is>
          <t>SINAPI AJUSTADA</t>
        </is>
      </c>
      <c r="D104" s="70" t="inlineStr">
        <is>
          <t>M</t>
        </is>
      </c>
      <c r="E104" s="71" t="n">
        <v>110</v>
      </c>
      <c r="F104" s="68" t="n">
        <v>49.59</v>
      </c>
      <c r="G104" s="68">
        <f>ROUND(ROUND(E104,2)*ROUND(F104,2),2)</f>
        <v/>
      </c>
    </row>
    <row r="105" ht="16.5" customHeight="1">
      <c r="A105" s="70" t="inlineStr">
        <is>
          <t>CP ADAP. 022</t>
        </is>
      </c>
      <c r="B105" s="7" t="inlineStr">
        <is>
          <t>REMOÇÃO DE BRISES DE VIDRO E ESTRUTURA PORTANTE</t>
        </is>
      </c>
      <c r="C105" s="70" t="inlineStr">
        <is>
          <t>SEINFRA AJUSTADA</t>
        </is>
      </c>
      <c r="D105" s="70" t="inlineStr">
        <is>
          <t>M2</t>
        </is>
      </c>
      <c r="E105" s="71" t="n">
        <v>340</v>
      </c>
      <c r="F105" s="68" t="n">
        <v>21.49</v>
      </c>
      <c r="G105" s="68">
        <f>ROUND(ROUND(E105,2)*ROUND(F105,2),2)</f>
        <v/>
      </c>
    </row>
    <row r="106">
      <c r="A106" s="70" t="inlineStr">
        <is>
          <t>CP ADAP. 025</t>
        </is>
      </c>
      <c r="B106" s="7" t="inlineStr">
        <is>
          <t>REMOÇÃO DE DIVISÓRIA DE GRANITO</t>
        </is>
      </c>
      <c r="C106" s="70" t="inlineStr">
        <is>
          <t>SINAPI</t>
        </is>
      </c>
      <c r="D106" s="70" t="inlineStr">
        <is>
          <t>M2</t>
        </is>
      </c>
      <c r="E106" s="71" t="n">
        <v>106.02</v>
      </c>
      <c r="F106" s="68" t="n">
        <v>17.49</v>
      </c>
      <c r="G106" s="68">
        <f>ROUND(ROUND(E106,2)*ROUND(F106,2),2)</f>
        <v/>
      </c>
    </row>
    <row r="107" ht="16.5" customHeight="1">
      <c r="A107" s="70" t="inlineStr">
        <is>
          <t>97640</t>
        </is>
      </c>
      <c r="B107" s="7" t="inlineStr">
        <is>
          <t>REMOÇÃO DE FORROS DE DRYWALL, PVC E FIBROMINERAL, DE FORMA MANUAL, SEM REAPROVEITAMENTO. AF_09/2023</t>
        </is>
      </c>
      <c r="C107" s="70" t="inlineStr">
        <is>
          <t>SINAPI</t>
        </is>
      </c>
      <c r="D107" s="70" t="inlineStr">
        <is>
          <t>M2</t>
        </is>
      </c>
      <c r="E107" s="71" t="n">
        <v>123.31</v>
      </c>
      <c r="F107" s="68" t="n">
        <v>1.99</v>
      </c>
      <c r="G107" s="68">
        <f>ROUND(ROUND(E107,2)*ROUND(F107,2),2)</f>
        <v/>
      </c>
    </row>
    <row r="108" ht="16.5" customHeight="1">
      <c r="A108" s="70" t="inlineStr">
        <is>
          <t>97647</t>
        </is>
      </c>
      <c r="B108" s="7" t="inlineStr">
        <is>
          <t>REMOÇÃO DE TELHAS DE FIBROCIMENTO METÁLICA E CERÂMICA, DE FORMA MANUAL, SEM REAPROVEITAMENTO. AF_09/2023</t>
        </is>
      </c>
      <c r="C108" s="70" t="inlineStr">
        <is>
          <t>SINAPI</t>
        </is>
      </c>
      <c r="D108" s="70" t="inlineStr">
        <is>
          <t>M2</t>
        </is>
      </c>
      <c r="E108" s="71" t="n">
        <v>1217</v>
      </c>
      <c r="F108" s="68" t="n">
        <v>3.69</v>
      </c>
      <c r="G108" s="68">
        <f>ROUND(ROUND(E108,2)*ROUND(F108,2),2)</f>
        <v/>
      </c>
    </row>
    <row r="109" ht="16.5" customHeight="1">
      <c r="A109" s="70" t="inlineStr">
        <is>
          <t>97649</t>
        </is>
      </c>
      <c r="B109" s="7" t="inlineStr">
        <is>
          <t>REMOÇÃO DE TELHAS DE FIBROCIMENTO, METÁLICA E CERÂMICA, DE FORMA MECANIZADA, COM USO DE GUINDASTE, SEM REAPROVEITAMENTO. AF_09/2023</t>
        </is>
      </c>
      <c r="C109" s="70" t="inlineStr">
        <is>
          <t>SINAPI</t>
        </is>
      </c>
      <c r="D109" s="70" t="inlineStr">
        <is>
          <t>M2</t>
        </is>
      </c>
      <c r="E109" s="71" t="n">
        <v>459</v>
      </c>
      <c r="F109" s="68" t="n">
        <v>4.74</v>
      </c>
      <c r="G109" s="68">
        <f>ROUND(ROUND(E109,2)*ROUND(F109,2),2)</f>
        <v/>
      </c>
    </row>
    <row r="110" ht="16.5" customHeight="1">
      <c r="A110" s="70" t="inlineStr">
        <is>
          <t>CP ADAP. 038</t>
        </is>
      </c>
      <c r="B110" s="7" t="inlineStr">
        <is>
          <t>REMOÇÃO, ARMAZENAMENTO E REEINSTALAÇÃO DE SPDA COM EMISSÃO DE LAUDO</t>
        </is>
      </c>
      <c r="C110" s="70" t="inlineStr">
        <is>
          <t>SINAPI AJUSTADA</t>
        </is>
      </c>
      <c r="D110" s="70" t="inlineStr">
        <is>
          <t>UN</t>
        </is>
      </c>
      <c r="E110" s="71" t="n">
        <v>2</v>
      </c>
      <c r="F110" s="68" t="n">
        <v>5997.84</v>
      </c>
      <c r="G110" s="68">
        <f>ROUND(ROUND(E110,2)*ROUND(F110,2),2)</f>
        <v/>
      </c>
    </row>
    <row r="111">
      <c r="A111" s="70" t="inlineStr">
        <is>
          <t>C2216</t>
        </is>
      </c>
      <c r="B111" s="7" t="inlineStr">
        <is>
          <t>REVESTIMENTO C/LAMINADO MELAMÍNICO COLADO</t>
        </is>
      </c>
      <c r="C111" s="70" t="inlineStr">
        <is>
          <t>SEINFRA</t>
        </is>
      </c>
      <c r="D111" s="70" t="inlineStr">
        <is>
          <t>M2</t>
        </is>
      </c>
      <c r="E111" s="71" t="n">
        <v>45.45</v>
      </c>
      <c r="F111" s="68" t="n">
        <v>141.5</v>
      </c>
      <c r="G111" s="68">
        <f>ROUND(ROUND(E111,2)*ROUND(F111,2),2)</f>
        <v/>
      </c>
    </row>
    <row r="112" ht="16.5" customHeight="1">
      <c r="A112" s="70" t="inlineStr">
        <is>
          <t>CP ADAP. 027</t>
        </is>
      </c>
      <c r="B112" s="7" t="inlineStr">
        <is>
          <t>REVESTIMENTO CERÂMICO 10x10CM, COR AZUL ESCURO (Fachadas Norte/Sul/Leste/Oeste)</t>
        </is>
      </c>
      <c r="C112" s="70" t="inlineStr">
        <is>
          <t>SINAPI AJUSTADA</t>
        </is>
      </c>
      <c r="D112" s="70" t="inlineStr">
        <is>
          <t>M2</t>
        </is>
      </c>
      <c r="E112" s="71" t="n">
        <v>1269.65</v>
      </c>
      <c r="F112" s="68" t="n">
        <v>140.43</v>
      </c>
      <c r="G112" s="68">
        <f>ROUND(ROUND(E112,2)*ROUND(F112,2),2)</f>
        <v/>
      </c>
    </row>
    <row r="113" ht="16.5" customHeight="1">
      <c r="A113" s="70" t="inlineStr">
        <is>
          <t>CP ADAP. 028</t>
        </is>
      </c>
      <c r="B113" s="7" t="inlineStr">
        <is>
          <t>REVESTIMENTO CERÂMICO 10x10CM, COR BRANCA (Fachadas Norte/Sul)</t>
        </is>
      </c>
      <c r="C113" s="70" t="inlineStr">
        <is>
          <t>SINAPI AJUSTADA</t>
        </is>
      </c>
      <c r="D113" s="70" t="inlineStr">
        <is>
          <t>M2</t>
        </is>
      </c>
      <c r="E113" s="71" t="n">
        <v>168.7</v>
      </c>
      <c r="F113" s="68" t="n">
        <v>126.88</v>
      </c>
      <c r="G113" s="68">
        <f>ROUND(ROUND(E113,2)*ROUND(F113,2),2)</f>
        <v/>
      </c>
    </row>
    <row r="114" ht="16.5" customHeight="1">
      <c r="A114" s="70" t="inlineStr">
        <is>
          <t>CP ADAP. 029</t>
        </is>
      </c>
      <c r="B114" s="7" t="inlineStr">
        <is>
          <t>REVESTIMENTO CERÂMICO 10x10CM, COR CINZA ESCURO (FACHADAS Norte/Sul/Leste/Oeste)</t>
        </is>
      </c>
      <c r="C114" s="70" t="inlineStr">
        <is>
          <t>SINAPI AJUSTADA</t>
        </is>
      </c>
      <c r="D114" s="70" t="inlineStr">
        <is>
          <t>M2</t>
        </is>
      </c>
      <c r="E114" s="71" t="n">
        <v>283.3</v>
      </c>
      <c r="F114" s="68" t="n">
        <v>133.88</v>
      </c>
      <c r="G114" s="68">
        <f>ROUND(ROUND(E114,2)*ROUND(F114,2),2)</f>
        <v/>
      </c>
    </row>
    <row r="115" ht="16.5" customHeight="1">
      <c r="A115" s="70" t="inlineStr">
        <is>
          <t>CP ADAP. 036</t>
        </is>
      </c>
      <c r="B115" s="7" t="inlineStr">
        <is>
          <t>REVESTIMENTO CERÂMICO 5 X 5, COR AZUL DANÚBIO FOSCO (GALPÃO DMA)</t>
        </is>
      </c>
      <c r="C115" s="70" t="inlineStr">
        <is>
          <t>SINAPI AJUSTADA</t>
        </is>
      </c>
      <c r="D115" s="70" t="inlineStr">
        <is>
          <t>M2</t>
        </is>
      </c>
      <c r="E115" s="71" t="n">
        <v>42.68</v>
      </c>
      <c r="F115" s="68" t="n">
        <v>76.52</v>
      </c>
      <c r="G115" s="68">
        <f>ROUND(ROUND(E115,2)*ROUND(F115,2),2)</f>
        <v/>
      </c>
    </row>
    <row r="116" ht="24.75" customHeight="1">
      <c r="A116" s="70" t="inlineStr">
        <is>
          <t>87263</t>
        </is>
      </c>
      <c r="B116" s="7" t="inlineStr">
        <is>
          <t>REVESTIMENTO CERÂMICO PARA PISO COM PLACAS TIPO PORCELANATO DE DIMENSÕES 60X60 CM APLICADA EM AMBIENTES DE ÁREA MAIOR QUE 10 M². AF_02/2023_PE</t>
        </is>
      </c>
      <c r="C116" s="70" t="inlineStr">
        <is>
          <t>SINAPI</t>
        </is>
      </c>
      <c r="D116" s="70" t="inlineStr">
        <is>
          <t>M2</t>
        </is>
      </c>
      <c r="E116" s="71" t="n">
        <v>416.73</v>
      </c>
      <c r="F116" s="68" t="n">
        <v>138.07</v>
      </c>
      <c r="G116" s="68">
        <f>ROUND(ROUND(E116,2)*ROUND(F116,2),2)</f>
        <v/>
      </c>
    </row>
    <row r="117" ht="16.5" customHeight="1">
      <c r="A117" s="70" t="inlineStr">
        <is>
          <t>CP ADAP. 037</t>
        </is>
      </c>
      <c r="B117" s="7" t="inlineStr">
        <is>
          <t>REVESTIMENTO CERÂMINO 5 X 5 CM, COR PRETO BERLIN (GALPÃO DMA)</t>
        </is>
      </c>
      <c r="C117" s="70" t="inlineStr">
        <is>
          <t>SINAPI AJUSTADA</t>
        </is>
      </c>
      <c r="D117" s="70" t="inlineStr">
        <is>
          <t>M2</t>
        </is>
      </c>
      <c r="E117" s="71" t="n">
        <v>2.09</v>
      </c>
      <c r="F117" s="68" t="n">
        <v>234.02</v>
      </c>
      <c r="G117" s="68">
        <f>ROUND(ROUND(E117,2)*ROUND(F117,2),2)</f>
        <v/>
      </c>
    </row>
    <row r="118" ht="16.5" customHeight="1">
      <c r="A118" s="70" t="inlineStr">
        <is>
          <t>CP ADAP. 054</t>
        </is>
      </c>
      <c r="B118" s="7" t="inlineStr">
        <is>
          <t>RUFO EM CHAPA DE AÇO GALVANIZADO NÚMERO 24, CORTE DE 50 CM, INCLUSO TRANSPORTE VERTICAL</t>
        </is>
      </c>
      <c r="C118" s="70" t="inlineStr">
        <is>
          <t>SINAPI AJUSTADA</t>
        </is>
      </c>
      <c r="D118" s="70" t="inlineStr">
        <is>
          <t>M</t>
        </is>
      </c>
      <c r="E118" s="71" t="n">
        <v>91</v>
      </c>
      <c r="F118" s="68" t="n">
        <v>88.88</v>
      </c>
      <c r="G118" s="68">
        <f>ROUND(ROUND(E118,2)*ROUND(F118,2),2)</f>
        <v/>
      </c>
    </row>
    <row r="119">
      <c r="A119" s="70" t="inlineStr">
        <is>
          <t>S07218</t>
        </is>
      </c>
      <c r="B119" s="7" t="inlineStr">
        <is>
          <t>Remoção de impermeabilização com manta asfaltica</t>
        </is>
      </c>
      <c r="C119" s="70" t="inlineStr">
        <is>
          <t>ORSE</t>
        </is>
      </c>
      <c r="D119" s="70" t="inlineStr">
        <is>
          <t>m2</t>
        </is>
      </c>
      <c r="E119" s="71" t="n">
        <v>262.7</v>
      </c>
      <c r="F119" s="68" t="n">
        <v>8.640000000000001</v>
      </c>
      <c r="G119" s="68">
        <f>ROUND(ROUND(E119,2)*ROUND(F119,2),2)</f>
        <v/>
      </c>
    </row>
    <row r="120" ht="16.5" customHeight="1">
      <c r="A120" s="70" t="inlineStr">
        <is>
          <t>CP ADAP. 001</t>
        </is>
      </c>
      <c r="B120" s="7" t="inlineStr">
        <is>
          <t>SELAGEM DE FISSURAS COM INJEÇÃO DE RESINA EPÓXI</t>
        </is>
      </c>
      <c r="C120" s="70" t="inlineStr">
        <is>
          <t>SEINFRA AJUSTADA</t>
        </is>
      </c>
      <c r="D120" s="70" t="inlineStr">
        <is>
          <t>KG</t>
        </is>
      </c>
      <c r="E120" s="71" t="n">
        <v>51.39</v>
      </c>
      <c r="F120" s="68" t="n">
        <v>315.54</v>
      </c>
      <c r="G120" s="68">
        <f>ROUND(ROUND(E120,2)*ROUND(F120,2),2)</f>
        <v/>
      </c>
    </row>
    <row r="121" ht="16.5" customHeight="1">
      <c r="A121" s="70" t="inlineStr">
        <is>
          <t>CP ADAP. 017</t>
        </is>
      </c>
      <c r="B121" s="7" t="inlineStr">
        <is>
          <t>SINALIZAÇÃO COM FITA FIXADA EM CONE PLÁSTICO, INCLUINDO CONE</t>
        </is>
      </c>
      <c r="C121" s="70" t="inlineStr">
        <is>
          <t>SINAPI AJUSTADA</t>
        </is>
      </c>
      <c r="D121" s="70" t="inlineStr">
        <is>
          <t>M</t>
        </is>
      </c>
      <c r="E121" s="71" t="n">
        <v>278.53</v>
      </c>
      <c r="F121" s="68" t="n">
        <v>9.16</v>
      </c>
      <c r="G121" s="68">
        <f>ROUND(ROUND(E121,2)*ROUND(F121,2),2)</f>
        <v/>
      </c>
    </row>
    <row r="122" ht="16.5" customHeight="1">
      <c r="A122" s="70" t="inlineStr">
        <is>
          <t>00034550</t>
        </is>
      </c>
      <c r="B122" s="7" t="inlineStr">
        <is>
          <t>TELA DE ACO SOLDADA GALVANIZADA/ZINCADA PARA ALVENARIA, FIO D = *1,20 A 1,70* MM, MALHA 15 X 15 MM, (C X L) *50 X 6* CM</t>
        </is>
      </c>
      <c r="C122" s="70" t="inlineStr">
        <is>
          <t>SINAPI</t>
        </is>
      </c>
      <c r="D122" s="70" t="inlineStr">
        <is>
          <t>M</t>
        </is>
      </c>
      <c r="E122" s="71" t="n">
        <v>86.44</v>
      </c>
      <c r="F122" s="68" t="n">
        <v>1.45</v>
      </c>
      <c r="G122" s="68">
        <f>ROUND(ROUND(E122,2)*ROUND(F122,2),2)</f>
        <v/>
      </c>
    </row>
    <row r="123">
      <c r="A123" s="70" t="inlineStr">
        <is>
          <t>C4827</t>
        </is>
      </c>
      <c r="B123" s="7" t="inlineStr">
        <is>
          <t>TELHA DE ALUMÍNIO ONDULADA, ESP.=0,7MM (Fechamento Lateral)</t>
        </is>
      </c>
      <c r="C123" s="70" t="inlineStr">
        <is>
          <t>SEINFRA</t>
        </is>
      </c>
      <c r="D123" s="70" t="inlineStr">
        <is>
          <t>M2</t>
        </is>
      </c>
      <c r="E123" s="71" t="n">
        <v>360.72</v>
      </c>
      <c r="F123" s="68" t="n">
        <v>77.84999999999999</v>
      </c>
      <c r="G123" s="68">
        <f>ROUND(ROUND(E123,2)*ROUND(F123,2),2)</f>
        <v/>
      </c>
    </row>
    <row r="124" ht="16.5" customHeight="1">
      <c r="A124" s="70" t="inlineStr">
        <is>
          <t>CP ADAP. 064</t>
        </is>
      </c>
      <c r="B124" s="7" t="inlineStr">
        <is>
          <t>TELHAMENTO COM TELHA TERMO ACÚSTICA EM ALUMÍNIO ONDULADA COM 30MM DE PREENCHIMENTO / POLIURETANO RÍGIDO</t>
        </is>
      </c>
      <c r="C124" s="70" t="inlineStr">
        <is>
          <t>SINAPI AJUSTADA</t>
        </is>
      </c>
      <c r="D124" s="70" t="inlineStr">
        <is>
          <t>M2</t>
        </is>
      </c>
      <c r="E124" s="71" t="n">
        <v>1315.28</v>
      </c>
      <c r="F124" s="68" t="n">
        <v>295.17</v>
      </c>
      <c r="G124" s="68">
        <f>ROUND(ROUND(E124,2)*ROUND(F124,2),2)</f>
        <v/>
      </c>
    </row>
    <row r="125">
      <c r="A125" s="70" t="inlineStr">
        <is>
          <t>100853</t>
        </is>
      </c>
      <c r="B125" s="7" t="inlineStr">
        <is>
          <t>TORNEIRA CROMADA DE MESA PARA LAVATORIO, TIPO MONOCOMANDO. AF_01/2020</t>
        </is>
      </c>
      <c r="C125" s="70" t="inlineStr">
        <is>
          <t>SINAPI</t>
        </is>
      </c>
      <c r="D125" s="70" t="inlineStr">
        <is>
          <t>UN</t>
        </is>
      </c>
      <c r="E125" s="71" t="n">
        <v>30</v>
      </c>
      <c r="F125" s="68" t="n">
        <v>319.08</v>
      </c>
      <c r="G125" s="68">
        <f>ROUND(ROUND(E125,2)*ROUND(F125,2),2)</f>
        <v/>
      </c>
    </row>
    <row r="126" ht="16.5" customHeight="1">
      <c r="A126" s="70" t="inlineStr">
        <is>
          <t>00042407</t>
        </is>
      </c>
      <c r="B126" s="7" t="inlineStr">
        <is>
          <t>TRELICA NERVURADA (ESPACADOR), ALTURA = 120,0 MM, DIAMETRO DOS BANZOS INFERIORES E SUPERIOR = 6,0 MM, DIAMETRO DA DIAGONAL = 4,2 MM</t>
        </is>
      </c>
      <c r="C126" s="70" t="inlineStr">
        <is>
          <t>SINAPI</t>
        </is>
      </c>
      <c r="D126" s="70" t="inlineStr">
        <is>
          <t>M</t>
        </is>
      </c>
      <c r="E126" s="71" t="n">
        <v>220</v>
      </c>
      <c r="F126" s="68" t="n">
        <v>5.48</v>
      </c>
      <c r="G126" s="68">
        <f>ROUND(ROUND(E126,2)*ROUND(F126,2),2)</f>
        <v/>
      </c>
    </row>
    <row r="127">
      <c r="A127" s="70" t="inlineStr">
        <is>
          <t>100309</t>
        </is>
      </c>
      <c r="B127" s="7" t="inlineStr">
        <is>
          <t>TÉCNICO EM SEGURANÇA DO TRABALHO COM ENCARGOS COMPLEMENTARES</t>
        </is>
      </c>
      <c r="C127" s="70" t="inlineStr">
        <is>
          <t>SINAPI</t>
        </is>
      </c>
      <c r="D127" s="70" t="inlineStr">
        <is>
          <t>H</t>
        </is>
      </c>
      <c r="E127" s="71" t="n">
        <v>396</v>
      </c>
      <c r="F127" s="68" t="n">
        <v>31.61</v>
      </c>
      <c r="G127" s="68">
        <f>ROUND(ROUND(E127,2)*ROUND(F127,2),2)</f>
        <v/>
      </c>
    </row>
    <row r="128" ht="16.5" customHeight="1">
      <c r="A128" s="70" t="inlineStr">
        <is>
          <t>100878</t>
        </is>
      </c>
      <c r="B128" s="7" t="inlineStr">
        <is>
          <t>VASO SANITÁRIO SIFONADO COM CAIXA ACOPLADA, LOUÇA BRANCA - PADRÃO ALTO - FORNECIMENTO E INSTALAÇÃO. AF_01/2020</t>
        </is>
      </c>
      <c r="C128" s="70" t="inlineStr">
        <is>
          <t>SINAPI</t>
        </is>
      </c>
      <c r="D128" s="70" t="inlineStr">
        <is>
          <t>UN</t>
        </is>
      </c>
      <c r="E128" s="71" t="n">
        <v>33</v>
      </c>
      <c r="F128" s="68" t="n">
        <v>665</v>
      </c>
      <c r="G128" s="68">
        <f>ROUND(ROUND(E128,2)*ROUND(F128,2),2)</f>
        <v/>
      </c>
    </row>
  </sheetData>
  <mergeCells count="2">
    <mergeCell ref="B2:F2"/>
    <mergeCell ref="A1:G1"/>
  </mergeCells>
  <pageMargins left="0.5" right="0.5" top="0.5" bottom="0.5" header="0" footer="0"/>
  <pageSetup orientation="portrait" paperSize="9" scale="85"/>
</worksheet>
</file>

<file path=xl/worksheets/sheet8.xml><?xml version="1.0" encoding="utf-8"?>
<worksheet xmlns="http://schemas.openxmlformats.org/spreadsheetml/2006/main">
  <sheetPr>
    <outlinePr summaryBelow="0"/>
    <pageSetUpPr/>
  </sheetPr>
  <dimension ref="A1:G51"/>
  <sheetViews>
    <sheetView workbookViewId="0">
      <selection activeCell="G19" sqref="G19"/>
    </sheetView>
  </sheetViews>
  <sheetFormatPr baseColWidth="8" defaultRowHeight="15"/>
  <cols>
    <col width="10.42578125" customWidth="1" min="1" max="1"/>
    <col width="52" bestFit="1" customWidth="1" min="2" max="2"/>
    <col width="9.42578125" customWidth="1" min="3" max="3"/>
    <col width="8.42578125" customWidth="1" min="4" max="4"/>
    <col width="10.42578125" customWidth="1" min="5" max="5"/>
    <col width="12.42578125" customWidth="1" min="6" max="7"/>
  </cols>
  <sheetData>
    <row r="1" ht="92.09999999999999" customHeight="1">
      <c r="A1" s="65" t="n"/>
      <c r="B1" s="87" t="n"/>
      <c r="C1" s="87" t="n"/>
      <c r="D1" s="87" t="n"/>
      <c r="E1" s="87" t="n"/>
      <c r="F1" s="87" t="n"/>
      <c r="G1" s="87" t="n"/>
    </row>
    <row r="2" ht="9.949999999999999" customHeight="1">
      <c r="A2" s="1" t="n"/>
      <c r="B2" s="66" t="inlineStr">
        <is>
          <t>
</t>
        </is>
      </c>
      <c r="G2" s="1" t="n"/>
    </row>
    <row r="3" ht="21.95" customHeight="1">
      <c r="A3" s="73" t="inlineStr">
        <is>
          <t>CÓDIGO</t>
        </is>
      </c>
      <c r="B3" s="73" t="inlineStr">
        <is>
          <t>DESCRIÇÃO</t>
        </is>
      </c>
      <c r="C3" s="73" t="inlineStr">
        <is>
          <t>FONTE</t>
        </is>
      </c>
      <c r="D3" s="73" t="inlineStr">
        <is>
          <t>UND</t>
        </is>
      </c>
      <c r="E3" s="73" t="inlineStr">
        <is>
          <t>QUANTIDADE</t>
        </is>
      </c>
      <c r="F3" s="73" t="inlineStr">
        <is>
          <t>PREÇO
UNITÁRIO R$</t>
        </is>
      </c>
      <c r="G3" s="73" t="inlineStr">
        <is>
          <t>PREÇO
TOTAL R$</t>
        </is>
      </c>
    </row>
    <row r="4" ht="16.5" customHeight="1">
      <c r="A4" s="70" t="inlineStr">
        <is>
          <t>CP ADAP. 010</t>
        </is>
      </c>
      <c r="B4" s="7" t="inlineStr">
        <is>
          <t>APICOAMENTO EM CONCRETO/PREPARO DA SUPERFÍCIE</t>
        </is>
      </c>
      <c r="C4" s="70" t="inlineStr">
        <is>
          <t>SEINFRA AJUSTADA</t>
        </is>
      </c>
      <c r="D4" s="70" t="inlineStr">
        <is>
          <t>M2</t>
        </is>
      </c>
      <c r="E4" s="71" t="n">
        <v>186.85</v>
      </c>
      <c r="F4" s="68" t="n">
        <v>44.2</v>
      </c>
      <c r="G4" s="68">
        <f>ROUND(ROUND(E4,2)*ROUND(F4,2),2)</f>
        <v/>
      </c>
    </row>
    <row r="5" ht="16.5" customHeight="1">
      <c r="A5" s="70" t="inlineStr">
        <is>
          <t>CP ADAP. 007</t>
        </is>
      </c>
      <c r="B5" s="7" t="inlineStr">
        <is>
          <t>APLICAÇÃO DE ADESIVO ESTRUTURAL - KG</t>
        </is>
      </c>
      <c r="C5" s="70" t="inlineStr">
        <is>
          <t>ORSE AJUSTADA</t>
        </is>
      </c>
      <c r="D5" s="70" t="inlineStr">
        <is>
          <t>KG</t>
        </is>
      </c>
      <c r="E5" s="71" t="n">
        <v>186.85</v>
      </c>
      <c r="F5" s="68" t="n">
        <v>83.09</v>
      </c>
      <c r="G5" s="68">
        <f>ROUND(ROUND(E5,2)*ROUND(F5,2),2)</f>
        <v/>
      </c>
    </row>
    <row r="6" ht="16.5" customHeight="1">
      <c r="A6" s="70" t="inlineStr">
        <is>
          <t>CP ADAP. 031</t>
        </is>
      </c>
      <c r="B6" s="7" t="inlineStr">
        <is>
          <t>APLICAÇÃO DE JUNTA DE DILATAÇÃO ELÁSTICA PARA CONCRETO (FUGENBAND)</t>
        </is>
      </c>
      <c r="C6" s="70" t="inlineStr">
        <is>
          <t>SINAPI AJUSTADA</t>
        </is>
      </c>
      <c r="D6" s="70" t="inlineStr">
        <is>
          <t>M</t>
        </is>
      </c>
      <c r="E6" s="71" t="n">
        <v>234</v>
      </c>
      <c r="F6" s="68" t="n">
        <v>107.82</v>
      </c>
      <c r="G6" s="68">
        <f>ROUND(ROUND(E6,2)*ROUND(F6,2),2)</f>
        <v/>
      </c>
    </row>
    <row r="7" ht="16.5" customHeight="1">
      <c r="A7" s="70" t="inlineStr">
        <is>
          <t>92762.</t>
        </is>
      </c>
      <c r="B7" s="7" t="inlineStr">
        <is>
          <t>ARMAÇÃO DE PILAR OU VIGA DE ESTRUTURA CONVENCIONAL DE CONCRETO ARMADO UTILIZANDO AÇO CA-50 DE 10,0 MM - MONTAGEM. AF_06/2022 (KG)</t>
        </is>
      </c>
      <c r="C7" s="70" t="inlineStr">
        <is>
          <t>Composições Próprias</t>
        </is>
      </c>
      <c r="D7" s="70" t="inlineStr">
        <is>
          <t>KG</t>
        </is>
      </c>
      <c r="E7" s="71" t="n">
        <v>346.18</v>
      </c>
      <c r="F7" s="68" t="n">
        <v>10.98</v>
      </c>
      <c r="G7" s="68">
        <f>ROUND(ROUND(E7,2)*ROUND(F7,2),2)</f>
        <v/>
      </c>
    </row>
    <row r="8" ht="16.5" customHeight="1">
      <c r="A8" s="70" t="inlineStr">
        <is>
          <t>PROJ. 02</t>
        </is>
      </c>
      <c r="B8" s="7" t="inlineStr">
        <is>
          <t>AS BUILT - ATUALIZAÇÃO DO PROJETO EXECUTIVO CONFORME CONSTRUÍDO</t>
        </is>
      </c>
      <c r="C8" s="70" t="inlineStr">
        <is>
          <t>SINAPI AJUSTADA</t>
        </is>
      </c>
      <c r="D8" s="70" t="inlineStr">
        <is>
          <t>UN</t>
        </is>
      </c>
      <c r="E8" s="71" t="n">
        <v>1</v>
      </c>
      <c r="F8" s="68" t="n">
        <v>6557.28</v>
      </c>
      <c r="G8" s="68">
        <f>ROUND(ROUND(E8,2)*ROUND(F8,2),2)</f>
        <v/>
      </c>
    </row>
    <row r="9" ht="16.5" customHeight="1">
      <c r="A9" s="70" t="inlineStr">
        <is>
          <t>CP ADAP. 060</t>
        </is>
      </c>
      <c r="B9" s="7" t="inlineStr">
        <is>
          <t>Bancada em granito branco Itaúnas</t>
        </is>
      </c>
      <c r="C9" s="70" t="inlineStr">
        <is>
          <t>SINAPI AJUSTADA</t>
        </is>
      </c>
      <c r="D9" s="70" t="inlineStr">
        <is>
          <t>M2</t>
        </is>
      </c>
      <c r="E9" s="71" t="n">
        <v>20.66</v>
      </c>
      <c r="F9" s="68" t="n">
        <v>627.1799999999999</v>
      </c>
      <c r="G9" s="68">
        <f>ROUND(ROUND(E9,2)*ROUND(F9,2),2)</f>
        <v/>
      </c>
    </row>
    <row r="10" ht="16.5" customHeight="1">
      <c r="A10" s="70" t="inlineStr">
        <is>
          <t>CP ADAP. 055</t>
        </is>
      </c>
      <c r="B10" s="7" t="inlineStr">
        <is>
          <t>CUMEEIRA EM CHAPA DE AÇO GALVANIZADO NÚMERO 24, CORTE DE 100 CM, INCLUSO TRANSPORTE VERTICAL</t>
        </is>
      </c>
      <c r="C10" s="70" t="inlineStr">
        <is>
          <t>SINAPI AJUSTADA</t>
        </is>
      </c>
      <c r="D10" s="70" t="inlineStr">
        <is>
          <t>M</t>
        </is>
      </c>
      <c r="E10" s="71" t="n">
        <v>30</v>
      </c>
      <c r="F10" s="68" t="n">
        <v>88.88</v>
      </c>
      <c r="G10" s="68">
        <f>ROUND(ROUND(E10,2)*ROUND(F10,2),2)</f>
        <v/>
      </c>
    </row>
    <row r="11" ht="16.5" customHeight="1">
      <c r="A11" s="70" t="inlineStr">
        <is>
          <t>S08637</t>
        </is>
      </c>
      <c r="B11" s="7" t="inlineStr">
        <is>
          <t>Chapim de concreto pré-moldado</t>
        </is>
      </c>
      <c r="C11" s="70" t="inlineStr">
        <is>
          <t>ORSE AJUSTADA</t>
        </is>
      </c>
      <c r="D11" s="70" t="inlineStr">
        <is>
          <t>m</t>
        </is>
      </c>
      <c r="E11" s="71" t="n">
        <v>142</v>
      </c>
      <c r="F11" s="68" t="n">
        <v>192.76</v>
      </c>
      <c r="G11" s="68">
        <f>ROUND(ROUND(E11,2)*ROUND(F11,2),2)</f>
        <v/>
      </c>
    </row>
    <row r="12" ht="16.5" customHeight="1">
      <c r="A12" s="70" t="inlineStr">
        <is>
          <t>97626SINAPI_ HE50%_1</t>
        </is>
      </c>
      <c r="B12" s="7" t="inlineStr">
        <is>
          <t>DEMOLIÇÃO DE PILARES E VIGAS CONCRETO ARMADO, DE FORMA MANUAL, SEM REAPROVEITAMENTO_HORÁRIO EXTRAORDINÁRIO 50%.</t>
        </is>
      </c>
      <c r="C12" s="70" t="inlineStr">
        <is>
          <t>SINAPI AJUSTADA</t>
        </is>
      </c>
      <c r="D12" s="70" t="inlineStr">
        <is>
          <t>m³</t>
        </is>
      </c>
      <c r="E12" s="71" t="n">
        <v>3.89</v>
      </c>
      <c r="F12" s="68" t="n">
        <v>550.67</v>
      </c>
      <c r="G12" s="68">
        <f>ROUND(ROUND(E12,2)*ROUND(F12,2),2)</f>
        <v/>
      </c>
    </row>
    <row r="13">
      <c r="A13" s="70" t="inlineStr">
        <is>
          <t>CP ADAP. 011</t>
        </is>
      </c>
      <c r="B13" s="7" t="inlineStr">
        <is>
          <t>DEMOLIÇÃO DE PISO CIMENTADO SOBRE LASTRO DE CONCRETO</t>
        </is>
      </c>
      <c r="C13" s="70" t="inlineStr">
        <is>
          <t>SEINFRA</t>
        </is>
      </c>
      <c r="D13" s="70" t="inlineStr">
        <is>
          <t>M2</t>
        </is>
      </c>
      <c r="E13" s="71" t="n">
        <v>352.76</v>
      </c>
      <c r="F13" s="68" t="n">
        <v>32.48</v>
      </c>
      <c r="G13" s="68">
        <f>ROUND(ROUND(E13,2)*ROUND(F13,2),2)</f>
        <v/>
      </c>
    </row>
    <row r="14" ht="16.5" customHeight="1">
      <c r="A14" s="70" t="inlineStr">
        <is>
          <t>CP ADAP. - SBC 012710</t>
        </is>
      </c>
      <c r="B14" s="7" t="inlineStr">
        <is>
          <t>DESPESAS GERAIS DE MANUTENCAO CANTEIRO DE OBRAS</t>
        </is>
      </c>
      <c r="C14" s="70" t="inlineStr">
        <is>
          <t>SBC AJUSTADA</t>
        </is>
      </c>
      <c r="D14" s="70" t="inlineStr">
        <is>
          <t>MÊS</t>
        </is>
      </c>
      <c r="E14" s="71" t="n">
        <v>12</v>
      </c>
      <c r="F14" s="68" t="n">
        <v>731.8200000000001</v>
      </c>
      <c r="G14" s="68">
        <f>ROUND(ROUND(E14,2)*ROUND(F14,2),2)</f>
        <v/>
      </c>
    </row>
    <row r="15" ht="16.5" customHeight="1">
      <c r="A15" s="70" t="inlineStr">
        <is>
          <t>SBC190183</t>
        </is>
      </c>
      <c r="B15" s="7" t="inlineStr">
        <is>
          <t>DUCHA HIGIENICA ACQUA JET 2195 AQUARIUS FABRIMAR CR Data 08/2024</t>
        </is>
      </c>
      <c r="C15" s="70" t="inlineStr">
        <is>
          <t>SBC AJUSTADA</t>
        </is>
      </c>
      <c r="D15" s="70" t="inlineStr">
        <is>
          <t>un</t>
        </is>
      </c>
      <c r="E15" s="71" t="n">
        <v>33</v>
      </c>
      <c r="F15" s="68" t="n">
        <v>206.23</v>
      </c>
      <c r="G15" s="68">
        <f>ROUND(ROUND(E15,2)*ROUND(F15,2),2)</f>
        <v/>
      </c>
    </row>
    <row r="16" ht="16.5" customHeight="1">
      <c r="A16" s="70" t="inlineStr">
        <is>
          <t>CP ADAP. 059</t>
        </is>
      </c>
      <c r="B16" s="7" t="inlineStr">
        <is>
          <t>Divisória em granito branco Itaúnas, polido dos 2 lados</t>
        </is>
      </c>
      <c r="C16" s="70" t="inlineStr">
        <is>
          <t>SINAPI AJUSTADA</t>
        </is>
      </c>
      <c r="D16" s="70" t="inlineStr">
        <is>
          <t>M2</t>
        </is>
      </c>
      <c r="E16" s="71" t="n">
        <v>106.02</v>
      </c>
      <c r="F16" s="68" t="n">
        <v>715.51</v>
      </c>
      <c r="G16" s="68">
        <f>ROUND(ROUND(E16,2)*ROUND(F16,2),2)</f>
        <v/>
      </c>
    </row>
    <row r="17" ht="16.5" customHeight="1">
      <c r="A17" s="70" t="inlineStr">
        <is>
          <t>CP-95467-90315369</t>
        </is>
      </c>
      <c r="B17" s="7" t="inlineStr">
        <is>
          <t>EMBASAMENTO C/PEDRA ARGAMASSADA UTILIZANDO ARG.CIM/AREIA 1:6 (M3)</t>
        </is>
      </c>
      <c r="C17" s="70" t="inlineStr">
        <is>
          <t>SINAPI AJUSTADA</t>
        </is>
      </c>
      <c r="D17" s="70" t="inlineStr">
        <is>
          <t>M3</t>
        </is>
      </c>
      <c r="E17" s="71" t="n">
        <v>9.9</v>
      </c>
      <c r="F17" s="68" t="n">
        <v>578.08</v>
      </c>
      <c r="G17" s="68">
        <f>ROUND(ROUND(E17,2)*ROUND(F17,2),2)</f>
        <v/>
      </c>
    </row>
    <row r="18" ht="16.5" customHeight="1">
      <c r="A18" s="70" t="inlineStr">
        <is>
          <t>93208</t>
        </is>
      </c>
      <c r="B18" s="7" t="inlineStr">
        <is>
          <t>EXECUÇÃO DE ALMOXARIFADO EM CANTEIRO DE OBRA EM CHAPA DE MADEIRA COMPENSADA, INCLUSO PRATELEIRAS. AF_02/2016</t>
        </is>
      </c>
      <c r="C18" s="70" t="inlineStr">
        <is>
          <t>SINAPI</t>
        </is>
      </c>
      <c r="D18" s="70" t="inlineStr">
        <is>
          <t>M2</t>
        </is>
      </c>
      <c r="E18" s="71" t="n">
        <v>30</v>
      </c>
      <c r="F18" s="68" t="n">
        <v>872.63</v>
      </c>
      <c r="G18" s="68">
        <f>ROUND(ROUND(E18,2)*ROUND(F18,2),2)</f>
        <v/>
      </c>
    </row>
    <row r="19" ht="16.5" customHeight="1">
      <c r="A19" s="70" t="inlineStr">
        <is>
          <t>93210</t>
        </is>
      </c>
      <c r="B19" s="7" t="inlineStr">
        <is>
          <t>EXECUÇÃO DE REFEITÓRIO EM CANTEIRO DE OBRA EM CHAPA DE MADEIRA COMPENSADA, NÃO INCLUSO MOBILIÁRIO E EQUIPAMENTOS. AF_02/2016</t>
        </is>
      </c>
      <c r="C19" s="70" t="inlineStr">
        <is>
          <t>SINAPI</t>
        </is>
      </c>
      <c r="D19" s="70" t="inlineStr">
        <is>
          <t>M2</t>
        </is>
      </c>
      <c r="E19" s="71" t="n">
        <v>14</v>
      </c>
      <c r="F19" s="68" t="n">
        <v>623.53</v>
      </c>
      <c r="G19" s="68">
        <f>ROUND(ROUND(E19,2)*ROUND(F19,2),2)</f>
        <v/>
      </c>
    </row>
    <row r="20" ht="16.5" customHeight="1">
      <c r="A20" s="70" t="inlineStr">
        <is>
          <t>CP ADAP. 014</t>
        </is>
      </c>
      <c r="B20" s="7" t="inlineStr">
        <is>
          <t>FIBRA DE CARBONO PARA REFORCO ESTRUTURAL -VIGAS</t>
        </is>
      </c>
      <c r="C20" s="70" t="inlineStr">
        <is>
          <t>SBC AJUSTADA</t>
        </is>
      </c>
      <c r="D20" s="70" t="inlineStr">
        <is>
          <t>M2</t>
        </is>
      </c>
      <c r="E20" s="71" t="n">
        <v>1.36</v>
      </c>
      <c r="F20" s="68" t="n">
        <v>792.03</v>
      </c>
      <c r="G20" s="68">
        <f>ROUND(ROUND(E20,2)*ROUND(F20,2),2)</f>
        <v/>
      </c>
    </row>
    <row r="21" ht="16.5" customHeight="1">
      <c r="A21" s="70" t="inlineStr">
        <is>
          <t>CP ADAP. 023</t>
        </is>
      </c>
      <c r="B21" s="7" t="inlineStr">
        <is>
          <t>FORNECIMENTO E INSTALAÇÃO DE BRISES EM PVC E MONTANTES EM ALUMÍNIO</t>
        </is>
      </c>
      <c r="C21" s="70" t="inlineStr">
        <is>
          <t>SINAPI AJUSTADA</t>
        </is>
      </c>
      <c r="D21" s="70" t="inlineStr">
        <is>
          <t>M2</t>
        </is>
      </c>
      <c r="E21" s="71" t="n">
        <v>340</v>
      </c>
      <c r="F21" s="68" t="n">
        <v>634.95</v>
      </c>
      <c r="G21" s="68">
        <f>ROUND(ROUND(E21,2)*ROUND(F21,2),2)</f>
        <v/>
      </c>
    </row>
    <row r="22">
      <c r="A22" s="70" t="inlineStr">
        <is>
          <t>120412</t>
        </is>
      </c>
      <c r="B22" s="7" t="inlineStr">
        <is>
          <t>FORRO MODULAR DE PVC MAGIORE 625 x 1250mm VIPAL</t>
        </is>
      </c>
      <c r="C22" s="70" t="inlineStr">
        <is>
          <t>SBC</t>
        </is>
      </c>
      <c r="D22" s="70" t="inlineStr">
        <is>
          <t>M2</t>
        </is>
      </c>
      <c r="E22" s="71" t="n">
        <v>123.31</v>
      </c>
      <c r="F22" s="68" t="n">
        <v>113.98</v>
      </c>
      <c r="G22" s="68">
        <f>ROUND(ROUND(E22,2)*ROUND(F22,2),2)</f>
        <v/>
      </c>
    </row>
    <row r="23" ht="16.5" customHeight="1">
      <c r="A23" s="70" t="inlineStr">
        <is>
          <t>CP ADAP. 063</t>
        </is>
      </c>
      <c r="B23" s="7" t="inlineStr">
        <is>
          <t>Grelha p/ralo em inox, fornecimento e instalação</t>
        </is>
      </c>
      <c r="C23" s="70" t="inlineStr">
        <is>
          <t>SINAPI AJUSTADA</t>
        </is>
      </c>
      <c r="D23" s="70" t="inlineStr">
        <is>
          <t>UN</t>
        </is>
      </c>
      <c r="E23" s="71" t="n">
        <v>17</v>
      </c>
      <c r="F23" s="68" t="n">
        <v>16.75</v>
      </c>
      <c r="G23" s="68">
        <f>ROUND(ROUND(E23,2)*ROUND(F23,2),2)</f>
        <v/>
      </c>
    </row>
    <row r="24" ht="16.5" customHeight="1">
      <c r="A24" s="70" t="inlineStr">
        <is>
          <t>CP ADAP. 50</t>
        </is>
      </c>
      <c r="B24" s="7" t="inlineStr">
        <is>
          <t>IMPERMEABILIZAÇÃO COM MANTA ASFÁLTICA ALUMINIZADA, E=3MM TIPO II CLASSE B</t>
        </is>
      </c>
      <c r="C24" s="70" t="inlineStr">
        <is>
          <t>SINAPI AJUSTADA</t>
        </is>
      </c>
      <c r="D24" s="70" t="inlineStr">
        <is>
          <t>M2</t>
        </is>
      </c>
      <c r="E24" s="71" t="n">
        <v>262.7</v>
      </c>
      <c r="F24" s="68" t="n">
        <v>125.44</v>
      </c>
      <c r="G24" s="68">
        <f>ROUND(ROUND(E24,2)*ROUND(F24,2),2)</f>
        <v/>
      </c>
    </row>
    <row r="25" ht="16.5" customHeight="1">
      <c r="A25" s="70" t="inlineStr">
        <is>
          <t>CP ADAP. 020</t>
        </is>
      </c>
      <c r="B25" s="7" t="inlineStr">
        <is>
          <t>IMPERMEABILIZAÇÃO COM REVESTIMENTO MINERAL MONOCOMPONENTE (ARGAMASSA POLIMÉRICA)</t>
        </is>
      </c>
      <c r="C25" s="70" t="inlineStr">
        <is>
          <t>SINAPI AJUSTADA</t>
        </is>
      </c>
      <c r="D25" s="70" t="inlineStr">
        <is>
          <t>M2</t>
        </is>
      </c>
      <c r="E25" s="71" t="n">
        <v>408</v>
      </c>
      <c r="F25" s="68" t="n">
        <v>80.78</v>
      </c>
      <c r="G25" s="68">
        <f>ROUND(ROUND(E25,2)*ROUND(F25,2),2)</f>
        <v/>
      </c>
    </row>
    <row r="26" ht="16.5" customHeight="1">
      <c r="A26" s="70" t="inlineStr">
        <is>
          <t>CP ADAP. 019</t>
        </is>
      </c>
      <c r="B26" s="7" t="inlineStr">
        <is>
          <t>IMPERMEABILIZAÇÃO DE SUPERFÍCIE C/ CRISTALIZANTE , 2 DEMÃOS</t>
        </is>
      </c>
      <c r="C26" s="70" t="inlineStr">
        <is>
          <t>SINAPI AJUSTADA</t>
        </is>
      </c>
      <c r="D26" s="70" t="inlineStr">
        <is>
          <t>M2</t>
        </is>
      </c>
      <c r="E26" s="71" t="n">
        <v>161.22</v>
      </c>
      <c r="F26" s="68" t="n">
        <v>95.55</v>
      </c>
      <c r="G26" s="68">
        <f>ROUND(ROUND(E26,2)*ROUND(F26,2),2)</f>
        <v/>
      </c>
    </row>
    <row r="27" ht="16.5" customHeight="1">
      <c r="A27" s="70" t="inlineStr">
        <is>
          <t>CP ADAP. 51</t>
        </is>
      </c>
      <c r="B27" s="7" t="inlineStr">
        <is>
          <t>IMPERMEABILIZAÇÃO DE SUPERFÍCIE COM MANTA ASFÁLTICA, UMA CAMADA, INCLUSIVE APLICAÇÃO DE PRIMER ASFÁLTICO, E=4MM</t>
        </is>
      </c>
      <c r="C27" s="70" t="inlineStr">
        <is>
          <t>SINAPI AJUSTADA</t>
        </is>
      </c>
      <c r="D27" s="70" t="inlineStr">
        <is>
          <t>M2</t>
        </is>
      </c>
      <c r="E27" s="71" t="n">
        <v>454.41</v>
      </c>
      <c r="F27" s="68" t="n">
        <v>146.66</v>
      </c>
      <c r="G27" s="68">
        <f>ROUND(ROUND(E27,2)*ROUND(F27,2),2)</f>
        <v/>
      </c>
    </row>
    <row r="28" ht="16.5" customHeight="1">
      <c r="A28" s="70" t="inlineStr">
        <is>
          <t>CP ADAP. 002</t>
        </is>
      </c>
      <c r="B28" s="7" t="inlineStr">
        <is>
          <t>INSTALAÇÕES PROVISÓRIAS DE ÁGUA</t>
        </is>
      </c>
      <c r="C28" s="70" t="inlineStr">
        <is>
          <t>SEINFRA AJUSTADA</t>
        </is>
      </c>
      <c r="D28" s="70" t="inlineStr">
        <is>
          <t>UN</t>
        </is>
      </c>
      <c r="E28" s="71" t="n">
        <v>1</v>
      </c>
      <c r="F28" s="68" t="n">
        <v>1826.47</v>
      </c>
      <c r="G28" s="68">
        <f>ROUND(ROUND(E28,2)*ROUND(F28,2),2)</f>
        <v/>
      </c>
    </row>
    <row r="29" ht="16.5" customHeight="1">
      <c r="A29" s="70" t="inlineStr">
        <is>
          <t>CP ADAP. 004</t>
        </is>
      </c>
      <c r="B29" s="7" t="inlineStr">
        <is>
          <t>LIMPEZA DE SUPERFÍCIE C/ ESCOVA DE AÇO</t>
        </is>
      </c>
      <c r="C29" s="70" t="inlineStr">
        <is>
          <t>SEINFRA AJUSTADA</t>
        </is>
      </c>
      <c r="D29" s="70" t="inlineStr">
        <is>
          <t>M2</t>
        </is>
      </c>
      <c r="E29" s="71" t="n">
        <v>186.85</v>
      </c>
      <c r="F29" s="68" t="n">
        <v>11.84</v>
      </c>
      <c r="G29" s="68">
        <f>ROUND(ROUND(E29,2)*ROUND(F29,2),2)</f>
        <v/>
      </c>
    </row>
    <row r="30" ht="16.5" customHeight="1">
      <c r="A30" s="70" t="inlineStr">
        <is>
          <t>PE.EST.99814.</t>
        </is>
      </c>
      <c r="B30" s="7" t="inlineStr">
        <is>
          <t>LIMPEZA DE SUPERFÍCIE COM JATO DE ALTA PRESSÃO, EM HORÁRIO EXTRAORDINÁRIO_50%.</t>
        </is>
      </c>
      <c r="C30" s="70" t="inlineStr">
        <is>
          <t>SINAPI AJUSTADA</t>
        </is>
      </c>
      <c r="D30" s="70" t="inlineStr">
        <is>
          <t>m²</t>
        </is>
      </c>
      <c r="E30" s="71" t="n">
        <v>2668.72</v>
      </c>
      <c r="F30" s="68" t="n">
        <v>2.54</v>
      </c>
      <c r="G30" s="68">
        <f>ROUND(ROUND(E30,2)*ROUND(F30,2),2)</f>
        <v/>
      </c>
    </row>
    <row r="31">
      <c r="A31" s="70" t="inlineStr">
        <is>
          <t>00009537</t>
        </is>
      </c>
      <c r="B31" s="7" t="inlineStr">
        <is>
          <t>LIMPEZA FINAL DA OBRA</t>
        </is>
      </c>
      <c r="C31" s="70" t="inlineStr">
        <is>
          <t>SINAPI</t>
        </is>
      </c>
      <c r="D31" s="70" t="inlineStr">
        <is>
          <t>M2</t>
        </is>
      </c>
      <c r="E31" s="71" t="n">
        <v>2211</v>
      </c>
      <c r="F31" s="68" t="n">
        <v>3.89</v>
      </c>
      <c r="G31" s="68">
        <f>ROUND(ROUND(E31,2)*ROUND(F31,2),2)</f>
        <v/>
      </c>
    </row>
    <row r="32" ht="16.5" customHeight="1">
      <c r="A32" s="70" t="inlineStr">
        <is>
          <t>CP ADAP. 009</t>
        </is>
      </c>
      <c r="B32" s="7" t="inlineStr">
        <is>
          <t>PINTURA PROTEÇÃO C/INIBIDOR MIGRATÓRIO CORROSÃO, 2 DEMÃOS - M2</t>
        </is>
      </c>
      <c r="C32" s="70" t="inlineStr">
        <is>
          <t>SEINFRA AJUSTADA</t>
        </is>
      </c>
      <c r="D32" s="70" t="inlineStr">
        <is>
          <t>M2</t>
        </is>
      </c>
      <c r="E32" s="71" t="n">
        <v>186.85</v>
      </c>
      <c r="F32" s="68" t="n">
        <v>67.72</v>
      </c>
      <c r="G32" s="68">
        <f>ROUND(ROUND(E32,2)*ROUND(F32,2),2)</f>
        <v/>
      </c>
    </row>
    <row r="33" ht="16.5" customHeight="1">
      <c r="A33" s="70" t="inlineStr">
        <is>
          <t>CP ADAP. C1978</t>
        </is>
      </c>
      <c r="B33" s="7" t="inlineStr">
        <is>
          <t>PORTA TIPO PARANÁ (0,90 x 2,10 m), C/ FERRAGENS</t>
        </is>
      </c>
      <c r="C33" s="70" t="inlineStr">
        <is>
          <t>SEINFRA AJUSTADA</t>
        </is>
      </c>
      <c r="D33" s="70" t="inlineStr">
        <is>
          <t>UN</t>
        </is>
      </c>
      <c r="E33" s="71" t="n">
        <v>2</v>
      </c>
      <c r="F33" s="68" t="n">
        <v>626.17</v>
      </c>
      <c r="G33" s="68">
        <f>ROUND(ROUND(E33,2)*ROUND(F33,2),2)</f>
        <v/>
      </c>
    </row>
    <row r="34" ht="16.5" customHeight="1">
      <c r="A34" s="70" t="inlineStr">
        <is>
          <t>PROJ. 01</t>
        </is>
      </c>
      <c r="B34" s="7" t="inlineStr">
        <is>
          <t>PROJETO EXECUTIVO COMPLETO</t>
        </is>
      </c>
      <c r="C34" s="70" t="inlineStr">
        <is>
          <t>SINAPI AJUSTADA</t>
        </is>
      </c>
      <c r="D34" s="70" t="inlineStr">
        <is>
          <t>UN</t>
        </is>
      </c>
      <c r="E34" s="71" t="n">
        <v>1</v>
      </c>
      <c r="F34" s="68" t="n">
        <v>10841.06</v>
      </c>
      <c r="G34" s="68">
        <f>ROUND(ROUND(E34,2)*ROUND(F34,2),2)</f>
        <v/>
      </c>
    </row>
    <row r="35" ht="16.5" customHeight="1">
      <c r="A35" s="70" t="inlineStr">
        <is>
          <t>HID. 1</t>
        </is>
      </c>
      <c r="B35" s="7" t="inlineStr">
        <is>
          <t>PROJETO HIDROSSANITÁRIO</t>
        </is>
      </c>
      <c r="C35" s="70" t="inlineStr">
        <is>
          <t>SINAPI AJUSTADA</t>
        </is>
      </c>
      <c r="D35" s="70" t="inlineStr">
        <is>
          <t>UN</t>
        </is>
      </c>
      <c r="E35" s="71" t="n">
        <v>1</v>
      </c>
      <c r="F35" s="68" t="n">
        <v>4428.23</v>
      </c>
      <c r="G35" s="68">
        <f>ROUND(ROUND(E35,2)*ROUND(F35,2),2)</f>
        <v/>
      </c>
    </row>
    <row r="36" ht="16.5" customHeight="1">
      <c r="A36" s="70" t="inlineStr">
        <is>
          <t>CP ADAP. 005</t>
        </is>
      </c>
      <c r="B36" s="7" t="inlineStr">
        <is>
          <t>RECUPERAÇÃO CONCRETO COM ARGAMASSA POLIMÉRICA ESP.=25MM</t>
        </is>
      </c>
      <c r="C36" s="70" t="inlineStr">
        <is>
          <t>SEINFRA AJUSTADA</t>
        </is>
      </c>
      <c r="D36" s="70" t="inlineStr">
        <is>
          <t>M2</t>
        </is>
      </c>
      <c r="E36" s="71" t="n">
        <v>186.85</v>
      </c>
      <c r="F36" s="68" t="n">
        <v>392.5</v>
      </c>
      <c r="G36" s="68">
        <f>ROUND(ROUND(E36,2)*ROUND(F36,2),2)</f>
        <v/>
      </c>
    </row>
    <row r="37" ht="16.5" customHeight="1">
      <c r="A37" s="70" t="inlineStr">
        <is>
          <t>CP ADAP. 018</t>
        </is>
      </c>
      <c r="B37" s="7" t="inlineStr">
        <is>
          <t>REJUNTAMENTO P/CERÂMICA C/ EPOXI (PAREDE/PISO)</t>
        </is>
      </c>
      <c r="C37" s="70" t="inlineStr">
        <is>
          <t>SINAPI AJUSTADA</t>
        </is>
      </c>
      <c r="D37" s="70" t="inlineStr">
        <is>
          <t>M2</t>
        </is>
      </c>
      <c r="E37" s="71" t="n">
        <v>2573.67</v>
      </c>
      <c r="F37" s="68" t="n">
        <v>50.47</v>
      </c>
      <c r="G37" s="68">
        <f>ROUND(ROUND(E37,2)*ROUND(F37,2),2)</f>
        <v/>
      </c>
    </row>
    <row r="38" ht="16.5" customHeight="1">
      <c r="A38" s="70" t="inlineStr">
        <is>
          <t xml:space="preserve">CP ADAP - SUDECAP </t>
        </is>
      </c>
      <c r="B38" s="7" t="inlineStr">
        <is>
          <t>RELATÓRIO TÉCNICO DE PLANEJAMENTO DE EXECUÇÃO DE OBRAS - MÉDIO PORTE</t>
        </is>
      </c>
      <c r="C38" s="70" t="inlineStr">
        <is>
          <t>SUDECAP AJUSTADA</t>
        </is>
      </c>
      <c r="D38" s="70" t="inlineStr">
        <is>
          <t>UN.</t>
        </is>
      </c>
      <c r="E38" s="71" t="n">
        <v>1</v>
      </c>
      <c r="F38" s="68" t="n">
        <v>10497.66</v>
      </c>
      <c r="G38" s="68">
        <f>ROUND(ROUND(E38,2)*ROUND(F38,2),2)</f>
        <v/>
      </c>
    </row>
    <row r="39" ht="16.5" customHeight="1">
      <c r="A39" s="70" t="inlineStr">
        <is>
          <t>CP ADAP. 024</t>
        </is>
      </c>
      <c r="B39" s="7" t="inlineStr">
        <is>
          <t>REMOÇÃO / RECOMPOSIÇÃO DE CERCA ELÉTRICA</t>
        </is>
      </c>
      <c r="C39" s="70" t="inlineStr">
        <is>
          <t>SINAPI AJUSTADA</t>
        </is>
      </c>
      <c r="D39" s="70" t="inlineStr">
        <is>
          <t>M</t>
        </is>
      </c>
      <c r="E39" s="71" t="n">
        <v>110</v>
      </c>
      <c r="F39" s="68" t="n">
        <v>49.59</v>
      </c>
      <c r="G39" s="68">
        <f>ROUND(ROUND(E39,2)*ROUND(F39,2),2)</f>
        <v/>
      </c>
    </row>
    <row r="40" ht="16.5" customHeight="1">
      <c r="A40" s="70" t="inlineStr">
        <is>
          <t>CP ADAP. 022</t>
        </is>
      </c>
      <c r="B40" s="7" t="inlineStr">
        <is>
          <t>REMOÇÃO DE BRISES DE VIDRO E ESTRUTURA PORTANTE</t>
        </is>
      </c>
      <c r="C40" s="70" t="inlineStr">
        <is>
          <t>SEINFRA AJUSTADA</t>
        </is>
      </c>
      <c r="D40" s="70" t="inlineStr">
        <is>
          <t>M2</t>
        </is>
      </c>
      <c r="E40" s="71" t="n">
        <v>340</v>
      </c>
      <c r="F40" s="68" t="n">
        <v>21.49</v>
      </c>
      <c r="G40" s="68">
        <f>ROUND(ROUND(E40,2)*ROUND(F40,2),2)</f>
        <v/>
      </c>
    </row>
    <row r="41">
      <c r="A41" s="70" t="inlineStr">
        <is>
          <t>CP ADAP. 025</t>
        </is>
      </c>
      <c r="B41" s="7" t="inlineStr">
        <is>
          <t>REMOÇÃO DE DIVISÓRIA DE GRANITO</t>
        </is>
      </c>
      <c r="C41" s="70" t="inlineStr">
        <is>
          <t>SINAPI</t>
        </is>
      </c>
      <c r="D41" s="70" t="inlineStr">
        <is>
          <t>M2</t>
        </is>
      </c>
      <c r="E41" s="71" t="n">
        <v>106.02</v>
      </c>
      <c r="F41" s="68" t="n">
        <v>17.49</v>
      </c>
      <c r="G41" s="68">
        <f>ROUND(ROUND(E41,2)*ROUND(F41,2),2)</f>
        <v/>
      </c>
    </row>
    <row r="42" ht="16.5" customHeight="1">
      <c r="A42" s="70" t="inlineStr">
        <is>
          <t>CP ADAP. 038</t>
        </is>
      </c>
      <c r="B42" s="7" t="inlineStr">
        <is>
          <t>REMOÇÃO, ARMAZENAMENTO E REEINSTALAÇÃO DE SPDA COM EMISSÃO DE LAUDO</t>
        </is>
      </c>
      <c r="C42" s="70" t="inlineStr">
        <is>
          <t>SINAPI AJUSTADA</t>
        </is>
      </c>
      <c r="D42" s="70" t="inlineStr">
        <is>
          <t>UN</t>
        </is>
      </c>
      <c r="E42" s="71" t="n">
        <v>2</v>
      </c>
      <c r="F42" s="68" t="n">
        <v>5997.84</v>
      </c>
      <c r="G42" s="68">
        <f>ROUND(ROUND(E42,2)*ROUND(F42,2),2)</f>
        <v/>
      </c>
    </row>
    <row r="43" ht="16.5" customHeight="1">
      <c r="A43" s="70" t="inlineStr">
        <is>
          <t>CP ADAP. 027</t>
        </is>
      </c>
      <c r="B43" s="7" t="inlineStr">
        <is>
          <t>REVESTIMENTO CERÂMICO 10x10CM, COR AZUL ESCURO (Fachadas Norte/Sul/Leste/Oeste)</t>
        </is>
      </c>
      <c r="C43" s="70" t="inlineStr">
        <is>
          <t>SINAPI AJUSTADA</t>
        </is>
      </c>
      <c r="D43" s="70" t="inlineStr">
        <is>
          <t>M2</t>
        </is>
      </c>
      <c r="E43" s="71" t="n">
        <v>1269.65</v>
      </c>
      <c r="F43" s="68" t="n">
        <v>140.43</v>
      </c>
      <c r="G43" s="68">
        <f>ROUND(ROUND(E43,2)*ROUND(F43,2),2)</f>
        <v/>
      </c>
    </row>
    <row r="44" ht="16.5" customHeight="1">
      <c r="A44" s="70" t="inlineStr">
        <is>
          <t>CP ADAP. 028</t>
        </is>
      </c>
      <c r="B44" s="7" t="inlineStr">
        <is>
          <t>REVESTIMENTO CERÂMICO 10x10CM, COR BRANCA (Fachadas Norte/Sul)</t>
        </is>
      </c>
      <c r="C44" s="70" t="inlineStr">
        <is>
          <t>SINAPI AJUSTADA</t>
        </is>
      </c>
      <c r="D44" s="70" t="inlineStr">
        <is>
          <t>M2</t>
        </is>
      </c>
      <c r="E44" s="71" t="n">
        <v>168.7</v>
      </c>
      <c r="F44" s="68" t="n">
        <v>126.88</v>
      </c>
      <c r="G44" s="68">
        <f>ROUND(ROUND(E44,2)*ROUND(F44,2),2)</f>
        <v/>
      </c>
    </row>
    <row r="45" ht="16.5" customHeight="1">
      <c r="A45" s="70" t="inlineStr">
        <is>
          <t>CP ADAP. 029</t>
        </is>
      </c>
      <c r="B45" s="7" t="inlineStr">
        <is>
          <t>REVESTIMENTO CERÂMICO 10x10CM, COR CINZA ESCURO (FACHADAS Norte/Sul/Leste/Oeste)</t>
        </is>
      </c>
      <c r="C45" s="70" t="inlineStr">
        <is>
          <t>SINAPI AJUSTADA</t>
        </is>
      </c>
      <c r="D45" s="70" t="inlineStr">
        <is>
          <t>M2</t>
        </is>
      </c>
      <c r="E45" s="71" t="n">
        <v>283.3</v>
      </c>
      <c r="F45" s="68" t="n">
        <v>133.88</v>
      </c>
      <c r="G45" s="68">
        <f>ROUND(ROUND(E45,2)*ROUND(F45,2),2)</f>
        <v/>
      </c>
    </row>
    <row r="46" ht="16.5" customHeight="1">
      <c r="A46" s="70" t="inlineStr">
        <is>
          <t>CP ADAP. 036</t>
        </is>
      </c>
      <c r="B46" s="7" t="inlineStr">
        <is>
          <t>REVESTIMENTO CERÂMICO 5 X 5, COR AZUL DANÚBIO FOSCO (GALPÃO DMA)</t>
        </is>
      </c>
      <c r="C46" s="70" t="inlineStr">
        <is>
          <t>SINAPI AJUSTADA</t>
        </is>
      </c>
      <c r="D46" s="70" t="inlineStr">
        <is>
          <t>M2</t>
        </is>
      </c>
      <c r="E46" s="71" t="n">
        <v>42.68</v>
      </c>
      <c r="F46" s="68" t="n">
        <v>76.52</v>
      </c>
      <c r="G46" s="68">
        <f>ROUND(ROUND(E46,2)*ROUND(F46,2),2)</f>
        <v/>
      </c>
    </row>
    <row r="47" ht="16.5" customHeight="1">
      <c r="A47" s="70" t="inlineStr">
        <is>
          <t>CP ADAP. 037</t>
        </is>
      </c>
      <c r="B47" s="7" t="inlineStr">
        <is>
          <t>REVESTIMENTO CERÂMINO 5 X 5 CM, COR PRETO BERLIN (GALPÃO DMA)</t>
        </is>
      </c>
      <c r="C47" s="70" t="inlineStr">
        <is>
          <t>SINAPI AJUSTADA</t>
        </is>
      </c>
      <c r="D47" s="70" t="inlineStr">
        <is>
          <t>M2</t>
        </is>
      </c>
      <c r="E47" s="71" t="n">
        <v>2.09</v>
      </c>
      <c r="F47" s="68" t="n">
        <v>234.02</v>
      </c>
      <c r="G47" s="68">
        <f>ROUND(ROUND(E47,2)*ROUND(F47,2),2)</f>
        <v/>
      </c>
    </row>
    <row r="48" ht="16.5" customHeight="1">
      <c r="A48" s="70" t="inlineStr">
        <is>
          <t>CP ADAP. 054</t>
        </is>
      </c>
      <c r="B48" s="7" t="inlineStr">
        <is>
          <t>RUFO EM CHAPA DE AÇO GALVANIZADO NÚMERO 24, CORTE DE 50 CM, INCLUSO TRANSPORTE VERTICAL</t>
        </is>
      </c>
      <c r="C48" s="70" t="inlineStr">
        <is>
          <t>SINAPI AJUSTADA</t>
        </is>
      </c>
      <c r="D48" s="70" t="inlineStr">
        <is>
          <t>M</t>
        </is>
      </c>
      <c r="E48" s="71" t="n">
        <v>91</v>
      </c>
      <c r="F48" s="68" t="n">
        <v>88.88</v>
      </c>
      <c r="G48" s="68">
        <f>ROUND(ROUND(E48,2)*ROUND(F48,2),2)</f>
        <v/>
      </c>
    </row>
    <row r="49" ht="16.5" customHeight="1">
      <c r="A49" s="70" t="inlineStr">
        <is>
          <t>CP ADAP. 001</t>
        </is>
      </c>
      <c r="B49" s="7" t="inlineStr">
        <is>
          <t>SELAGEM DE FISSURAS COM INJEÇÃO DE RESINA EPÓXI</t>
        </is>
      </c>
      <c r="C49" s="70" t="inlineStr">
        <is>
          <t>SEINFRA AJUSTADA</t>
        </is>
      </c>
      <c r="D49" s="70" t="inlineStr">
        <is>
          <t>KG</t>
        </is>
      </c>
      <c r="E49" s="71" t="n">
        <v>51.39</v>
      </c>
      <c r="F49" s="68" t="n">
        <v>315.54</v>
      </c>
      <c r="G49" s="68">
        <f>ROUND(ROUND(E49,2)*ROUND(F49,2),2)</f>
        <v/>
      </c>
    </row>
    <row r="50" ht="16.5" customHeight="1">
      <c r="A50" s="70" t="inlineStr">
        <is>
          <t>CP ADAP. 017</t>
        </is>
      </c>
      <c r="B50" s="7" t="inlineStr">
        <is>
          <t>SINALIZAÇÃO COM FITA FIXADA EM CONE PLÁSTICO, INCLUINDO CONE</t>
        </is>
      </c>
      <c r="C50" s="70" t="inlineStr">
        <is>
          <t>SINAPI AJUSTADA</t>
        </is>
      </c>
      <c r="D50" s="70" t="inlineStr">
        <is>
          <t>M</t>
        </is>
      </c>
      <c r="E50" s="71" t="n">
        <v>278.53</v>
      </c>
      <c r="F50" s="68" t="n">
        <v>9.16</v>
      </c>
      <c r="G50" s="68">
        <f>ROUND(ROUND(E50,2)*ROUND(F50,2),2)</f>
        <v/>
      </c>
    </row>
    <row r="51" ht="16.5" customHeight="1">
      <c r="A51" s="70" t="inlineStr">
        <is>
          <t>CP ADAP. 064</t>
        </is>
      </c>
      <c r="B51" s="7" t="inlineStr">
        <is>
          <t>TELHAMENTO COM TELHA TERMO ACÚSTICA EM ALUMÍNIO ONDULADA COM 30MM DE PREENCHIMENTO / POLIURETANO RÍGIDO</t>
        </is>
      </c>
      <c r="C51" s="70" t="inlineStr">
        <is>
          <t>SINAPI AJUSTADA</t>
        </is>
      </c>
      <c r="D51" s="70" t="inlineStr">
        <is>
          <t>M2</t>
        </is>
      </c>
      <c r="E51" s="71" t="n">
        <v>1315.28</v>
      </c>
      <c r="F51" s="68" t="n">
        <v>295.17</v>
      </c>
      <c r="G51" s="68">
        <f>ROUND(ROUND(E51,2)*ROUND(F51,2),2)</f>
        <v/>
      </c>
    </row>
  </sheetData>
  <mergeCells count="2">
    <mergeCell ref="B2:F2"/>
    <mergeCell ref="A1:G1"/>
  </mergeCells>
  <pageMargins left="0.5" right="0.5" top="0.5" bottom="0.5" header="0" footer="0"/>
  <pageSetup orientation="portrait" paperSize="9" scale="85"/>
</worksheet>
</file>

<file path=xl/worksheets/sheet9.xml><?xml version="1.0" encoding="utf-8"?>
<worksheet xmlns="http://schemas.openxmlformats.org/spreadsheetml/2006/main">
  <sheetPr>
    <outlinePr summaryBelow="0"/>
    <pageSetUpPr/>
  </sheetPr>
  <dimension ref="A1:G298"/>
  <sheetViews>
    <sheetView workbookViewId="0">
      <selection activeCell="A1" sqref="A1:G1"/>
    </sheetView>
  </sheetViews>
  <sheetFormatPr baseColWidth="8" defaultRowHeight="15"/>
  <cols>
    <col width="10.42578125" customWidth="1" min="1" max="1"/>
    <col width="52" bestFit="1" customWidth="1" min="2" max="2"/>
    <col width="9.42578125" customWidth="1" min="3" max="3"/>
    <col width="8.42578125" customWidth="1" min="4" max="4"/>
    <col width="10.42578125" customWidth="1" min="5" max="5"/>
    <col width="12.42578125" customWidth="1" min="6" max="7"/>
  </cols>
  <sheetData>
    <row r="1" ht="92.09999999999999" customHeight="1">
      <c r="A1" s="65" t="n"/>
      <c r="B1" s="87" t="n"/>
      <c r="C1" s="87" t="n"/>
      <c r="D1" s="87" t="n"/>
      <c r="E1" s="87" t="n"/>
      <c r="F1" s="87" t="n"/>
      <c r="G1" s="87" t="n"/>
    </row>
    <row r="2" ht="9.949999999999999" customHeight="1">
      <c r="A2" s="1" t="n"/>
      <c r="B2" s="66" t="inlineStr">
        <is>
          <t>
</t>
        </is>
      </c>
      <c r="G2" s="1" t="n"/>
    </row>
    <row r="3" ht="21.95" customHeight="1">
      <c r="A3" s="73" t="inlineStr">
        <is>
          <t>CÓDIGO</t>
        </is>
      </c>
      <c r="B3" s="73" t="inlineStr">
        <is>
          <t>DESCRIÇÃO</t>
        </is>
      </c>
      <c r="C3" s="73" t="inlineStr">
        <is>
          <t>FONTE</t>
        </is>
      </c>
      <c r="D3" s="73" t="inlineStr">
        <is>
          <t>UND</t>
        </is>
      </c>
      <c r="E3" s="73" t="inlineStr">
        <is>
          <t>QUANTIDADE</t>
        </is>
      </c>
      <c r="F3" s="73" t="inlineStr">
        <is>
          <t>PREÇO
UNITÁRIO R$</t>
        </is>
      </c>
      <c r="G3" s="73" t="inlineStr">
        <is>
          <t>PREÇO
TOTAL R$</t>
        </is>
      </c>
    </row>
    <row r="4">
      <c r="A4" s="70" t="inlineStr">
        <is>
          <t>88238</t>
        </is>
      </c>
      <c r="B4" s="7" t="inlineStr">
        <is>
          <t>AJUDANTE DE ARMADOR COM ENCARGOS COMPLEMENTARES</t>
        </is>
      </c>
      <c r="C4" s="70" t="inlineStr">
        <is>
          <t>SINAPI</t>
        </is>
      </c>
      <c r="D4" s="70" t="inlineStr">
        <is>
          <t>H</t>
        </is>
      </c>
      <c r="E4" s="71" t="n">
        <v>6.536927333905818</v>
      </c>
      <c r="F4" s="68" t="n">
        <v>23.22</v>
      </c>
      <c r="G4" s="68">
        <f>ROUND(ROUND(E4,2)*ROUND(F4,2),2)</f>
        <v/>
      </c>
    </row>
    <row r="5">
      <c r="A5" s="70" t="inlineStr">
        <is>
          <t>88239</t>
        </is>
      </c>
      <c r="B5" s="7" t="inlineStr">
        <is>
          <t>AJUDANTE DE CARPINTEIRO COM ENCARGOS COMPLEMENTARES</t>
        </is>
      </c>
      <c r="C5" s="70" t="inlineStr">
        <is>
          <t>SINAPI</t>
        </is>
      </c>
      <c r="D5" s="70" t="inlineStr">
        <is>
          <t>H</t>
        </is>
      </c>
      <c r="E5" s="71" t="n">
        <v>394.153434270976</v>
      </c>
      <c r="F5" s="68" t="n">
        <v>23.13</v>
      </c>
      <c r="G5" s="68">
        <f>ROUND(ROUND(E5,2)*ROUND(F5,2),2)</f>
        <v/>
      </c>
    </row>
    <row r="6">
      <c r="A6" s="70" t="inlineStr">
        <is>
          <t>88241</t>
        </is>
      </c>
      <c r="B6" s="7" t="inlineStr">
        <is>
          <t>AJUDANTE DE OPERAÇÃO EM GERAL COM ENCARGOS COMPLEMENTARES</t>
        </is>
      </c>
      <c r="C6" s="70" t="inlineStr">
        <is>
          <t>SINAPI</t>
        </is>
      </c>
      <c r="D6" s="70" t="inlineStr">
        <is>
          <t>H</t>
        </is>
      </c>
      <c r="E6" s="71" t="n">
        <v>408</v>
      </c>
      <c r="F6" s="68" t="n">
        <v>22.38</v>
      </c>
      <c r="G6" s="68">
        <f>ROUND(ROUND(E6,2)*ROUND(F6,2),2)</f>
        <v/>
      </c>
    </row>
    <row r="7">
      <c r="A7" s="70" t="inlineStr">
        <is>
          <t>88243</t>
        </is>
      </c>
      <c r="B7" s="7" t="inlineStr">
        <is>
          <t>AJUDANTE ESPECIALIZADO COM ENCARGOS COMPLEMENTARES</t>
        </is>
      </c>
      <c r="C7" s="70" t="inlineStr">
        <is>
          <t>SINAPI</t>
        </is>
      </c>
      <c r="D7" s="70" t="inlineStr">
        <is>
          <t>H</t>
        </is>
      </c>
      <c r="E7" s="71" t="n">
        <v>405.61032</v>
      </c>
      <c r="F7" s="68" t="n">
        <v>22.26</v>
      </c>
      <c r="G7" s="68">
        <f>ROUND(ROUND(E7,2)*ROUND(F7,2),2)</f>
        <v/>
      </c>
    </row>
    <row r="8" ht="24.75" customHeight="1">
      <c r="A8" s="70" t="inlineStr">
        <is>
          <t>101165</t>
        </is>
      </c>
      <c r="B8" s="7" t="inlineStr">
        <is>
          <t>ALVENARIA DE EMBASAMENTO COM BLOCO ESTRUTURAL DE CONCRETO, DE 14X19X29CM E ARGAMASSA DE ASSENTAMENTO COM PREPARO EM BETONEIRA. AF_05/2020</t>
        </is>
      </c>
      <c r="C8" s="70" t="inlineStr">
        <is>
          <t>SINAPI</t>
        </is>
      </c>
      <c r="D8" s="70" t="inlineStr">
        <is>
          <t>M3</t>
        </is>
      </c>
      <c r="E8" s="71" t="n">
        <v>1.37</v>
      </c>
      <c r="F8" s="68" t="n">
        <v>1053.45</v>
      </c>
      <c r="G8" s="68">
        <f>ROUND(ROUND(E8,2)*ROUND(F8,2),2)</f>
        <v/>
      </c>
    </row>
    <row r="9" ht="16.5" customHeight="1">
      <c r="A9" s="70" t="inlineStr">
        <is>
          <t>ADAP-G0855</t>
        </is>
      </c>
      <c r="B9" s="7" t="inlineStr">
        <is>
          <t>ANALISTA DE PLANEJAMENTO COM ENCARGOS COMPLEMENTARES</t>
        </is>
      </c>
      <c r="C9" s="70" t="inlineStr">
        <is>
          <t>Composições Próprias</t>
        </is>
      </c>
      <c r="D9" s="70" t="inlineStr">
        <is>
          <t>H</t>
        </is>
      </c>
      <c r="E9" s="71" t="n">
        <v>42</v>
      </c>
      <c r="F9" s="68" t="n">
        <v>115.47</v>
      </c>
      <c r="G9" s="68">
        <f>ROUND(ROUND(E9,2)*ROUND(F9,2),2)</f>
        <v/>
      </c>
    </row>
    <row r="10">
      <c r="A10" s="70" t="inlineStr">
        <is>
          <t>C0170</t>
        </is>
      </c>
      <c r="B10" s="7" t="inlineStr">
        <is>
          <t>ARGAMASSA DE CIMENTO E AREIA S/PEN. TRAÇO 1:3</t>
        </is>
      </c>
      <c r="C10" s="70" t="inlineStr">
        <is>
          <t>SEINFRA</t>
        </is>
      </c>
      <c r="D10" s="70" t="inlineStr">
        <is>
          <t>M3</t>
        </is>
      </c>
      <c r="E10" s="71" t="n">
        <v>0.435</v>
      </c>
      <c r="F10" s="68" t="n">
        <v>649.29</v>
      </c>
      <c r="G10" s="68">
        <f>ROUND(ROUND(E10,2)*ROUND(F10,2),2)</f>
        <v/>
      </c>
    </row>
    <row r="11" ht="24.75" customHeight="1">
      <c r="A11" s="70" t="inlineStr">
        <is>
          <t>87367</t>
        </is>
      </c>
      <c r="B11" s="7" t="inlineStr">
        <is>
          <t>ARGAMASSA TRAÇO 1:1:6 (EM VOLUME DE CIMENTO, CAL E AREIA MÉDIA ÚMIDA) PARA EMBOÇO/MASSA ÚNICA/ASSENTAMENTO DE ALVENARIA DE VEDAÇÃO, PREPARO MANUAL. AF_08/2019</t>
        </is>
      </c>
      <c r="C11" s="70" t="inlineStr">
        <is>
          <t>SINAPI</t>
        </is>
      </c>
      <c r="D11" s="70" t="inlineStr">
        <is>
          <t>M3</t>
        </is>
      </c>
      <c r="E11" s="71" t="n">
        <v>0.01297728</v>
      </c>
      <c r="F11" s="68" t="n">
        <v>721.4</v>
      </c>
      <c r="G11" s="68">
        <f>ROUND(ROUND(E11,2)*ROUND(F11,2),2)</f>
        <v/>
      </c>
    </row>
    <row r="12" ht="24.75" customHeight="1">
      <c r="A12" s="70" t="inlineStr">
        <is>
          <t>87369</t>
        </is>
      </c>
      <c r="B12" s="7" t="inlineStr">
        <is>
          <t>ARGAMASSA TRAÇO 1:2:8 (EM VOLUME DE CIMENTO, CAL E AREIA MÉDIA ÚMIDA) PARA EMBOÇO/MASSA ÚNICA/ASSENTAMENTO DE ALVENARIA DE VEDAÇÃO, PREPARO MANUAL. AF_08/2019</t>
        </is>
      </c>
      <c r="C12" s="70" t="inlineStr">
        <is>
          <t>SINAPI</t>
        </is>
      </c>
      <c r="D12" s="70" t="inlineStr">
        <is>
          <t>M3</t>
        </is>
      </c>
      <c r="E12" s="71" t="n">
        <v>0.07829999999999999</v>
      </c>
      <c r="F12" s="68" t="n">
        <v>728.91</v>
      </c>
      <c r="G12" s="68">
        <f>ROUND(ROUND(E12,2)*ROUND(F12,2),2)</f>
        <v/>
      </c>
    </row>
    <row r="13" ht="24.75" customHeight="1">
      <c r="A13" s="70" t="inlineStr">
        <is>
          <t>87292</t>
        </is>
      </c>
      <c r="B13" s="7" t="inlineStr">
        <is>
          <t>ARGAMASSA TRAÇO 1:2:8 (EM VOLUME DE CIMENTO, CAL E AREIA MÉDIA ÚMIDA) PARA EMBOÇO/MASSA ÚNICA/ASSENTAMENTO DE ALVENARIA DE VEDAÇÃO, PREPARO MECÂNICO COM BETONEIRA 400 L. AF_08/2019</t>
        </is>
      </c>
      <c r="C13" s="70" t="inlineStr">
        <is>
          <t>SINAPI</t>
        </is>
      </c>
      <c r="D13" s="70" t="inlineStr">
        <is>
          <t>M3</t>
        </is>
      </c>
      <c r="E13" s="71" t="n">
        <v>70.774192</v>
      </c>
      <c r="F13" s="68" t="n">
        <v>615.35</v>
      </c>
      <c r="G13" s="68">
        <f>ROUND(ROUND(E13,2)*ROUND(F13,2),2)</f>
        <v/>
      </c>
    </row>
    <row r="14" ht="24.75" customHeight="1">
      <c r="A14" s="70" t="inlineStr">
        <is>
          <t>88715</t>
        </is>
      </c>
      <c r="B14" s="7" t="inlineStr">
        <is>
          <t>ARGAMASSA TRAÇO 1:2:9 (EM VOLUME DE CIMENTO, CAL E AREIA MÉDIA ÚMIDA) PARA EMBOÇO/MASSA ÚNICA/ASSENTAMENTO DE ALVENARIA DE VEDAÇÃO, PREPARO MECÂNICO COM BETONEIRA 400 L. AF_08/2019</t>
        </is>
      </c>
      <c r="C14" s="70" t="inlineStr">
        <is>
          <t>SINAPI</t>
        </is>
      </c>
      <c r="D14" s="70" t="inlineStr">
        <is>
          <t>M3</t>
        </is>
      </c>
      <c r="E14" s="71" t="n">
        <v>4.0656</v>
      </c>
      <c r="F14" s="68" t="n">
        <v>582.99</v>
      </c>
      <c r="G14" s="68">
        <f>ROUND(ROUND(E14,2)*ROUND(F14,2),2)</f>
        <v/>
      </c>
    </row>
    <row r="15" ht="24.75" customHeight="1">
      <c r="A15" s="70" t="inlineStr">
        <is>
          <t>87294</t>
        </is>
      </c>
      <c r="B15" s="7" t="inlineStr">
        <is>
          <t>ARGAMASSA TRAÇO 1:2:9 (EM VOLUME DE CIMENTO, CAL E AREIA MÉDIA ÚMIDA) PARA EMBOÇO/MASSA ÚNICA/ASSENTAMENTO DE ALVENARIA DE VEDAÇÃO, PREPARO MECÂNICO COM BETONEIRA 600 L. AF_08/2019</t>
        </is>
      </c>
      <c r="C15" s="70" t="inlineStr">
        <is>
          <t>SINAPI</t>
        </is>
      </c>
      <c r="D15" s="70" t="inlineStr">
        <is>
          <t>M3</t>
        </is>
      </c>
      <c r="E15" s="71" t="n">
        <v>0.308</v>
      </c>
      <c r="F15" s="68" t="n">
        <v>585.37</v>
      </c>
      <c r="G15" s="68">
        <f>ROUND(ROUND(E15,2)*ROUND(F15,2),2)</f>
        <v/>
      </c>
    </row>
    <row r="16" ht="16.5" customHeight="1">
      <c r="A16" s="70" t="inlineStr">
        <is>
          <t>87377</t>
        </is>
      </c>
      <c r="B16" s="7" t="inlineStr">
        <is>
          <t>ARGAMASSA TRAÇO 1:3 (EM VOLUME DE CIMENTO E AREIA GROSSA ÚMIDA) PARA CHAPISCO CONVENCIONAL, PREPARO MANUAL. AF_08/2019</t>
        </is>
      </c>
      <c r="C16" s="70" t="inlineStr">
        <is>
          <t>SINAPI</t>
        </is>
      </c>
      <c r="D16" s="70" t="inlineStr">
        <is>
          <t>M3</t>
        </is>
      </c>
      <c r="E16" s="71" t="n">
        <v>0.06438000000000001</v>
      </c>
      <c r="F16" s="68" t="n">
        <v>671.61</v>
      </c>
      <c r="G16" s="68">
        <f>ROUND(ROUND(E16,2)*ROUND(F16,2),2)</f>
        <v/>
      </c>
    </row>
    <row r="17" ht="16.5" customHeight="1">
      <c r="A17" s="70" t="inlineStr">
        <is>
          <t>87313</t>
        </is>
      </c>
      <c r="B17" s="7" t="inlineStr">
        <is>
          <t>ARGAMASSA TRAÇO 1:3 (EM VOLUME DE CIMENTO E AREIA GROSSA ÚMIDA) PARA CHAPISCO CONVENCIONAL, PREPARO MECÂNICO COM BETONEIRA 400 L. AF_08/2019</t>
        </is>
      </c>
      <c r="C17" s="70" t="inlineStr">
        <is>
          <t>SINAPI</t>
        </is>
      </c>
      <c r="D17" s="70" t="inlineStr">
        <is>
          <t>M3</t>
        </is>
      </c>
      <c r="E17" s="71" t="n">
        <v>6.628328</v>
      </c>
      <c r="F17" s="68" t="n">
        <v>550.5599999999999</v>
      </c>
      <c r="G17" s="68">
        <f>ROUND(ROUND(E17,2)*ROUND(F17,2),2)</f>
        <v/>
      </c>
    </row>
    <row r="18" ht="24.75" customHeight="1">
      <c r="A18" s="70" t="inlineStr">
        <is>
          <t>100475</t>
        </is>
      </c>
      <c r="B18" s="7" t="inlineStr">
        <is>
          <t>ARGAMASSA TRAÇO 1:3 (EM VOLUME DE CIMENTO E AREIA MÉDIA ÚMIDA) COM ADIÇÃO DE IMPERMEABILIZANTE, PREPARO MECÂNICO COM BETONEIRA 400 L. AF_08/2019</t>
        </is>
      </c>
      <c r="C18" s="70" t="inlineStr">
        <is>
          <t>SINAPI</t>
        </is>
      </c>
      <c r="D18" s="70" t="inlineStr">
        <is>
          <t>M3</t>
        </is>
      </c>
      <c r="E18" s="71" t="n">
        <v>0.02731456</v>
      </c>
      <c r="F18" s="68" t="n">
        <v>749.76</v>
      </c>
      <c r="G18" s="68">
        <f>ROUND(ROUND(E18,2)*ROUND(F18,2),2)</f>
        <v/>
      </c>
    </row>
    <row r="19" ht="16.5" customHeight="1">
      <c r="A19" s="70" t="inlineStr">
        <is>
          <t>87372</t>
        </is>
      </c>
      <c r="B19" s="7" t="inlineStr">
        <is>
          <t>ARGAMASSA TRAÇO 1:3 (EM VOLUME DE CIMENTO E AREIA MÉDIA ÚMIDA) PARA CONTRAPISO, PREPARO MANUAL. AF_08/2019</t>
        </is>
      </c>
      <c r="C19" s="70" t="inlineStr">
        <is>
          <t>SINAPI</t>
        </is>
      </c>
      <c r="D19" s="70" t="inlineStr">
        <is>
          <t>M3</t>
        </is>
      </c>
      <c r="E19" s="71" t="n">
        <v>16.95265</v>
      </c>
      <c r="F19" s="68" t="n">
        <v>825.74</v>
      </c>
      <c r="G19" s="68">
        <f>ROUND(ROUND(E19,2)*ROUND(F19,2),2)</f>
        <v/>
      </c>
    </row>
    <row r="20" ht="16.5" customHeight="1">
      <c r="A20" s="70" t="inlineStr">
        <is>
          <t>88629</t>
        </is>
      </c>
      <c r="B20" s="7" t="inlineStr">
        <is>
          <t>ARGAMASSA TRAÇO 1:3 (EM VOLUME DE CIMENTO E AREIA MÉDIA ÚMIDA), PREPARO MANUAL. AF_08/2019</t>
        </is>
      </c>
      <c r="C20" s="70" t="inlineStr">
        <is>
          <t>SINAPI</t>
        </is>
      </c>
      <c r="D20" s="70" t="inlineStr">
        <is>
          <t>M3</t>
        </is>
      </c>
      <c r="E20" s="71" t="n">
        <v>0.0560851452</v>
      </c>
      <c r="F20" s="68" t="n">
        <v>676.22</v>
      </c>
      <c r="G20" s="68">
        <f>ROUND(ROUND(E20,2)*ROUND(F20,2),2)</f>
        <v/>
      </c>
    </row>
    <row r="21" ht="16.5" customHeight="1">
      <c r="A21" s="70" t="inlineStr">
        <is>
          <t>87316</t>
        </is>
      </c>
      <c r="B21" s="7" t="inlineStr">
        <is>
          <t>ARGAMASSA TRAÇO 1:4 (EM VOLUME DE CIMENTO E AREIA GROSSA ÚMIDA) PARA CHAPISCO CONVENCIONAL, PREPARO MECÂNICO COM BETONEIRA 400 L. AF_08/2019</t>
        </is>
      </c>
      <c r="C21" s="70" t="inlineStr">
        <is>
          <t>SINAPI</t>
        </is>
      </c>
      <c r="D21" s="70" t="inlineStr">
        <is>
          <t>M3</t>
        </is>
      </c>
      <c r="E21" s="71" t="n">
        <v>2.97555296</v>
      </c>
      <c r="F21" s="68" t="n">
        <v>508.81</v>
      </c>
      <c r="G21" s="68">
        <f>ROUND(ROUND(E21,2)*ROUND(F21,2),2)</f>
        <v/>
      </c>
    </row>
    <row r="22" ht="16.5" customHeight="1">
      <c r="A22" s="70" t="inlineStr">
        <is>
          <t>87373</t>
        </is>
      </c>
      <c r="B22" s="7" t="inlineStr">
        <is>
          <t>ARGAMASSA TRAÇO 1:4 (EM VOLUME DE CIMENTO E AREIA MÉDIA ÚMIDA) PARA CONTRAPISO, PREPARO MANUAL. AF_08/2019</t>
        </is>
      </c>
      <c r="C22" s="70" t="inlineStr">
        <is>
          <t>SINAPI</t>
        </is>
      </c>
      <c r="D22" s="70" t="inlineStr">
        <is>
          <t>M3</t>
        </is>
      </c>
      <c r="E22" s="71" t="n">
        <v>7.526</v>
      </c>
      <c r="F22" s="68" t="n">
        <v>746.33</v>
      </c>
      <c r="G22" s="68">
        <f>ROUND(ROUND(E22,2)*ROUND(F22,2),2)</f>
        <v/>
      </c>
    </row>
    <row r="23" ht="16.5" customHeight="1">
      <c r="A23" s="70" t="inlineStr">
        <is>
          <t>87301</t>
        </is>
      </c>
      <c r="B23" s="7" t="inlineStr">
        <is>
          <t>ARGAMASSA TRAÇO 1:4 (EM VOLUME DE CIMENTO E AREIA MÉDIA ÚMIDA) PARA CONTRAPISO, PREPARO MECÂNICO COM BETONEIRA 400 L. AF_08/2019</t>
        </is>
      </c>
      <c r="C23" s="70" t="inlineStr">
        <is>
          <t>SINAPI</t>
        </is>
      </c>
      <c r="D23" s="70" t="inlineStr">
        <is>
          <t>M3</t>
        </is>
      </c>
      <c r="E23" s="71" t="n">
        <v>32.788756</v>
      </c>
      <c r="F23" s="68" t="n">
        <v>640.8099999999999</v>
      </c>
      <c r="G23" s="68">
        <f>ROUND(ROUND(E23,2)*ROUND(F23,2),2)</f>
        <v/>
      </c>
    </row>
    <row r="24">
      <c r="A24" s="70" t="inlineStr">
        <is>
          <t>88245</t>
        </is>
      </c>
      <c r="B24" s="7" t="inlineStr">
        <is>
          <t>ARMADOR COM ENCARGOS COMPLEMENTARES</t>
        </is>
      </c>
      <c r="C24" s="70" t="inlineStr">
        <is>
          <t>SINAPI</t>
        </is>
      </c>
      <c r="D24" s="70" t="inlineStr">
        <is>
          <t>H</t>
        </is>
      </c>
      <c r="E24" s="71" t="n">
        <v>41.99100015989125</v>
      </c>
      <c r="F24" s="68" t="n">
        <v>28.73</v>
      </c>
      <c r="G24" s="68">
        <f>ROUND(ROUND(E24,2)*ROUND(F24,2),2)</f>
        <v/>
      </c>
    </row>
    <row r="25" ht="16.5" customHeight="1">
      <c r="A25" s="70" t="inlineStr">
        <is>
          <t>92767</t>
        </is>
      </c>
      <c r="B25" s="7" t="inlineStr">
        <is>
          <t>ARMAÇÃO DE LAJE DE ESTRUTURA CONVENCIONAL DE CONCRETO ARMADO UTILIZANDO AÇO CA-60 DE 4,2 MM - MONTAGEM. AF_06/2022</t>
        </is>
      </c>
      <c r="C25" s="70" t="inlineStr">
        <is>
          <t>SINAPI</t>
        </is>
      </c>
      <c r="D25" s="70" t="inlineStr">
        <is>
          <t>KG</t>
        </is>
      </c>
      <c r="E25" s="71" t="n">
        <v>61.306399194624</v>
      </c>
      <c r="F25" s="68" t="n">
        <v>15.58</v>
      </c>
      <c r="G25" s="68">
        <f>ROUND(ROUND(E25,2)*ROUND(F25,2),2)</f>
        <v/>
      </c>
    </row>
    <row r="26" ht="24.75" customHeight="1">
      <c r="A26" s="70" t="inlineStr">
        <is>
          <t>100578</t>
        </is>
      </c>
      <c r="B26" s="7" t="inlineStr">
        <is>
          <t>ASSENTAMENTO DE POSTE DE CONCRETO COM COMPRIMENTO NOMINAL DE 9 M, CARGA NOMINAL MENOR OU IGUAL A 1000 DAN, ENGASTAMENTO SIMPLES COM 1,5 M DE SOLO (NÃO INCLUI FORNECIMENTO). AF_11/2019</t>
        </is>
      </c>
      <c r="C26" s="70" t="inlineStr">
        <is>
          <t>SINAPI</t>
        </is>
      </c>
      <c r="D26" s="70" t="inlineStr">
        <is>
          <t>UN</t>
        </is>
      </c>
      <c r="E26" s="71" t="n">
        <v>1</v>
      </c>
      <c r="F26" s="68" t="n">
        <v>527.89</v>
      </c>
      <c r="G26" s="68">
        <f>ROUND(ROUND(E26,2)*ROUND(F26,2),2)</f>
        <v/>
      </c>
    </row>
    <row r="27">
      <c r="A27" s="70" t="inlineStr">
        <is>
          <t>88247</t>
        </is>
      </c>
      <c r="B27" s="7" t="inlineStr">
        <is>
          <t>AUXILIAR DE ELETRICISTA COM ENCARGOS COMPLEMENTARES</t>
        </is>
      </c>
      <c r="C27" s="70" t="inlineStr">
        <is>
          <t>SINAPI</t>
        </is>
      </c>
      <c r="D27" s="70" t="inlineStr">
        <is>
          <t>H</t>
        </is>
      </c>
      <c r="E27" s="71" t="n">
        <v>19.7073749</v>
      </c>
      <c r="F27" s="68" t="n">
        <v>23.65</v>
      </c>
      <c r="G27" s="68">
        <f>ROUND(ROUND(E27,2)*ROUND(F27,2),2)</f>
        <v/>
      </c>
    </row>
    <row r="28" ht="16.5" customHeight="1">
      <c r="A28" s="70" t="inlineStr">
        <is>
          <t>88248</t>
        </is>
      </c>
      <c r="B28" s="7" t="inlineStr">
        <is>
          <t>AUXILIAR DE ENCANADOR OU BOMBEIRO HIDRÁULICO COM ENCARGOS COMPLEMENTARES</t>
        </is>
      </c>
      <c r="C28" s="70" t="inlineStr">
        <is>
          <t>SINAPI</t>
        </is>
      </c>
      <c r="D28" s="70" t="inlineStr">
        <is>
          <t>H</t>
        </is>
      </c>
      <c r="E28" s="71" t="n">
        <v>87.40348532119999</v>
      </c>
      <c r="F28" s="68" t="n">
        <v>22.64</v>
      </c>
      <c r="G28" s="68">
        <f>ROUND(ROUND(E28,2)*ROUND(F28,2),2)</f>
        <v/>
      </c>
    </row>
    <row r="29">
      <c r="A29" s="70" t="inlineStr">
        <is>
          <t>88256</t>
        </is>
      </c>
      <c r="B29" s="7" t="inlineStr">
        <is>
          <t>AZULEJISTA OU LADRILHISTA COM ENCARGOS COMPLEMENTARES</t>
        </is>
      </c>
      <c r="C29" s="70" t="inlineStr">
        <is>
          <t>SINAPI</t>
        </is>
      </c>
      <c r="D29" s="70" t="inlineStr">
        <is>
          <t>H</t>
        </is>
      </c>
      <c r="E29" s="71" t="n">
        <v>3413.131308</v>
      </c>
      <c r="F29" s="68" t="n">
        <v>28.73</v>
      </c>
      <c r="G29" s="68">
        <f>ROUND(ROUND(E29,2)*ROUND(F29,2),2)</f>
        <v/>
      </c>
    </row>
    <row r="30" ht="33" customHeight="1">
      <c r="A30" s="70" t="inlineStr">
        <is>
          <t>86934</t>
        </is>
      </c>
      <c r="B30" s="7" t="inlineStr">
        <is>
          <t>BANCADA DE MÁRMORE SINTÉTICO 120 X 60CM, COM CUBA INTEGRADA, INCLUSO SIFÃO TIPO FLEXÍVEL EM PVC, VÁLVULA EM PLÁSTICO CROMADO TIPO AMERICANA E TORNEIRA CROMADA LONGA, DE PAREDE, PADRÃO POPULAR - FORNECIMENTO E INSTALAÇÃO. AF_01/2020</t>
        </is>
      </c>
      <c r="C30" s="70" t="inlineStr">
        <is>
          <t>SINAPI</t>
        </is>
      </c>
      <c r="D30" s="70" t="inlineStr">
        <is>
          <t>UN</t>
        </is>
      </c>
      <c r="E30" s="71" t="n">
        <v>0.3752</v>
      </c>
      <c r="F30" s="68" t="n">
        <v>393.92</v>
      </c>
      <c r="G30" s="68">
        <f>ROUND(ROUND(E30,2)*ROUND(F30,2),2)</f>
        <v/>
      </c>
    </row>
    <row r="31" ht="16.5" customHeight="1">
      <c r="A31" s="70" t="inlineStr">
        <is>
          <t>86894</t>
        </is>
      </c>
      <c r="B31" s="7" t="inlineStr">
        <is>
          <t>BANCADA DE MÁRMORE SINTÉTICO, DE 120 X 60CM, COM CUBA INTEGRADA - FORNECIMENTO E INSTALAÇÃO. AF_01/2020</t>
        </is>
      </c>
      <c r="C31" s="70" t="inlineStr">
        <is>
          <t>SINAPI</t>
        </is>
      </c>
      <c r="D31" s="70" t="inlineStr">
        <is>
          <t>UN</t>
        </is>
      </c>
      <c r="E31" s="71" t="n">
        <v>0.3752</v>
      </c>
      <c r="F31" s="68" t="n">
        <v>271.02</v>
      </c>
      <c r="G31" s="68">
        <f>ROUND(ROUND(E31,2)*ROUND(F31,2),2)</f>
        <v/>
      </c>
    </row>
    <row r="32" ht="24.75" customHeight="1">
      <c r="A32" s="70" t="inlineStr">
        <is>
          <t>88831</t>
        </is>
      </c>
      <c r="B32" s="7" t="inlineStr">
        <is>
          <t>BETONEIRA CAPACIDADE NOMINAL DE 400 L, CAPACIDADE DE MISTURA 280 L, MOTOR ELÉTRICO TRIFÁSICO POTÊNCIA DE 2 CV, SEM CARREGADOR - CHI DIURNO. AF_05/2023</t>
        </is>
      </c>
      <c r="C32" s="70" t="inlineStr">
        <is>
          <t>SINAPI</t>
        </is>
      </c>
      <c r="D32" s="70" t="inlineStr">
        <is>
          <t>CHI</t>
        </is>
      </c>
      <c r="E32" s="71" t="n">
        <v>413.2877416704</v>
      </c>
      <c r="F32" s="68" t="n">
        <v>0.35</v>
      </c>
      <c r="G32" s="68">
        <f>ROUND(ROUND(E32,2)*ROUND(F32,2),2)</f>
        <v/>
      </c>
    </row>
    <row r="33" ht="24.75" customHeight="1">
      <c r="A33" s="70" t="inlineStr">
        <is>
          <t>88830</t>
        </is>
      </c>
      <c r="B33" s="7" t="inlineStr">
        <is>
          <t>BETONEIRA CAPACIDADE NOMINAL DE 400 L, CAPACIDADE DE MISTURA 280 L, MOTOR ELÉTRICO TRIFÁSICO POTÊNCIA DE 2 CV, SEM CARREGADOR - CHP DIURNO. AF_05/2023</t>
        </is>
      </c>
      <c r="C33" s="70" t="inlineStr">
        <is>
          <t>SINAPI</t>
        </is>
      </c>
      <c r="D33" s="70" t="inlineStr">
        <is>
          <t>CHP</t>
        </is>
      </c>
      <c r="E33" s="71" t="n">
        <v>128.114522424</v>
      </c>
      <c r="F33" s="68" t="n">
        <v>1.89</v>
      </c>
      <c r="G33" s="68">
        <f>ROUND(ROUND(E33,2)*ROUND(F33,2),2)</f>
        <v/>
      </c>
    </row>
    <row r="34" ht="24.75" customHeight="1">
      <c r="A34" s="70" t="inlineStr">
        <is>
          <t>88826</t>
        </is>
      </c>
      <c r="B34" s="7" t="inlineStr">
        <is>
          <t>BETONEIRA CAPACIDADE NOMINAL DE 400 L, CAPACIDADE DE MISTURA 280 L, MOTOR ELÉTRICO TRIFÁSICO POTÊNCIA DE 2 CV, SEM CARREGADOR - DEPRECIAÇÃO. AF_05/2023</t>
        </is>
      </c>
      <c r="C34" s="70" t="inlineStr">
        <is>
          <t>SINAPI</t>
        </is>
      </c>
      <c r="D34" s="70" t="inlineStr">
        <is>
          <t>H</t>
        </is>
      </c>
      <c r="E34" s="71" t="n">
        <v>541.4022640944</v>
      </c>
      <c r="F34" s="68" t="n">
        <v>0.28</v>
      </c>
      <c r="G34" s="68">
        <f>ROUND(ROUND(E34,2)*ROUND(F34,2),2)</f>
        <v/>
      </c>
    </row>
    <row r="35" ht="24.75" customHeight="1">
      <c r="A35" s="70" t="inlineStr">
        <is>
          <t>88827</t>
        </is>
      </c>
      <c r="B35" s="7" t="inlineStr">
        <is>
          <t>BETONEIRA CAPACIDADE NOMINAL DE 400 L, CAPACIDADE DE MISTURA 280 L, MOTOR ELÉTRICO TRIFÁSICO POTÊNCIA DE 2 CV, SEM CARREGADOR - JUROS. AF_05/2023</t>
        </is>
      </c>
      <c r="C35" s="70" t="inlineStr">
        <is>
          <t>SINAPI</t>
        </is>
      </c>
      <c r="D35" s="70" t="inlineStr">
        <is>
          <t>H</t>
        </is>
      </c>
      <c r="E35" s="71" t="n">
        <v>541.4022640944</v>
      </c>
      <c r="F35" s="68" t="n">
        <v>0.07000000000000001</v>
      </c>
      <c r="G35" s="68">
        <f>ROUND(ROUND(E35,2)*ROUND(F35,2),2)</f>
        <v/>
      </c>
    </row>
    <row r="36" ht="24.75" customHeight="1">
      <c r="A36" s="70" t="inlineStr">
        <is>
          <t>88828</t>
        </is>
      </c>
      <c r="B36" s="7" t="inlineStr">
        <is>
          <t>BETONEIRA CAPACIDADE NOMINAL DE 400 L, CAPACIDADE DE MISTURA 280 L, MOTOR ELÉTRICO TRIFÁSICO POTÊNCIA DE 2 CV, SEM CARREGADOR - MANUTENÇÃO. AF_05/2023</t>
        </is>
      </c>
      <c r="C36" s="70" t="inlineStr">
        <is>
          <t>SINAPI</t>
        </is>
      </c>
      <c r="D36" s="70" t="inlineStr">
        <is>
          <t>H</t>
        </is>
      </c>
      <c r="E36" s="71" t="n">
        <v>128.114522424</v>
      </c>
      <c r="F36" s="68" t="n">
        <v>0.33</v>
      </c>
      <c r="G36" s="68">
        <f>ROUND(ROUND(E36,2)*ROUND(F36,2),2)</f>
        <v/>
      </c>
    </row>
    <row r="37" ht="24.75" customHeight="1">
      <c r="A37" s="70" t="inlineStr">
        <is>
          <t>88829</t>
        </is>
      </c>
      <c r="B37" s="7" t="inlineStr">
        <is>
          <t>BETONEIRA CAPACIDADE NOMINAL DE 400 L, CAPACIDADE DE MISTURA 280 L, MOTOR ELÉTRICO TRIFÁSICO POTÊNCIA DE 2 CV, SEM CARREGADOR - MATERIAIS NA OPERAÇÃO. AF_05/2023</t>
        </is>
      </c>
      <c r="C37" s="70" t="inlineStr">
        <is>
          <t>SINAPI</t>
        </is>
      </c>
      <c r="D37" s="70" t="inlineStr">
        <is>
          <t>H</t>
        </is>
      </c>
      <c r="E37" s="71" t="n">
        <v>128.114522424</v>
      </c>
      <c r="F37" s="68" t="n">
        <v>1.21</v>
      </c>
      <c r="G37" s="68">
        <f>ROUND(ROUND(E37,2)*ROUND(F37,2),2)</f>
        <v/>
      </c>
    </row>
    <row r="38" ht="24.75" customHeight="1">
      <c r="A38" s="70" t="inlineStr">
        <is>
          <t>89226</t>
        </is>
      </c>
      <c r="B38" s="7" t="inlineStr">
        <is>
          <t>BETONEIRA CAPACIDADE NOMINAL DE 600 L, CAPACIDADE DE MISTURA 360 L, MOTOR ELÉTRICO TRIFÁSICO POTÊNCIA DE 4 CV, SEM CARREGADOR - CHI DIURNO. AF_05/2023</t>
        </is>
      </c>
      <c r="C38" s="70" t="inlineStr">
        <is>
          <t>SINAPI</t>
        </is>
      </c>
      <c r="D38" s="70" t="inlineStr">
        <is>
          <t>CHI</t>
        </is>
      </c>
      <c r="E38" s="71" t="n">
        <v>5.9091702713696</v>
      </c>
      <c r="F38" s="68" t="n">
        <v>1.45</v>
      </c>
      <c r="G38" s="68">
        <f>ROUND(ROUND(E38,2)*ROUND(F38,2),2)</f>
        <v/>
      </c>
    </row>
    <row r="39" ht="24.75" customHeight="1">
      <c r="A39" s="70" t="inlineStr">
        <is>
          <t>89225</t>
        </is>
      </c>
      <c r="B39" s="7" t="inlineStr">
        <is>
          <t>BETONEIRA CAPACIDADE NOMINAL DE 600 L, CAPACIDADE DE MISTURA 360 L, MOTOR ELÉTRICO TRIFÁSICO POTÊNCIA DE 4 CV, SEM CARREGADOR - CHP DIURNO. AF_05/2023</t>
        </is>
      </c>
      <c r="C39" s="70" t="inlineStr">
        <is>
          <t>SINAPI</t>
        </is>
      </c>
      <c r="D39" s="70" t="inlineStr">
        <is>
          <t>CHP</t>
        </is>
      </c>
      <c r="E39" s="71" t="n">
        <v>5.6138777379824</v>
      </c>
      <c r="F39" s="68" t="n">
        <v>5.23</v>
      </c>
      <c r="G39" s="68">
        <f>ROUND(ROUND(E39,2)*ROUND(F39,2),2)</f>
        <v/>
      </c>
    </row>
    <row r="40" ht="24.75" customHeight="1">
      <c r="A40" s="70" t="inlineStr">
        <is>
          <t>89221</t>
        </is>
      </c>
      <c r="B40" s="7" t="inlineStr">
        <is>
          <t>BETONEIRA CAPACIDADE NOMINAL DE 600 L, CAPACIDADE DE MISTURA 360 L, MOTOR ELÉTRICO TRIFÁSICO POTÊNCIA DE 4 CV, SEM CARREGADOR - DEPRECIAÇÃO. AF_05/2023</t>
        </is>
      </c>
      <c r="C40" s="70" t="inlineStr">
        <is>
          <t>SINAPI</t>
        </is>
      </c>
      <c r="D40" s="70" t="inlineStr">
        <is>
          <t>H</t>
        </is>
      </c>
      <c r="E40" s="71" t="n">
        <v>11.523048009352</v>
      </c>
      <c r="F40" s="68" t="n">
        <v>1.17</v>
      </c>
      <c r="G40" s="68">
        <f>ROUND(ROUND(E40,2)*ROUND(F40,2),2)</f>
        <v/>
      </c>
    </row>
    <row r="41" ht="24.75" customHeight="1">
      <c r="A41" s="70" t="inlineStr">
        <is>
          <t>89222</t>
        </is>
      </c>
      <c r="B41" s="7" t="inlineStr">
        <is>
          <t>BETONEIRA CAPACIDADE NOMINAL DE 600 L, CAPACIDADE DE MISTURA 360 L, MOTOR ELÉTRICO TRIFÁSICO POTÊNCIA DE 4 CV, SEM CARREGADOR - JUROS. AF_05/2023</t>
        </is>
      </c>
      <c r="C41" s="70" t="inlineStr">
        <is>
          <t>SINAPI</t>
        </is>
      </c>
      <c r="D41" s="70" t="inlineStr">
        <is>
          <t>H</t>
        </is>
      </c>
      <c r="E41" s="71" t="n">
        <v>11.523048009352</v>
      </c>
      <c r="F41" s="68" t="n">
        <v>0.28</v>
      </c>
      <c r="G41" s="68">
        <f>ROUND(ROUND(E41,2)*ROUND(F41,2),2)</f>
        <v/>
      </c>
    </row>
    <row r="42" ht="24.75" customHeight="1">
      <c r="A42" s="70" t="inlineStr">
        <is>
          <t>89223</t>
        </is>
      </c>
      <c r="B42" s="7" t="inlineStr">
        <is>
          <t>BETONEIRA CAPACIDADE NOMINAL DE 600 L, CAPACIDADE DE MISTURA 360 L, MOTOR ELÉTRICO TRIFÁSICO POTÊNCIA DE 4 CV, SEM CARREGADOR - MANUTENÇÃO. AF_05/2023</t>
        </is>
      </c>
      <c r="C42" s="70" t="inlineStr">
        <is>
          <t>SINAPI</t>
        </is>
      </c>
      <c r="D42" s="70" t="inlineStr">
        <is>
          <t>H</t>
        </is>
      </c>
      <c r="E42" s="71" t="n">
        <v>5.6138777379824</v>
      </c>
      <c r="F42" s="68" t="n">
        <v>1.36</v>
      </c>
      <c r="G42" s="68">
        <f>ROUND(ROUND(E42,2)*ROUND(F42,2),2)</f>
        <v/>
      </c>
    </row>
    <row r="43" ht="24.75" customHeight="1">
      <c r="A43" s="70" t="inlineStr">
        <is>
          <t>89224</t>
        </is>
      </c>
      <c r="B43" s="7" t="inlineStr">
        <is>
          <t>BETONEIRA CAPACIDADE NOMINAL DE 600 L, CAPACIDADE DE MISTURA 360 L, MOTOR ELÉTRICO TRIFÁSICO POTÊNCIA DE 4 CV, SEM CARREGADOR - MATERIAIS NA OPERAÇÃO. AF_05/2023</t>
        </is>
      </c>
      <c r="C43" s="70" t="inlineStr">
        <is>
          <t>SINAPI</t>
        </is>
      </c>
      <c r="D43" s="70" t="inlineStr">
        <is>
          <t>H</t>
        </is>
      </c>
      <c r="E43" s="71" t="n">
        <v>5.6138777379824</v>
      </c>
      <c r="F43" s="68" t="n">
        <v>2.42</v>
      </c>
      <c r="G43" s="68">
        <f>ROUND(ROUND(E43,2)*ROUND(F43,2),2)</f>
        <v/>
      </c>
    </row>
    <row r="44" ht="16.5" customHeight="1">
      <c r="A44" s="70" t="inlineStr">
        <is>
          <t>91924</t>
        </is>
      </c>
      <c r="B44" s="7" t="inlineStr">
        <is>
          <t>CABO DE COBRE FLEXÍVEL ISOLADO, 1,5 MM², ANTI-CHAMA 450/750 V, PARA CIRCUITOS TERMINAIS - FORNECIMENTO E INSTALAÇÃO. AF_03/2023</t>
        </is>
      </c>
      <c r="C44" s="70" t="inlineStr">
        <is>
          <t>SINAPI</t>
        </is>
      </c>
      <c r="D44" s="70" t="inlineStr">
        <is>
          <t>M</t>
        </is>
      </c>
      <c r="E44" s="71" t="n">
        <v>30.6874</v>
      </c>
      <c r="F44" s="68" t="n">
        <v>3.12</v>
      </c>
      <c r="G44" s="68">
        <f>ROUND(ROUND(E44,2)*ROUND(F44,2),2)</f>
        <v/>
      </c>
    </row>
    <row r="45" ht="16.5" customHeight="1">
      <c r="A45" s="70" t="inlineStr">
        <is>
          <t>91933</t>
        </is>
      </c>
      <c r="B45" s="7" t="inlineStr">
        <is>
          <t>CABO DE COBRE FLEXÍVEL ISOLADO, 10 MM², ANTI-CHAMA 0,6/1,0 KV, PARA CIRCUITOS TERMINAIS - FORNECIMENTO E INSTALAÇÃO. AF_03/2023</t>
        </is>
      </c>
      <c r="C45" s="70" t="inlineStr">
        <is>
          <t>SINAPI</t>
        </is>
      </c>
      <c r="D45" s="70" t="inlineStr">
        <is>
          <t>M</t>
        </is>
      </c>
      <c r="E45" s="71" t="n">
        <v>11</v>
      </c>
      <c r="F45" s="68" t="n">
        <v>17.07</v>
      </c>
      <c r="G45" s="68">
        <f>ROUND(ROUND(E45,2)*ROUND(F45,2),2)</f>
        <v/>
      </c>
    </row>
    <row r="46" ht="16.5" customHeight="1">
      <c r="A46" s="70" t="inlineStr">
        <is>
          <t>91926</t>
        </is>
      </c>
      <c r="B46" s="7" t="inlineStr">
        <is>
          <t>CABO DE COBRE FLEXÍVEL ISOLADO, 2,5 MM², ANTI-CHAMA 450/750 V, PARA CIRCUITOS TERMINAIS - FORNECIMENTO E INSTALAÇÃO. AF_03/2023</t>
        </is>
      </c>
      <c r="C46" s="70" t="inlineStr">
        <is>
          <t>SINAPI</t>
        </is>
      </c>
      <c r="D46" s="70" t="inlineStr">
        <is>
          <t>M</t>
        </is>
      </c>
      <c r="E46" s="71" t="n">
        <v>56.1042</v>
      </c>
      <c r="F46" s="68" t="n">
        <v>4.54</v>
      </c>
      <c r="G46" s="68">
        <f>ROUND(ROUND(E46,2)*ROUND(F46,2),2)</f>
        <v/>
      </c>
    </row>
    <row r="47" ht="16.5" customHeight="1">
      <c r="A47" s="70" t="inlineStr">
        <is>
          <t>98102</t>
        </is>
      </c>
      <c r="B47" s="7" t="inlineStr">
        <is>
          <t>CAIXA DE GORDURA SIMPLES, CIRCULAR, EM CONCRETO PRÉ-MOLDADO, DIÂMETRO INTERNO = 0,4 M, ALTURA INTERNA = 0,4 M. AF_12/2020</t>
        </is>
      </c>
      <c r="C47" s="70" t="inlineStr">
        <is>
          <t>SINAPI</t>
        </is>
      </c>
      <c r="D47" s="70" t="inlineStr">
        <is>
          <t>UN</t>
        </is>
      </c>
      <c r="E47" s="71" t="n">
        <v>0.3752</v>
      </c>
      <c r="F47" s="68" t="n">
        <v>185.66</v>
      </c>
      <c r="G47" s="68">
        <f>ROUND(ROUND(E47,2)*ROUND(F47,2),2)</f>
        <v/>
      </c>
    </row>
    <row r="48" ht="24.75" customHeight="1">
      <c r="A48" s="70" t="inlineStr">
        <is>
          <t>97906</t>
        </is>
      </c>
      <c r="B48" s="7" t="inlineStr">
        <is>
          <t>CAIXA ENTERRADA HIDRÁULICA RETANGULAR, EM ALVENARIA COM BLOCOS DE CONCRETO, DIMENSÕES INTERNAS: 0,6X0,6X0,6 M PARA REDE DE ESGOTO. AF_12/2020</t>
        </is>
      </c>
      <c r="C48" s="70" t="inlineStr">
        <is>
          <t>SINAPI</t>
        </is>
      </c>
      <c r="D48" s="70" t="inlineStr">
        <is>
          <t>UN</t>
        </is>
      </c>
      <c r="E48" s="71" t="n">
        <v>0.3752</v>
      </c>
      <c r="F48" s="68" t="n">
        <v>462.34</v>
      </c>
      <c r="G48" s="68">
        <f>ROUND(ROUND(E48,2)*ROUND(F48,2),2)</f>
        <v/>
      </c>
    </row>
    <row r="49" ht="16.5" customHeight="1">
      <c r="A49" s="70" t="inlineStr">
        <is>
          <t>91937</t>
        </is>
      </c>
      <c r="B49" s="7" t="inlineStr">
        <is>
          <t>CAIXA OCTOGONAL 3" X 3", PVC, INSTALADA EM LAJE - FORNECIMENTO E INSTALAÇÃO. AF_03/2023</t>
        </is>
      </c>
      <c r="C49" s="70" t="inlineStr">
        <is>
          <t>SINAPI</t>
        </is>
      </c>
      <c r="D49" s="70" t="inlineStr">
        <is>
          <t>UN</t>
        </is>
      </c>
      <c r="E49" s="71" t="n">
        <v>6.0354</v>
      </c>
      <c r="F49" s="68" t="n">
        <v>15.24</v>
      </c>
      <c r="G49" s="68">
        <f>ROUND(ROUND(E49,2)*ROUND(F49,2),2)</f>
        <v/>
      </c>
    </row>
    <row r="50" ht="24.75" customHeight="1">
      <c r="A50" s="70" t="inlineStr">
        <is>
          <t>91387</t>
        </is>
      </c>
      <c r="B50" s="7" t="inlineStr">
        <is>
          <t>CAMINHÃO BASCULANTE 10 M3, TRUCADO CABINE SIMPLES, PESO BRUTO TOTAL 23.000 KG, CARGA ÚTIL MÁXIMA 15.935 KG, DISTÂNCIA ENTRE EIXOS 4,80 M, POTÊNCIA 230 CV INCLUSIVE CAÇAMBA METÁLICA - CHI DIURNO. AF_06/2014</t>
        </is>
      </c>
      <c r="C50" s="70" t="inlineStr">
        <is>
          <t>SINAPI</t>
        </is>
      </c>
      <c r="D50" s="70" t="inlineStr">
        <is>
          <t>CHI</t>
        </is>
      </c>
      <c r="E50" s="71" t="n">
        <v>4.902036</v>
      </c>
      <c r="F50" s="68" t="n">
        <v>80.31</v>
      </c>
      <c r="G50" s="68">
        <f>ROUND(ROUND(E50,2)*ROUND(F50,2),2)</f>
        <v/>
      </c>
    </row>
    <row r="51" ht="24.75" customHeight="1">
      <c r="A51" s="70" t="inlineStr">
        <is>
          <t>91386</t>
        </is>
      </c>
      <c r="B51" s="7" t="inlineStr">
        <is>
          <t>CAMINHÃO BASCULANTE 10 M3, TRUCADO CABINE SIMPLES, PESO BRUTO TOTAL 23.000 KG, CARGA ÚTIL MÁXIMA 15.935 KG, DISTÂNCIA ENTRE EIXOS 4,80 M, POTÊNCIA 230 CV INCLUSIVE CAÇAMBA METÁLICA - CHP DIURNO. AF_06/2014</t>
        </is>
      </c>
      <c r="C51" s="70" t="inlineStr">
        <is>
          <t>SINAPI</t>
        </is>
      </c>
      <c r="D51" s="70" t="inlineStr">
        <is>
          <t>CHP</t>
        </is>
      </c>
      <c r="E51" s="71" t="n">
        <v>7.033356</v>
      </c>
      <c r="F51" s="68" t="n">
        <v>280.86</v>
      </c>
      <c r="G51" s="68">
        <f>ROUND(ROUND(E51,2)*ROUND(F51,2),2)</f>
        <v/>
      </c>
    </row>
    <row r="52" ht="24.75" customHeight="1">
      <c r="A52" s="70" t="inlineStr">
        <is>
          <t>91380</t>
        </is>
      </c>
      <c r="B52" s="7" t="inlineStr">
        <is>
          <t>CAMINHÃO BASCULANTE 10 M3, TRUCADO CABINE SIMPLES, PESO BRUTO TOTAL 23.000 KG, CARGA ÚTIL MÁXIMA 15.935 KG, DISTÂNCIA ENTRE EIXOS 4,80 M, POTÊNCIA 230 CV INCLUSIVE CAÇAMBA METÁLICA - DEPRECIAÇÃO. AF_06/2014</t>
        </is>
      </c>
      <c r="C52" s="70" t="inlineStr">
        <is>
          <t>SINAPI</t>
        </is>
      </c>
      <c r="D52" s="70" t="inlineStr">
        <is>
          <t>H</t>
        </is>
      </c>
      <c r="E52" s="71" t="n">
        <v>11.935392</v>
      </c>
      <c r="F52" s="68" t="n">
        <v>29.13</v>
      </c>
      <c r="G52" s="68">
        <f>ROUND(ROUND(E52,2)*ROUND(F52,2),2)</f>
        <v/>
      </c>
    </row>
    <row r="53" ht="24.75" customHeight="1">
      <c r="A53" s="70" t="inlineStr">
        <is>
          <t>91382</t>
        </is>
      </c>
      <c r="B53" s="7" t="inlineStr">
        <is>
          <t>CAMINHÃO BASCULANTE 10 M3, TRUCADO CABINE SIMPLES, PESO BRUTO TOTAL 23.000 KG, CARGA ÚTIL MÁXIMA 15.935 KG, DISTÂNCIA ENTRE EIXOS 4,80 M, POTÊNCIA 230 CV INCLUSIVE CAÇAMBA METÁLICA - IMPOSTOS E SEGUROS. AF_06/2014</t>
        </is>
      </c>
      <c r="C53" s="70" t="inlineStr">
        <is>
          <t>SINAPI</t>
        </is>
      </c>
      <c r="D53" s="70" t="inlineStr">
        <is>
          <t>H</t>
        </is>
      </c>
      <c r="E53" s="71" t="n">
        <v>11.935392</v>
      </c>
      <c r="F53" s="68" t="n">
        <v>4.52</v>
      </c>
      <c r="G53" s="68">
        <f>ROUND(ROUND(E53,2)*ROUND(F53,2),2)</f>
        <v/>
      </c>
    </row>
    <row r="54" ht="24.75" customHeight="1">
      <c r="A54" s="70" t="inlineStr">
        <is>
          <t>91381</t>
        </is>
      </c>
      <c r="B54" s="7" t="inlineStr">
        <is>
          <t>CAMINHÃO BASCULANTE 10 M3, TRUCADO CABINE SIMPLES, PESO BRUTO TOTAL 23.000 KG, CARGA ÚTIL MÁXIMA 15.935 KG, DISTÂNCIA ENTRE EIXOS 4,80 M, POTÊNCIA 230 CV INCLUSIVE CAÇAMBA METÁLICA - JUROS. AF_06/2014</t>
        </is>
      </c>
      <c r="C54" s="70" t="inlineStr">
        <is>
          <t>SINAPI</t>
        </is>
      </c>
      <c r="D54" s="70" t="inlineStr">
        <is>
          <t>H</t>
        </is>
      </c>
      <c r="E54" s="71" t="n">
        <v>11.935392</v>
      </c>
      <c r="F54" s="68" t="n">
        <v>11.19</v>
      </c>
      <c r="G54" s="68">
        <f>ROUND(ROUND(E54,2)*ROUND(F54,2),2)</f>
        <v/>
      </c>
    </row>
    <row r="55" ht="24.75" customHeight="1">
      <c r="A55" s="70" t="inlineStr">
        <is>
          <t>91383</t>
        </is>
      </c>
      <c r="B55" s="7" t="inlineStr">
        <is>
          <t>CAMINHÃO BASCULANTE 10 M3, TRUCADO CABINE SIMPLES, PESO BRUTO TOTAL 23.000 KG, CARGA ÚTIL MÁXIMA 15.935 KG, DISTÂNCIA ENTRE EIXOS 4,80 M, POTÊNCIA 230 CV INCLUSIVE CAÇAMBA METÁLICA - MANUTENÇÃO. AF_06/2014</t>
        </is>
      </c>
      <c r="C55" s="70" t="inlineStr">
        <is>
          <t>SINAPI</t>
        </is>
      </c>
      <c r="D55" s="70" t="inlineStr">
        <is>
          <t>H</t>
        </is>
      </c>
      <c r="E55" s="71" t="n">
        <v>7.033356</v>
      </c>
      <c r="F55" s="68" t="n">
        <v>52.43</v>
      </c>
      <c r="G55" s="68">
        <f>ROUND(ROUND(E55,2)*ROUND(F55,2),2)</f>
        <v/>
      </c>
    </row>
    <row r="56" ht="24.75" customHeight="1">
      <c r="A56" s="70" t="inlineStr">
        <is>
          <t>91384</t>
        </is>
      </c>
      <c r="B56" s="7" t="inlineStr">
        <is>
          <t>CAMINHÃO BASCULANTE 10 M3, TRUCADO CABINE SIMPLES, PESO BRUTO TOTAL 23.000 KG, CARGA ÚTIL MÁXIMA 15.935 KG, DISTÂNCIA ENTRE EIXOS 4,80 M, POTÊNCIA 230 CV INCLUSIVE CAÇAMBA METÁLICA - MATERIAIS NA OPERAÇÃO. AF_06/2014</t>
        </is>
      </c>
      <c r="C56" s="70" t="inlineStr">
        <is>
          <t>SINAPI</t>
        </is>
      </c>
      <c r="D56" s="70" t="inlineStr">
        <is>
          <t>H</t>
        </is>
      </c>
      <c r="E56" s="71" t="n">
        <v>7.033356</v>
      </c>
      <c r="F56" s="68" t="n">
        <v>148.12</v>
      </c>
      <c r="G56" s="68">
        <f>ROUND(ROUND(E56,2)*ROUND(F56,2),2)</f>
        <v/>
      </c>
    </row>
    <row r="57" ht="24.75" customHeight="1">
      <c r="A57" s="70" t="inlineStr">
        <is>
          <t>5903</t>
        </is>
      </c>
      <c r="B57" s="7" t="inlineStr">
        <is>
          <t>CAMINHÃO PIPA 10.000 L TRUCADO, PESO BRUTO TOTAL 23.000 KG, CARGA ÚTIL MÁXIMA 15.935 KG, DISTÂNCIA ENTRE EIXOS 4,8 M, POTÊNCIA 230 CV, INCLUSIVE TANQUE DE AÇO PARA TRANSPORTE DE ÁGUA - CHI DIURNO. AF_06/2014</t>
        </is>
      </c>
      <c r="C57" s="70" t="inlineStr">
        <is>
          <t>SINAPI</t>
        </is>
      </c>
      <c r="D57" s="70" t="inlineStr">
        <is>
          <t>CHI</t>
        </is>
      </c>
      <c r="E57" s="71" t="n">
        <v>0.0002046</v>
      </c>
      <c r="F57" s="68" t="n">
        <v>79.3</v>
      </c>
      <c r="G57" s="68">
        <f>ROUND(ROUND(E57,2)*ROUND(F57,2),2)</f>
        <v/>
      </c>
    </row>
    <row r="58" ht="24.75" customHeight="1">
      <c r="A58" s="70" t="inlineStr">
        <is>
          <t>5901</t>
        </is>
      </c>
      <c r="B58" s="7" t="inlineStr">
        <is>
          <t>CAMINHÃO PIPA 10.000 L TRUCADO, PESO BRUTO TOTAL 23.000 KG, CARGA ÚTIL MÁXIMA 15.935 KG, DISTÂNCIA ENTRE EIXOS 4,8 M, POTÊNCIA 230 CV, INCLUSIVE TANQUE DE AÇO PARA TRANSPORTE DE ÁGUA - CHP DIURNO. AF_06/2014</t>
        </is>
      </c>
      <c r="C58" s="70" t="inlineStr">
        <is>
          <t>SINAPI</t>
        </is>
      </c>
      <c r="D58" s="70" t="inlineStr">
        <is>
          <t>CHP</t>
        </is>
      </c>
      <c r="E58" s="71" t="n">
        <v>0.0018414</v>
      </c>
      <c r="F58" s="68" t="n">
        <v>331.92</v>
      </c>
      <c r="G58" s="68">
        <f>ROUND(ROUND(E58,2)*ROUND(F58,2),2)</f>
        <v/>
      </c>
    </row>
    <row r="59" ht="24.75" customHeight="1">
      <c r="A59" s="70" t="inlineStr">
        <is>
          <t>91396</t>
        </is>
      </c>
      <c r="B59" s="7" t="inlineStr">
        <is>
          <t>CAMINHÃO PIPA 10.000 L TRUCADO, PESO BRUTO TOTAL 23.000 KG, CARGA ÚTIL MÁXIMA 15.935 KG, DISTÂNCIA ENTRE EIXOS 4,8 M, POTÊNCIA 230 CV, INCLUSIVE TANQUE DE AÇO PARA TRANSPORTE DE ÁGUA - DEPRECIAÇÃO. AF_06/2014</t>
        </is>
      </c>
      <c r="C59" s="70" t="inlineStr">
        <is>
          <t>SINAPI</t>
        </is>
      </c>
      <c r="D59" s="70" t="inlineStr">
        <is>
          <t>H</t>
        </is>
      </c>
      <c r="E59" s="71" t="n">
        <v>0.002046</v>
      </c>
      <c r="F59" s="68" t="n">
        <v>29.11</v>
      </c>
      <c r="G59" s="68">
        <f>ROUND(ROUND(E59,2)*ROUND(F59,2),2)</f>
        <v/>
      </c>
    </row>
    <row r="60" ht="24.75" customHeight="1">
      <c r="A60" s="70" t="inlineStr">
        <is>
          <t>91398</t>
        </is>
      </c>
      <c r="B60" s="7" t="inlineStr">
        <is>
          <t>CAMINHÃO PIPA 10.000 L TRUCADO, PESO BRUTO TOTAL 23.000 KG, CARGA ÚTIL MÁXIMA 15.935 KG, DISTÂNCIA ENTRE EIXOS 4,8 M, POTÊNCIA 230 CV, INCLUSIVE TANQUE DE AÇO PARA TRANSPORTE DE ÁGUA - IMPOSTOS E SEGUROS. AF_06/2014</t>
        </is>
      </c>
      <c r="C60" s="70" t="inlineStr">
        <is>
          <t>SINAPI</t>
        </is>
      </c>
      <c r="D60" s="70" t="inlineStr">
        <is>
          <t>H</t>
        </is>
      </c>
      <c r="E60" s="71" t="n">
        <v>0.002046</v>
      </c>
      <c r="F60" s="68" t="n">
        <v>4.54</v>
      </c>
      <c r="G60" s="68">
        <f>ROUND(ROUND(E60,2)*ROUND(F60,2),2)</f>
        <v/>
      </c>
    </row>
    <row r="61" ht="24.75" customHeight="1">
      <c r="A61" s="70" t="inlineStr">
        <is>
          <t>91397</t>
        </is>
      </c>
      <c r="B61" s="7" t="inlineStr">
        <is>
          <t>CAMINHÃO PIPA 10.000 L TRUCADO, PESO BRUTO TOTAL 23.000 KG, CARGA ÚTIL MÁXIMA 15.935 KG, DISTÂNCIA ENTRE EIXOS 4,8 M, POTÊNCIA 230 CV, INCLUSIVE TANQUE DE AÇO PARA TRANSPORTE DE ÁGUA - JUROS. AF_06/2014</t>
        </is>
      </c>
      <c r="C61" s="70" t="inlineStr">
        <is>
          <t>SINAPI</t>
        </is>
      </c>
      <c r="D61" s="70" t="inlineStr">
        <is>
          <t>H</t>
        </is>
      </c>
      <c r="E61" s="71" t="n">
        <v>0.002046</v>
      </c>
      <c r="F61" s="68" t="n">
        <v>11.25</v>
      </c>
      <c r="G61" s="68">
        <f>ROUND(ROUND(E61,2)*ROUND(F61,2),2)</f>
        <v/>
      </c>
    </row>
    <row r="62" ht="24.75" customHeight="1">
      <c r="A62" s="70" t="inlineStr">
        <is>
          <t>5763</t>
        </is>
      </c>
      <c r="B62" s="7" t="inlineStr">
        <is>
          <t>CAMINHÃO PIPA 10.000 L TRUCADO, PESO BRUTO TOTAL 23.000 KG, CARGA ÚTIL MÁXIMA 15.935 KG, DISTÂNCIA ENTRE EIXOS 4,8 M, POTÊNCIA 230 CV, INCLUSIVE TANQUE DE AÇO PARA TRANSPORTE DE ÁGUA - MANUTENÇÃO. AF_06/2014</t>
        </is>
      </c>
      <c r="C62" s="70" t="inlineStr">
        <is>
          <t>SINAPI</t>
        </is>
      </c>
      <c r="D62" s="70" t="inlineStr">
        <is>
          <t>H</t>
        </is>
      </c>
      <c r="E62" s="71" t="n">
        <v>0.0018414</v>
      </c>
      <c r="F62" s="68" t="n">
        <v>51.62</v>
      </c>
      <c r="G62" s="68">
        <f>ROUND(ROUND(E62,2)*ROUND(F62,2),2)</f>
        <v/>
      </c>
    </row>
    <row r="63" ht="33" customHeight="1">
      <c r="A63" s="70" t="inlineStr">
        <is>
          <t>53831</t>
        </is>
      </c>
      <c r="B63" s="7" t="inlineStr">
        <is>
          <t>CAMINHÃO PIPA 10.000 L TRUCADO, PESO BRUTO TOTAL 23.000 KG, CARGA ÚTIL MÁXIMA 15.935 KG, DISTÂNCIA ENTRE EIXOS 4,8 M, POTÊNCIA 230 CV, INCLUSIVE TANQUE DE AÇO PARA TRANSPORTE DE ÁGUA - MATERIAIS NA OPERAÇÃO. AF_06/2014</t>
        </is>
      </c>
      <c r="C63" s="70" t="inlineStr">
        <is>
          <t>SINAPI</t>
        </is>
      </c>
      <c r="D63" s="70" t="inlineStr">
        <is>
          <t>H</t>
        </is>
      </c>
      <c r="E63" s="71" t="n">
        <v>0.0018414</v>
      </c>
      <c r="F63" s="68" t="n">
        <v>201</v>
      </c>
      <c r="G63" s="68">
        <f>ROUND(ROUND(E63,2)*ROUND(F63,2),2)</f>
        <v/>
      </c>
    </row>
    <row r="64">
      <c r="A64" s="70" t="inlineStr">
        <is>
          <t>88261</t>
        </is>
      </c>
      <c r="B64" s="7" t="inlineStr">
        <is>
          <t>CARPINTEIRO DE ESQUADRIA COM ENCARGOS COMPLEMENTARES</t>
        </is>
      </c>
      <c r="C64" s="70" t="inlineStr">
        <is>
          <t>SINAPI</t>
        </is>
      </c>
      <c r="D64" s="70" t="inlineStr">
        <is>
          <t>H</t>
        </is>
      </c>
      <c r="E64" s="71" t="n">
        <v>33.64188255488</v>
      </c>
      <c r="F64" s="68" t="n">
        <v>27.62</v>
      </c>
      <c r="G64" s="68">
        <f>ROUND(ROUND(E64,2)*ROUND(F64,2),2)</f>
        <v/>
      </c>
    </row>
    <row r="65">
      <c r="A65" s="70" t="inlineStr">
        <is>
          <t>88262</t>
        </is>
      </c>
      <c r="B65" s="7" t="inlineStr">
        <is>
          <t>CARPINTEIRO DE FORMAS COM ENCARGOS COMPLEMENTARES</t>
        </is>
      </c>
      <c r="C65" s="70" t="inlineStr">
        <is>
          <t>SINAPI</t>
        </is>
      </c>
      <c r="D65" s="70" t="inlineStr">
        <is>
          <t>H</t>
        </is>
      </c>
      <c r="E65" s="71" t="n">
        <v>1279.3517153</v>
      </c>
      <c r="F65" s="68" t="n">
        <v>28.52</v>
      </c>
      <c r="G65" s="68">
        <f>ROUND(ROUND(E65,2)*ROUND(F65,2),2)</f>
        <v/>
      </c>
    </row>
    <row r="66" ht="24.75" customHeight="1">
      <c r="A66" s="70" t="inlineStr">
        <is>
          <t>90466</t>
        </is>
      </c>
      <c r="B66" s="7" t="inlineStr">
        <is>
          <t>CHUMBAMENTO LINEAR EM ALVENARIA PARA RAMAIS/DISTRIBUIÇÃO DE INSTALAÇÕES HIDRÁULICAS COM DIÂMETROS MENORES OU IGUAIS A 40 MM. AF_09/2023</t>
        </is>
      </c>
      <c r="C66" s="70" t="inlineStr">
        <is>
          <t>SINAPI</t>
        </is>
      </c>
      <c r="D66" s="70" t="inlineStr">
        <is>
          <t>M</t>
        </is>
      </c>
      <c r="E66" s="71" t="n">
        <v>1.608852</v>
      </c>
      <c r="F66" s="68" t="n">
        <v>15.57</v>
      </c>
      <c r="G66" s="68">
        <f>ROUND(ROUND(E66,2)*ROUND(F66,2),2)</f>
        <v/>
      </c>
    </row>
    <row r="67" ht="16.5" customHeight="1">
      <c r="A67" s="70" t="inlineStr">
        <is>
          <t>91534</t>
        </is>
      </c>
      <c r="B67" s="7" t="inlineStr">
        <is>
          <t>COMPACTADOR DE SOLOS DE PERCUSSÃO (SOQUETE) COM MOTOR A GASOLINA 4 TEMPOS, POTÊNCIA 4 CV - CHI DIURNO. AF_08/2015</t>
        </is>
      </c>
      <c r="C67" s="70" t="inlineStr">
        <is>
          <t>SINAPI</t>
        </is>
      </c>
      <c r="D67" s="70" t="inlineStr">
        <is>
          <t>CHI</t>
        </is>
      </c>
      <c r="E67" s="71" t="n">
        <v>0.001573858944</v>
      </c>
      <c r="F67" s="68" t="n">
        <v>33.26</v>
      </c>
      <c r="G67" s="68">
        <f>ROUND(ROUND(E67,2)*ROUND(F67,2),2)</f>
        <v/>
      </c>
    </row>
    <row r="68" ht="16.5" customHeight="1">
      <c r="A68" s="70" t="inlineStr">
        <is>
          <t>91533</t>
        </is>
      </c>
      <c r="B68" s="7" t="inlineStr">
        <is>
          <t>COMPACTADOR DE SOLOS DE PERCUSSÃO (SOQUETE) COM MOTOR A GASOLINA 4 TEMPOS, POTÊNCIA 4 CV - CHP DIURNO. AF_08/2015</t>
        </is>
      </c>
      <c r="C68" s="70" t="inlineStr">
        <is>
          <t>SINAPI</t>
        </is>
      </c>
      <c r="D68" s="70" t="inlineStr">
        <is>
          <t>CHP</t>
        </is>
      </c>
      <c r="E68" s="71" t="n">
        <v>0.068515518912</v>
      </c>
      <c r="F68" s="68" t="n">
        <v>41.04</v>
      </c>
      <c r="G68" s="68">
        <f>ROUND(ROUND(E68,2)*ROUND(F68,2),2)</f>
        <v/>
      </c>
    </row>
    <row r="69" ht="16.5" customHeight="1">
      <c r="A69" s="70" t="inlineStr">
        <is>
          <t>91529</t>
        </is>
      </c>
      <c r="B69" s="7" t="inlineStr">
        <is>
          <t>COMPACTADOR DE SOLOS DE PERCUSSÃO (SOQUETE) COM MOTOR A GASOLINA 4 TEMPOS, POTÊNCIA 4 CV - DEPRECIAÇÃO. AF_08/2015</t>
        </is>
      </c>
      <c r="C69" s="70" t="inlineStr">
        <is>
          <t>SINAPI</t>
        </is>
      </c>
      <c r="D69" s="70" t="inlineStr">
        <is>
          <t>H</t>
        </is>
      </c>
      <c r="E69" s="71" t="n">
        <v>0.070089377856</v>
      </c>
      <c r="F69" s="68" t="n">
        <v>0.82</v>
      </c>
      <c r="G69" s="68">
        <f>ROUND(ROUND(E69,2)*ROUND(F69,2),2)</f>
        <v/>
      </c>
    </row>
    <row r="70" ht="16.5" customHeight="1">
      <c r="A70" s="70" t="inlineStr">
        <is>
          <t>91530</t>
        </is>
      </c>
      <c r="B70" s="7" t="inlineStr">
        <is>
          <t>COMPACTADOR DE SOLOS DE PERCUSSÃO (SOQUETE) COM MOTOR A GASOLINA 4 TEMPOS, POTÊNCIA 4 CV - JUROS. AF_08/2015</t>
        </is>
      </c>
      <c r="C70" s="70" t="inlineStr">
        <is>
          <t>SINAPI</t>
        </is>
      </c>
      <c r="D70" s="70" t="inlineStr">
        <is>
          <t>H</t>
        </is>
      </c>
      <c r="E70" s="71" t="n">
        <v>0.070089377856</v>
      </c>
      <c r="F70" s="68" t="n">
        <v>0.22</v>
      </c>
      <c r="G70" s="68">
        <f>ROUND(ROUND(E70,2)*ROUND(F70,2),2)</f>
        <v/>
      </c>
    </row>
    <row r="71" ht="16.5" customHeight="1">
      <c r="A71" s="70" t="inlineStr">
        <is>
          <t>91531</t>
        </is>
      </c>
      <c r="B71" s="7" t="inlineStr">
        <is>
          <t>COMPACTADOR DE SOLOS DE PERCUSSÃO (SOQUETE) COM MOTOR A GASOLINA 4 TEMPOS, POTÊNCIA 4 CV - MANUTENÇÃO. AF_08/2015</t>
        </is>
      </c>
      <c r="C71" s="70" t="inlineStr">
        <is>
          <t>SINAPI</t>
        </is>
      </c>
      <c r="D71" s="70" t="inlineStr">
        <is>
          <t>H</t>
        </is>
      </c>
      <c r="E71" s="71" t="n">
        <v>0.068515518912</v>
      </c>
      <c r="F71" s="68" t="n">
        <v>1.03</v>
      </c>
      <c r="G71" s="68">
        <f>ROUND(ROUND(E71,2)*ROUND(F71,2),2)</f>
        <v/>
      </c>
    </row>
    <row r="72" ht="16.5" customHeight="1">
      <c r="A72" s="70" t="inlineStr">
        <is>
          <t>91532</t>
        </is>
      </c>
      <c r="B72" s="7" t="inlineStr">
        <is>
          <t>COMPACTADOR DE SOLOS DE PERCUSSÃO (SOQUETE) COM MOTOR A GASOLINA 4 TEMPOS, POTÊNCIA 4 CV - MATERIAIS NA OPERAÇÃO. AF_08/2015</t>
        </is>
      </c>
      <c r="C72" s="70" t="inlineStr">
        <is>
          <t>SINAPI</t>
        </is>
      </c>
      <c r="D72" s="70" t="inlineStr">
        <is>
          <t>H</t>
        </is>
      </c>
      <c r="E72" s="71" t="n">
        <v>0.068515518912</v>
      </c>
      <c r="F72" s="68" t="n">
        <v>6.75</v>
      </c>
      <c r="G72" s="68">
        <f>ROUND(ROUND(E72,2)*ROUND(F72,2),2)</f>
        <v/>
      </c>
    </row>
    <row r="73" ht="16.5" customHeight="1">
      <c r="A73" s="70" t="inlineStr">
        <is>
          <t>94970</t>
        </is>
      </c>
      <c r="B73" s="7" t="inlineStr">
        <is>
          <t>CONCRETO FCK = 20MPA, TRAÇO 1:2,7:3 (EM MASSA SECA DE CIMENTO/ AREIA MÉDIA/ BRITA 1) - PREPARO MECÂNICO COM BETONEIRA 600 L. AF_05/2021</t>
        </is>
      </c>
      <c r="C73" s="70" t="inlineStr">
        <is>
          <t>SINAPI</t>
        </is>
      </c>
      <c r="D73" s="70" t="inlineStr">
        <is>
          <t>M3</t>
        </is>
      </c>
      <c r="E73" s="71" t="n">
        <v>0.02791488</v>
      </c>
      <c r="F73" s="68" t="n">
        <v>484.58</v>
      </c>
      <c r="G73" s="68">
        <f>ROUND(ROUND(E73,2)*ROUND(F73,2),2)</f>
        <v/>
      </c>
    </row>
    <row r="74" ht="16.5" customHeight="1">
      <c r="A74" s="70" t="inlineStr">
        <is>
          <t>94972</t>
        </is>
      </c>
      <c r="B74" s="7" t="inlineStr">
        <is>
          <t>CONCRETO FCK = 30MPA, TRAÇO 1:2,1:2,5 (EM MASSA SECA DE CIMENTO/ AREIA MÉDIA/ BRITA 1) - PREPARO MECÂNICO COM BETONEIRA 600 L. AF_05/2021</t>
        </is>
      </c>
      <c r="C74" s="70" t="inlineStr">
        <is>
          <t>SINAPI</t>
        </is>
      </c>
      <c r="D74" s="70" t="inlineStr">
        <is>
          <t>M3</t>
        </is>
      </c>
      <c r="E74" s="71" t="n">
        <v>4.493670752</v>
      </c>
      <c r="F74" s="68" t="n">
        <v>523.38</v>
      </c>
      <c r="G74" s="68">
        <f>ROUND(ROUND(E74,2)*ROUND(F74,2),2)</f>
        <v/>
      </c>
    </row>
    <row r="75" ht="16.5" customHeight="1">
      <c r="A75" s="70" t="inlineStr">
        <is>
          <t>94974</t>
        </is>
      </c>
      <c r="B75" s="7" t="inlineStr">
        <is>
          <t>CONCRETO MAGRO PARA LASTRO, TRAÇO 1:4,5:4,5 (EM MASSA SECA DE CIMENTO/ AREIA MÉDIA/ BRITA 1) - PREPARO MANUAL. AF_05/2021</t>
        </is>
      </c>
      <c r="C75" s="70" t="inlineStr">
        <is>
          <t>SINAPI</t>
        </is>
      </c>
      <c r="D75" s="70" t="inlineStr">
        <is>
          <t>M3</t>
        </is>
      </c>
      <c r="E75" s="71" t="n">
        <v>0.1944769</v>
      </c>
      <c r="F75" s="68" t="n">
        <v>476.56</v>
      </c>
      <c r="G75" s="68">
        <f>ROUND(ROUND(E75,2)*ROUND(F75,2),2)</f>
        <v/>
      </c>
    </row>
    <row r="76" ht="16.5" customHeight="1">
      <c r="A76" s="70" t="inlineStr">
        <is>
          <t>94968</t>
        </is>
      </c>
      <c r="B76" s="7" t="inlineStr">
        <is>
          <t>CONCRETO MAGRO PARA LASTRO, TRAÇO 1:4,5:4,5 (EM MASSA SECA DE CIMENTO/ AREIA MÉDIA/ BRITA 1) - PREPARO MECÂNICO COM BETONEIRA 600 L. AF_05/2021</t>
        </is>
      </c>
      <c r="C76" s="70" t="inlineStr">
        <is>
          <t>SINAPI</t>
        </is>
      </c>
      <c r="D76" s="70" t="inlineStr">
        <is>
          <t>M3</t>
        </is>
      </c>
      <c r="E76" s="71" t="n">
        <v>3.5982364</v>
      </c>
      <c r="F76" s="68" t="n">
        <v>415.8</v>
      </c>
      <c r="G76" s="68">
        <f>ROUND(ROUND(E76,2)*ROUND(F76,2),2)</f>
        <v/>
      </c>
    </row>
    <row r="77">
      <c r="A77" s="70" t="inlineStr">
        <is>
          <t>C0836</t>
        </is>
      </c>
      <c r="B77" s="7" t="inlineStr">
        <is>
          <t>CONCRETO NÃO ESTRUTURAL PREPARO MANUAL</t>
        </is>
      </c>
      <c r="C77" s="70" t="inlineStr">
        <is>
          <t>SEINFRA</t>
        </is>
      </c>
      <c r="D77" s="70" t="inlineStr">
        <is>
          <t>M3</t>
        </is>
      </c>
      <c r="E77" s="71" t="n">
        <v>0.125</v>
      </c>
      <c r="F77" s="68" t="n">
        <v>520.89</v>
      </c>
      <c r="G77" s="68">
        <f>ROUND(ROUND(E77,2)*ROUND(F77,2),2)</f>
        <v/>
      </c>
    </row>
    <row r="78" ht="16.5" customHeight="1">
      <c r="A78" s="70" t="inlineStr">
        <is>
          <t>95805</t>
        </is>
      </c>
      <c r="B78" s="7" t="inlineStr">
        <is>
          <t>CONDULETE DE PVC, TIPO B, PARA ELETRODUTO DE PVC SOLDÁVEL DN 25 MM (3/4''), APARENTE - FORNECIMENTO E INSTALAÇÃO. AF_10/2022</t>
        </is>
      </c>
      <c r="C78" s="70" t="inlineStr">
        <is>
          <t>SINAPI</t>
        </is>
      </c>
      <c r="D78" s="70" t="inlineStr">
        <is>
          <t>UN</t>
        </is>
      </c>
      <c r="E78" s="71" t="n">
        <v>4.1306</v>
      </c>
      <c r="F78" s="68" t="n">
        <v>21.52</v>
      </c>
      <c r="G78" s="68">
        <f>ROUND(ROUND(E78,2)*ROUND(F78,2),2)</f>
        <v/>
      </c>
    </row>
    <row r="79" ht="16.5" customHeight="1">
      <c r="A79" s="70" t="inlineStr">
        <is>
          <t>95811</t>
        </is>
      </c>
      <c r="B79" s="7" t="inlineStr">
        <is>
          <t>CONDULETE DE PVC, TIPO LB, PARA ELETRODUTO DE PVC SOLDÁVEL DN 25 MM (3/4''), APARENTE - FORNECIMENTO E INSTALAÇÃO. AF_10/2022</t>
        </is>
      </c>
      <c r="C79" s="70" t="inlineStr">
        <is>
          <t>SINAPI</t>
        </is>
      </c>
      <c r="D79" s="70" t="inlineStr">
        <is>
          <t>UN</t>
        </is>
      </c>
      <c r="E79" s="71" t="n">
        <v>1.1252</v>
      </c>
      <c r="F79" s="68" t="n">
        <v>17.37</v>
      </c>
      <c r="G79" s="68">
        <f>ROUND(ROUND(E79,2)*ROUND(F79,2),2)</f>
        <v/>
      </c>
    </row>
    <row r="80" ht="24.75" customHeight="1">
      <c r="A80" s="70" t="inlineStr">
        <is>
          <t>104749</t>
        </is>
      </c>
      <c r="B80" s="7" t="inlineStr">
        <is>
          <t>CONECTOR GRAMPO METÁLICO TIPO OLHAL, PARA SPDA, PARA HASTE DE ATERRAMENTO DE 3/4'' E CABOS DE 10 A 50 MM2 - FORNECIMENTO E INSTALAÇÃO. AF_08/2023</t>
        </is>
      </c>
      <c r="C80" s="70" t="inlineStr">
        <is>
          <t>SINAPI</t>
        </is>
      </c>
      <c r="D80" s="70" t="inlineStr">
        <is>
          <t>UN</t>
        </is>
      </c>
      <c r="E80" s="71" t="n">
        <v>1</v>
      </c>
      <c r="F80" s="68" t="n">
        <v>18.17</v>
      </c>
      <c r="G80" s="68">
        <f>ROUND(ROUND(E80,2)*ROUND(F80,2),2)</f>
        <v/>
      </c>
    </row>
    <row r="81" ht="16.5" customHeight="1">
      <c r="A81" s="70" t="inlineStr">
        <is>
          <t>SBC014025</t>
        </is>
      </c>
      <c r="B81" s="7" t="inlineStr">
        <is>
          <t>COPIAS DE PROJETOS POR PLOTAGEM ELETRONICA</t>
        </is>
      </c>
      <c r="C81" s="70" t="inlineStr">
        <is>
          <t>Composições Próprias</t>
        </is>
      </c>
      <c r="D81" s="70" t="inlineStr">
        <is>
          <t>UN</t>
        </is>
      </c>
      <c r="E81" s="71" t="n">
        <v>25</v>
      </c>
      <c r="F81" s="68" t="n">
        <v>16</v>
      </c>
      <c r="G81" s="68">
        <f>ROUND(ROUND(E81,2)*ROUND(F81,2),2)</f>
        <v/>
      </c>
    </row>
    <row r="82" ht="16.5" customHeight="1">
      <c r="A82" s="70" t="inlineStr">
        <is>
          <t>96977</t>
        </is>
      </c>
      <c r="B82" s="7" t="inlineStr">
        <is>
          <t>CORDOALHA DE COBRE NU 50 MM², ENTERRADA - FORNECIMENTO E INSTALAÇÃO. AF_08/2023</t>
        </is>
      </c>
      <c r="C82" s="70" t="inlineStr">
        <is>
          <t>SINAPI</t>
        </is>
      </c>
      <c r="D82" s="70" t="inlineStr">
        <is>
          <t>M</t>
        </is>
      </c>
      <c r="E82" s="71" t="n">
        <v>1.95</v>
      </c>
      <c r="F82" s="68" t="n">
        <v>61.42</v>
      </c>
      <c r="G82" s="68">
        <f>ROUND(ROUND(E82,2)*ROUND(F82,2),2)</f>
        <v/>
      </c>
    </row>
    <row r="83">
      <c r="A83" s="70" t="inlineStr">
        <is>
          <t>92803</t>
        </is>
      </c>
      <c r="B83" s="7" t="inlineStr">
        <is>
          <t>CORTE E DOBRA DE AÇO CA-50, DIÂMETRO DE 10,0 MM. AF_06/2022</t>
        </is>
      </c>
      <c r="C83" s="70" t="inlineStr">
        <is>
          <t>SINAPI</t>
        </is>
      </c>
      <c r="D83" s="70" t="inlineStr">
        <is>
          <t>KG</t>
        </is>
      </c>
      <c r="E83" s="71" t="n">
        <v>346.18</v>
      </c>
      <c r="F83" s="68" t="n">
        <v>9.19</v>
      </c>
      <c r="G83" s="68">
        <f>ROUND(ROUND(E83,2)*ROUND(F83,2),2)</f>
        <v/>
      </c>
    </row>
    <row r="84">
      <c r="A84" s="70" t="inlineStr">
        <is>
          <t>92804</t>
        </is>
      </c>
      <c r="B84" s="7" t="inlineStr">
        <is>
          <t>CORTE E DOBRA DE AÇO CA-50, DIÂMETRO DE 12,5 MM. AF_06/2022</t>
        </is>
      </c>
      <c r="C84" s="70" t="inlineStr">
        <is>
          <t>SINAPI</t>
        </is>
      </c>
      <c r="D84" s="70" t="inlineStr">
        <is>
          <t>KG</t>
        </is>
      </c>
      <c r="E84" s="71" t="n">
        <v>166.49</v>
      </c>
      <c r="F84" s="68" t="n">
        <v>7.86</v>
      </c>
      <c r="G84" s="68">
        <f>ROUND(ROUND(E84,2)*ROUND(F84,2),2)</f>
        <v/>
      </c>
    </row>
    <row r="85">
      <c r="A85" s="70" t="inlineStr">
        <is>
          <t>92802</t>
        </is>
      </c>
      <c r="B85" s="7" t="inlineStr">
        <is>
          <t>CORTE E DOBRA DE AÇO CA-50, DIÂMETRO DE 8,0 MM. AF_06/2022</t>
        </is>
      </c>
      <c r="C85" s="70" t="inlineStr">
        <is>
          <t>SINAPI</t>
        </is>
      </c>
      <c r="D85" s="70" t="inlineStr">
        <is>
          <t>KG</t>
        </is>
      </c>
      <c r="E85" s="71" t="n">
        <v>173.8</v>
      </c>
      <c r="F85" s="68" t="n">
        <v>9.970000000000001</v>
      </c>
      <c r="G85" s="68">
        <f>ROUND(ROUND(E85,2)*ROUND(F85,2),2)</f>
        <v/>
      </c>
    </row>
    <row r="86">
      <c r="A86" s="70" t="inlineStr">
        <is>
          <t>92799</t>
        </is>
      </c>
      <c r="B86" s="7" t="inlineStr">
        <is>
          <t>CORTE E DOBRA DE AÇO CA-60, DIÂMETRO DE 4,2 MM. AF_06/2022</t>
        </is>
      </c>
      <c r="C86" s="70" t="inlineStr">
        <is>
          <t>SINAPI</t>
        </is>
      </c>
      <c r="D86" s="70" t="inlineStr">
        <is>
          <t>KG</t>
        </is>
      </c>
      <c r="E86" s="71" t="n">
        <v>61.306399194624</v>
      </c>
      <c r="F86" s="68" t="n">
        <v>11.16</v>
      </c>
      <c r="G86" s="68">
        <f>ROUND(ROUND(E86,2)*ROUND(F86,2),2)</f>
        <v/>
      </c>
    </row>
    <row r="87" ht="16.5" customHeight="1">
      <c r="A87" s="70" t="inlineStr">
        <is>
          <t>86901</t>
        </is>
      </c>
      <c r="B87" s="7" t="inlineStr">
        <is>
          <t>CUBA DE EMBUTIR OVAL EM LOUÇA BRANCA, 35 X 50CM OU EQUIVALENTE - FORNECIMENTO E INSTALAÇÃO. AF_01/2020</t>
        </is>
      </c>
      <c r="C87" s="70" t="inlineStr">
        <is>
          <t>SINAPI</t>
        </is>
      </c>
      <c r="D87" s="70" t="inlineStr">
        <is>
          <t>UN</t>
        </is>
      </c>
      <c r="E87" s="71" t="n">
        <v>30</v>
      </c>
      <c r="F87" s="68" t="n">
        <v>152.81</v>
      </c>
      <c r="G87" s="68">
        <f>ROUND(ROUND(E87,2)*ROUND(F87,2),2)</f>
        <v/>
      </c>
    </row>
    <row r="88" ht="16.5" customHeight="1">
      <c r="A88" s="70" t="inlineStr">
        <is>
          <t>95308</t>
        </is>
      </c>
      <c r="B88" s="7" t="inlineStr">
        <is>
          <t>CURSO DE CAPACITAÇÃO PARA AJUDANTE DE ARMADOR (ENCARGOS COMPLEMENTARES) - HORISTA</t>
        </is>
      </c>
      <c r="C88" s="70" t="inlineStr">
        <is>
          <t>SINAPI</t>
        </is>
      </c>
      <c r="D88" s="70" t="inlineStr">
        <is>
          <t>H</t>
        </is>
      </c>
      <c r="E88" s="71" t="n">
        <v>6.536927333905818</v>
      </c>
      <c r="F88" s="68" t="n">
        <v>0.2</v>
      </c>
      <c r="G88" s="68">
        <f>ROUND(ROUND(E88,2)*ROUND(F88,2),2)</f>
        <v/>
      </c>
    </row>
    <row r="89" ht="16.5" customHeight="1">
      <c r="A89" s="70" t="inlineStr">
        <is>
          <t>95309</t>
        </is>
      </c>
      <c r="B89" s="7" t="inlineStr">
        <is>
          <t>CURSO DE CAPACITAÇÃO PARA AJUDANTE DE CARPINTEIRO (ENCARGOS COMPLEMENTARES) - HORISTA</t>
        </is>
      </c>
      <c r="C89" s="70" t="inlineStr">
        <is>
          <t>SINAPI</t>
        </is>
      </c>
      <c r="D89" s="70" t="inlineStr">
        <is>
          <t>H</t>
        </is>
      </c>
      <c r="E89" s="71" t="n">
        <v>394.153434270976</v>
      </c>
      <c r="F89" s="68" t="n">
        <v>0.25</v>
      </c>
      <c r="G89" s="68">
        <f>ROUND(ROUND(E89,2)*ROUND(F89,2),2)</f>
        <v/>
      </c>
    </row>
    <row r="90" ht="16.5" customHeight="1">
      <c r="A90" s="70" t="inlineStr">
        <is>
          <t>95311</t>
        </is>
      </c>
      <c r="B90" s="7" t="inlineStr">
        <is>
          <t>CURSO DE CAPACITAÇÃO PARA AJUDANTE DE OPERAÇÃO EM GERAL (ENCARGOS COMPLEMENTARES) - HORISTA</t>
        </is>
      </c>
      <c r="C90" s="70" t="inlineStr">
        <is>
          <t>SINAPI</t>
        </is>
      </c>
      <c r="D90" s="70" t="inlineStr">
        <is>
          <t>H</t>
        </is>
      </c>
      <c r="E90" s="71" t="n">
        <v>408</v>
      </c>
      <c r="F90" s="68" t="n">
        <v>0.18</v>
      </c>
      <c r="G90" s="68">
        <f>ROUND(ROUND(E90,2)*ROUND(F90,2),2)</f>
        <v/>
      </c>
    </row>
    <row r="91" ht="16.5" customHeight="1">
      <c r="A91" s="70" t="inlineStr">
        <is>
          <t>95313</t>
        </is>
      </c>
      <c r="B91" s="7" t="inlineStr">
        <is>
          <t>CURSO DE CAPACITAÇÃO PARA AJUDANTE ESPECIALIZADO (ENCARGOS COMPLEMENTARES) - HORISTA</t>
        </is>
      </c>
      <c r="C91" s="70" t="inlineStr">
        <is>
          <t>SINAPI</t>
        </is>
      </c>
      <c r="D91" s="70" t="inlineStr">
        <is>
          <t>H</t>
        </is>
      </c>
      <c r="E91" s="71" t="n">
        <v>405.61032</v>
      </c>
      <c r="F91" s="68" t="n">
        <v>0.18</v>
      </c>
      <c r="G91" s="68">
        <f>ROUND(ROUND(E91,2)*ROUND(F91,2),2)</f>
        <v/>
      </c>
    </row>
    <row r="92" ht="16.5" customHeight="1">
      <c r="A92" s="70" t="inlineStr">
        <is>
          <t>95314</t>
        </is>
      </c>
      <c r="B92" s="7" t="inlineStr">
        <is>
          <t>CURSO DE CAPACITAÇÃO PARA ARMADOR (ENCARGOS COMPLEMENTARES) - HORISTA</t>
        </is>
      </c>
      <c r="C92" s="70" t="inlineStr">
        <is>
          <t>SINAPI</t>
        </is>
      </c>
      <c r="D92" s="70" t="inlineStr">
        <is>
          <t>H</t>
        </is>
      </c>
      <c r="E92" s="71" t="n">
        <v>41.99100015989125</v>
      </c>
      <c r="F92" s="68" t="n">
        <v>0.27</v>
      </c>
      <c r="G92" s="68">
        <f>ROUND(ROUND(E92,2)*ROUND(F92,2),2)</f>
        <v/>
      </c>
    </row>
    <row r="93" ht="16.5" customHeight="1">
      <c r="A93" s="70" t="inlineStr">
        <is>
          <t>95316</t>
        </is>
      </c>
      <c r="B93" s="7" t="inlineStr">
        <is>
          <t>CURSO DE CAPACITAÇÃO PARA AUXILIAR DE ELETRICISTA (ENCARGOS COMPLEMENTARES) - HORISTA</t>
        </is>
      </c>
      <c r="C93" s="70" t="inlineStr">
        <is>
          <t>SINAPI</t>
        </is>
      </c>
      <c r="D93" s="70" t="inlineStr">
        <is>
          <t>H</t>
        </is>
      </c>
      <c r="E93" s="71" t="n">
        <v>19.7073749</v>
      </c>
      <c r="F93" s="68" t="n">
        <v>0.64</v>
      </c>
      <c r="G93" s="68">
        <f>ROUND(ROUND(E93,2)*ROUND(F93,2),2)</f>
        <v/>
      </c>
    </row>
    <row r="94" ht="16.5" customHeight="1">
      <c r="A94" s="70" t="inlineStr">
        <is>
          <t>95317</t>
        </is>
      </c>
      <c r="B94" s="7" t="inlineStr">
        <is>
          <t>CURSO DE CAPACITAÇÃO PARA AUXILIAR DE ENCANADOR OU BOMBEIRO HIDRÁULICO (ENCARGOS COMPLEMENTARES) - HORISTA</t>
        </is>
      </c>
      <c r="C94" s="70" t="inlineStr">
        <is>
          <t>SINAPI</t>
        </is>
      </c>
      <c r="D94" s="70" t="inlineStr">
        <is>
          <t>H</t>
        </is>
      </c>
      <c r="E94" s="71" t="n">
        <v>87.40348532119999</v>
      </c>
      <c r="F94" s="68" t="n">
        <v>0.31</v>
      </c>
      <c r="G94" s="68">
        <f>ROUND(ROUND(E94,2)*ROUND(F94,2),2)</f>
        <v/>
      </c>
    </row>
    <row r="95" ht="16.5" customHeight="1">
      <c r="A95" s="70" t="inlineStr">
        <is>
          <t>95323</t>
        </is>
      </c>
      <c r="B95" s="7" t="inlineStr">
        <is>
          <t>CURSO DE CAPACITAÇÃO PARA AUXILIAR TÉCNICO DE ENGENHARIA (ENCARGOS COMPLEMENTARES) - HORISTA</t>
        </is>
      </c>
      <c r="C95" s="70" t="inlineStr">
        <is>
          <t>SINAPI</t>
        </is>
      </c>
      <c r="D95" s="70" t="inlineStr">
        <is>
          <t>H</t>
        </is>
      </c>
      <c r="E95" s="71" t="n">
        <v>396</v>
      </c>
      <c r="F95" s="68" t="n">
        <v>0.26</v>
      </c>
      <c r="G95" s="68">
        <f>ROUND(ROUND(E95,2)*ROUND(F95,2),2)</f>
        <v/>
      </c>
    </row>
    <row r="96" ht="16.5" customHeight="1">
      <c r="A96" s="70" t="inlineStr">
        <is>
          <t>95324</t>
        </is>
      </c>
      <c r="B96" s="7" t="inlineStr">
        <is>
          <t>CURSO DE CAPACITAÇÃO PARA AZULEJISTA OU LADRILHISTA (ENCARGOS COMPLEMENTARES) - HORISTA</t>
        </is>
      </c>
      <c r="C96" s="70" t="inlineStr">
        <is>
          <t>SINAPI</t>
        </is>
      </c>
      <c r="D96" s="70" t="inlineStr">
        <is>
          <t>H</t>
        </is>
      </c>
      <c r="E96" s="71" t="n">
        <v>3413.131308</v>
      </c>
      <c r="F96" s="68" t="n">
        <v>0.34</v>
      </c>
      <c r="G96" s="68">
        <f>ROUND(ROUND(E96,2)*ROUND(F96,2),2)</f>
        <v/>
      </c>
    </row>
    <row r="97" ht="16.5" customHeight="1">
      <c r="A97" s="70" t="inlineStr">
        <is>
          <t>95329</t>
        </is>
      </c>
      <c r="B97" s="7" t="inlineStr">
        <is>
          <t>CURSO DE CAPACITAÇÃO PARA CARPINTEIRO DE ESQUADRIA (ENCARGOS COMPLEMENTARES) - HORISTA</t>
        </is>
      </c>
      <c r="C97" s="70" t="inlineStr">
        <is>
          <t>SINAPI</t>
        </is>
      </c>
      <c r="D97" s="70" t="inlineStr">
        <is>
          <t>H</t>
        </is>
      </c>
      <c r="E97" s="71" t="n">
        <v>33.64188255488</v>
      </c>
      <c r="F97" s="68" t="n">
        <v>0.33</v>
      </c>
      <c r="G97" s="68">
        <f>ROUND(ROUND(E97,2)*ROUND(F97,2),2)</f>
        <v/>
      </c>
    </row>
    <row r="98" ht="16.5" customHeight="1">
      <c r="A98" s="70" t="inlineStr">
        <is>
          <t>95330</t>
        </is>
      </c>
      <c r="B98" s="7" t="inlineStr">
        <is>
          <t>CURSO DE CAPACITAÇÃO PARA CARPINTEIRO DE FÔRMAS (ENCARGOS COMPLEMENTARES) - HORISTA</t>
        </is>
      </c>
      <c r="C98" s="70" t="inlineStr">
        <is>
          <t>SINAPI</t>
        </is>
      </c>
      <c r="D98" s="70" t="inlineStr">
        <is>
          <t>H</t>
        </is>
      </c>
      <c r="E98" s="71" t="n">
        <v>1279.3517153</v>
      </c>
      <c r="F98" s="68" t="n">
        <v>0.27</v>
      </c>
      <c r="G98" s="68">
        <f>ROUND(ROUND(E98,2)*ROUND(F98,2),2)</f>
        <v/>
      </c>
    </row>
    <row r="99" ht="16.5" customHeight="1">
      <c r="A99" s="70" t="inlineStr">
        <is>
          <t>95400</t>
        </is>
      </c>
      <c r="B99" s="7" t="inlineStr">
        <is>
          <t>CURSO DE CAPACITAÇÃO PARA DESENHISTA PROJETISTA (ENCARGOS COMPLEMENTARES) - HORISTA</t>
        </is>
      </c>
      <c r="C99" s="70" t="inlineStr">
        <is>
          <t>SINAPI</t>
        </is>
      </c>
      <c r="D99" s="70" t="inlineStr">
        <is>
          <t>H</t>
        </is>
      </c>
      <c r="E99" s="71" t="n">
        <v>89.7</v>
      </c>
      <c r="F99" s="68" t="n">
        <v>0.16</v>
      </c>
      <c r="G99" s="68">
        <f>ROUND(ROUND(E99,2)*ROUND(F99,2),2)</f>
        <v/>
      </c>
    </row>
    <row r="100" ht="16.5" customHeight="1">
      <c r="A100" s="70" t="inlineStr">
        <is>
          <t>95332</t>
        </is>
      </c>
      <c r="B100" s="7" t="inlineStr">
        <is>
          <t>CURSO DE CAPACITAÇÃO PARA ELETRICISTA (ENCARGOS COMPLEMENTARES) - HORISTA</t>
        </is>
      </c>
      <c r="C100" s="70" t="inlineStr">
        <is>
          <t>SINAPI</t>
        </is>
      </c>
      <c r="D100" s="70" t="inlineStr">
        <is>
          <t>H</t>
        </is>
      </c>
      <c r="E100" s="71" t="n">
        <v>111.70212078</v>
      </c>
      <c r="F100" s="68" t="n">
        <v>0.87</v>
      </c>
      <c r="G100" s="68">
        <f>ROUND(ROUND(E100,2)*ROUND(F100,2),2)</f>
        <v/>
      </c>
    </row>
    <row r="101" ht="16.5" customHeight="1">
      <c r="A101" s="70" t="inlineStr">
        <is>
          <t>95335</t>
        </is>
      </c>
      <c r="B101" s="7" t="inlineStr">
        <is>
          <t>CURSO DE CAPACITAÇÃO PARA ENCANADOR OU BOMBEIRO HIDRÁULICO (ENCARGOS COMPLEMENTARES) - HORISTA</t>
        </is>
      </c>
      <c r="C101" s="70" t="inlineStr">
        <is>
          <t>SINAPI</t>
        </is>
      </c>
      <c r="D101" s="70" t="inlineStr">
        <is>
          <t>H</t>
        </is>
      </c>
      <c r="E101" s="71" t="n">
        <v>183.4250614028</v>
      </c>
      <c r="F101" s="68" t="n">
        <v>0.42</v>
      </c>
      <c r="G101" s="68">
        <f>ROUND(ROUND(E101,2)*ROUND(F101,2),2)</f>
        <v/>
      </c>
    </row>
    <row r="102" ht="16.5" customHeight="1">
      <c r="A102" s="70" t="inlineStr">
        <is>
          <t>95422</t>
        </is>
      </c>
      <c r="B102" s="7" t="inlineStr">
        <is>
          <t>CURSO DE CAPACITAÇÃO PARA ENCARREGADO GERAL DE OBRAS (ENCARGOS COMPLEMENTARES) - MENSALISTA</t>
        </is>
      </c>
      <c r="C102" s="70" t="inlineStr">
        <is>
          <t>SINAPI</t>
        </is>
      </c>
      <c r="D102" s="70" t="inlineStr">
        <is>
          <t>MES</t>
        </is>
      </c>
      <c r="E102" s="71" t="n">
        <v>12</v>
      </c>
      <c r="F102" s="68" t="n">
        <v>77.16</v>
      </c>
      <c r="G102" s="68">
        <f>ROUND(ROUND(E102,2)*ROUND(F102,2),2)</f>
        <v/>
      </c>
    </row>
    <row r="103" ht="16.5" customHeight="1">
      <c r="A103" s="70" t="inlineStr">
        <is>
          <t>95402</t>
        </is>
      </c>
      <c r="B103" s="7" t="inlineStr">
        <is>
          <t>CURSO DE CAPACITAÇÃO PARA ENGENHEIRO CIVIL DE OBRA JÚNIOR (ENCARGOS COMPLEMENTARES) - HORISTA</t>
        </is>
      </c>
      <c r="C103" s="70" t="inlineStr">
        <is>
          <t>SINAPI</t>
        </is>
      </c>
      <c r="D103" s="70" t="inlineStr">
        <is>
          <t>H</t>
        </is>
      </c>
      <c r="E103" s="71" t="n">
        <v>140.7</v>
      </c>
      <c r="F103" s="68" t="n">
        <v>1.99</v>
      </c>
      <c r="G103" s="68">
        <f>ROUND(ROUND(E103,2)*ROUND(F103,2),2)</f>
        <v/>
      </c>
    </row>
    <row r="104" ht="16.5" customHeight="1">
      <c r="A104" s="70" t="inlineStr">
        <is>
          <t>95403</t>
        </is>
      </c>
      <c r="B104" s="7" t="inlineStr">
        <is>
          <t>CURSO DE CAPACITAÇÃO PARA ENGENHEIRO CIVIL DE OBRA PLENO (ENCARGOS COMPLEMENTARES) - HORISTA</t>
        </is>
      </c>
      <c r="C104" s="70" t="inlineStr">
        <is>
          <t>SINAPI</t>
        </is>
      </c>
      <c r="D104" s="70" t="inlineStr">
        <is>
          <t>H</t>
        </is>
      </c>
      <c r="E104" s="71" t="n">
        <v>264.14008</v>
      </c>
      <c r="F104" s="68" t="n">
        <v>2.16</v>
      </c>
      <c r="G104" s="68">
        <f>ROUND(ROUND(E104,2)*ROUND(F104,2),2)</f>
        <v/>
      </c>
    </row>
    <row r="105" ht="16.5" customHeight="1">
      <c r="A105" s="70" t="inlineStr">
        <is>
          <t>95407</t>
        </is>
      </c>
      <c r="B105" s="7" t="inlineStr">
        <is>
          <t>CURSO DE CAPACITAÇÃO PARA ENGENHEIRO ELETRICISTA (ENCARGOS COMPLEMENTARES) - HORISTA</t>
        </is>
      </c>
      <c r="C105" s="70" t="inlineStr">
        <is>
          <t>Composições Próprias</t>
        </is>
      </c>
      <c r="D105" s="70" t="inlineStr">
        <is>
          <t>H</t>
        </is>
      </c>
      <c r="E105" s="71" t="n">
        <v>0.666666</v>
      </c>
      <c r="F105" s="68" t="n">
        <v>0.92</v>
      </c>
      <c r="G105" s="68">
        <f>ROUND(ROUND(E105,2)*ROUND(F105,2),2)</f>
        <v/>
      </c>
    </row>
    <row r="106" ht="16.5" customHeight="1">
      <c r="A106" s="70" t="inlineStr">
        <is>
          <t>95338</t>
        </is>
      </c>
      <c r="B106" s="7" t="inlineStr">
        <is>
          <t>CURSO DE CAPACITAÇÃO PARA IMPERMEABILIZADOR (ENCARGOS COMPLEMENTARES) - HORISTA</t>
        </is>
      </c>
      <c r="C106" s="70" t="inlineStr">
        <is>
          <t>SINAPI</t>
        </is>
      </c>
      <c r="D106" s="70" t="inlineStr">
        <is>
          <t>H</t>
        </is>
      </c>
      <c r="E106" s="71" t="n">
        <v>950.769</v>
      </c>
      <c r="F106" s="68" t="n">
        <v>0.49</v>
      </c>
      <c r="G106" s="68">
        <f>ROUND(ROUND(E106,2)*ROUND(F106,2),2)</f>
        <v/>
      </c>
    </row>
    <row r="107" ht="16.5" customHeight="1">
      <c r="A107" s="70" t="inlineStr">
        <is>
          <t>95340</t>
        </is>
      </c>
      <c r="B107" s="7" t="inlineStr">
        <is>
          <t>CURSO DE CAPACITAÇÃO PARA MARCENEIRO (ENCARGOS COMPLEMENTARES) - HORISTA</t>
        </is>
      </c>
      <c r="C107" s="70" t="inlineStr">
        <is>
          <t>SINAPI</t>
        </is>
      </c>
      <c r="D107" s="70" t="inlineStr">
        <is>
          <t>H</t>
        </is>
      </c>
      <c r="E107" s="71" t="n">
        <v>8.180999999999999</v>
      </c>
      <c r="F107" s="68" t="n">
        <v>0.33</v>
      </c>
      <c r="G107" s="68">
        <f>ROUND(ROUND(E107,2)*ROUND(F107,2),2)</f>
        <v/>
      </c>
    </row>
    <row r="108" ht="16.5" customHeight="1">
      <c r="A108" s="70" t="inlineStr">
        <is>
          <t>95341</t>
        </is>
      </c>
      <c r="B108" s="7" t="inlineStr">
        <is>
          <t>CURSO DE CAPACITAÇÃO PARA MARMORISTA/GRANITEIRO (ENCARGOS COMPLEMENTARES) - HORISTA</t>
        </is>
      </c>
      <c r="C108" s="70" t="inlineStr">
        <is>
          <t>SINAPI</t>
        </is>
      </c>
      <c r="D108" s="70" t="inlineStr">
        <is>
          <t>H</t>
        </is>
      </c>
      <c r="E108" s="71" t="n">
        <v>25.374</v>
      </c>
      <c r="F108" s="68" t="n">
        <v>0.33</v>
      </c>
      <c r="G108" s="68">
        <f>ROUND(ROUND(E108,2)*ROUND(F108,2),2)</f>
        <v/>
      </c>
    </row>
    <row r="109" ht="16.5" customHeight="1">
      <c r="A109" s="70" t="inlineStr">
        <is>
          <t>95405</t>
        </is>
      </c>
      <c r="B109" s="7" t="inlineStr">
        <is>
          <t>CURSO DE CAPACITAÇÃO PARA MESTRE DE OBRAS (ENCARGOS COMPLEMENTARES) - HORISTA</t>
        </is>
      </c>
      <c r="C109" s="70" t="inlineStr">
        <is>
          <t>SINAPI</t>
        </is>
      </c>
      <c r="D109" s="70" t="inlineStr">
        <is>
          <t>H</t>
        </is>
      </c>
      <c r="E109" s="71" t="n">
        <v>0.42024</v>
      </c>
      <c r="F109" s="68" t="n">
        <v>0.91</v>
      </c>
      <c r="G109" s="68">
        <f>ROUND(ROUND(E109,2)*ROUND(F109,2),2)</f>
        <v/>
      </c>
    </row>
    <row r="110" ht="16.5" customHeight="1">
      <c r="A110" s="70" t="inlineStr">
        <is>
          <t>95344</t>
        </is>
      </c>
      <c r="B110" s="7" t="inlineStr">
        <is>
          <t>CURSO DE CAPACITAÇÃO PARA MONTADOR DE ESTRUTURA METÁLICA (ENCARGOS COMPLEMENTARES) - HORISTA</t>
        </is>
      </c>
      <c r="C110" s="70" t="inlineStr">
        <is>
          <t>SINAPI</t>
        </is>
      </c>
      <c r="D110" s="70" t="inlineStr">
        <is>
          <t>H</t>
        </is>
      </c>
      <c r="E110" s="71" t="n">
        <v>1559.652879</v>
      </c>
      <c r="F110" s="68" t="n">
        <v>0.23</v>
      </c>
      <c r="G110" s="68">
        <f>ROUND(ROUND(E110,2)*ROUND(F110,2),2)</f>
        <v/>
      </c>
    </row>
    <row r="111" ht="16.5" customHeight="1">
      <c r="A111" s="70" t="inlineStr">
        <is>
          <t>95346</t>
        </is>
      </c>
      <c r="B111" s="7" t="inlineStr">
        <is>
          <t>CURSO DE CAPACITAÇÃO PARA MOTORISTA DE BASCULANTE (ENCARGOS COMPLEMENTARES) - HORISTA</t>
        </is>
      </c>
      <c r="C111" s="70" t="inlineStr">
        <is>
          <t>SINAPI</t>
        </is>
      </c>
      <c r="D111" s="70" t="inlineStr">
        <is>
          <t>H</t>
        </is>
      </c>
      <c r="E111" s="71" t="n">
        <v>11.935392</v>
      </c>
      <c r="F111" s="68" t="n">
        <v>0.16</v>
      </c>
      <c r="G111" s="68">
        <f>ROUND(ROUND(E111,2)*ROUND(F111,2),2)</f>
        <v/>
      </c>
    </row>
    <row r="112" ht="16.5" customHeight="1">
      <c r="A112" s="70" t="inlineStr">
        <is>
          <t>95347</t>
        </is>
      </c>
      <c r="B112" s="7" t="inlineStr">
        <is>
          <t>CURSO DE CAPACITAÇÃO PARA MOTORISTA DE CAMINHÃO (ENCARGOS COMPLEMENTARES) - HORISTA</t>
        </is>
      </c>
      <c r="C112" s="70" t="inlineStr">
        <is>
          <t>SINAPI</t>
        </is>
      </c>
      <c r="D112" s="70" t="inlineStr">
        <is>
          <t>H</t>
        </is>
      </c>
      <c r="E112" s="71" t="n">
        <v>0.002046</v>
      </c>
      <c r="F112" s="68" t="n">
        <v>0.16</v>
      </c>
      <c r="G112" s="68">
        <f>ROUND(ROUND(E112,2)*ROUND(F112,2),2)</f>
        <v/>
      </c>
    </row>
    <row r="113" ht="16.5" customHeight="1">
      <c r="A113" s="70" t="inlineStr">
        <is>
          <t>95351</t>
        </is>
      </c>
      <c r="B113" s="7" t="inlineStr">
        <is>
          <t>CURSO DE CAPACITAÇÃO PARA MOTORISTA OPERADOR DE MUNCK (ENCARGOS COMPLEMENTARES) - HORISTA</t>
        </is>
      </c>
      <c r="C113" s="70" t="inlineStr">
        <is>
          <t>SINAPI</t>
        </is>
      </c>
      <c r="D113" s="70" t="inlineStr">
        <is>
          <t>H</t>
        </is>
      </c>
      <c r="E113" s="71" t="n">
        <v>0.077</v>
      </c>
      <c r="F113" s="68" t="n">
        <v>0.58</v>
      </c>
      <c r="G113" s="68">
        <f>ROUND(ROUND(E113,2)*ROUND(F113,2),2)</f>
        <v/>
      </c>
    </row>
    <row r="114" ht="16.5" customHeight="1">
      <c r="A114" s="70" t="inlineStr">
        <is>
          <t>95389</t>
        </is>
      </c>
      <c r="B114" s="7" t="inlineStr">
        <is>
          <t>CURSO DE CAPACITAÇÃO PARA OPERADOR DE BETONEIRA ESTACIONÁRIA/MISTURADOR (ENCARGOS COMPLEMENTARES) - HORISTA</t>
        </is>
      </c>
      <c r="C114" s="70" t="inlineStr">
        <is>
          <t>SINAPI</t>
        </is>
      </c>
      <c r="D114" s="70" t="inlineStr">
        <is>
          <t>H</t>
        </is>
      </c>
      <c r="E114" s="71" t="n">
        <v>552.9253093122639</v>
      </c>
      <c r="F114" s="68" t="n">
        <v>0.18</v>
      </c>
      <c r="G114" s="68">
        <f>ROUND(ROUND(E114,2)*ROUND(F114,2),2)</f>
        <v/>
      </c>
    </row>
    <row r="115" ht="16.5" customHeight="1">
      <c r="A115" s="70" t="inlineStr">
        <is>
          <t>95357</t>
        </is>
      </c>
      <c r="B115" s="7" t="inlineStr">
        <is>
          <t>CURSO DE CAPACITAÇÃO PARA OPERADOR DE ESCAVADEIRA (ENCARGOS COMPLEMENTARES) - HORISTA</t>
        </is>
      </c>
      <c r="C115" s="70" t="inlineStr">
        <is>
          <t>SINAPI</t>
        </is>
      </c>
      <c r="D115" s="70" t="inlineStr">
        <is>
          <t>H</t>
        </is>
      </c>
      <c r="E115" s="71" t="n">
        <v>6.7057132</v>
      </c>
      <c r="F115" s="68" t="n">
        <v>0.34</v>
      </c>
      <c r="G115" s="68">
        <f>ROUND(ROUND(E115,2)*ROUND(F115,2),2)</f>
        <v/>
      </c>
    </row>
    <row r="116" ht="16.5" customHeight="1">
      <c r="A116" s="70" t="inlineStr">
        <is>
          <t>95358</t>
        </is>
      </c>
      <c r="B116" s="7" t="inlineStr">
        <is>
          <t>CURSO DE CAPACITAÇÃO PARA OPERADOR DE GUINCHO (ENCARGOS COMPLEMENTARES) - HORISTA</t>
        </is>
      </c>
      <c r="C116" s="70" t="inlineStr">
        <is>
          <t>SINAPI</t>
        </is>
      </c>
      <c r="D116" s="70" t="inlineStr">
        <is>
          <t>H</t>
        </is>
      </c>
      <c r="E116" s="71" t="n">
        <v>8.0722352</v>
      </c>
      <c r="F116" s="68" t="n">
        <v>0.37</v>
      </c>
      <c r="G116" s="68">
        <f>ROUND(ROUND(E116,2)*ROUND(F116,2),2)</f>
        <v/>
      </c>
    </row>
    <row r="117" ht="16.5" customHeight="1">
      <c r="A117" s="70" t="inlineStr">
        <is>
          <t>95359</t>
        </is>
      </c>
      <c r="B117" s="7" t="inlineStr">
        <is>
          <t>CURSO DE CAPACITAÇÃO PARA OPERADOR DE GUINDASTE (ENCARGOS COMPLEMENTARES) - HORISTA</t>
        </is>
      </c>
      <c r="C117" s="70" t="inlineStr">
        <is>
          <t>SINAPI</t>
        </is>
      </c>
      <c r="D117" s="70" t="inlineStr">
        <is>
          <t>H</t>
        </is>
      </c>
      <c r="E117" s="71" t="n">
        <v>1.6983</v>
      </c>
      <c r="F117" s="68" t="n">
        <v>0.68</v>
      </c>
      <c r="G117" s="68">
        <f>ROUND(ROUND(E117,2)*ROUND(F117,2),2)</f>
        <v/>
      </c>
    </row>
    <row r="118" ht="16.5" customHeight="1">
      <c r="A118" s="70" t="inlineStr">
        <is>
          <t>95361</t>
        </is>
      </c>
      <c r="B118" s="7" t="inlineStr">
        <is>
          <t>CURSO DE CAPACITAÇÃO PARA OPERADOR DE MARTELETE OU MARTELETEIRO (ENCARGOS COMPLEMENTARES) - HORISTA</t>
        </is>
      </c>
      <c r="C118" s="70" t="inlineStr">
        <is>
          <t>SINAPI</t>
        </is>
      </c>
      <c r="D118" s="70" t="inlineStr">
        <is>
          <t>H</t>
        </is>
      </c>
      <c r="E118" s="71" t="n">
        <v>182.954541</v>
      </c>
      <c r="F118" s="68" t="n">
        <v>0.18</v>
      </c>
      <c r="G118" s="68">
        <f>ROUND(ROUND(E118,2)*ROUND(F118,2),2)</f>
        <v/>
      </c>
    </row>
    <row r="119" ht="16.5" customHeight="1">
      <c r="A119" s="70" t="inlineStr">
        <is>
          <t>95360</t>
        </is>
      </c>
      <c r="B119" s="7" t="inlineStr">
        <is>
          <t>CURSO DE CAPACITAÇÃO PARA OPERADOR DE MÁQUINAS E EQUIPAMENTOS (ENCARGOS COMPLEMENTARES) - HORISTA</t>
        </is>
      </c>
      <c r="C119" s="70" t="inlineStr">
        <is>
          <t>SINAPI</t>
        </is>
      </c>
      <c r="D119" s="70" t="inlineStr">
        <is>
          <t>H</t>
        </is>
      </c>
      <c r="E119" s="71" t="n">
        <v>39.522274008832</v>
      </c>
      <c r="F119" s="68" t="n">
        <v>0.33</v>
      </c>
      <c r="G119" s="68">
        <f>ROUND(ROUND(E119,2)*ROUND(F119,2),2)</f>
        <v/>
      </c>
    </row>
    <row r="120" ht="16.5" customHeight="1">
      <c r="A120" s="70" t="inlineStr">
        <is>
          <t>95364</t>
        </is>
      </c>
      <c r="B120" s="7" t="inlineStr">
        <is>
          <t>CURSO DE CAPACITAÇÃO PARA OPERADOR DE PÁ CARREGADEIRA (ENCARGOS COMPLEMENTARES) - HORISTA</t>
        </is>
      </c>
      <c r="C120" s="70" t="inlineStr">
        <is>
          <t>SINAPI</t>
        </is>
      </c>
      <c r="D120" s="70" t="inlineStr">
        <is>
          <t>H</t>
        </is>
      </c>
      <c r="E120" s="71" t="n">
        <v>20.199256</v>
      </c>
      <c r="F120" s="68" t="n">
        <v>0.22</v>
      </c>
      <c r="G120" s="68">
        <f>ROUND(ROUND(E120,2)*ROUND(F120,2),2)</f>
        <v/>
      </c>
    </row>
    <row r="121" ht="16.5" customHeight="1">
      <c r="A121" s="70" t="inlineStr">
        <is>
          <t>95371</t>
        </is>
      </c>
      <c r="B121" s="7" t="inlineStr">
        <is>
          <t>CURSO DE CAPACITAÇÃO PARA PEDREIRO (ENCARGOS COMPLEMENTARES) - HORISTA</t>
        </is>
      </c>
      <c r="C121" s="70" t="inlineStr">
        <is>
          <t>SINAPI</t>
        </is>
      </c>
      <c r="D121" s="70" t="inlineStr">
        <is>
          <t>H</t>
        </is>
      </c>
      <c r="E121" s="71" t="n">
        <v>3114.4449642448</v>
      </c>
      <c r="F121" s="68" t="n">
        <v>0.49</v>
      </c>
      <c r="G121" s="68">
        <f>ROUND(ROUND(E121,2)*ROUND(F121,2),2)</f>
        <v/>
      </c>
    </row>
    <row r="122">
      <c r="A122" s="70" t="inlineStr">
        <is>
          <t>95372</t>
        </is>
      </c>
      <c r="B122" s="7" t="inlineStr">
        <is>
          <t>CURSO DE CAPACITAÇÃO PARA PINTOR (ENCARGOS COMPLEMENTARES) - HORISTA</t>
        </is>
      </c>
      <c r="C122" s="70" t="inlineStr">
        <is>
          <t>SINAPI</t>
        </is>
      </c>
      <c r="D122" s="70" t="inlineStr">
        <is>
          <t>H</t>
        </is>
      </c>
      <c r="E122" s="71" t="n">
        <v>75.02470372000001</v>
      </c>
      <c r="F122" s="68" t="n">
        <v>0.34</v>
      </c>
      <c r="G122" s="68">
        <f>ROUND(ROUND(E122,2)*ROUND(F122,2),2)</f>
        <v/>
      </c>
    </row>
    <row r="123" ht="16.5" customHeight="1">
      <c r="A123" s="70" t="inlineStr">
        <is>
          <t>95378</t>
        </is>
      </c>
      <c r="B123" s="7" t="inlineStr">
        <is>
          <t>CURSO DE CAPACITAÇÃO PARA SERVENTE (ENCARGOS COMPLEMENTARES) - HORISTA</t>
        </is>
      </c>
      <c r="C123" s="70" t="inlineStr">
        <is>
          <t>SINAPI</t>
        </is>
      </c>
      <c r="D123" s="70" t="inlineStr">
        <is>
          <t>H</t>
        </is>
      </c>
      <c r="E123" s="71" t="n">
        <v>9829.026308794842</v>
      </c>
      <c r="F123" s="68" t="n">
        <v>0.34</v>
      </c>
      <c r="G123" s="68">
        <f>ROUND(ROUND(E123,2)*ROUND(F123,2),2)</f>
        <v/>
      </c>
    </row>
    <row r="124" ht="16.5" customHeight="1">
      <c r="A124" s="70" t="inlineStr">
        <is>
          <t>100535</t>
        </is>
      </c>
      <c r="B124" s="7" t="inlineStr">
        <is>
          <t>CURSO DE CAPACITAÇÃO PARA TECNICO DE EDIFICACOES (ENCARGOS COMPLEMENTARES) - HORISTA</t>
        </is>
      </c>
      <c r="C124" s="70" t="inlineStr">
        <is>
          <t>SINAPI</t>
        </is>
      </c>
      <c r="D124" s="70" t="inlineStr">
        <is>
          <t>H</t>
        </is>
      </c>
      <c r="E124" s="71" t="n">
        <v>14.6</v>
      </c>
      <c r="F124" s="68" t="n">
        <v>0.62</v>
      </c>
      <c r="G124" s="68">
        <f>ROUND(ROUND(E124,2)*ROUND(F124,2),2)</f>
        <v/>
      </c>
    </row>
    <row r="125" ht="16.5" customHeight="1">
      <c r="A125" s="70" t="inlineStr">
        <is>
          <t>95385</t>
        </is>
      </c>
      <c r="B125" s="7" t="inlineStr">
        <is>
          <t>CURSO DE CAPACITAÇÃO PARA TELHADISTA (ENCARGOS COMPLEMENTARES) - HORISTA</t>
        </is>
      </c>
      <c r="C125" s="70" t="inlineStr">
        <is>
          <t>SINAPI</t>
        </is>
      </c>
      <c r="D125" s="70" t="inlineStr">
        <is>
          <t>H</t>
        </is>
      </c>
      <c r="E125" s="71" t="n">
        <v>164.818336</v>
      </c>
      <c r="F125" s="68" t="n">
        <v>0.26</v>
      </c>
      <c r="G125" s="68">
        <f>ROUND(ROUND(E125,2)*ROUND(F125,2),2)</f>
        <v/>
      </c>
    </row>
    <row r="126" ht="16.5" customHeight="1">
      <c r="A126" s="70" t="inlineStr">
        <is>
          <t>100299</t>
        </is>
      </c>
      <c r="B126" s="7" t="inlineStr">
        <is>
          <t>CURSO DE CAPACITAÇÃO PARA TÉCNICO EM SEGURANÇA DO TRABALHO (ENCARGOS COMPLEMENTARES) - HORISTA</t>
        </is>
      </c>
      <c r="C126" s="70" t="inlineStr">
        <is>
          <t>SINAPI</t>
        </is>
      </c>
      <c r="D126" s="70" t="inlineStr">
        <is>
          <t>H</t>
        </is>
      </c>
      <c r="E126" s="71" t="n">
        <v>396</v>
      </c>
      <c r="F126" s="68" t="n">
        <v>0.59</v>
      </c>
      <c r="G126" s="68">
        <f>ROUND(ROUND(E126,2)*ROUND(F126,2),2)</f>
        <v/>
      </c>
    </row>
    <row r="127" ht="24.75" customHeight="1">
      <c r="A127" s="70" t="inlineStr">
        <is>
          <t>91919</t>
        </is>
      </c>
      <c r="B127" s="7" t="inlineStr">
        <is>
          <t>CURVA 180 GRAUS PARA ELETRODUTO, PVC, ROSCÁVEL, DN 32 MM (1"), PARA CIRCUITOS TERMINAIS, INSTALADA EM PAREDE - FORNECIMENTO E INSTALAÇÃO. AF_03/2023</t>
        </is>
      </c>
      <c r="C127" s="70" t="inlineStr">
        <is>
          <t>SINAPI</t>
        </is>
      </c>
      <c r="D127" s="70" t="inlineStr">
        <is>
          <t>UN</t>
        </is>
      </c>
      <c r="E127" s="71" t="n">
        <v>1</v>
      </c>
      <c r="F127" s="68" t="n">
        <v>22.43</v>
      </c>
      <c r="G127" s="68">
        <f>ROUND(ROUND(E127,2)*ROUND(F127,2),2)</f>
        <v/>
      </c>
    </row>
    <row r="128" ht="24.75" customHeight="1">
      <c r="A128" s="70" t="inlineStr">
        <is>
          <t>91911</t>
        </is>
      </c>
      <c r="B128" s="7" t="inlineStr">
        <is>
          <t>CURVA 90 GRAUS PARA ELETRODUTO, PVC, ROSCÁVEL, DN 20 MM (1/2"), PARA CIRCUITOS TERMINAIS, INSTALADA EM PAREDE - FORNECIMENTO E INSTALAÇÃO. AF_03/2023</t>
        </is>
      </c>
      <c r="C128" s="70" t="inlineStr">
        <is>
          <t>SINAPI</t>
        </is>
      </c>
      <c r="D128" s="70" t="inlineStr">
        <is>
          <t>UN</t>
        </is>
      </c>
      <c r="E128" s="71" t="n">
        <v>3.7836</v>
      </c>
      <c r="F128" s="68" t="n">
        <v>16.62</v>
      </c>
      <c r="G128" s="68">
        <f>ROUND(ROUND(E128,2)*ROUND(F128,2),2)</f>
        <v/>
      </c>
    </row>
    <row r="129" ht="24.75" customHeight="1">
      <c r="A129" s="70" t="inlineStr">
        <is>
          <t>91917</t>
        </is>
      </c>
      <c r="B129" s="7" t="inlineStr">
        <is>
          <t>CURVA 90 GRAUS PARA ELETRODUTO, PVC, ROSCÁVEL, DN 32 MM (1"), PARA CIRCUITOS TERMINAIS, INSTALADA EM PAREDE - FORNECIMENTO E INSTALAÇÃO. AF_03/2023</t>
        </is>
      </c>
      <c r="C129" s="70" t="inlineStr">
        <is>
          <t>SINAPI</t>
        </is>
      </c>
      <c r="D129" s="70" t="inlineStr">
        <is>
          <t>UN</t>
        </is>
      </c>
      <c r="E129" s="71" t="n">
        <v>1</v>
      </c>
      <c r="F129" s="68" t="n">
        <v>20.78</v>
      </c>
      <c r="G129" s="68">
        <f>ROUND(ROUND(E129,2)*ROUND(F129,2),2)</f>
        <v/>
      </c>
    </row>
    <row r="130">
      <c r="A130" s="70" t="inlineStr">
        <is>
          <t>S00127</t>
        </is>
      </c>
      <c r="B130" s="7" t="inlineStr">
        <is>
          <t>Concreto simples usinado fck=21mpa, bombeado, lançado e adensado em superestrutura</t>
        </is>
      </c>
      <c r="C130" s="70" t="inlineStr">
        <is>
          <t>ORSE</t>
        </is>
      </c>
      <c r="D130" s="70" t="inlineStr">
        <is>
          <t>m3</t>
        </is>
      </c>
      <c r="E130" s="71" t="n">
        <v>5.13</v>
      </c>
      <c r="F130" s="68" t="n">
        <v>658.14</v>
      </c>
      <c r="G130" s="68">
        <f>ROUND(ROUND(E130,2)*ROUND(F130,2),2)</f>
        <v/>
      </c>
    </row>
    <row r="131">
      <c r="A131" s="70" t="inlineStr">
        <is>
          <t>90775</t>
        </is>
      </c>
      <c r="B131" s="7" t="inlineStr">
        <is>
          <t>DESENHISTA PROJETISTA COM ENCARGOS COMPLEMENTARES</t>
        </is>
      </c>
      <c r="C131" s="70" t="inlineStr">
        <is>
          <t>SINAPI</t>
        </is>
      </c>
      <c r="D131" s="70" t="inlineStr">
        <is>
          <t>H</t>
        </is>
      </c>
      <c r="E131" s="71" t="n">
        <v>89.7</v>
      </c>
      <c r="F131" s="68" t="n">
        <v>29.67</v>
      </c>
      <c r="G131" s="68">
        <f>ROUND(ROUND(E131,2)*ROUND(F131,2),2)</f>
        <v/>
      </c>
    </row>
    <row r="132" ht="16.5" customHeight="1">
      <c r="A132" s="70" t="inlineStr">
        <is>
          <t>93659</t>
        </is>
      </c>
      <c r="B132" s="7" t="inlineStr">
        <is>
          <t>DISJUNTOR MONOPOLAR TIPO DIN, CORRENTE NOMINAL DE 50A - FORNECIMENTO E INSTALAÇÃO. AF_10/2020</t>
        </is>
      </c>
      <c r="C132" s="70" t="inlineStr">
        <is>
          <t>SINAPI</t>
        </is>
      </c>
      <c r="D132" s="70" t="inlineStr">
        <is>
          <t>UN</t>
        </is>
      </c>
      <c r="E132" s="71" t="n">
        <v>1</v>
      </c>
      <c r="F132" s="68" t="n">
        <v>23.94</v>
      </c>
      <c r="G132" s="68">
        <f>ROUND(ROUND(E132,2)*ROUND(F132,2),2)</f>
        <v/>
      </c>
    </row>
    <row r="133" ht="16.5" customHeight="1">
      <c r="A133" s="70" t="inlineStr">
        <is>
          <t>101891</t>
        </is>
      </c>
      <c r="B133" s="7" t="inlineStr">
        <is>
          <t>DISJUNTOR MONOPOLAR TIPO NEMA, CORRENTE NOMINAL DE 35 ATÉ 50A - FORNECIMENTO E INSTALAÇÃO. AF_10/2020</t>
        </is>
      </c>
      <c r="C133" s="70" t="inlineStr">
        <is>
          <t>SINAPI</t>
        </is>
      </c>
      <c r="D133" s="70" t="inlineStr">
        <is>
          <t>UN</t>
        </is>
      </c>
      <c r="E133" s="71" t="n">
        <v>3.0036</v>
      </c>
      <c r="F133" s="68" t="n">
        <v>26.32</v>
      </c>
      <c r="G133" s="68">
        <f>ROUND(ROUND(E133,2)*ROUND(F133,2),2)</f>
        <v/>
      </c>
    </row>
    <row r="134">
      <c r="A134" s="70" t="inlineStr">
        <is>
          <t>88264</t>
        </is>
      </c>
      <c r="B134" s="7" t="inlineStr">
        <is>
          <t>ELETRICISTA COM ENCARGOS COMPLEMENTARES</t>
        </is>
      </c>
      <c r="C134" s="70" t="inlineStr">
        <is>
          <t>SINAPI</t>
        </is>
      </c>
      <c r="D134" s="70" t="inlineStr">
        <is>
          <t>H</t>
        </is>
      </c>
      <c r="E134" s="71" t="n">
        <v>111.70212078</v>
      </c>
      <c r="F134" s="68" t="n">
        <v>29.25</v>
      </c>
      <c r="G134" s="68">
        <f>ROUND(ROUND(E134,2)*ROUND(F134,2),2)</f>
        <v/>
      </c>
    </row>
    <row r="135" ht="16.5" customHeight="1">
      <c r="A135" s="70" t="inlineStr">
        <is>
          <t>91862</t>
        </is>
      </c>
      <c r="B135" s="7" t="inlineStr">
        <is>
          <t>ELETRODUTO RÍGIDO ROSCÁVEL, PVC, DN 20 MM (1/2"), PARA CIRCUITOS TERMINAIS, INSTALADO EM FORRO - FORNECIMENTO E INSTALAÇÃO. AF_03/2023</t>
        </is>
      </c>
      <c r="C135" s="70" t="inlineStr">
        <is>
          <t>SINAPI</t>
        </is>
      </c>
      <c r="D135" s="70" t="inlineStr">
        <is>
          <t>M</t>
        </is>
      </c>
      <c r="E135" s="71" t="n">
        <v>12.0694</v>
      </c>
      <c r="F135" s="68" t="n">
        <v>9.34</v>
      </c>
      <c r="G135" s="68">
        <f>ROUND(ROUND(E135,2)*ROUND(F135,2),2)</f>
        <v/>
      </c>
    </row>
    <row r="136" ht="16.5" customHeight="1">
      <c r="A136" s="70" t="inlineStr">
        <is>
          <t>91870</t>
        </is>
      </c>
      <c r="B136" s="7" t="inlineStr">
        <is>
          <t>ELETRODUTO RÍGIDO ROSCÁVEL, PVC, DN 20 MM (1/2"), PARA CIRCUITOS TERMINAIS, INSTALADO EM PAREDE - FORNECIMENTO E INSTALAÇÃO. AF_03/2023</t>
        </is>
      </c>
      <c r="C136" s="70" t="inlineStr">
        <is>
          <t>SINAPI</t>
        </is>
      </c>
      <c r="D136" s="70" t="inlineStr">
        <is>
          <t>M</t>
        </is>
      </c>
      <c r="E136" s="71" t="n">
        <v>14.3266</v>
      </c>
      <c r="F136" s="68" t="n">
        <v>12.4</v>
      </c>
      <c r="G136" s="68">
        <f>ROUND(ROUND(E136,2)*ROUND(F136,2),2)</f>
        <v/>
      </c>
    </row>
    <row r="137" ht="16.5" customHeight="1">
      <c r="A137" s="70" t="inlineStr">
        <is>
          <t>91872</t>
        </is>
      </c>
      <c r="B137" s="7" t="inlineStr">
        <is>
          <t>ELETRODUTO RÍGIDO ROSCÁVEL, PVC, DN 32 MM (1"), PARA CIRCUITOS TERMINAIS, INSTALADO EM PAREDE - FORNECIMENTO E INSTALAÇÃO. AF_03/2023</t>
        </is>
      </c>
      <c r="C137" s="70" t="inlineStr">
        <is>
          <t>SINAPI</t>
        </is>
      </c>
      <c r="D137" s="70" t="inlineStr">
        <is>
          <t>M</t>
        </is>
      </c>
      <c r="E137" s="71" t="n">
        <v>6.05</v>
      </c>
      <c r="F137" s="68" t="n">
        <v>17.79</v>
      </c>
      <c r="G137" s="68">
        <f>ROUND(ROUND(E137,2)*ROUND(F137,2),2)</f>
        <v/>
      </c>
    </row>
    <row r="138">
      <c r="A138" s="70" t="inlineStr">
        <is>
          <t>88267</t>
        </is>
      </c>
      <c r="B138" s="7" t="inlineStr">
        <is>
          <t>ENCANADOR OU BOMBEIRO HIDRÁULICO COM ENCARGOS COMPLEMENTARES</t>
        </is>
      </c>
      <c r="C138" s="70" t="inlineStr">
        <is>
          <t>SINAPI</t>
        </is>
      </c>
      <c r="D138" s="70" t="inlineStr">
        <is>
          <t>H</t>
        </is>
      </c>
      <c r="E138" s="71" t="n">
        <v>183.4250614028</v>
      </c>
      <c r="F138" s="68" t="n">
        <v>28.12</v>
      </c>
      <c r="G138" s="68">
        <f>ROUND(ROUND(E138,2)*ROUND(F138,2),2)</f>
        <v/>
      </c>
    </row>
    <row r="139" ht="16.5" customHeight="1">
      <c r="A139" s="70" t="inlineStr">
        <is>
          <t>86884</t>
        </is>
      </c>
      <c r="B139" s="7" t="inlineStr">
        <is>
          <t>ENGATE FLEXÍVEL EM PLÁSTICO BRANCO, 1/2" X 30CM - FORNECIMENTO E INSTALAÇÃO. AF_01/2020</t>
        </is>
      </c>
      <c r="C139" s="70" t="inlineStr">
        <is>
          <t>SINAPI</t>
        </is>
      </c>
      <c r="D139" s="70" t="inlineStr">
        <is>
          <t>UN</t>
        </is>
      </c>
      <c r="E139" s="71" t="n">
        <v>0.3752</v>
      </c>
      <c r="F139" s="68" t="n">
        <v>11.47</v>
      </c>
      <c r="G139" s="68">
        <f>ROUND(ROUND(E139,2)*ROUND(F139,2),2)</f>
        <v/>
      </c>
    </row>
    <row r="140">
      <c r="A140" s="70" t="inlineStr">
        <is>
          <t>90777</t>
        </is>
      </c>
      <c r="B140" s="7" t="inlineStr">
        <is>
          <t>ENGENHEIRO CIVIL DE OBRA JUNIOR COM ENCARGOS COMPLEMENTARES</t>
        </is>
      </c>
      <c r="C140" s="70" t="inlineStr">
        <is>
          <t>SINAPI</t>
        </is>
      </c>
      <c r="D140" s="70" t="inlineStr">
        <is>
          <t>H</t>
        </is>
      </c>
      <c r="E140" s="71" t="n">
        <v>140.7</v>
      </c>
      <c r="F140" s="68" t="n">
        <v>121.41</v>
      </c>
      <c r="G140" s="68">
        <f>ROUND(ROUND(E140,2)*ROUND(F140,2),2)</f>
        <v/>
      </c>
    </row>
    <row r="141">
      <c r="A141" s="70" t="inlineStr">
        <is>
          <t>90778</t>
        </is>
      </c>
      <c r="B141" s="7" t="inlineStr">
        <is>
          <t>ENGENHEIRO CIVIL DE OBRA PLENO COM ENCARGOS COMPLEMENTARES</t>
        </is>
      </c>
      <c r="C141" s="70" t="inlineStr">
        <is>
          <t>SINAPI</t>
        </is>
      </c>
      <c r="D141" s="70" t="inlineStr">
        <is>
          <t>H</t>
        </is>
      </c>
      <c r="E141" s="71" t="n">
        <v>264.14008</v>
      </c>
      <c r="F141" s="68" t="n">
        <v>131.88</v>
      </c>
      <c r="G141" s="68">
        <f>ROUND(ROUND(E141,2)*ROUND(F141,2),2)</f>
        <v/>
      </c>
    </row>
    <row r="142" ht="16.5" customHeight="1">
      <c r="A142" s="70" t="inlineStr">
        <is>
          <t>91677</t>
        </is>
      </c>
      <c r="B142" s="7" t="inlineStr">
        <is>
          <t>ENGENHEIRO ELETRICISTA COM ENCARGOS COMPLEMENTARES</t>
        </is>
      </c>
      <c r="C142" s="70" t="inlineStr">
        <is>
          <t>Composições Próprias</t>
        </is>
      </c>
      <c r="D142" s="70" t="inlineStr">
        <is>
          <t>H</t>
        </is>
      </c>
      <c r="E142" s="71" t="n">
        <v>0.666666</v>
      </c>
      <c r="F142" s="68" t="n">
        <v>97.11</v>
      </c>
      <c r="G142" s="68">
        <f>ROUND(ROUND(E142,2)*ROUND(F142,2),2)</f>
        <v/>
      </c>
    </row>
    <row r="143" ht="16.5" customHeight="1">
      <c r="A143" s="70" t="inlineStr">
        <is>
          <t>5632</t>
        </is>
      </c>
      <c r="B143" s="7" t="inlineStr">
        <is>
          <t>ESCAVADEIRA HIDRÁULICA SOBRE ESTEIRAS, CAÇAMBA 0,80 M3, PESO OPERACIONAL 17 T, POTENCIA BRUTA 111 HP - CHI DIURNO. AF_06/2014</t>
        </is>
      </c>
      <c r="C143" s="70" t="inlineStr">
        <is>
          <t>SINAPI</t>
        </is>
      </c>
      <c r="D143" s="70" t="inlineStr">
        <is>
          <t>CHI</t>
        </is>
      </c>
      <c r="E143" s="71" t="n">
        <v>3.72981</v>
      </c>
      <c r="F143" s="68" t="n">
        <v>90.06999999999999</v>
      </c>
      <c r="G143" s="68">
        <f>ROUND(ROUND(E143,2)*ROUND(F143,2),2)</f>
        <v/>
      </c>
    </row>
    <row r="144" ht="16.5" customHeight="1">
      <c r="A144" s="70" t="inlineStr">
        <is>
          <t>5631</t>
        </is>
      </c>
      <c r="B144" s="7" t="inlineStr">
        <is>
          <t>ESCAVADEIRA HIDRÁULICA SOBRE ESTEIRAS, CAÇAMBA 0,80 M3, PESO OPERACIONAL 17 T, POTENCIA BRUTA 111 HP - CHP DIURNO. AF_06/2014</t>
        </is>
      </c>
      <c r="C144" s="70" t="inlineStr">
        <is>
          <t>SINAPI</t>
        </is>
      </c>
      <c r="D144" s="70" t="inlineStr">
        <is>
          <t>CHP</t>
        </is>
      </c>
      <c r="E144" s="71" t="n">
        <v>2.948326</v>
      </c>
      <c r="F144" s="68" t="n">
        <v>214.08</v>
      </c>
      <c r="G144" s="68">
        <f>ROUND(ROUND(E144,2)*ROUND(F144,2),2)</f>
        <v/>
      </c>
    </row>
    <row r="145" ht="16.5" customHeight="1">
      <c r="A145" s="70" t="inlineStr">
        <is>
          <t>5627</t>
        </is>
      </c>
      <c r="B145" s="7" t="inlineStr">
        <is>
          <t>ESCAVADEIRA HIDRÁULICA SOBRE ESTEIRAS, CAÇAMBA 0,80 M3, PESO OPERACIONAL 17 T, POTENCIA BRUTA 111 HP - DEPRECIAÇÃO. AF_06/2014</t>
        </is>
      </c>
      <c r="C145" s="70" t="inlineStr">
        <is>
          <t>SINAPI</t>
        </is>
      </c>
      <c r="D145" s="70" t="inlineStr">
        <is>
          <t>H</t>
        </is>
      </c>
      <c r="E145" s="71" t="n">
        <v>6.678136</v>
      </c>
      <c r="F145" s="68" t="n">
        <v>45.36</v>
      </c>
      <c r="G145" s="68">
        <f>ROUND(ROUND(E145,2)*ROUND(F145,2),2)</f>
        <v/>
      </c>
    </row>
    <row r="146" ht="16.5" customHeight="1">
      <c r="A146" s="70" t="inlineStr">
        <is>
          <t>5628</t>
        </is>
      </c>
      <c r="B146" s="7" t="inlineStr">
        <is>
          <t>ESCAVADEIRA HIDRÁULICA SOBRE ESTEIRAS, CAÇAMBA 0,80 M3, PESO OPERACIONAL 17 T, POTENCIA BRUTA 111 HP - JUROS. AF_06/2014</t>
        </is>
      </c>
      <c r="C146" s="70" t="inlineStr">
        <is>
          <t>SINAPI</t>
        </is>
      </c>
      <c r="D146" s="70" t="inlineStr">
        <is>
          <t>H</t>
        </is>
      </c>
      <c r="E146" s="71" t="n">
        <v>6.678136</v>
      </c>
      <c r="F146" s="68" t="n">
        <v>11.98</v>
      </c>
      <c r="G146" s="68">
        <f>ROUND(ROUND(E146,2)*ROUND(F146,2),2)</f>
        <v/>
      </c>
    </row>
    <row r="147" ht="16.5" customHeight="1">
      <c r="A147" s="70" t="inlineStr">
        <is>
          <t>5629</t>
        </is>
      </c>
      <c r="B147" s="7" t="inlineStr">
        <is>
          <t>ESCAVADEIRA HIDRÁULICA SOBRE ESTEIRAS, CAÇAMBA 0,80 M3, PESO OPERACIONAL 17 T, POTENCIA BRUTA 111 HP - MANUTENÇÃO. AF_06/2014</t>
        </is>
      </c>
      <c r="C147" s="70" t="inlineStr">
        <is>
          <t>SINAPI</t>
        </is>
      </c>
      <c r="D147" s="70" t="inlineStr">
        <is>
          <t>H</t>
        </is>
      </c>
      <c r="E147" s="71" t="n">
        <v>2.948326</v>
      </c>
      <c r="F147" s="68" t="n">
        <v>56.7</v>
      </c>
      <c r="G147" s="68">
        <f>ROUND(ROUND(E147,2)*ROUND(F147,2),2)</f>
        <v/>
      </c>
    </row>
    <row r="148" ht="16.5" customHeight="1">
      <c r="A148" s="70" t="inlineStr">
        <is>
          <t>5630</t>
        </is>
      </c>
      <c r="B148" s="7" t="inlineStr">
        <is>
          <t>ESCAVADEIRA HIDRÁULICA SOBRE ESTEIRAS, CAÇAMBA 0,80 M3, PESO OPERACIONAL 17 T, POTENCIA BRUTA 111 HP - MATERIAIS NA OPERAÇÃO. AF_06/2014</t>
        </is>
      </c>
      <c r="C148" s="70" t="inlineStr">
        <is>
          <t>SINAPI</t>
        </is>
      </c>
      <c r="D148" s="70" t="inlineStr">
        <is>
          <t>H</t>
        </is>
      </c>
      <c r="E148" s="71" t="n">
        <v>2.948326</v>
      </c>
      <c r="F148" s="68" t="n">
        <v>67.31</v>
      </c>
      <c r="G148" s="68">
        <f>ROUND(ROUND(E148,2)*ROUND(F148,2),2)</f>
        <v/>
      </c>
    </row>
    <row r="149" ht="16.5" customHeight="1">
      <c r="A149" s="70" t="inlineStr">
        <is>
          <t>93358</t>
        </is>
      </c>
      <c r="B149" s="7" t="inlineStr">
        <is>
          <t>ESCAVAÇÃO MANUAL DE VALA COM PROFUNDIDADE MENOR OU IGUAL A 1,30 M. AF_02/2021</t>
        </is>
      </c>
      <c r="C149" s="70" t="inlineStr">
        <is>
          <t>SINAPI</t>
        </is>
      </c>
      <c r="D149" s="70" t="inlineStr">
        <is>
          <t>M3</t>
        </is>
      </c>
      <c r="E149" s="71" t="n">
        <v>10.396</v>
      </c>
      <c r="F149" s="68" t="n">
        <v>87.42</v>
      </c>
      <c r="G149" s="68">
        <f>ROUND(ROUND(E149,2)*ROUND(F149,2),2)</f>
        <v/>
      </c>
    </row>
    <row r="150">
      <c r="A150" s="70" t="inlineStr">
        <is>
          <t>S08623</t>
        </is>
      </c>
      <c r="B150" s="7" t="inlineStr">
        <is>
          <t>Emassamento de superfície, com aplicação de 02 demãos de massa corrida - R1</t>
        </is>
      </c>
      <c r="C150" s="70" t="inlineStr">
        <is>
          <t>ORSE</t>
        </is>
      </c>
      <c r="D150" s="70" t="inlineStr">
        <is>
          <t>m2</t>
        </is>
      </c>
      <c r="E150" s="71" t="n">
        <v>17.4</v>
      </c>
      <c r="F150" s="68" t="n">
        <v>17.78</v>
      </c>
      <c r="G150" s="68">
        <f>ROUND(ROUND(E150,2)*ROUND(F150,2),2)</f>
        <v/>
      </c>
    </row>
    <row r="151">
      <c r="A151" s="70" t="inlineStr">
        <is>
          <t>S10551</t>
        </is>
      </c>
      <c r="B151" s="7" t="inlineStr">
        <is>
          <t>Encargos Complementares - Carpinteiro</t>
        </is>
      </c>
      <c r="C151" s="70" t="inlineStr">
        <is>
          <t>ORSE</t>
        </is>
      </c>
      <c r="D151" s="70" t="inlineStr">
        <is>
          <t>h</t>
        </is>
      </c>
      <c r="E151" s="71" t="n">
        <v>193.12</v>
      </c>
      <c r="F151" s="68" t="n">
        <v>3.78</v>
      </c>
      <c r="G151" s="68">
        <f>ROUND(ROUND(E151,2)*ROUND(F151,2),2)</f>
        <v/>
      </c>
    </row>
    <row r="152">
      <c r="A152" s="70" t="inlineStr">
        <is>
          <t>S10550</t>
        </is>
      </c>
      <c r="B152" s="7" t="inlineStr">
        <is>
          <t>Encargos Complementares - Pedreiro</t>
        </is>
      </c>
      <c r="C152" s="70" t="inlineStr">
        <is>
          <t>ORSE</t>
        </is>
      </c>
      <c r="D152" s="70" t="inlineStr">
        <is>
          <t>h</t>
        </is>
      </c>
      <c r="E152" s="71" t="n">
        <v>18</v>
      </c>
      <c r="F152" s="68" t="n">
        <v>3.79</v>
      </c>
      <c r="G152" s="68">
        <f>ROUND(ROUND(E152,2)*ROUND(F152,2),2)</f>
        <v/>
      </c>
    </row>
    <row r="153">
      <c r="A153" s="70" t="inlineStr">
        <is>
          <t>S10553</t>
        </is>
      </c>
      <c r="B153" s="7" t="inlineStr">
        <is>
          <t>Encargos Complementares - Pintor</t>
        </is>
      </c>
      <c r="C153" s="70" t="inlineStr">
        <is>
          <t>ORSE</t>
        </is>
      </c>
      <c r="D153" s="70" t="inlineStr">
        <is>
          <t>h</t>
        </is>
      </c>
      <c r="E153" s="71" t="n">
        <v>19.14</v>
      </c>
      <c r="F153" s="68" t="n">
        <v>3.96</v>
      </c>
      <c r="G153" s="68">
        <f>ROUND(ROUND(E153,2)*ROUND(F153,2),2)</f>
        <v/>
      </c>
    </row>
    <row r="154">
      <c r="A154" s="70" t="inlineStr">
        <is>
          <t>S10549</t>
        </is>
      </c>
      <c r="B154" s="7" t="inlineStr">
        <is>
          <t>Encargos Complementares - Servente</t>
        </is>
      </c>
      <c r="C154" s="70" t="inlineStr">
        <is>
          <t>ORSE</t>
        </is>
      </c>
      <c r="D154" s="70" t="inlineStr">
        <is>
          <t>h</t>
        </is>
      </c>
      <c r="E154" s="71" t="n">
        <v>220.69</v>
      </c>
      <c r="F154" s="68" t="n">
        <v>3.89</v>
      </c>
      <c r="G154" s="68">
        <f>ROUND(ROUND(E154,2)*ROUND(F154,2),2)</f>
        <v/>
      </c>
    </row>
    <row r="155">
      <c r="A155" s="70" t="inlineStr">
        <is>
          <t>92272</t>
        </is>
      </c>
      <c r="B155" s="7" t="inlineStr">
        <is>
          <t>FABRICAÇÃO DE ESCORAS DE VIGA DO TIPO GARFO, EM MADEIRA. AF_09/2020</t>
        </is>
      </c>
      <c r="C155" s="70" t="inlineStr">
        <is>
          <t>SINAPI</t>
        </is>
      </c>
      <c r="D155" s="70" t="inlineStr">
        <is>
          <t>M</t>
        </is>
      </c>
      <c r="E155" s="71" t="n">
        <v>20.748</v>
      </c>
      <c r="F155" s="68" t="n">
        <v>46.57</v>
      </c>
      <c r="G155" s="68">
        <f>ROUND(ROUND(E155,2)*ROUND(F155,2),2)</f>
        <v/>
      </c>
    </row>
    <row r="156" ht="16.5" customHeight="1">
      <c r="A156" s="70" t="inlineStr">
        <is>
          <t>92264</t>
        </is>
      </c>
      <c r="B156" s="7" t="inlineStr">
        <is>
          <t>FABRICAÇÃO DE FÔRMA PARA PILARES E ESTRUTURAS SIMILARES, EM CHAPA DE MADEIRA COMPENSADA PLASTIFICADA, E = 18 MM. AF_09/2020</t>
        </is>
      </c>
      <c r="C156" s="70" t="inlineStr">
        <is>
          <t>SINAPI</t>
        </is>
      </c>
      <c r="D156" s="70" t="inlineStr">
        <is>
          <t>M2</t>
        </is>
      </c>
      <c r="E156" s="71" t="n">
        <v>79.88715000000001</v>
      </c>
      <c r="F156" s="68" t="n">
        <v>246.32</v>
      </c>
      <c r="G156" s="68">
        <f>ROUND(ROUND(E156,2)*ROUND(F156,2),2)</f>
        <v/>
      </c>
    </row>
    <row r="157" ht="16.5" customHeight="1">
      <c r="A157" s="70" t="inlineStr">
        <is>
          <t>92263</t>
        </is>
      </c>
      <c r="B157" s="7" t="inlineStr">
        <is>
          <t>FABRICAÇÃO DE FÔRMA PARA PILARES E ESTRUTURAS SIMILARES, EM CHAPA DE MADEIRA COMPENSADA RESINADA, E = 17 MM. AF_09/2020</t>
        </is>
      </c>
      <c r="C157" s="70" t="inlineStr">
        <is>
          <t>SINAPI</t>
        </is>
      </c>
      <c r="D157" s="70" t="inlineStr">
        <is>
          <t>M2</t>
        </is>
      </c>
      <c r="E157" s="71" t="n">
        <v>13.536</v>
      </c>
      <c r="F157" s="68" t="n">
        <v>192.54</v>
      </c>
      <c r="G157" s="68">
        <f>ROUND(ROUND(E157,2)*ROUND(F157,2),2)</f>
        <v/>
      </c>
    </row>
    <row r="158" ht="16.5" customHeight="1">
      <c r="A158" s="70" t="inlineStr">
        <is>
          <t>92265</t>
        </is>
      </c>
      <c r="B158" s="7" t="inlineStr">
        <is>
          <t>FABRICAÇÃO DE FÔRMA PARA VIGAS, EM CHAPA DE MADEIRA COMPENSADA RESINADA, E = 17 MM. AF_09/2020</t>
        </is>
      </c>
      <c r="C158" s="70" t="inlineStr">
        <is>
          <t>SINAPI</t>
        </is>
      </c>
      <c r="D158" s="70" t="inlineStr">
        <is>
          <t>M2</t>
        </is>
      </c>
      <c r="E158" s="71" t="n">
        <v>4.968</v>
      </c>
      <c r="F158" s="68" t="n">
        <v>137.91</v>
      </c>
      <c r="G158" s="68">
        <f>ROUND(ROUND(E158,2)*ROUND(F158,2),2)</f>
        <v/>
      </c>
    </row>
    <row r="159" ht="33" customHeight="1">
      <c r="A159" s="70" t="inlineStr">
        <is>
          <t>91170</t>
        </is>
      </c>
      <c r="B159" s="7" t="inlineStr">
        <is>
          <t>FIXAÇÃO DE TUBOS HORIZONTAIS DE PVC ÁGUA, PVC ESGOTO, PVC ÁGUA PLUVIAL, CPVC, PPR, COBRE OU AÇO, DIÂMETROS MENORES OU IGUAIS A 40 MM, COM ABRAÇADEIRA METÁLICA RÍGIDA TIPO U PERFIL 1 1/4", FIXADA EM PERFILADO EM LAJE. AF_09/2023_PS</t>
        </is>
      </c>
      <c r="C159" s="70" t="inlineStr">
        <is>
          <t>SINAPI</t>
        </is>
      </c>
      <c r="D159" s="70" t="inlineStr">
        <is>
          <t>M</t>
        </is>
      </c>
      <c r="E159" s="71" t="n">
        <v>12.0694</v>
      </c>
      <c r="F159" s="68" t="n">
        <v>12.46</v>
      </c>
      <c r="G159" s="68">
        <f>ROUND(ROUND(E159,2)*ROUND(F159,2),2)</f>
        <v/>
      </c>
    </row>
    <row r="160" ht="33" customHeight="1">
      <c r="A160" s="70" t="inlineStr">
        <is>
          <t>91173</t>
        </is>
      </c>
      <c r="B160" s="7" t="inlineStr">
        <is>
          <t>FIXAÇÃO DE TUBOS VERTICAIS DE PVC ÁGUA, PVC ESGOTO, PVC ÁGUA PLUVIAL, CPVC, PPR, COBRE OU AÇO, DIÂMETROS MENORES OU IGUAIS A 40 MM, COM ABRAÇADEIRA METÁLICA RÍGIDA TIPO U PERFIL 1 1/4", FIXADA EM PERFILADO EM PAREDE. AF_09/2023_PS</t>
        </is>
      </c>
      <c r="C160" s="70" t="inlineStr">
        <is>
          <t>SINAPI</t>
        </is>
      </c>
      <c r="D160" s="70" t="inlineStr">
        <is>
          <t>M</t>
        </is>
      </c>
      <c r="E160" s="71" t="n">
        <v>14.3266</v>
      </c>
      <c r="F160" s="68" t="n">
        <v>4.64</v>
      </c>
      <c r="G160" s="68">
        <f>ROUND(ROUND(E160,2)*ROUND(F160,2),2)</f>
        <v/>
      </c>
    </row>
    <row r="161" ht="16.5" customHeight="1">
      <c r="A161" s="70" t="inlineStr">
        <is>
          <t>S11640</t>
        </is>
      </c>
      <c r="B161" s="7" t="inlineStr">
        <is>
          <t>Forma plana para estruturas, em compensado plastificado de 10mm, 02 usos, inclusive escoramento - Revisada 07.2015</t>
        </is>
      </c>
      <c r="C161" s="70" t="inlineStr">
        <is>
          <t>ORSE</t>
        </is>
      </c>
      <c r="D161" s="70" t="inlineStr">
        <is>
          <t>m2</t>
        </is>
      </c>
      <c r="E161" s="71" t="n">
        <v>179.55</v>
      </c>
      <c r="F161" s="68" t="n">
        <v>124.65</v>
      </c>
      <c r="G161" s="68">
        <f>ROUND(ROUND(E161,2)*ROUND(F161,2),2)</f>
        <v/>
      </c>
    </row>
    <row r="162">
      <c r="A162" s="70" t="inlineStr">
        <is>
          <t>S00081</t>
        </is>
      </c>
      <c r="B162" s="7" t="inlineStr">
        <is>
          <t>Forma plana para fundações, em tábuas de pinho, 01 uso</t>
        </is>
      </c>
      <c r="C162" s="70" t="inlineStr">
        <is>
          <t>ORSE</t>
        </is>
      </c>
      <c r="D162" s="70" t="inlineStr">
        <is>
          <t>m2</t>
        </is>
      </c>
      <c r="E162" s="71" t="n">
        <v>113.6</v>
      </c>
      <c r="F162" s="68" t="n">
        <v>186.75</v>
      </c>
      <c r="G162" s="68">
        <f>ROUND(ROUND(E162,2)*ROUND(F162,2),2)</f>
        <v/>
      </c>
    </row>
    <row r="163" ht="16.5" customHeight="1">
      <c r="A163" s="70" t="inlineStr">
        <is>
          <t>90279</t>
        </is>
      </c>
      <c r="B163" s="7" t="inlineStr">
        <is>
          <t>GRAUTE FGK=20 MPA; TRAÇO 1:0,04:1,8:2,1 (EM MASSA SECA DE CIMENTO/ CAL/ AREIA GROSSA/ BRITA 0) - PREPARO MECÂNICO COM BETONEIRA 400 L. AF_09/2021</t>
        </is>
      </c>
      <c r="C163" s="70" t="inlineStr">
        <is>
          <t>SINAPI</t>
        </is>
      </c>
      <c r="D163" s="70" t="inlineStr">
        <is>
          <t>M3</t>
        </is>
      </c>
      <c r="E163" s="71" t="n">
        <v>2.508</v>
      </c>
      <c r="F163" s="68" t="n">
        <v>582.91</v>
      </c>
      <c r="G163" s="68">
        <f>ROUND(ROUND(E163,2)*ROUND(F163,2),2)</f>
        <v/>
      </c>
    </row>
    <row r="164" ht="16.5" customHeight="1">
      <c r="A164" s="70" t="inlineStr">
        <is>
          <t>93282</t>
        </is>
      </c>
      <c r="B164" s="7" t="inlineStr">
        <is>
          <t>GUINCHO ELÉTRICO DE COLUNA, CAPACIDADE 400 KG, COM MOTO FREIO, MOTOR TRIFÁSICO DE 1,25 CV - CHI DIURNO. AF_03/2016</t>
        </is>
      </c>
      <c r="C164" s="70" t="inlineStr">
        <is>
          <t>SINAPI</t>
        </is>
      </c>
      <c r="D164" s="70" t="inlineStr">
        <is>
          <t>CHI</t>
        </is>
      </c>
      <c r="E164" s="71" t="n">
        <v>4.6626134</v>
      </c>
      <c r="F164" s="68" t="n">
        <v>27.49</v>
      </c>
      <c r="G164" s="68">
        <f>ROUND(ROUND(E164,2)*ROUND(F164,2),2)</f>
        <v/>
      </c>
    </row>
    <row r="165" ht="16.5" customHeight="1">
      <c r="A165" s="70" t="inlineStr">
        <is>
          <t>93281</t>
        </is>
      </c>
      <c r="B165" s="7" t="inlineStr">
        <is>
          <t>GUINCHO ELÉTRICO DE COLUNA, CAPACIDADE 400 KG, COM MOTO FREIO, MOTOR TRIFÁSICO DE 1,25 CV - CHP DIURNO. AF_03/2016</t>
        </is>
      </c>
      <c r="C165" s="70" t="inlineStr">
        <is>
          <t>SINAPI</t>
        </is>
      </c>
      <c r="D165" s="70" t="inlineStr">
        <is>
          <t>CHP</t>
        </is>
      </c>
      <c r="E165" s="71" t="n">
        <v>3.4096218</v>
      </c>
      <c r="F165" s="68" t="n">
        <v>28.7</v>
      </c>
      <c r="G165" s="68">
        <f>ROUND(ROUND(E165,2)*ROUND(F165,2),2)</f>
        <v/>
      </c>
    </row>
    <row r="166" ht="16.5" customHeight="1">
      <c r="A166" s="70" t="inlineStr">
        <is>
          <t>93277</t>
        </is>
      </c>
      <c r="B166" s="7" t="inlineStr">
        <is>
          <t>GUINCHO ELÉTRICO DE COLUNA, CAPACIDADE 400 KG, COM MOTO FREIO, MOTOR TRIFÁSICO DE 1,25 CV - DEPRECIAÇÃO. AF_03/2016</t>
        </is>
      </c>
      <c r="C166" s="70" t="inlineStr">
        <is>
          <t>SINAPI</t>
        </is>
      </c>
      <c r="D166" s="70" t="inlineStr">
        <is>
          <t>H</t>
        </is>
      </c>
      <c r="E166" s="71" t="n">
        <v>8.0722352</v>
      </c>
      <c r="F166" s="68" t="n">
        <v>0.49</v>
      </c>
      <c r="G166" s="68">
        <f>ROUND(ROUND(E166,2)*ROUND(F166,2),2)</f>
        <v/>
      </c>
    </row>
    <row r="167" ht="16.5" customHeight="1">
      <c r="A167" s="70" t="inlineStr">
        <is>
          <t>93278</t>
        </is>
      </c>
      <c r="B167" s="7" t="inlineStr">
        <is>
          <t>GUINCHO ELÉTRICO DE COLUNA, CAPACIDADE 400 KG, COM MOTO FREIO, MOTOR TRIFÁSICO DE 1,25 CV - JUROS. AF_03/2016</t>
        </is>
      </c>
      <c r="C167" s="70" t="inlineStr">
        <is>
          <t>SINAPI</t>
        </is>
      </c>
      <c r="D167" s="70" t="inlineStr">
        <is>
          <t>H</t>
        </is>
      </c>
      <c r="E167" s="71" t="n">
        <v>8.0722352</v>
      </c>
      <c r="F167" s="68" t="n">
        <v>0.11</v>
      </c>
      <c r="G167" s="68">
        <f>ROUND(ROUND(E167,2)*ROUND(F167,2),2)</f>
        <v/>
      </c>
    </row>
    <row r="168" ht="16.5" customHeight="1">
      <c r="A168" s="70" t="inlineStr">
        <is>
          <t>93279</t>
        </is>
      </c>
      <c r="B168" s="7" t="inlineStr">
        <is>
          <t>GUINCHO ELÉTRICO DE COLUNA, CAPACIDADE 400 KG, COM MOTO FREIO, MOTOR TRIFÁSICO DE 1,25 CV - MANUTENÇÃO. AF_03/2016</t>
        </is>
      </c>
      <c r="C168" s="70" t="inlineStr">
        <is>
          <t>SINAPI</t>
        </is>
      </c>
      <c r="D168" s="70" t="inlineStr">
        <is>
          <t>H</t>
        </is>
      </c>
      <c r="E168" s="71" t="n">
        <v>3.4096218</v>
      </c>
      <c r="F168" s="68" t="n">
        <v>0.46</v>
      </c>
      <c r="G168" s="68">
        <f>ROUND(ROUND(E168,2)*ROUND(F168,2),2)</f>
        <v/>
      </c>
    </row>
    <row r="169" ht="16.5" customHeight="1">
      <c r="A169" s="70" t="inlineStr">
        <is>
          <t>93280</t>
        </is>
      </c>
      <c r="B169" s="7" t="inlineStr">
        <is>
          <t>GUINCHO ELÉTRICO DE COLUNA, CAPACIDADE 400 KG, COM MOTO FREIO, MOTOR TRIFÁSICO DE 1,25 CV - MATERIAIS NA OPERAÇÃO. AF_03/2016</t>
        </is>
      </c>
      <c r="C169" s="70" t="inlineStr">
        <is>
          <t>SINAPI</t>
        </is>
      </c>
      <c r="D169" s="70" t="inlineStr">
        <is>
          <t>H</t>
        </is>
      </c>
      <c r="E169" s="71" t="n">
        <v>3.4096218</v>
      </c>
      <c r="F169" s="68" t="n">
        <v>0.75</v>
      </c>
      <c r="G169" s="68">
        <f>ROUND(ROUND(E169,2)*ROUND(F169,2),2)</f>
        <v/>
      </c>
    </row>
    <row r="170" ht="16.5" customHeight="1">
      <c r="A170" s="70" t="inlineStr">
        <is>
          <t>93288</t>
        </is>
      </c>
      <c r="B170" s="7" t="inlineStr">
        <is>
          <t>GUINDASTE HIDRÁULICO AUTOPROPELIDO, COM LANÇA TELESCÓPICA 40 M, CAPACIDADE MÁXIMA 60 T, POTÊNCIA 260 KW - CHI DIURNO. AF_03/2016</t>
        </is>
      </c>
      <c r="C170" s="70" t="inlineStr">
        <is>
          <t>SINAPI</t>
        </is>
      </c>
      <c r="D170" s="70" t="inlineStr">
        <is>
          <t>CHI</t>
        </is>
      </c>
      <c r="E170" s="71" t="n">
        <v>1.4229</v>
      </c>
      <c r="F170" s="68" t="n">
        <v>193.61</v>
      </c>
      <c r="G170" s="68">
        <f>ROUND(ROUND(E170,2)*ROUND(F170,2),2)</f>
        <v/>
      </c>
    </row>
    <row r="171" ht="16.5" customHeight="1">
      <c r="A171" s="70" t="inlineStr">
        <is>
          <t>93287</t>
        </is>
      </c>
      <c r="B171" s="7" t="inlineStr">
        <is>
          <t>GUINDASTE HIDRÁULICO AUTOPROPELIDO, COM LANÇA TELESCÓPICA 40 M, CAPACIDADE MÁXIMA 60 T, POTÊNCIA 260 KW - CHP DIURNO. AF_03/2016</t>
        </is>
      </c>
      <c r="C171" s="70" t="inlineStr">
        <is>
          <t>SINAPI</t>
        </is>
      </c>
      <c r="D171" s="70" t="inlineStr">
        <is>
          <t>CHP</t>
        </is>
      </c>
      <c r="E171" s="71" t="n">
        <v>0.2754</v>
      </c>
      <c r="F171" s="68" t="n">
        <v>367.64</v>
      </c>
      <c r="G171" s="68">
        <f>ROUND(ROUND(E171,2)*ROUND(F171,2),2)</f>
        <v/>
      </c>
    </row>
    <row r="172" ht="16.5" customHeight="1">
      <c r="A172" s="70" t="inlineStr">
        <is>
          <t>93283</t>
        </is>
      </c>
      <c r="B172" s="7" t="inlineStr">
        <is>
          <t>GUINDASTE HIDRÁULICO AUTOPROPELIDO, COM LANÇA TELESCÓPICA 40 M, CAPACIDADE MÁXIMA 60 T, POTÊNCIA 260 KW - DEPRECIAÇÃO. AF_03/2016</t>
        </is>
      </c>
      <c r="C172" s="70" t="inlineStr">
        <is>
          <t>SINAPI</t>
        </is>
      </c>
      <c r="D172" s="70" t="inlineStr">
        <is>
          <t>H</t>
        </is>
      </c>
      <c r="E172" s="71" t="n">
        <v>1.6983</v>
      </c>
      <c r="F172" s="68" t="n">
        <v>100.42</v>
      </c>
      <c r="G172" s="68">
        <f>ROUND(ROUND(E172,2)*ROUND(F172,2),2)</f>
        <v/>
      </c>
    </row>
    <row r="173" ht="16.5" customHeight="1">
      <c r="A173" s="70" t="inlineStr">
        <is>
          <t>93296</t>
        </is>
      </c>
      <c r="B173" s="7" t="inlineStr">
        <is>
          <t>GUINDASTE HIDRÁULICO AUTOPROPELIDO, COM LANÇA TELESCÓPICA 40 M, CAPACIDADE MÁXIMA 60 T, POTÊNCIA 260 KW - IMPOSTOS E SEGUROS. AF_03/2016</t>
        </is>
      </c>
      <c r="C173" s="70" t="inlineStr">
        <is>
          <t>SINAPI</t>
        </is>
      </c>
      <c r="D173" s="70" t="inlineStr">
        <is>
          <t>H</t>
        </is>
      </c>
      <c r="E173" s="71" t="n">
        <v>1.6983</v>
      </c>
      <c r="F173" s="68" t="n">
        <v>14.3</v>
      </c>
      <c r="G173" s="68">
        <f>ROUND(ROUND(E173,2)*ROUND(F173,2),2)</f>
        <v/>
      </c>
    </row>
    <row r="174" ht="16.5" customHeight="1">
      <c r="A174" s="70" t="inlineStr">
        <is>
          <t>93284</t>
        </is>
      </c>
      <c r="B174" s="7" t="inlineStr">
        <is>
          <t>GUINDASTE HIDRÁULICO AUTOPROPELIDO, COM LANÇA TELESCÓPICA 40 M, CAPACIDADE MÁXIMA 60 T, POTÊNCIA 260 KW - JUROS. AF_03/2016</t>
        </is>
      </c>
      <c r="C174" s="70" t="inlineStr">
        <is>
          <t>SINAPI</t>
        </is>
      </c>
      <c r="D174" s="70" t="inlineStr">
        <is>
          <t>H</t>
        </is>
      </c>
      <c r="E174" s="71" t="n">
        <v>1.6983</v>
      </c>
      <c r="F174" s="68" t="n">
        <v>35.39</v>
      </c>
      <c r="G174" s="68">
        <f>ROUND(ROUND(E174,2)*ROUND(F174,2),2)</f>
        <v/>
      </c>
    </row>
    <row r="175" ht="16.5" customHeight="1">
      <c r="A175" s="70" t="inlineStr">
        <is>
          <t>93285</t>
        </is>
      </c>
      <c r="B175" s="7" t="inlineStr">
        <is>
          <t>GUINDASTE HIDRÁULICO AUTOPROPELIDO, COM LANÇA TELESCÓPICA 40 M, CAPACIDADE MÁXIMA 60 T, POTÊNCIA 260 KW - MANUTENÇÃO. AF_03/2016</t>
        </is>
      </c>
      <c r="C175" s="70" t="inlineStr">
        <is>
          <t>SINAPI</t>
        </is>
      </c>
      <c r="D175" s="70" t="inlineStr">
        <is>
          <t>H</t>
        </is>
      </c>
      <c r="E175" s="71" t="n">
        <v>0.2754</v>
      </c>
      <c r="F175" s="68" t="n">
        <v>161.42</v>
      </c>
      <c r="G175" s="68">
        <f>ROUND(ROUND(E175,2)*ROUND(F175,2),2)</f>
        <v/>
      </c>
    </row>
    <row r="176" ht="24.75" customHeight="1">
      <c r="A176" s="70" t="inlineStr">
        <is>
          <t>93286</t>
        </is>
      </c>
      <c r="B176" s="7" t="inlineStr">
        <is>
          <t>GUINDASTE HIDRÁULICO AUTOPROPELIDO, COM LANÇA TELESCÓPICA 40 M, CAPACIDADE MÁXIMA 60 T, POTÊNCIA 260 KW - MATERIAIS NA OPERAÇÃO. AF_03/2016</t>
        </is>
      </c>
      <c r="C176" s="70" t="inlineStr">
        <is>
          <t>SINAPI</t>
        </is>
      </c>
      <c r="D176" s="70" t="inlineStr">
        <is>
          <t>H</t>
        </is>
      </c>
      <c r="E176" s="71" t="n">
        <v>0.2754</v>
      </c>
      <c r="F176" s="68" t="n">
        <v>12.61</v>
      </c>
      <c r="G176" s="68">
        <f>ROUND(ROUND(E176,2)*ROUND(F176,2),2)</f>
        <v/>
      </c>
    </row>
    <row r="177" ht="24.75" customHeight="1">
      <c r="A177" s="70" t="inlineStr">
        <is>
          <t>5928</t>
        </is>
      </c>
      <c r="B177" s="7" t="inlineStr">
        <is>
          <t>GUINDAUTO HIDRÁULICO, CAPACIDADE MÁXIMA DE CARGA 6200 KG, MOMENTO MÁXIMO DE CARGA 11,7 TM, ALCANCE MÁXIMO HORIZONTAL 9,70 M, INCLUSIVE CAMINHÃO TOCO PBT 16.000 KG, POTÊNCIA DE 189 CV - CHP DIURNO. AF_06/2014</t>
        </is>
      </c>
      <c r="C177" s="70" t="inlineStr">
        <is>
          <t>SINAPI</t>
        </is>
      </c>
      <c r="D177" s="70" t="inlineStr">
        <is>
          <t>CHP</t>
        </is>
      </c>
      <c r="E177" s="71" t="n">
        <v>0.077</v>
      </c>
      <c r="F177" s="68" t="n">
        <v>290.97</v>
      </c>
      <c r="G177" s="68">
        <f>ROUND(ROUND(E177,2)*ROUND(F177,2),2)</f>
        <v/>
      </c>
    </row>
    <row r="178" ht="24.75" customHeight="1">
      <c r="A178" s="70" t="inlineStr">
        <is>
          <t>89259</t>
        </is>
      </c>
      <c r="B178" s="7" t="inlineStr">
        <is>
          <t>GUINDAUTO HIDRÁULICO, CAPACIDADE MÁXIMA DE CARGA 6200 KG, MOMENTO MÁXIMO DE CARGA 11,7 TM, ALCANCE MÁXIMO HORIZONTAL 9,70 M, INCLUSIVE CAMINHÃO TOCO PBT 16.000 KG, POTÊNCIA DE 189 CV - DEPRECIAÇÃO. AF_06/2014</t>
        </is>
      </c>
      <c r="C178" s="70" t="inlineStr">
        <is>
          <t>SINAPI</t>
        </is>
      </c>
      <c r="D178" s="70" t="inlineStr">
        <is>
          <t>H</t>
        </is>
      </c>
      <c r="E178" s="71" t="n">
        <v>0.077</v>
      </c>
      <c r="F178" s="68" t="n">
        <v>27.32</v>
      </c>
      <c r="G178" s="68">
        <f>ROUND(ROUND(E178,2)*ROUND(F178,2),2)</f>
        <v/>
      </c>
    </row>
    <row r="179" ht="33" customHeight="1">
      <c r="A179" s="70" t="inlineStr">
        <is>
          <t>91466</t>
        </is>
      </c>
      <c r="B179" s="7" t="inlineStr">
        <is>
          <t>GUINDAUTO HIDRÁULICO, CAPACIDADE MÁXIMA DE CARGA 6200 KG, MOMENTO MÁXIMO DE CARGA 11,7 TM, ALCANCE MÁXIMO HORIZONTAL 9,70 M, INCLUSIVE CAMINHÃO TOCO PBT 16.000 KG, POTÊNCIA DE 189 CV - IMPOSTOS E SEGUROS. AF_08/2015</t>
        </is>
      </c>
      <c r="C179" s="70" t="inlineStr">
        <is>
          <t>SINAPI</t>
        </is>
      </c>
      <c r="D179" s="70" t="inlineStr">
        <is>
          <t>H</t>
        </is>
      </c>
      <c r="E179" s="71" t="n">
        <v>0.077</v>
      </c>
      <c r="F179" s="68" t="n">
        <v>4.05</v>
      </c>
      <c r="G179" s="68">
        <f>ROUND(ROUND(E179,2)*ROUND(F179,2),2)</f>
        <v/>
      </c>
    </row>
    <row r="180" ht="24.75" customHeight="1">
      <c r="A180" s="70" t="inlineStr">
        <is>
          <t>89260</t>
        </is>
      </c>
      <c r="B180" s="7" t="inlineStr">
        <is>
          <t>GUINDAUTO HIDRÁULICO, CAPACIDADE MÁXIMA DE CARGA 6200 KG, MOMENTO MÁXIMO DE CARGA 11,7 TM, ALCANCE MÁXIMO HORIZONTAL 9,70 M, INCLUSIVE CAMINHÃO TOCO PBT 16.000 KG, POTÊNCIA DE 189 CV - JUROS. AF_06/2014</t>
        </is>
      </c>
      <c r="C180" s="70" t="inlineStr">
        <is>
          <t>SINAPI</t>
        </is>
      </c>
      <c r="D180" s="70" t="inlineStr">
        <is>
          <t>H</t>
        </is>
      </c>
      <c r="E180" s="71" t="n">
        <v>0.077</v>
      </c>
      <c r="F180" s="68" t="n">
        <v>10.03</v>
      </c>
      <c r="G180" s="68">
        <f>ROUND(ROUND(E180,2)*ROUND(F180,2),2)</f>
        <v/>
      </c>
    </row>
    <row r="181" ht="24.75" customHeight="1">
      <c r="A181" s="70" t="inlineStr">
        <is>
          <t>89262</t>
        </is>
      </c>
      <c r="B181" s="7" t="inlineStr">
        <is>
          <t>GUINDAUTO HIDRÁULICO, CAPACIDADE MÁXIMA DE CARGA 6200 KG, MOMENTO MÁXIMO DE CARGA 11,7 TM, ALCANCE MÁXIMO HORIZONTAL 9,70 M, INCLUSIVE CAMINHÃO TOCO PBT 16.000 KG, POTÊNCIA DE 189 CV - MANUTENÇÃO. AF_06/2014</t>
        </is>
      </c>
      <c r="C181" s="70" t="inlineStr">
        <is>
          <t>SINAPI</t>
        </is>
      </c>
      <c r="D181" s="70" t="inlineStr">
        <is>
          <t>H</t>
        </is>
      </c>
      <c r="E181" s="71" t="n">
        <v>0.077</v>
      </c>
      <c r="F181" s="68" t="n">
        <v>46.24</v>
      </c>
      <c r="G181" s="68">
        <f>ROUND(ROUND(E181,2)*ROUND(F181,2),2)</f>
        <v/>
      </c>
    </row>
    <row r="182" ht="33" customHeight="1">
      <c r="A182" s="70" t="inlineStr">
        <is>
          <t>91467</t>
        </is>
      </c>
      <c r="B182" s="7" t="inlineStr">
        <is>
          <t>GUINDAUTO HIDRÁULICO, CAPACIDADE MÁXIMA DE CARGA 6200 KG, MOMENTO MÁXIMO DE CARGA 11,7 TM, ALCANCE MÁXIMO HORIZONTAL 9,70 M, INCLUSIVE CAMINHÃO TOCO PBT 16.000 KG, POTÊNCIA DE 189 CV - MATERIAIS NA OPERAÇÃO. AF_08/2015</t>
        </is>
      </c>
      <c r="C182" s="70" t="inlineStr">
        <is>
          <t>SINAPI</t>
        </is>
      </c>
      <c r="D182" s="70" t="inlineStr">
        <is>
          <t>H</t>
        </is>
      </c>
      <c r="E182" s="71" t="n">
        <v>0.077</v>
      </c>
      <c r="F182" s="68" t="n">
        <v>165.18</v>
      </c>
      <c r="G182" s="68">
        <f>ROUND(ROUND(E182,2)*ROUND(F182,2),2)</f>
        <v/>
      </c>
    </row>
    <row r="183" ht="16.5" customHeight="1">
      <c r="A183" s="70" t="inlineStr">
        <is>
          <t>96986</t>
        </is>
      </c>
      <c r="B183" s="7" t="inlineStr">
        <is>
          <t>HASTE DE ATERRAMENTO, DIÂMETRO 3/4", COM 3 METROS - FORNECIMENTO E INSTALAÇÃO. AF_08/2023</t>
        </is>
      </c>
      <c r="C183" s="70" t="inlineStr">
        <is>
          <t>SINAPI</t>
        </is>
      </c>
      <c r="D183" s="70" t="inlineStr">
        <is>
          <t>UN</t>
        </is>
      </c>
      <c r="E183" s="71" t="n">
        <v>1</v>
      </c>
      <c r="F183" s="68" t="n">
        <v>101.11</v>
      </c>
      <c r="G183" s="68">
        <f>ROUND(ROUND(E183,2)*ROUND(F183,2),2)</f>
        <v/>
      </c>
    </row>
    <row r="184">
      <c r="A184" s="70" t="inlineStr">
        <is>
          <t>88270</t>
        </is>
      </c>
      <c r="B184" s="7" t="inlineStr">
        <is>
          <t>IMPERMEABILIZADOR COM ENCARGOS COMPLEMENTARES</t>
        </is>
      </c>
      <c r="C184" s="70" t="inlineStr">
        <is>
          <t>SINAPI</t>
        </is>
      </c>
      <c r="D184" s="70" t="inlineStr">
        <is>
          <t>H</t>
        </is>
      </c>
      <c r="E184" s="71" t="n">
        <v>950.769</v>
      </c>
      <c r="F184" s="68" t="n">
        <v>28.88</v>
      </c>
      <c r="G184" s="68">
        <f>ROUND(ROUND(E184,2)*ROUND(F184,2),2)</f>
        <v/>
      </c>
    </row>
    <row r="185" ht="16.5" customHeight="1">
      <c r="A185" s="70" t="inlineStr">
        <is>
          <t>92023</t>
        </is>
      </c>
      <c r="B185" s="7" t="inlineStr">
        <is>
          <t>INTERRUPTOR SIMPLES (1 MÓDULO) COM 1 TOMADA DE EMBUTIR 2P+T 10 A, INCLUINDO SUPORTE E PLACA - FORNECIMENTO E INSTALAÇÃO. AF_03/2023</t>
        </is>
      </c>
      <c r="C185" s="70" t="inlineStr">
        <is>
          <t>SINAPI</t>
        </is>
      </c>
      <c r="D185" s="70" t="inlineStr">
        <is>
          <t>UN</t>
        </is>
      </c>
      <c r="E185" s="71" t="n">
        <v>0.3752</v>
      </c>
      <c r="F185" s="68" t="n">
        <v>52.1</v>
      </c>
      <c r="G185" s="68">
        <f>ROUND(ROUND(E185,2)*ROUND(F185,2),2)</f>
        <v/>
      </c>
    </row>
    <row r="186" ht="16.5" customHeight="1">
      <c r="A186" s="70" t="inlineStr">
        <is>
          <t>92022</t>
        </is>
      </c>
      <c r="B186" s="7" t="inlineStr">
        <is>
          <t>INTERRUPTOR SIMPLES (1 MÓDULO) COM 1 TOMADA DE EMBUTIR 2P+T 10 A, SEM SUPORTE E SEM PLACA - FORNECIMENTO E INSTALAÇÃO. AF_03/2023</t>
        </is>
      </c>
      <c r="C186" s="70" t="inlineStr">
        <is>
          <t>SINAPI</t>
        </is>
      </c>
      <c r="D186" s="70" t="inlineStr">
        <is>
          <t>UN</t>
        </is>
      </c>
      <c r="E186" s="71" t="n">
        <v>0.3752</v>
      </c>
      <c r="F186" s="68" t="n">
        <v>40.8</v>
      </c>
      <c r="G186" s="68">
        <f>ROUND(ROUND(E186,2)*ROUND(F186,2),2)</f>
        <v/>
      </c>
    </row>
    <row r="187" ht="16.5" customHeight="1">
      <c r="A187" s="70" t="inlineStr">
        <is>
          <t>92025</t>
        </is>
      </c>
      <c r="B187" s="7" t="inlineStr">
        <is>
          <t>INTERRUPTOR SIMPLES (1 MÓDULO) COM 2 TOMADAS DE EMBUTIR 2P+T 10 A, INCLUINDO SUPORTE E PLACA - FORNECIMENTO E INSTALAÇÃO. AF_03/2023</t>
        </is>
      </c>
      <c r="C187" s="70" t="inlineStr">
        <is>
          <t>SINAPI</t>
        </is>
      </c>
      <c r="D187" s="70" t="inlineStr">
        <is>
          <t>UN</t>
        </is>
      </c>
      <c r="E187" s="71" t="n">
        <v>0.75</v>
      </c>
      <c r="F187" s="68" t="n">
        <v>73.63</v>
      </c>
      <c r="G187" s="68">
        <f>ROUND(ROUND(E187,2)*ROUND(F187,2),2)</f>
        <v/>
      </c>
    </row>
    <row r="188" ht="16.5" customHeight="1">
      <c r="A188" s="70" t="inlineStr">
        <is>
          <t>92024</t>
        </is>
      </c>
      <c r="B188" s="7" t="inlineStr">
        <is>
          <t>INTERRUPTOR SIMPLES (1 MÓDULO) COM 2 TOMADAS DE EMBUTIR 2P+T 10 A, SEM SUPORTE E SEM PLACA - FORNECIMENTO E INSTALAÇÃO. AF_03/2023</t>
        </is>
      </c>
      <c r="C188" s="70" t="inlineStr">
        <is>
          <t>SINAPI</t>
        </is>
      </c>
      <c r="D188" s="70" t="inlineStr">
        <is>
          <t>UN</t>
        </is>
      </c>
      <c r="E188" s="71" t="n">
        <v>0.75</v>
      </c>
      <c r="F188" s="68" t="n">
        <v>62.33</v>
      </c>
      <c r="G188" s="68">
        <f>ROUND(ROUND(E188,2)*ROUND(F188,2),2)</f>
        <v/>
      </c>
    </row>
    <row r="189" ht="24.75" customHeight="1">
      <c r="A189" s="70" t="inlineStr">
        <is>
          <t>94559</t>
        </is>
      </c>
      <c r="B189" s="7" t="inlineStr">
        <is>
          <t>JANELA DE AÇO TIPO BASCULANTE PARA VIDROS, COM BATENTE, FERRAGENS E PINTURA ANTICORROSIVA. EXCLUSIVE VIDROS, ACABAMENTO, ALIZAR E CONTRAMARCO. FORNECIMENTO E INSTALAÇÃO. AF_12/2019</t>
        </is>
      </c>
      <c r="C189" s="70" t="inlineStr">
        <is>
          <t>SINAPI</t>
        </is>
      </c>
      <c r="D189" s="70" t="inlineStr">
        <is>
          <t>M2</t>
        </is>
      </c>
      <c r="E189" s="71" t="n">
        <v>2.28</v>
      </c>
      <c r="F189" s="68" t="n">
        <v>683.0700000000001</v>
      </c>
      <c r="G189" s="68">
        <f>ROUND(ROUND(E189,2)*ROUND(F189,2),2)</f>
        <v/>
      </c>
    </row>
    <row r="190" ht="24.75" customHeight="1">
      <c r="A190" s="70" t="inlineStr">
        <is>
          <t>89366</t>
        </is>
      </c>
      <c r="B190" s="7" t="inlineStr">
        <is>
          <t>JOELHO 90 GRAUS COM BUCHA DE LATÃO, PVC, SOLDÁVEL, DN 25MM, X 3/4 INSTALADO EM RAMAL OU SUB-RAMAL DE ÁGUA - FORNECIMENTO E INSTALAÇÃO. AF_06/2022</t>
        </is>
      </c>
      <c r="C190" s="70" t="inlineStr">
        <is>
          <t>SINAPI</t>
        </is>
      </c>
      <c r="D190" s="70" t="inlineStr">
        <is>
          <t>UN</t>
        </is>
      </c>
      <c r="E190" s="71" t="n">
        <v>0.7518</v>
      </c>
      <c r="F190" s="68" t="n">
        <v>15.11</v>
      </c>
      <c r="G190" s="68">
        <f>ROUND(ROUND(E190,2)*ROUND(F190,2),2)</f>
        <v/>
      </c>
    </row>
    <row r="191" ht="24.75" customHeight="1">
      <c r="A191" s="70" t="inlineStr">
        <is>
          <t>89724</t>
        </is>
      </c>
      <c r="B191" s="7" t="inlineStr">
        <is>
          <t>JOELHO 90 GRAUS, PVC, SERIE NORMAL, ESGOTO PREDIAL, DN 40 MM, JUNTA SOLDÁVEL, FORNECIDO E INSTALADO EM RAMAL DE DESCARGA OU RAMAL DE ESGOTO SANITÁRIO. AF_08/2022</t>
        </is>
      </c>
      <c r="C191" s="70" t="inlineStr">
        <is>
          <t>SINAPI</t>
        </is>
      </c>
      <c r="D191" s="70" t="inlineStr">
        <is>
          <t>UN</t>
        </is>
      </c>
      <c r="E191" s="71" t="n">
        <v>0.7518</v>
      </c>
      <c r="F191" s="68" t="n">
        <v>9.76</v>
      </c>
      <c r="G191" s="68">
        <f>ROUND(ROUND(E191,2)*ROUND(F191,2),2)</f>
        <v/>
      </c>
    </row>
    <row r="192" ht="16.5" customHeight="1">
      <c r="A192" s="70" t="inlineStr">
        <is>
          <t>89362</t>
        </is>
      </c>
      <c r="B192" s="7" t="inlineStr">
        <is>
          <t>JOELHO 90 GRAUS, PVC, SOLDÁVEL, DN 25MM, INSTALADO EM RAMAL OU SUB-RAMAL DE ÁGUA - FORNECIMENTO E INSTALAÇÃO. AF_06/2022</t>
        </is>
      </c>
      <c r="C192" s="70" t="inlineStr">
        <is>
          <t>SINAPI</t>
        </is>
      </c>
      <c r="D192" s="70" t="inlineStr">
        <is>
          <t>UN</t>
        </is>
      </c>
      <c r="E192" s="71" t="n">
        <v>0.887124</v>
      </c>
      <c r="F192" s="68" t="n">
        <v>9.34</v>
      </c>
      <c r="G192" s="68">
        <f>ROUND(ROUND(E192,2)*ROUND(F192,2),2)</f>
        <v/>
      </c>
    </row>
    <row r="193" ht="16.5" customHeight="1">
      <c r="A193" s="70" t="inlineStr">
        <is>
          <t>95240</t>
        </is>
      </c>
      <c r="B193" s="7" t="inlineStr">
        <is>
          <t>LASTRO DE CONCRETO MAGRO, APLICADO EM PISOS, LAJES SOBRE SOLO OU RADIERS, ESPESSURA DE 3 CM. AF_01/2024</t>
        </is>
      </c>
      <c r="C193" s="70" t="inlineStr">
        <is>
          <t>SINAPI</t>
        </is>
      </c>
      <c r="D193" s="70" t="inlineStr">
        <is>
          <t>M2</t>
        </is>
      </c>
      <c r="E193" s="71" t="n">
        <v>0.306</v>
      </c>
      <c r="F193" s="68" t="n">
        <v>19.78</v>
      </c>
      <c r="G193" s="68">
        <f>ROUND(ROUND(E193,2)*ROUND(F193,2),2)</f>
        <v/>
      </c>
    </row>
    <row r="194" ht="16.5" customHeight="1">
      <c r="A194" s="70" t="inlineStr">
        <is>
          <t>95241</t>
        </is>
      </c>
      <c r="B194" s="7" t="inlineStr">
        <is>
          <t>LASTRO DE CONCRETO MAGRO, APLICADO EM PISOS, LAJES SOBRE SOLO OU RADIERS, ESPESSURA DE 5 CM. AF_01/2024</t>
        </is>
      </c>
      <c r="C194" s="70" t="inlineStr">
        <is>
          <t>SINAPI</t>
        </is>
      </c>
      <c r="D194" s="70" t="inlineStr">
        <is>
          <t>M2</t>
        </is>
      </c>
      <c r="E194" s="71" t="n">
        <v>63.502</v>
      </c>
      <c r="F194" s="68" t="n">
        <v>32.96</v>
      </c>
      <c r="G194" s="68">
        <f>ROUND(ROUND(E194,2)*ROUND(F194,2),2)</f>
        <v/>
      </c>
    </row>
    <row r="195" ht="24.75" customHeight="1">
      <c r="A195" s="70" t="inlineStr">
        <is>
          <t>99833</t>
        </is>
      </c>
      <c r="B195" s="7" t="inlineStr">
        <is>
          <t>LAVADORA DE ALTA PRESSAO (LAVA-JATO) PARA AGUA FRIA, PRESSAO DE OPERACAO ENTRE 1400 E 1900 LIB/POL2, VAZAO MAXIMA ENTRE 400 E 700 L/H - CHP DIURNO. AF_05/2023</t>
        </is>
      </c>
      <c r="C195" s="70" t="inlineStr">
        <is>
          <t>SINAPI</t>
        </is>
      </c>
      <c r="D195" s="70" t="inlineStr">
        <is>
          <t>CHP</t>
        </is>
      </c>
      <c r="E195" s="71" t="n">
        <v>53.8866</v>
      </c>
      <c r="F195" s="68" t="n">
        <v>1.99</v>
      </c>
      <c r="G195" s="68">
        <f>ROUND(ROUND(E195,2)*ROUND(F195,2),2)</f>
        <v/>
      </c>
    </row>
    <row r="196" ht="24.75" customHeight="1">
      <c r="A196" s="70" t="inlineStr">
        <is>
          <t>99829</t>
        </is>
      </c>
      <c r="B196" s="7" t="inlineStr">
        <is>
          <t>LAVADORA DE ALTA PRESSAO (LAVA-JATO) PARA AGUA FRIA, PRESSAO DE OPERACAO ENTRE 1400 E 1900 LIB/POL2, VAZAO MAXIMA ENTRE 400 E 700 L/H - DEPRECIAÇÃO. AF_05/2023</t>
        </is>
      </c>
      <c r="C196" s="70" t="inlineStr">
        <is>
          <t>SINAPI</t>
        </is>
      </c>
      <c r="D196" s="70" t="inlineStr">
        <is>
          <t>H</t>
        </is>
      </c>
      <c r="E196" s="71" t="n">
        <v>53.8866</v>
      </c>
      <c r="F196" s="68" t="n">
        <v>0.09</v>
      </c>
      <c r="G196" s="68">
        <f>ROUND(ROUND(E196,2)*ROUND(F196,2),2)</f>
        <v/>
      </c>
    </row>
    <row r="197" ht="24.75" customHeight="1">
      <c r="A197" s="70" t="inlineStr">
        <is>
          <t>99830</t>
        </is>
      </c>
      <c r="B197" s="7" t="inlineStr">
        <is>
          <t>LAVADORA DE ALTA PRESSAO (LAVA-JATO) PARA AGUA FRIA, PRESSAO DE OPERACAO ENTRE 1400 E 1900 LIB/POL2, VAZAO MAXIMA ENTRE 400 E 700 L/H - JUROS. AF_05/2023</t>
        </is>
      </c>
      <c r="C197" s="70" t="inlineStr">
        <is>
          <t>SINAPI</t>
        </is>
      </c>
      <c r="D197" s="70" t="inlineStr">
        <is>
          <t>H</t>
        </is>
      </c>
      <c r="E197" s="71" t="n">
        <v>53.8866</v>
      </c>
      <c r="F197" s="68" t="n">
        <v>0.02</v>
      </c>
      <c r="G197" s="68">
        <f>ROUND(ROUND(E197,2)*ROUND(F197,2),2)</f>
        <v/>
      </c>
    </row>
    <row r="198" ht="24.75" customHeight="1">
      <c r="A198" s="70" t="inlineStr">
        <is>
          <t>99831</t>
        </is>
      </c>
      <c r="B198" s="7" t="inlineStr">
        <is>
          <t>LAVADORA DE ALTA PRESSAO (LAVA-JATO) PARA AGUA FRIA, PRESSAO DE OPERACAO ENTRE 1400 E 1900 LIB/POL2, VAZAO MAXIMA ENTRE 400 E 700 L/H - MANUTENÇÃO. AF_05/2023</t>
        </is>
      </c>
      <c r="C198" s="70" t="inlineStr">
        <is>
          <t>SINAPI</t>
        </is>
      </c>
      <c r="D198" s="70" t="inlineStr">
        <is>
          <t>H</t>
        </is>
      </c>
      <c r="E198" s="71" t="n">
        <v>53.8866</v>
      </c>
      <c r="F198" s="68" t="n">
        <v>0.06</v>
      </c>
      <c r="G198" s="68">
        <f>ROUND(ROUND(E198,2)*ROUND(F198,2),2)</f>
        <v/>
      </c>
    </row>
    <row r="199" ht="24.75" customHeight="1">
      <c r="A199" s="70" t="inlineStr">
        <is>
          <t>99832</t>
        </is>
      </c>
      <c r="B199" s="7" t="inlineStr">
        <is>
          <t>LAVADORA DE ALTA PRESSAO (LAVA-JATO) PARA AGUA FRIA, PRESSAO DE OPERACAO ENTRE 1400 E 1900 LIB/POL2, VAZAO MAXIMA ENTRE 400 E 700 L/H - MATERIAIS NA OPERAÇÃO. AF_05/2023</t>
        </is>
      </c>
      <c r="C199" s="70" t="inlineStr">
        <is>
          <t>SINAPI</t>
        </is>
      </c>
      <c r="D199" s="70" t="inlineStr">
        <is>
          <t>H</t>
        </is>
      </c>
      <c r="E199" s="71" t="n">
        <v>53.8866</v>
      </c>
      <c r="F199" s="68" t="n">
        <v>1.82</v>
      </c>
      <c r="G199" s="68">
        <f>ROUND(ROUND(E199,2)*ROUND(F199,2),2)</f>
        <v/>
      </c>
    </row>
    <row r="200" ht="16.5" customHeight="1">
      <c r="A200" s="70" t="inlineStr">
        <is>
          <t>86904</t>
        </is>
      </c>
      <c r="B200" s="7" t="inlineStr">
        <is>
          <t>LAVATÓRIO LOUÇA BRANCA SUSPENSO, 29,5 X 39CM OU EQUIVALENTE, PADRÃO POPULAR - FORNECIMENTO E INSTALAÇÃO. AF_01/2020</t>
        </is>
      </c>
      <c r="C200" s="70" t="inlineStr">
        <is>
          <t>SINAPI</t>
        </is>
      </c>
      <c r="D200" s="70" t="inlineStr">
        <is>
          <t>UN</t>
        </is>
      </c>
      <c r="E200" s="71" t="n">
        <v>0.3752</v>
      </c>
      <c r="F200" s="68" t="n">
        <v>150.06</v>
      </c>
      <c r="G200" s="68">
        <f>ROUND(ROUND(E200,2)*ROUND(F200,2),2)</f>
        <v/>
      </c>
    </row>
    <row r="201" ht="33" customHeight="1">
      <c r="A201" s="70" t="inlineStr">
        <is>
          <t>86943</t>
        </is>
      </c>
      <c r="B201" s="7" t="inlineStr">
        <is>
          <t>LAVATÓRIO LOUÇA BRANCA SUSPENSO, 29,5 X 39CM OU EQUIVALENTE, PADRÃO POPULAR, INCLUSO SIFÃO FLEXÍVEL EM PVC, VÁLVULA E ENGATE FLEXÍVEL 30CM EM PLÁSTICO E TORNEIRA CROMADA DE MESA, PADRÃO POPULAR - FORNECIMENTO E INSTALAÇÃO. AF_01/2020</t>
        </is>
      </c>
      <c r="C201" s="70" t="inlineStr">
        <is>
          <t>SINAPI</t>
        </is>
      </c>
      <c r="D201" s="70" t="inlineStr">
        <is>
          <t>UN</t>
        </is>
      </c>
      <c r="E201" s="71" t="n">
        <v>0.3752</v>
      </c>
      <c r="F201" s="68" t="n">
        <v>254.36</v>
      </c>
      <c r="G201" s="68">
        <f>ROUND(ROUND(E201,2)*ROUND(F201,2),2)</f>
        <v/>
      </c>
    </row>
    <row r="202" ht="24.75" customHeight="1">
      <c r="A202" s="70" t="inlineStr">
        <is>
          <t>97586</t>
        </is>
      </c>
      <c r="B202" s="7" t="inlineStr">
        <is>
          <t>LUMINÁRIA TIPO CALHA, DE SOBREPOR, COM 2 LÂMPADAS TUBULARES FLUORESCENTES DE 36 W, COM REATOR DE PARTIDA RÁPIDA - FORNECIMENTO E INSTALAÇÃO. AF_02/2020</t>
        </is>
      </c>
      <c r="C202" s="70" t="inlineStr">
        <is>
          <t>SINAPI</t>
        </is>
      </c>
      <c r="D202" s="70" t="inlineStr">
        <is>
          <t>UN</t>
        </is>
      </c>
      <c r="E202" s="71" t="n">
        <v>5.2764</v>
      </c>
      <c r="F202" s="68" t="n">
        <v>16.2</v>
      </c>
      <c r="G202" s="68">
        <f>ROUND(ROUND(E202,2)*ROUND(F202,2),2)</f>
        <v/>
      </c>
    </row>
    <row r="203" ht="16.5" customHeight="1">
      <c r="A203" s="70" t="inlineStr">
        <is>
          <t>97593</t>
        </is>
      </c>
      <c r="B203" s="7" t="inlineStr">
        <is>
          <t>LUMINÁRIA TIPO SPOT, DE SOBREPOR, COM 1 LÂMPADA FLUORESCENTE DE 15 W, SEM REATOR - FORNECIMENTO E INSTALAÇÃO. AF_02/2020</t>
        </is>
      </c>
      <c r="C203" s="70" t="inlineStr">
        <is>
          <t>SINAPI</t>
        </is>
      </c>
      <c r="D203" s="70" t="inlineStr">
        <is>
          <t>UN</t>
        </is>
      </c>
      <c r="E203" s="71" t="n">
        <v>0.756</v>
      </c>
      <c r="F203" s="68" t="n">
        <v>139.79</v>
      </c>
      <c r="G203" s="68">
        <f>ROUND(ROUND(E203,2)*ROUND(F203,2),2)</f>
        <v/>
      </c>
    </row>
    <row r="204" ht="16.5" customHeight="1">
      <c r="A204" s="70" t="inlineStr">
        <is>
          <t>91885</t>
        </is>
      </c>
      <c r="B204" s="7" t="inlineStr">
        <is>
          <t>LUVA PARA ELETRODUTO, PVC, ROSCÁVEL, DN 32 MM (1"), PARA CIRCUITOS TERMINAIS, INSTALADA EM PAREDE - FORNECIMENTO E INSTALAÇÃO. AF_03/2023</t>
        </is>
      </c>
      <c r="C204" s="70" t="inlineStr">
        <is>
          <t>SINAPI</t>
        </is>
      </c>
      <c r="D204" s="70" t="inlineStr">
        <is>
          <t>UN</t>
        </is>
      </c>
      <c r="E204" s="71" t="n">
        <v>1</v>
      </c>
      <c r="F204" s="68" t="n">
        <v>12.94</v>
      </c>
      <c r="G204" s="68">
        <f>ROUND(ROUND(E204,2)*ROUND(F204,2),2)</f>
        <v/>
      </c>
    </row>
    <row r="205" ht="16.5" customHeight="1">
      <c r="A205" s="70" t="inlineStr">
        <is>
          <t>S00128</t>
        </is>
      </c>
      <c r="B205" s="7" t="inlineStr">
        <is>
          <t>Lançamento de concreto usinado, bombeado, em peças armadas da superestrutura, inclusive colocação, adensamento e acabamento</t>
        </is>
      </c>
      <c r="C205" s="70" t="inlineStr">
        <is>
          <t>ORSE</t>
        </is>
      </c>
      <c r="D205" s="70" t="inlineStr">
        <is>
          <t>m3</t>
        </is>
      </c>
      <c r="E205" s="71" t="n">
        <v>10.26</v>
      </c>
      <c r="F205" s="68" t="n">
        <v>61.64</v>
      </c>
      <c r="G205" s="68">
        <f>ROUND(ROUND(E205,2)*ROUND(F205,2),2)</f>
        <v/>
      </c>
    </row>
    <row r="206" ht="16.5" customHeight="1">
      <c r="A206" s="70" t="inlineStr">
        <is>
          <t>97611</t>
        </is>
      </c>
      <c r="B206" s="7" t="inlineStr">
        <is>
          <t>LÂMPADA COMPACTA FLUORESCENTE DE 15 W, BASE E27 - FORNECIMENTO E INSTALAÇÃO. AF_02/2020</t>
        </is>
      </c>
      <c r="C206" s="70" t="inlineStr">
        <is>
          <t>SINAPI</t>
        </is>
      </c>
      <c r="D206" s="70" t="inlineStr">
        <is>
          <t>UN</t>
        </is>
      </c>
      <c r="E206" s="71" t="n">
        <v>0.756</v>
      </c>
      <c r="F206" s="68" t="n">
        <v>8.77</v>
      </c>
      <c r="G206" s="68">
        <f>ROUND(ROUND(E206,2)*ROUND(F206,2),2)</f>
        <v/>
      </c>
    </row>
    <row r="207">
      <c r="A207" s="70" t="inlineStr">
        <is>
          <t>88273</t>
        </is>
      </c>
      <c r="B207" s="7" t="inlineStr">
        <is>
          <t>MARCENEIRO COM ENCARGOS COMPLEMENTARES</t>
        </is>
      </c>
      <c r="C207" s="70" t="inlineStr">
        <is>
          <t>SINAPI</t>
        </is>
      </c>
      <c r="D207" s="70" t="inlineStr">
        <is>
          <t>H</t>
        </is>
      </c>
      <c r="E207" s="71" t="n">
        <v>8.180999999999999</v>
      </c>
      <c r="F207" s="68" t="n">
        <v>27.79</v>
      </c>
      <c r="G207" s="68">
        <f>ROUND(ROUND(E207,2)*ROUND(F207,2),2)</f>
        <v/>
      </c>
    </row>
    <row r="208">
      <c r="A208" s="70" t="inlineStr">
        <is>
          <t>88274</t>
        </is>
      </c>
      <c r="B208" s="7" t="inlineStr">
        <is>
          <t>MARMORISTA/GRANITEIRO COM ENCARGOS COMPLEMENTARES</t>
        </is>
      </c>
      <c r="C208" s="70" t="inlineStr">
        <is>
          <t>SINAPI</t>
        </is>
      </c>
      <c r="D208" s="70" t="inlineStr">
        <is>
          <t>H</t>
        </is>
      </c>
      <c r="E208" s="71" t="n">
        <v>25.374</v>
      </c>
      <c r="F208" s="68" t="n">
        <v>28.27</v>
      </c>
      <c r="G208" s="68">
        <f>ROUND(ROUND(E208,2)*ROUND(F208,2),2)</f>
        <v/>
      </c>
    </row>
    <row r="209" ht="16.5" customHeight="1">
      <c r="A209" s="70" t="inlineStr">
        <is>
          <t>102274</t>
        </is>
      </c>
      <c r="B209" s="7" t="inlineStr">
        <is>
          <t>MARTELO DEMOLIDOR ELÉTRICO, COM POTÊNCIA DE 2.000 W, 1.000 IMPACTOS POR MINUTO, PESO DE 30 KG - CHI DIURNO. AF_01/2021</t>
        </is>
      </c>
      <c r="C209" s="70" t="inlineStr">
        <is>
          <t>SINAPI</t>
        </is>
      </c>
      <c r="D209" s="70" t="inlineStr">
        <is>
          <t>CHI</t>
        </is>
      </c>
      <c r="E209" s="71" t="n">
        <v>129.818612</v>
      </c>
      <c r="F209" s="68" t="n">
        <v>27.53</v>
      </c>
      <c r="G209" s="68">
        <f>ROUND(ROUND(E209,2)*ROUND(F209,2),2)</f>
        <v/>
      </c>
    </row>
    <row r="210" ht="16.5" customHeight="1">
      <c r="A210" s="70" t="inlineStr">
        <is>
          <t>102275</t>
        </is>
      </c>
      <c r="B210" s="7" t="inlineStr">
        <is>
          <t>MARTELO DEMOLIDOR ELÉTRICO, COM POTÊNCIA DE 2.000 W, 1.000 IMPACTOS POR MINUTO, PESO DE 30 KG - CHP DIURNO. AF_01/2021</t>
        </is>
      </c>
      <c r="C210" s="70" t="inlineStr">
        <is>
          <t>SINAPI</t>
        </is>
      </c>
      <c r="D210" s="70" t="inlineStr">
        <is>
          <t>CHP</t>
        </is>
      </c>
      <c r="E210" s="71" t="n">
        <v>53.135929</v>
      </c>
      <c r="F210" s="68" t="n">
        <v>30.32</v>
      </c>
      <c r="G210" s="68">
        <f>ROUND(ROUND(E210,2)*ROUND(F210,2),2)</f>
        <v/>
      </c>
    </row>
    <row r="211" ht="16.5" customHeight="1">
      <c r="A211" s="70" t="inlineStr">
        <is>
          <t>102270</t>
        </is>
      </c>
      <c r="B211" s="7" t="inlineStr">
        <is>
          <t>MARTELO DEMOLIDOR ELÉTRICO, COM POTÊNCIA DE 2.000 W, 1.000 IMPACTOS POR MINUTO, PESO DE 30 KG - DEPRECIAÇÃO. AF_01/2021</t>
        </is>
      </c>
      <c r="C211" s="70" t="inlineStr">
        <is>
          <t>SINAPI</t>
        </is>
      </c>
      <c r="D211" s="70" t="inlineStr">
        <is>
          <t>H</t>
        </is>
      </c>
      <c r="E211" s="71" t="n">
        <v>182.954541</v>
      </c>
      <c r="F211" s="68" t="n">
        <v>0.92</v>
      </c>
      <c r="G211" s="68">
        <f>ROUND(ROUND(E211,2)*ROUND(F211,2),2)</f>
        <v/>
      </c>
    </row>
    <row r="212" ht="16.5" customHeight="1">
      <c r="A212" s="70" t="inlineStr">
        <is>
          <t>102271</t>
        </is>
      </c>
      <c r="B212" s="7" t="inlineStr">
        <is>
          <t>MARTELO DEMOLIDOR ELÉTRICO, COM POTÊNCIA DE 2.000 W, 1.000 IMPACTOS POR MINUTO, PESO DE 30 KG - JUROS. AF_01/2021</t>
        </is>
      </c>
      <c r="C212" s="70" t="inlineStr">
        <is>
          <t>SINAPI</t>
        </is>
      </c>
      <c r="D212" s="70" t="inlineStr">
        <is>
          <t>H</t>
        </is>
      </c>
      <c r="E212" s="71" t="n">
        <v>182.954541</v>
      </c>
      <c r="F212" s="68" t="n">
        <v>0.21</v>
      </c>
      <c r="G212" s="68">
        <f>ROUND(ROUND(E212,2)*ROUND(F212,2),2)</f>
        <v/>
      </c>
    </row>
    <row r="213" ht="16.5" customHeight="1">
      <c r="A213" s="70" t="inlineStr">
        <is>
          <t>102272</t>
        </is>
      </c>
      <c r="B213" s="7" t="inlineStr">
        <is>
          <t>MARTELO DEMOLIDOR ELÉTRICO, COM POTÊNCIA DE 2.000 W, 1.000 IMPACTOS POR MINUTO, PESO DE 30 KG - MANUTENÇÃO. AF_01/2021</t>
        </is>
      </c>
      <c r="C213" s="70" t="inlineStr">
        <is>
          <t>SINAPI</t>
        </is>
      </c>
      <c r="D213" s="70" t="inlineStr">
        <is>
          <t>H</t>
        </is>
      </c>
      <c r="E213" s="71" t="n">
        <v>53.135929</v>
      </c>
      <c r="F213" s="68" t="n">
        <v>1.15</v>
      </c>
      <c r="G213" s="68">
        <f>ROUND(ROUND(E213,2)*ROUND(F213,2),2)</f>
        <v/>
      </c>
    </row>
    <row r="214" ht="16.5" customHeight="1">
      <c r="A214" s="70" t="inlineStr">
        <is>
          <t>102273</t>
        </is>
      </c>
      <c r="B214" s="7" t="inlineStr">
        <is>
          <t>MARTELO DEMOLIDOR ELÉTRICO, COM POTÊNCIA DE 2.000 W, 1.000 IMPACTOS POR MINUTO, PESO DE 30 KG - MATERIAIS NA OPERAÇÃO. AF_01/2021</t>
        </is>
      </c>
      <c r="C214" s="70" t="inlineStr">
        <is>
          <t>SINAPI</t>
        </is>
      </c>
      <c r="D214" s="70" t="inlineStr">
        <is>
          <t>H</t>
        </is>
      </c>
      <c r="E214" s="71" t="n">
        <v>53.135929</v>
      </c>
      <c r="F214" s="68" t="n">
        <v>1.64</v>
      </c>
      <c r="G214" s="68">
        <f>ROUND(ROUND(E214,2)*ROUND(F214,2),2)</f>
        <v/>
      </c>
    </row>
    <row r="215">
      <c r="A215" s="70" t="inlineStr">
        <is>
          <t>90780</t>
        </is>
      </c>
      <c r="B215" s="7" t="inlineStr">
        <is>
          <t>MESTRE DE OBRAS COM ENCARGOS COMPLEMENTARES</t>
        </is>
      </c>
      <c r="C215" s="70" t="inlineStr">
        <is>
          <t>SINAPI</t>
        </is>
      </c>
      <c r="D215" s="70" t="inlineStr">
        <is>
          <t>H</t>
        </is>
      </c>
      <c r="E215" s="71" t="n">
        <v>0.42024</v>
      </c>
      <c r="F215" s="68" t="n">
        <v>41.16</v>
      </c>
      <c r="G215" s="68">
        <f>ROUND(ROUND(E215,2)*ROUND(F215,2),2)</f>
        <v/>
      </c>
    </row>
    <row r="216">
      <c r="A216" s="70" t="inlineStr">
        <is>
          <t>88278</t>
        </is>
      </c>
      <c r="B216" s="7" t="inlineStr">
        <is>
          <t>MONTADOR DE ESTRUTURA METÁLICA COM ENCARGOS COMPLEMENTARES</t>
        </is>
      </c>
      <c r="C216" s="70" t="inlineStr">
        <is>
          <t>SINAPI</t>
        </is>
      </c>
      <c r="D216" s="70" t="inlineStr">
        <is>
          <t>H</t>
        </is>
      </c>
      <c r="E216" s="71" t="n">
        <v>1559.652879</v>
      </c>
      <c r="F216" s="68" t="n">
        <v>25.03</v>
      </c>
      <c r="G216" s="68">
        <f>ROUND(ROUND(E216,2)*ROUND(F216,2),2)</f>
        <v/>
      </c>
    </row>
    <row r="217">
      <c r="A217" s="70" t="inlineStr">
        <is>
          <t>88281</t>
        </is>
      </c>
      <c r="B217" s="7" t="inlineStr">
        <is>
          <t>MOTORISTA DE BASCULANTE COM ENCARGOS COMPLEMENTARES</t>
        </is>
      </c>
      <c r="C217" s="70" t="inlineStr">
        <is>
          <t>SINAPI</t>
        </is>
      </c>
      <c r="D217" s="70" t="inlineStr">
        <is>
          <t>H</t>
        </is>
      </c>
      <c r="E217" s="71" t="n">
        <v>11.935392</v>
      </c>
      <c r="F217" s="68" t="n">
        <v>35.47</v>
      </c>
      <c r="G217" s="68">
        <f>ROUND(ROUND(E217,2)*ROUND(F217,2),2)</f>
        <v/>
      </c>
    </row>
    <row r="218">
      <c r="A218" s="70" t="inlineStr">
        <is>
          <t>88282</t>
        </is>
      </c>
      <c r="B218" s="7" t="inlineStr">
        <is>
          <t>MOTORISTA DE CAMINHÃO COM ENCARGOS COMPLEMENTARES</t>
        </is>
      </c>
      <c r="C218" s="70" t="inlineStr">
        <is>
          <t>SINAPI</t>
        </is>
      </c>
      <c r="D218" s="70" t="inlineStr">
        <is>
          <t>H</t>
        </is>
      </c>
      <c r="E218" s="71" t="n">
        <v>0.002046</v>
      </c>
      <c r="F218" s="68" t="n">
        <v>34.4</v>
      </c>
      <c r="G218" s="68">
        <f>ROUND(ROUND(E218,2)*ROUND(F218,2),2)</f>
        <v/>
      </c>
    </row>
    <row r="219">
      <c r="A219" s="70" t="inlineStr">
        <is>
          <t>88286</t>
        </is>
      </c>
      <c r="B219" s="7" t="inlineStr">
        <is>
          <t>MOTORISTA OPERADOR DE MUNCK COM ENCARGOS COMPLEMENTARES</t>
        </is>
      </c>
      <c r="C219" s="70" t="inlineStr">
        <is>
          <t>SINAPI</t>
        </is>
      </c>
      <c r="D219" s="70" t="inlineStr">
        <is>
          <t>H</t>
        </is>
      </c>
      <c r="E219" s="71" t="n">
        <v>0.077</v>
      </c>
      <c r="F219" s="68" t="n">
        <v>38.15</v>
      </c>
      <c r="G219" s="68">
        <f>ROUND(ROUND(E219,2)*ROUND(F219,2),2)</f>
        <v/>
      </c>
    </row>
    <row r="220" ht="16.5" customHeight="1">
      <c r="A220" s="70" t="inlineStr">
        <is>
          <t>88377</t>
        </is>
      </c>
      <c r="B220" s="7" t="inlineStr">
        <is>
          <t>OPERADOR DE BETONEIRA ESTACIONÁRIA/MISTURADOR COM ENCARGOS COMPLEMENTARES</t>
        </is>
      </c>
      <c r="C220" s="70" t="inlineStr">
        <is>
          <t>SINAPI</t>
        </is>
      </c>
      <c r="D220" s="70" t="inlineStr">
        <is>
          <t>H</t>
        </is>
      </c>
      <c r="E220" s="71" t="n">
        <v>552.9253093122639</v>
      </c>
      <c r="F220" s="68" t="n">
        <v>26.7</v>
      </c>
      <c r="G220" s="68">
        <f>ROUND(ROUND(E220,2)*ROUND(F220,2),2)</f>
        <v/>
      </c>
    </row>
    <row r="221">
      <c r="A221" s="70" t="inlineStr">
        <is>
          <t>88294</t>
        </is>
      </c>
      <c r="B221" s="7" t="inlineStr">
        <is>
          <t>OPERADOR DE ESCAVADEIRA COM ENCARGOS COMPLEMENTARES</t>
        </is>
      </c>
      <c r="C221" s="70" t="inlineStr">
        <is>
          <t>SINAPI</t>
        </is>
      </c>
      <c r="D221" s="70" t="inlineStr">
        <is>
          <t>H</t>
        </is>
      </c>
      <c r="E221" s="71" t="n">
        <v>6.7057132</v>
      </c>
      <c r="F221" s="68" t="n">
        <v>32.73</v>
      </c>
      <c r="G221" s="68">
        <f>ROUND(ROUND(E221,2)*ROUND(F221,2),2)</f>
        <v/>
      </c>
    </row>
    <row r="222">
      <c r="A222" s="70" t="inlineStr">
        <is>
          <t>88295</t>
        </is>
      </c>
      <c r="B222" s="7" t="inlineStr">
        <is>
          <t>OPERADOR DE GUINCHO COM ENCARGOS COMPLEMENTARES</t>
        </is>
      </c>
      <c r="C222" s="70" t="inlineStr">
        <is>
          <t>SINAPI</t>
        </is>
      </c>
      <c r="D222" s="70" t="inlineStr">
        <is>
          <t>H</t>
        </is>
      </c>
      <c r="E222" s="71" t="n">
        <v>8.0722352</v>
      </c>
      <c r="F222" s="68" t="n">
        <v>26.89</v>
      </c>
      <c r="G222" s="68">
        <f>ROUND(ROUND(E222,2)*ROUND(F222,2),2)</f>
        <v/>
      </c>
    </row>
    <row r="223">
      <c r="A223" s="70" t="inlineStr">
        <is>
          <t>88296</t>
        </is>
      </c>
      <c r="B223" s="7" t="inlineStr">
        <is>
          <t>OPERADOR DE GUINDASTE COM ENCARGOS COMPLEMENTARES</t>
        </is>
      </c>
      <c r="C223" s="70" t="inlineStr">
        <is>
          <t>SINAPI</t>
        </is>
      </c>
      <c r="D223" s="70" t="inlineStr">
        <is>
          <t>H</t>
        </is>
      </c>
      <c r="E223" s="71" t="n">
        <v>1.6983</v>
      </c>
      <c r="F223" s="68" t="n">
        <v>43.5</v>
      </c>
      <c r="G223" s="68">
        <f>ROUND(ROUND(E223,2)*ROUND(F223,2),2)</f>
        <v/>
      </c>
    </row>
    <row r="224">
      <c r="A224" s="70" t="inlineStr">
        <is>
          <t>88298</t>
        </is>
      </c>
      <c r="B224" s="7" t="inlineStr">
        <is>
          <t>OPERADOR DE MARTELETE OU MARTELETEIRO COM ENCARGOS COMPLEMENTARES</t>
        </is>
      </c>
      <c r="C224" s="70" t="inlineStr">
        <is>
          <t>SINAPI</t>
        </is>
      </c>
      <c r="D224" s="70" t="inlineStr">
        <is>
          <t>H</t>
        </is>
      </c>
      <c r="E224" s="71" t="n">
        <v>182.954541</v>
      </c>
      <c r="F224" s="68" t="n">
        <v>26.4</v>
      </c>
      <c r="G224" s="68">
        <f>ROUND(ROUND(E224,2)*ROUND(F224,2),2)</f>
        <v/>
      </c>
    </row>
    <row r="225">
      <c r="A225" s="70" t="inlineStr">
        <is>
          <t>88297</t>
        </is>
      </c>
      <c r="B225" s="7" t="inlineStr">
        <is>
          <t>OPERADOR DE MÁQUINAS E EQUIPAMENTOS COM ENCARGOS COMPLEMENTARES</t>
        </is>
      </c>
      <c r="C225" s="70" t="inlineStr">
        <is>
          <t>SINAPI</t>
        </is>
      </c>
      <c r="D225" s="70" t="inlineStr">
        <is>
          <t>H</t>
        </is>
      </c>
      <c r="E225" s="71" t="n">
        <v>39.522274008832</v>
      </c>
      <c r="F225" s="68" t="n">
        <v>32.22</v>
      </c>
      <c r="G225" s="68">
        <f>ROUND(ROUND(E225,2)*ROUND(F225,2),2)</f>
        <v/>
      </c>
    </row>
    <row r="226">
      <c r="A226" s="70" t="inlineStr">
        <is>
          <t>88301</t>
        </is>
      </c>
      <c r="B226" s="7" t="inlineStr">
        <is>
          <t>OPERADOR DE PÁ CARREGADEIRA COM ENCARGOS COMPLEMENTARES</t>
        </is>
      </c>
      <c r="C226" s="70" t="inlineStr">
        <is>
          <t>SINAPI</t>
        </is>
      </c>
      <c r="D226" s="70" t="inlineStr">
        <is>
          <t>H</t>
        </is>
      </c>
      <c r="E226" s="71" t="n">
        <v>20.199256</v>
      </c>
      <c r="F226" s="68" t="n">
        <v>30.18</v>
      </c>
      <c r="G226" s="68">
        <f>ROUND(ROUND(E226,2)*ROUND(F226,2),2)</f>
        <v/>
      </c>
    </row>
    <row r="227" ht="24.75" customHeight="1">
      <c r="A227" s="70" t="inlineStr">
        <is>
          <t>98445</t>
        </is>
      </c>
      <c r="B227" s="7" t="inlineStr">
        <is>
          <t>PAREDE DE MADEIRA COMPENSADA PARA CONSTRUÇÃO TEMPORÁRIA EM CHAPA SIMPLES, EXTERNA, COM ÁREA LÍQUIDA MAIOR OU IGUAL A 6 M², COM VÃO. AF_03/2024</t>
        </is>
      </c>
      <c r="C227" s="70" t="inlineStr">
        <is>
          <t>SINAPI</t>
        </is>
      </c>
      <c r="D227" s="70" t="inlineStr">
        <is>
          <t>M2</t>
        </is>
      </c>
      <c r="E227" s="71" t="n">
        <v>19.6546</v>
      </c>
      <c r="F227" s="68" t="n">
        <v>178.29</v>
      </c>
      <c r="G227" s="68">
        <f>ROUND(ROUND(E227,2)*ROUND(F227,2),2)</f>
        <v/>
      </c>
    </row>
    <row r="228" ht="16.5" customHeight="1">
      <c r="A228" s="70" t="inlineStr">
        <is>
          <t>98446</t>
        </is>
      </c>
      <c r="B228" s="7" t="inlineStr">
        <is>
          <t>PAREDE DE MADEIRA COMPENSADA PARA CONSTRUÇÃO TEMPORÁRIA EM CHAPA SIMPLES, EXTERNA, COM ÁREA LÍQUIDA MENOR QUE 6 M², COM VÃO. AF_03/2024</t>
        </is>
      </c>
      <c r="C228" s="70" t="inlineStr">
        <is>
          <t>SINAPI</t>
        </is>
      </c>
      <c r="D228" s="70" t="inlineStr">
        <is>
          <t>M2</t>
        </is>
      </c>
      <c r="E228" s="71" t="n">
        <v>15.323</v>
      </c>
      <c r="F228" s="68" t="n">
        <v>158.39</v>
      </c>
      <c r="G228" s="68">
        <f>ROUND(ROUND(E228,2)*ROUND(F228,2),2)</f>
        <v/>
      </c>
    </row>
    <row r="229" ht="16.5" customHeight="1">
      <c r="A229" s="70" t="inlineStr">
        <is>
          <t>98442</t>
        </is>
      </c>
      <c r="B229" s="7" t="inlineStr">
        <is>
          <t>PAREDE DE MADEIRA COMPENSADA PARA CONSTRUÇÃO TEMPORÁRIA EM CHAPA SIMPLES, EXTERNA, COM ÁREA LÍQUIDA MENOR QUE 6 M², SEM VÃO. AF_05/2018</t>
        </is>
      </c>
      <c r="C229" s="70" t="inlineStr">
        <is>
          <t>SINAPI</t>
        </is>
      </c>
      <c r="D229" s="70" t="inlineStr">
        <is>
          <t>M2</t>
        </is>
      </c>
      <c r="E229" s="71" t="n">
        <v>14.4792</v>
      </c>
      <c r="F229" s="68" t="n">
        <v>151.16</v>
      </c>
      <c r="G229" s="68">
        <f>ROUND(ROUND(E229,2)*ROUND(F229,2),2)</f>
        <v/>
      </c>
    </row>
    <row r="230" ht="16.5" customHeight="1">
      <c r="A230" s="70" t="inlineStr">
        <is>
          <t>98441</t>
        </is>
      </c>
      <c r="B230" s="7" t="inlineStr">
        <is>
          <t>PAREDE DE MADEIRA COMPENSADA PARA CONSTRUÇÃO TEMPORÁRIA EM CHAPA SIMPLES, EXTERNA, SEM VÃO. AF_03/2024</t>
        </is>
      </c>
      <c r="C230" s="70" t="inlineStr">
        <is>
          <t>SINAPI</t>
        </is>
      </c>
      <c r="D230" s="70" t="inlineStr">
        <is>
          <t>M2</t>
        </is>
      </c>
      <c r="E230" s="71" t="n">
        <v>12.5796</v>
      </c>
      <c r="F230" s="68" t="n">
        <v>107.01</v>
      </c>
      <c r="G230" s="68">
        <f>ROUND(ROUND(E230,2)*ROUND(F230,2),2)</f>
        <v/>
      </c>
    </row>
    <row r="231" ht="24.75" customHeight="1">
      <c r="A231" s="70" t="inlineStr">
        <is>
          <t>98447</t>
        </is>
      </c>
      <c r="B231" s="7" t="inlineStr">
        <is>
          <t>PAREDE DE MADEIRA COMPENSADA PARA CONSTRUÇÃO TEMPORÁRIA EM CHAPA SIMPLES, INTERNA, COM ÁREA LÍQUIDA MAIOR OU IGUAL A 6 M², COM VÃO. AF_03/2024</t>
        </is>
      </c>
      <c r="C231" s="70" t="inlineStr">
        <is>
          <t>SINAPI</t>
        </is>
      </c>
      <c r="D231" s="70" t="inlineStr">
        <is>
          <t>M2</t>
        </is>
      </c>
      <c r="E231" s="71" t="n">
        <v>1.317</v>
      </c>
      <c r="F231" s="68" t="n">
        <v>100.66</v>
      </c>
      <c r="G231" s="68">
        <f>ROUND(ROUND(E231,2)*ROUND(F231,2),2)</f>
        <v/>
      </c>
    </row>
    <row r="232" ht="16.5" customHeight="1">
      <c r="A232" s="70" t="inlineStr">
        <is>
          <t>98448</t>
        </is>
      </c>
      <c r="B232" s="7" t="inlineStr">
        <is>
          <t>PAREDE DE MADEIRA COMPENSADA PARA CONSTRUÇÃO TEMPORÁRIA EM CHAPA SIMPLES, INTERNA, COM ÁREA LÍQUIDA MENOR QUE 6 M², COM VÃO. AF_03/2024</t>
        </is>
      </c>
      <c r="C232" s="70" t="inlineStr">
        <is>
          <t>SINAPI</t>
        </is>
      </c>
      <c r="D232" s="70" t="inlineStr">
        <is>
          <t>M2</t>
        </is>
      </c>
      <c r="E232" s="71" t="n">
        <v>1.026</v>
      </c>
      <c r="F232" s="68" t="n">
        <v>191.17</v>
      </c>
      <c r="G232" s="68">
        <f>ROUND(ROUND(E232,2)*ROUND(F232,2),2)</f>
        <v/>
      </c>
    </row>
    <row r="233" ht="16.5" customHeight="1">
      <c r="A233" s="70" t="inlineStr">
        <is>
          <t>98444</t>
        </is>
      </c>
      <c r="B233" s="7" t="inlineStr">
        <is>
          <t>PAREDE DE MADEIRA COMPENSADA PARA CONSTRUÇÃO TEMPORÁRIA EM CHAPA SIMPLES, INTERNA, COM ÁREA LÍQUIDA MENOR QUE 6 M², SEM VÃO. AF_05/2018</t>
        </is>
      </c>
      <c r="C233" s="70" t="inlineStr">
        <is>
          <t>SINAPI</t>
        </is>
      </c>
      <c r="D233" s="70" t="inlineStr">
        <is>
          <t>M2</t>
        </is>
      </c>
      <c r="E233" s="71" t="n">
        <v>0.969</v>
      </c>
      <c r="F233" s="68" t="n">
        <v>130.73</v>
      </c>
      <c r="G233" s="68">
        <f>ROUND(ROUND(E233,2)*ROUND(F233,2),2)</f>
        <v/>
      </c>
    </row>
    <row r="234" ht="16.5" customHeight="1">
      <c r="A234" s="70" t="inlineStr">
        <is>
          <t>98443</t>
        </is>
      </c>
      <c r="B234" s="7" t="inlineStr">
        <is>
          <t>PAREDE DE MADEIRA COMPENSADA PARA CONSTRUÇÃO TEMPORÁRIA EM CHAPA SIMPLES, INTERNA, SEM VÃO. AF_03/2024</t>
        </is>
      </c>
      <c r="C234" s="70" t="inlineStr">
        <is>
          <t>SINAPI</t>
        </is>
      </c>
      <c r="D234" s="70" t="inlineStr">
        <is>
          <t>M2</t>
        </is>
      </c>
      <c r="E234" s="71" t="n">
        <v>0.843</v>
      </c>
      <c r="F234" s="68" t="n">
        <v>85.73999999999999</v>
      </c>
      <c r="G234" s="68">
        <f>ROUND(ROUND(E234,2)*ROUND(F234,2),2)</f>
        <v/>
      </c>
    </row>
    <row r="235">
      <c r="A235" s="70" t="inlineStr">
        <is>
          <t>88309</t>
        </is>
      </c>
      <c r="B235" s="7" t="inlineStr">
        <is>
          <t>PEDREIRO COM ENCARGOS COMPLEMENTARES</t>
        </is>
      </c>
      <c r="C235" s="70" t="inlineStr">
        <is>
          <t>SINAPI</t>
        </is>
      </c>
      <c r="D235" s="70" t="inlineStr">
        <is>
          <t>H</t>
        </is>
      </c>
      <c r="E235" s="71" t="n">
        <v>3114.4449642448</v>
      </c>
      <c r="F235" s="68" t="n">
        <v>28.88</v>
      </c>
      <c r="G235" s="68">
        <f>ROUND(ROUND(E235,2)*ROUND(F235,2),2)</f>
        <v/>
      </c>
    </row>
    <row r="236" ht="16.5" customHeight="1">
      <c r="A236" s="70" t="inlineStr">
        <is>
          <t>97735</t>
        </is>
      </c>
      <c r="B236" s="7" t="inlineStr">
        <is>
          <t>PEÇA RETANGULAR PRÉ-MOLDADA, VOLUME DE CONCRETO DE 30 A 100 LITROS, TAXA DE AÇO APROXIMADA DE 30KG/M³. AF_03/2024</t>
        </is>
      </c>
      <c r="C236" s="70" t="inlineStr">
        <is>
          <t>SINAPI</t>
        </is>
      </c>
      <c r="D236" s="70" t="inlineStr">
        <is>
          <t>M3</t>
        </is>
      </c>
      <c r="E236" s="71" t="n">
        <v>0.01680896</v>
      </c>
      <c r="F236" s="68" t="n">
        <v>2478.22</v>
      </c>
      <c r="G236" s="68">
        <f>ROUND(ROUND(E236,2)*ROUND(F236,2),2)</f>
        <v/>
      </c>
    </row>
    <row r="237">
      <c r="A237" s="70" t="inlineStr">
        <is>
          <t>88310</t>
        </is>
      </c>
      <c r="B237" s="7" t="inlineStr">
        <is>
          <t>PINTOR COM ENCARGOS COMPLEMENTARES</t>
        </is>
      </c>
      <c r="C237" s="70" t="inlineStr">
        <is>
          <t>SINAPI</t>
        </is>
      </c>
      <c r="D237" s="70" t="inlineStr">
        <is>
          <t>H</t>
        </is>
      </c>
      <c r="E237" s="71" t="n">
        <v>75.02470372000001</v>
      </c>
      <c r="F237" s="68" t="n">
        <v>30.37</v>
      </c>
      <c r="G237" s="68">
        <f>ROUND(ROUND(E237,2)*ROUND(F237,2),2)</f>
        <v/>
      </c>
    </row>
    <row r="238">
      <c r="A238" s="70" t="inlineStr">
        <is>
          <t>102234</t>
        </is>
      </c>
      <c r="B238" s="7" t="inlineStr">
        <is>
          <t>PINTURA IMUNIZANTE PARA MADEIRA, 2 DEMÃOS. AF_01/2021</t>
        </is>
      </c>
      <c r="C238" s="70" t="inlineStr">
        <is>
          <t>SINAPI</t>
        </is>
      </c>
      <c r="D238" s="70" t="inlineStr">
        <is>
          <t>M2</t>
        </is>
      </c>
      <c r="E238" s="71" t="n">
        <v>1.44</v>
      </c>
      <c r="F238" s="68" t="n">
        <v>23.83</v>
      </c>
      <c r="G238" s="68">
        <f>ROUND(ROUND(E238,2)*ROUND(F238,2),2)</f>
        <v/>
      </c>
    </row>
    <row r="239" ht="16.5" customHeight="1">
      <c r="A239" s="70" t="inlineStr">
        <is>
          <t>88489</t>
        </is>
      </c>
      <c r="B239" s="7" t="inlineStr">
        <is>
          <t>PINTURA LÁTEX ACRÍLICA PREMIUM, APLICAÇÃO MANUAL EM PAREDES, DUAS DEMÃOS. AF_04/2023</t>
        </is>
      </c>
      <c r="C239" s="70" t="inlineStr">
        <is>
          <t>SINAPI</t>
        </is>
      </c>
      <c r="D239" s="70" t="inlineStr">
        <is>
          <t>M2</t>
        </is>
      </c>
      <c r="E239" s="71" t="n">
        <v>132.3812</v>
      </c>
      <c r="F239" s="68" t="n">
        <v>13.48</v>
      </c>
      <c r="G239" s="68">
        <f>ROUND(ROUND(E239,2)*ROUND(F239,2),2)</f>
        <v/>
      </c>
    </row>
    <row r="240" ht="24.75" customHeight="1">
      <c r="A240" s="70" t="inlineStr">
        <is>
          <t>89957</t>
        </is>
      </c>
      <c r="B240" s="7" t="inlineStr">
        <is>
          <t>PONTO DE CONSUMO TERMINAL DE ÁGUA FRIA (SUBRAMAL) COM TUBULAÇÃO DE PVC, DN 25 MM, INSTALADO EM RAMAL DE ÁGUA, INCLUSOS RASGO E CHUMBAMENTO EM ALVENARIA. AF_12/2014</t>
        </is>
      </c>
      <c r="C240" s="70" t="inlineStr">
        <is>
          <t>SINAPI</t>
        </is>
      </c>
      <c r="D240" s="70" t="inlineStr">
        <is>
          <t>UN</t>
        </is>
      </c>
      <c r="E240" s="71" t="n">
        <v>0.7518</v>
      </c>
      <c r="F240" s="68" t="n">
        <v>137.88</v>
      </c>
      <c r="G240" s="68">
        <f>ROUND(ROUND(E240,2)*ROUND(F240,2),2)</f>
        <v/>
      </c>
    </row>
    <row r="241" ht="24.75" customHeight="1">
      <c r="A241" s="70" t="inlineStr">
        <is>
          <t>90822</t>
        </is>
      </c>
      <c r="B241" s="7" t="inlineStr">
        <is>
          <t>PORTA DE MADEIRA PARA PINTURA, SEMI-OCA (LEVE OU MÉDIA), 80X210CM, ESPESSURA DE 3,5CM, INCLUSO DOBRADIÇAS - FORNECIMENTO E INSTALAÇÃO. AF_12/2019</t>
        </is>
      </c>
      <c r="C241" s="70" t="inlineStr">
        <is>
          <t>SINAPI</t>
        </is>
      </c>
      <c r="D241" s="70" t="inlineStr">
        <is>
          <t>UN</t>
        </is>
      </c>
      <c r="E241" s="71" t="n">
        <v>0.3752</v>
      </c>
      <c r="F241" s="68" t="n">
        <v>427.21</v>
      </c>
      <c r="G241" s="68">
        <f>ROUND(ROUND(E241,2)*ROUND(F241,2),2)</f>
        <v/>
      </c>
    </row>
    <row r="242" ht="16.5" customHeight="1">
      <c r="A242" s="70" t="inlineStr">
        <is>
          <t>91341</t>
        </is>
      </c>
      <c r="B242" s="7" t="inlineStr">
        <is>
          <t>PORTA EM ALUMÍNIO DE ABRIR TIPO VENEZIANA COM GUARNIÇÃO, FIXAÇÃO COM PARAFUSOS - FORNECIMENTO E INSTALAÇÃO. AF_12/2019</t>
        </is>
      </c>
      <c r="C242" s="70" t="inlineStr">
        <is>
          <t>SINAPI</t>
        </is>
      </c>
      <c r="D242" s="70" t="inlineStr">
        <is>
          <t>M2</t>
        </is>
      </c>
      <c r="E242" s="71" t="n">
        <v>1.902</v>
      </c>
      <c r="F242" s="68" t="n">
        <v>552.22</v>
      </c>
      <c r="G242" s="68">
        <f>ROUND(ROUND(E242,2)*ROUND(F242,2),2)</f>
        <v/>
      </c>
    </row>
    <row r="243" ht="16.5" customHeight="1">
      <c r="A243" s="70" t="inlineStr">
        <is>
          <t>101616</t>
        </is>
      </c>
      <c r="B243" s="7" t="inlineStr">
        <is>
          <t>PREPARO DE FUNDO DE VALA COM LARGURA MENOR QUE 1,5 M (ACERTO DO SOLO NATURAL). AF_08/2020</t>
        </is>
      </c>
      <c r="C243" s="70" t="inlineStr">
        <is>
          <t>SINAPI</t>
        </is>
      </c>
      <c r="D243" s="70" t="inlineStr">
        <is>
          <t>M2</t>
        </is>
      </c>
      <c r="E243" s="71" t="n">
        <v>0.303912</v>
      </c>
      <c r="F243" s="68" t="n">
        <v>6.57</v>
      </c>
      <c r="G243" s="68">
        <f>ROUND(ROUND(E243,2)*ROUND(F243,2),2)</f>
        <v/>
      </c>
    </row>
    <row r="244" ht="16.5" customHeight="1">
      <c r="A244" s="70" t="inlineStr">
        <is>
          <t>101618</t>
        </is>
      </c>
      <c r="B244" s="7" t="inlineStr">
        <is>
          <t>PREPARO DE FUNDO DE VALA COM LARGURA MENOR QUE 1,5 M, COM CAMADA DE AREIA, LANÇAMENTO MANUAL. AF_08/2020</t>
        </is>
      </c>
      <c r="C244" s="70" t="inlineStr">
        <is>
          <t>SINAPI</t>
        </is>
      </c>
      <c r="D244" s="70" t="inlineStr">
        <is>
          <t>M3</t>
        </is>
      </c>
      <c r="E244" s="71" t="n">
        <v>0.00720384</v>
      </c>
      <c r="F244" s="68" t="n">
        <v>273.56</v>
      </c>
      <c r="G244" s="68">
        <f>ROUND(ROUND(E244,2)*ROUND(F244,2),2)</f>
        <v/>
      </c>
    </row>
    <row r="245" ht="16.5" customHeight="1">
      <c r="A245" s="70" t="inlineStr">
        <is>
          <t>SBC033022.</t>
        </is>
      </c>
      <c r="B245" s="7" t="inlineStr">
        <is>
          <t>PROJETO - COMPLEMENTARES/PERSPECTIVAS DA OBRA</t>
        </is>
      </c>
      <c r="C245" s="70" t="inlineStr">
        <is>
          <t>Composições Próprias</t>
        </is>
      </c>
      <c r="D245" s="70" t="inlineStr">
        <is>
          <t>M2</t>
        </is>
      </c>
      <c r="E245" s="71" t="n">
        <v>250</v>
      </c>
      <c r="F245" s="68" t="n">
        <v>18</v>
      </c>
      <c r="G245" s="68">
        <f>ROUND(ROUND(E245,2)*ROUND(F245,2),2)</f>
        <v/>
      </c>
    </row>
    <row r="246" ht="16.5" customHeight="1">
      <c r="A246" s="70" t="inlineStr">
        <is>
          <t>SBC000285</t>
        </is>
      </c>
      <c r="B246" s="7" t="inlineStr">
        <is>
          <t>PROJETO DE CANTEIRO DE OBRAS E SERVICOS</t>
        </is>
      </c>
      <c r="C246" s="70" t="inlineStr">
        <is>
          <t>Composições Próprias</t>
        </is>
      </c>
      <c r="D246" s="70" t="inlineStr">
        <is>
          <t>M2</t>
        </is>
      </c>
      <c r="E246" s="71" t="n">
        <v>67.98999999999999</v>
      </c>
      <c r="F246" s="68" t="n">
        <v>8.5</v>
      </c>
      <c r="G246" s="68">
        <f>ROUND(ROUND(E246,2)*ROUND(F246,2),2)</f>
        <v/>
      </c>
    </row>
    <row r="247" ht="16.5" customHeight="1">
      <c r="A247" s="70" t="inlineStr">
        <is>
          <t>S02285</t>
        </is>
      </c>
      <c r="B247" s="7" t="inlineStr">
        <is>
          <t>Pintura de acabamento com aplicação de 02 demãos de tinta PVA latex para interiores - cores convencionais - Rev 03</t>
        </is>
      </c>
      <c r="C247" s="70" t="inlineStr">
        <is>
          <t>ORSE</t>
        </is>
      </c>
      <c r="D247" s="70" t="inlineStr">
        <is>
          <t>m2</t>
        </is>
      </c>
      <c r="E247" s="71" t="n">
        <v>17.4</v>
      </c>
      <c r="F247" s="68" t="n">
        <v>16.59</v>
      </c>
      <c r="G247" s="68">
        <f>ROUND(ROUND(E247,2)*ROUND(F247,2),2)</f>
        <v/>
      </c>
    </row>
    <row r="248">
      <c r="A248" s="70" t="inlineStr">
        <is>
          <t>S02281</t>
        </is>
      </c>
      <c r="B248" s="7" t="inlineStr">
        <is>
          <t>Preparo de superfície com lixamento e aplicação de 01 demão de líquido selador</t>
        </is>
      </c>
      <c r="C248" s="70" t="inlineStr">
        <is>
          <t>ORSE</t>
        </is>
      </c>
      <c r="D248" s="70" t="inlineStr">
        <is>
          <t>m2</t>
        </is>
      </c>
      <c r="E248" s="71" t="n">
        <v>17.4</v>
      </c>
      <c r="F248" s="68" t="n">
        <v>7.76</v>
      </c>
      <c r="G248" s="68">
        <f>ROUND(ROUND(E248,2)*ROUND(F248,2),2)</f>
        <v/>
      </c>
    </row>
    <row r="249" ht="16.5" customHeight="1">
      <c r="A249" s="70" t="inlineStr">
        <is>
          <t>5942</t>
        </is>
      </c>
      <c r="B249" s="7" t="inlineStr">
        <is>
          <t>PÁ CARREGADEIRA SOBRE RODAS, POTÊNCIA LÍQUIDA 128 HP, CAPACIDADE DA CAÇAMBA 1,7 A 2,8 M3, PESO OPERACIONAL 11632 KG - CHI DIURNO. AF_06/2014</t>
        </is>
      </c>
      <c r="C249" s="70" t="inlineStr">
        <is>
          <t>SINAPI</t>
        </is>
      </c>
      <c r="D249" s="70" t="inlineStr">
        <is>
          <t>CHI</t>
        </is>
      </c>
      <c r="E249" s="71" t="n">
        <v>7.421656</v>
      </c>
      <c r="F249" s="68" t="n">
        <v>80.8</v>
      </c>
      <c r="G249" s="68">
        <f>ROUND(ROUND(E249,2)*ROUND(F249,2),2)</f>
        <v/>
      </c>
    </row>
    <row r="250" ht="16.5" customHeight="1">
      <c r="A250" s="70" t="inlineStr">
        <is>
          <t>5940</t>
        </is>
      </c>
      <c r="B250" s="7" t="inlineStr">
        <is>
          <t>PÁ CARREGADEIRA SOBRE RODAS, POTÊNCIA LÍQUIDA 128 HP, CAPACIDADE DA CAÇAMBA 1,7 A 2,8 M3, PESO OPERACIONAL 11632 KG - CHP DIURNO. AF_06/2014</t>
        </is>
      </c>
      <c r="C250" s="70" t="inlineStr">
        <is>
          <t>SINAPI</t>
        </is>
      </c>
      <c r="D250" s="70" t="inlineStr">
        <is>
          <t>CHP</t>
        </is>
      </c>
      <c r="E250" s="71" t="n">
        <v>12.7776</v>
      </c>
      <c r="F250" s="68" t="n">
        <v>200.05</v>
      </c>
      <c r="G250" s="68">
        <f>ROUND(ROUND(E250,2)*ROUND(F250,2),2)</f>
        <v/>
      </c>
    </row>
    <row r="251" ht="16.5" customHeight="1">
      <c r="A251" s="70" t="inlineStr">
        <is>
          <t>89128</t>
        </is>
      </c>
      <c r="B251" s="7" t="inlineStr">
        <is>
          <t>PÁ CARREGADEIRA SOBRE RODAS, POTÊNCIA LÍQUIDA 128 HP, CAPACIDADE DA CAÇAMBA 1,7 A 2,8 M3, PESO OPERACIONAL 11632 KG - DEPRECIAÇÃO. AF_06/2014</t>
        </is>
      </c>
      <c r="C251" s="70" t="inlineStr">
        <is>
          <t>SINAPI</t>
        </is>
      </c>
      <c r="D251" s="70" t="inlineStr">
        <is>
          <t>H</t>
        </is>
      </c>
      <c r="E251" s="71" t="n">
        <v>20.199256</v>
      </c>
      <c r="F251" s="68" t="n">
        <v>40.04</v>
      </c>
      <c r="G251" s="68">
        <f>ROUND(ROUND(E251,2)*ROUND(F251,2),2)</f>
        <v/>
      </c>
    </row>
    <row r="252" ht="16.5" customHeight="1">
      <c r="A252" s="70" t="inlineStr">
        <is>
          <t>89129</t>
        </is>
      </c>
      <c r="B252" s="7" t="inlineStr">
        <is>
          <t>PÁ CARREGADEIRA SOBRE RODAS, POTÊNCIA LÍQUIDA 128 HP, CAPACIDADE DA CAÇAMBA 1,7 A 2,8 M3, PESO OPERACIONAL 11632 KG - JUROS. AF_06/2014</t>
        </is>
      </c>
      <c r="C252" s="70" t="inlineStr">
        <is>
          <t>SINAPI</t>
        </is>
      </c>
      <c r="D252" s="70" t="inlineStr">
        <is>
          <t>H</t>
        </is>
      </c>
      <c r="E252" s="71" t="n">
        <v>20.199256</v>
      </c>
      <c r="F252" s="68" t="n">
        <v>10.58</v>
      </c>
      <c r="G252" s="68">
        <f>ROUND(ROUND(E252,2)*ROUND(F252,2),2)</f>
        <v/>
      </c>
    </row>
    <row r="253" ht="16.5" customHeight="1">
      <c r="A253" s="70" t="inlineStr">
        <is>
          <t>53857</t>
        </is>
      </c>
      <c r="B253" s="7" t="inlineStr">
        <is>
          <t>PÁ CARREGADEIRA SOBRE RODAS, POTÊNCIA LÍQUIDA 128 HP, CAPACIDADE DA CAÇAMBA 1,7 A 2,8 M3, PESO OPERACIONAL 11632 KG - MANUTENÇÃO. AF_06/2014</t>
        </is>
      </c>
      <c r="C253" s="70" t="inlineStr">
        <is>
          <t>SINAPI</t>
        </is>
      </c>
      <c r="D253" s="70" t="inlineStr">
        <is>
          <t>H</t>
        </is>
      </c>
      <c r="E253" s="71" t="n">
        <v>12.7776</v>
      </c>
      <c r="F253" s="68" t="n">
        <v>71.5</v>
      </c>
      <c r="G253" s="68">
        <f>ROUND(ROUND(E253,2)*ROUND(F253,2),2)</f>
        <v/>
      </c>
    </row>
    <row r="254" ht="24.75" customHeight="1">
      <c r="A254" s="70" t="inlineStr">
        <is>
          <t>53858</t>
        </is>
      </c>
      <c r="B254" s="7" t="inlineStr">
        <is>
          <t>PÁ CARREGADEIRA SOBRE RODAS, POTÊNCIA LÍQUIDA 128 HP, CAPACIDADE DA CAÇAMBA 1,7 A 2,8 M3, PESO OPERACIONAL 11632 KG - MATERIAIS NA OPERAÇÃO. AF_06/2014</t>
        </is>
      </c>
      <c r="C254" s="70" t="inlineStr">
        <is>
          <t>SINAPI</t>
        </is>
      </c>
      <c r="D254" s="70" t="inlineStr">
        <is>
          <t>H</t>
        </is>
      </c>
      <c r="E254" s="71" t="n">
        <v>12.7776</v>
      </c>
      <c r="F254" s="68" t="n">
        <v>47.75</v>
      </c>
      <c r="G254" s="68">
        <f>ROUND(ROUND(E254,2)*ROUND(F254,2),2)</f>
        <v/>
      </c>
    </row>
    <row r="255" ht="16.5" customHeight="1">
      <c r="A255" s="70" t="inlineStr">
        <is>
          <t>101876</t>
        </is>
      </c>
      <c r="B255" s="7" t="inlineStr">
        <is>
          <t>QUADRO DE DISTRIBUIÇÃO DE ENERGIA EM PVC, DE EMBUTIR, SEM BARRAMENTO, PARA 6 DISJUNTORES - FORNECIMENTO E INSTALAÇÃO. AF_10/2020</t>
        </is>
      </c>
      <c r="C255" s="70" t="inlineStr">
        <is>
          <t>SINAPI</t>
        </is>
      </c>
      <c r="D255" s="70" t="inlineStr">
        <is>
          <t>UN</t>
        </is>
      </c>
      <c r="E255" s="71" t="n">
        <v>1.1312</v>
      </c>
      <c r="F255" s="68" t="n">
        <v>82.34</v>
      </c>
      <c r="G255" s="68">
        <f>ROUND(ROUND(E255,2)*ROUND(F255,2),2)</f>
        <v/>
      </c>
    </row>
    <row r="256" ht="16.5" customHeight="1">
      <c r="A256" s="70" t="inlineStr">
        <is>
          <t>90443</t>
        </is>
      </c>
      <c r="B256" s="7" t="inlineStr">
        <is>
          <t>RASGO LINEAR MANUAL EM ALVENARIA, PARA RAMAIS/ DISTRIBUIÇÃO DE INSTALAÇÕES HIDRÁULICAS, DIÂMETROS MENORES OU IGUAIS A 40 MM. AF_09/2023</t>
        </is>
      </c>
      <c r="C256" s="70" t="inlineStr">
        <is>
          <t>SINAPI</t>
        </is>
      </c>
      <c r="D256" s="70" t="inlineStr">
        <is>
          <t>M</t>
        </is>
      </c>
      <c r="E256" s="71" t="n">
        <v>1.608852</v>
      </c>
      <c r="F256" s="68" t="n">
        <v>8.09</v>
      </c>
      <c r="G256" s="68">
        <f>ROUND(ROUND(E256,2)*ROUND(F256,2),2)</f>
        <v/>
      </c>
    </row>
    <row r="257" ht="16.5" customHeight="1">
      <c r="A257" s="70" t="inlineStr">
        <is>
          <t>93382</t>
        </is>
      </c>
      <c r="B257" s="7" t="inlineStr">
        <is>
          <t>REATERRO MANUAL DE VALAS, COM COMPACTADOR DE SOLOS DE PERCUSSÃO. AF_08/2023</t>
        </is>
      </c>
      <c r="C257" s="70" t="inlineStr">
        <is>
          <t>SINAPI</t>
        </is>
      </c>
      <c r="D257" s="70" t="inlineStr">
        <is>
          <t>M3</t>
        </is>
      </c>
      <c r="E257" s="71" t="n">
        <v>0.341</v>
      </c>
      <c r="F257" s="68" t="n">
        <v>27.26</v>
      </c>
      <c r="G257" s="68">
        <f>ROUND(ROUND(E257,2)*ROUND(F257,2),2)</f>
        <v/>
      </c>
    </row>
    <row r="258" ht="33" customHeight="1">
      <c r="A258" s="70" t="inlineStr">
        <is>
          <t>5679</t>
        </is>
      </c>
      <c r="B258" s="7" t="inlineStr">
        <is>
          <t>RETROESCAVADEIRA SOBRE RODAS COM CARREGADEIRA, TRAÇÃO 4X4, POTÊNCIA LÍQ. 88 HP, CAÇAMBA CARREG. CAP. MÍN. 1 M3, CAÇAMBA RETRO CAP. 0,26 M3, PESO OPERACIONAL MÍN. 6.674 KG, PROFUNDIDADE ESCAVAÇÃO MÁX. 4,37 M - CHI DIURNO. AF_06/2014</t>
        </is>
      </c>
      <c r="C258" s="70" t="inlineStr">
        <is>
          <t>SINAPI</t>
        </is>
      </c>
      <c r="D258" s="70" t="inlineStr">
        <is>
          <t>CHI</t>
        </is>
      </c>
      <c r="E258" s="71" t="n">
        <v>0.01849736</v>
      </c>
      <c r="F258" s="68" t="n">
        <v>62.63</v>
      </c>
      <c r="G258" s="68">
        <f>ROUND(ROUND(E258,2)*ROUND(F258,2),2)</f>
        <v/>
      </c>
    </row>
    <row r="259" ht="33" customHeight="1">
      <c r="A259" s="70" t="inlineStr">
        <is>
          <t>5678</t>
        </is>
      </c>
      <c r="B259" s="7" t="inlineStr">
        <is>
          <t>RETROESCAVADEIRA SOBRE RODAS COM CARREGADEIRA, TRAÇÃO 4X4, POTÊNCIA LÍQ. 88 HP, CAÇAMBA CARREG. CAP. MÍN. 1 M3, CAÇAMBA RETRO CAP. 0,26 M3, PESO OPERACIONAL MÍN. 6.674 KG, PROFUNDIDADE ESCAVAÇÃO MÁX. 4,37 M - CHP DIURNO. AF_06/2014</t>
        </is>
      </c>
      <c r="C259" s="70" t="inlineStr">
        <is>
          <t>SINAPI</t>
        </is>
      </c>
      <c r="D259" s="70" t="inlineStr">
        <is>
          <t>CHP</t>
        </is>
      </c>
      <c r="E259" s="71" t="n">
        <v>0.00907984</v>
      </c>
      <c r="F259" s="68" t="n">
        <v>145.5</v>
      </c>
      <c r="G259" s="68">
        <f>ROUND(ROUND(E259,2)*ROUND(F259,2),2)</f>
        <v/>
      </c>
    </row>
    <row r="260" ht="33" customHeight="1">
      <c r="A260" s="70" t="inlineStr">
        <is>
          <t>88857</t>
        </is>
      </c>
      <c r="B260" s="7" t="inlineStr">
        <is>
          <t>RETROESCAVADEIRA SOBRE RODAS COM CARREGADEIRA, TRAÇÃO 4X4, POTÊNCIA LÍQ. 88 HP, CAÇAMBA CARREG. CAP. MÍN. 1 M3, CAÇAMBA RETRO CAP. 0,26 M3, PESO OPERACIONAL MÍN. 6.674 KG, PROFUNDIDADE ESCAVAÇÃO MÁX. 4,37 M - DEPRECIAÇÃO. AF_06/2014</t>
        </is>
      </c>
      <c r="C260" s="70" t="inlineStr">
        <is>
          <t>SINAPI</t>
        </is>
      </c>
      <c r="D260" s="70" t="inlineStr">
        <is>
          <t>H</t>
        </is>
      </c>
      <c r="E260" s="71" t="n">
        <v>0.0275772</v>
      </c>
      <c r="F260" s="68" t="n">
        <v>23.65</v>
      </c>
      <c r="G260" s="68">
        <f>ROUND(ROUND(E260,2)*ROUND(F260,2),2)</f>
        <v/>
      </c>
    </row>
    <row r="261" ht="33" customHeight="1">
      <c r="A261" s="70" t="inlineStr">
        <is>
          <t>88858</t>
        </is>
      </c>
      <c r="B261" s="7" t="inlineStr">
        <is>
          <t>RETROESCAVADEIRA SOBRE RODAS COM CARREGADEIRA, TRAÇÃO 4X4, POTÊNCIA LÍQ. 88 HP, CAÇAMBA CARREG. CAP. MÍN. 1 M3, CAÇAMBA RETRO CAP. 0,26 M3, PESO OPERACIONAL MÍN. 6.674 KG, PROFUNDIDADE ESCAVAÇÃO MÁX. 4,37 M - JUROS. AF_06/2014</t>
        </is>
      </c>
      <c r="C261" s="70" t="inlineStr">
        <is>
          <t>SINAPI</t>
        </is>
      </c>
      <c r="D261" s="70" t="inlineStr">
        <is>
          <t>H</t>
        </is>
      </c>
      <c r="E261" s="71" t="n">
        <v>0.0275772</v>
      </c>
      <c r="F261" s="68" t="n">
        <v>6.25</v>
      </c>
      <c r="G261" s="68">
        <f>ROUND(ROUND(E261,2)*ROUND(F261,2),2)</f>
        <v/>
      </c>
    </row>
    <row r="262" ht="33" customHeight="1">
      <c r="A262" s="70" t="inlineStr">
        <is>
          <t>5664</t>
        </is>
      </c>
      <c r="B262" s="7" t="inlineStr">
        <is>
          <t>RETROESCAVADEIRA SOBRE RODAS COM CARREGADEIRA, TRAÇÃO 4X4, POTÊNCIA LÍQ. 88 HP, CAÇAMBA CARREG. CAP. MÍN. 1 M3, CAÇAMBA RETRO CAP. 0,26 M3, PESO OPERACIONAL MÍN. 6.674 KG, PROFUNDIDADE ESCAVAÇÃO MÁX. 4,37 M - MANUTENÇÃO. AF_06/2014</t>
        </is>
      </c>
      <c r="C262" s="70" t="inlineStr">
        <is>
          <t>SINAPI</t>
        </is>
      </c>
      <c r="D262" s="70" t="inlineStr">
        <is>
          <t>H</t>
        </is>
      </c>
      <c r="E262" s="71" t="n">
        <v>0.00907984</v>
      </c>
      <c r="F262" s="68" t="n">
        <v>29.56</v>
      </c>
      <c r="G262" s="68">
        <f>ROUND(ROUND(E262,2)*ROUND(F262,2),2)</f>
        <v/>
      </c>
    </row>
    <row r="263" ht="33" customHeight="1">
      <c r="A263" s="70" t="inlineStr">
        <is>
          <t>53786</t>
        </is>
      </c>
      <c r="B263" s="7" t="inlineStr">
        <is>
          <t>RETROESCAVADEIRA SOBRE RODAS COM CARREGADEIRA, TRAÇÃO 4X4, POTÊNCIA LÍQ. 88 HP, CAÇAMBA CARREG. CAP. MÍN. 1 M3, CAÇAMBA RETRO CAP. 0,26 M3, PESO OPERACIONAL MÍN. 6.674 KG, PROFUNDIDADE ESCAVAÇÃO MÁX. 4,37 M - MATERIAIS NA OPERAÇÃO. AF_06/2014</t>
        </is>
      </c>
      <c r="C263" s="70" t="inlineStr">
        <is>
          <t>SINAPI</t>
        </is>
      </c>
      <c r="D263" s="70" t="inlineStr">
        <is>
          <t>H</t>
        </is>
      </c>
      <c r="E263" s="71" t="n">
        <v>0.00907984</v>
      </c>
      <c r="F263" s="68" t="n">
        <v>53.31</v>
      </c>
      <c r="G263" s="68">
        <f>ROUND(ROUND(E263,2)*ROUND(F263,2),2)</f>
        <v/>
      </c>
    </row>
    <row r="264" ht="16.5" customHeight="1">
      <c r="A264" s="70" t="inlineStr">
        <is>
          <t>91693</t>
        </is>
      </c>
      <c r="B264" s="7" t="inlineStr">
        <is>
          <t>SERRA CIRCULAR DE BANCADA COM MOTOR ELÉTRICO POTÊNCIA DE 5HP, COM COIFA PARA DISCO 10" - CHI DIURNO. AF_08/2015</t>
        </is>
      </c>
      <c r="C264" s="70" t="inlineStr">
        <is>
          <t>SINAPI</t>
        </is>
      </c>
      <c r="D264" s="70" t="inlineStr">
        <is>
          <t>CHI</t>
        </is>
      </c>
      <c r="E264" s="71" t="n">
        <v>31.681306596496</v>
      </c>
      <c r="F264" s="68" t="n">
        <v>32.36</v>
      </c>
      <c r="G264" s="68">
        <f>ROUND(ROUND(E264,2)*ROUND(F264,2),2)</f>
        <v/>
      </c>
    </row>
    <row r="265" ht="16.5" customHeight="1">
      <c r="A265" s="70" t="inlineStr">
        <is>
          <t>91692</t>
        </is>
      </c>
      <c r="B265" s="7" t="inlineStr">
        <is>
          <t>SERRA CIRCULAR DE BANCADA COM MOTOR ELÉTRICO POTÊNCIA DE 5HP, COM COIFA PARA DISCO 10" - CHP DIURNO. AF_08/2015</t>
        </is>
      </c>
      <c r="C265" s="70" t="inlineStr">
        <is>
          <t>SINAPI</t>
        </is>
      </c>
      <c r="D265" s="70" t="inlineStr">
        <is>
          <t>CHP</t>
        </is>
      </c>
      <c r="E265" s="71" t="n">
        <v>7.77087803448</v>
      </c>
      <c r="F265" s="68" t="n">
        <v>33.75</v>
      </c>
      <c r="G265" s="68">
        <f>ROUND(ROUND(E265,2)*ROUND(F265,2),2)</f>
        <v/>
      </c>
    </row>
    <row r="266" ht="16.5" customHeight="1">
      <c r="A266" s="70" t="inlineStr">
        <is>
          <t>91688</t>
        </is>
      </c>
      <c r="B266" s="7" t="inlineStr">
        <is>
          <t>SERRA CIRCULAR DE BANCADA COM MOTOR ELÉTRICO POTÊNCIA DE 5HP, COM COIFA PARA DISCO 10" - DEPRECIAÇÃO. AF_08/2015</t>
        </is>
      </c>
      <c r="C266" s="70" t="inlineStr">
        <is>
          <t>SINAPI</t>
        </is>
      </c>
      <c r="D266" s="70" t="inlineStr">
        <is>
          <t>H</t>
        </is>
      </c>
      <c r="E266" s="71" t="n">
        <v>39.452184630976</v>
      </c>
      <c r="F266" s="68" t="n">
        <v>0.12</v>
      </c>
      <c r="G266" s="68">
        <f>ROUND(ROUND(E266,2)*ROUND(F266,2),2)</f>
        <v/>
      </c>
    </row>
    <row r="267" ht="16.5" customHeight="1">
      <c r="A267" s="70" t="inlineStr">
        <is>
          <t>91689</t>
        </is>
      </c>
      <c r="B267" s="7" t="inlineStr">
        <is>
          <t>SERRA CIRCULAR DE BANCADA COM MOTOR ELÉTRICO POTÊNCIA DE 5HP, COM COIFA PARA DISCO 10" - JUROS. AF_08/2015</t>
        </is>
      </c>
      <c r="C267" s="70" t="inlineStr">
        <is>
          <t>SINAPI</t>
        </is>
      </c>
      <c r="D267" s="70" t="inlineStr">
        <is>
          <t>H</t>
        </is>
      </c>
      <c r="E267" s="71" t="n">
        <v>39.452184630976</v>
      </c>
      <c r="F267" s="68" t="n">
        <v>0.02</v>
      </c>
      <c r="G267" s="68">
        <f>ROUND(ROUND(E267,2)*ROUND(F267,2),2)</f>
        <v/>
      </c>
    </row>
    <row r="268" ht="16.5" customHeight="1">
      <c r="A268" s="70" t="inlineStr">
        <is>
          <t>91690</t>
        </is>
      </c>
      <c r="B268" s="7" t="inlineStr">
        <is>
          <t>SERRA CIRCULAR DE BANCADA COM MOTOR ELÉTRICO POTÊNCIA DE 5HP, COM COIFA PARA DISCO 10" - MANUTENÇÃO. AF_08/2015</t>
        </is>
      </c>
      <c r="C268" s="70" t="inlineStr">
        <is>
          <t>SINAPI</t>
        </is>
      </c>
      <c r="D268" s="70" t="inlineStr">
        <is>
          <t>H</t>
        </is>
      </c>
      <c r="E268" s="71" t="n">
        <v>7.77087803448</v>
      </c>
      <c r="F268" s="68" t="n">
        <v>0.08</v>
      </c>
      <c r="G268" s="68">
        <f>ROUND(ROUND(E268,2)*ROUND(F268,2),2)</f>
        <v/>
      </c>
    </row>
    <row r="269" ht="16.5" customHeight="1">
      <c r="A269" s="70" t="inlineStr">
        <is>
          <t>91691</t>
        </is>
      </c>
      <c r="B269" s="7" t="inlineStr">
        <is>
          <t>SERRA CIRCULAR DE BANCADA COM MOTOR ELÉTRICO POTÊNCIA DE 5HP, COM COIFA PARA DISCO 10" - MATERIAIS NA OPERAÇÃO. AF_08/2015</t>
        </is>
      </c>
      <c r="C269" s="70" t="inlineStr">
        <is>
          <t>SINAPI</t>
        </is>
      </c>
      <c r="D269" s="70" t="inlineStr">
        <is>
          <t>H</t>
        </is>
      </c>
      <c r="E269" s="71" t="n">
        <v>7.77087803448</v>
      </c>
      <c r="F269" s="68" t="n">
        <v>1.31</v>
      </c>
      <c r="G269" s="68">
        <f>ROUND(ROUND(E269,2)*ROUND(F269,2),2)</f>
        <v/>
      </c>
    </row>
    <row r="270">
      <c r="A270" s="70" t="inlineStr">
        <is>
          <t>88316</t>
        </is>
      </c>
      <c r="B270" s="7" t="inlineStr">
        <is>
          <t>SERVENTE COM ENCARGOS COMPLEMENTARES</t>
        </is>
      </c>
      <c r="C270" s="70" t="inlineStr">
        <is>
          <t>SINAPI</t>
        </is>
      </c>
      <c r="D270" s="70" t="inlineStr">
        <is>
          <t>H</t>
        </is>
      </c>
      <c r="E270" s="71" t="n">
        <v>9829.026308794842</v>
      </c>
      <c r="F270" s="68" t="n">
        <v>22.1</v>
      </c>
      <c r="G270" s="68">
        <f>ROUND(ROUND(E270,2)*ROUND(F270,2),2)</f>
        <v/>
      </c>
    </row>
    <row r="271">
      <c r="A271" s="70" t="inlineStr">
        <is>
          <t>86883</t>
        </is>
      </c>
      <c r="B271" s="7" t="inlineStr">
        <is>
          <t>SIFÃO DO TIPO FLEXÍVEL EM PVC 1 X 1.1/2 - FORNECIMENTO E INSTALAÇÃO. AF_01/2020</t>
        </is>
      </c>
      <c r="C271" s="70" t="inlineStr">
        <is>
          <t>SINAPI</t>
        </is>
      </c>
      <c r="D271" s="70" t="inlineStr">
        <is>
          <t>UN</t>
        </is>
      </c>
      <c r="E271" s="71" t="n">
        <v>0.7504</v>
      </c>
      <c r="F271" s="68" t="n">
        <v>13.08</v>
      </c>
      <c r="G271" s="68">
        <f>ROUND(ROUND(E271,2)*ROUND(F271,2),2)</f>
        <v/>
      </c>
    </row>
    <row r="272" ht="16.5" customHeight="1">
      <c r="A272" s="70" t="inlineStr">
        <is>
          <t>86881</t>
        </is>
      </c>
      <c r="B272" s="7" t="inlineStr">
        <is>
          <t>SIFÃO DO TIPO GARRAFA EM METAL CROMADO 1 X 1.1/2" - FORNECIMENTO E INSTALAÇÃO. AF_01/2020</t>
        </is>
      </c>
      <c r="C272" s="70" t="inlineStr">
        <is>
          <t>SINAPI</t>
        </is>
      </c>
      <c r="D272" s="70" t="inlineStr">
        <is>
          <t>UN</t>
        </is>
      </c>
      <c r="E272" s="71" t="n">
        <v>30</v>
      </c>
      <c r="F272" s="68" t="n">
        <v>220.61</v>
      </c>
      <c r="G272" s="68">
        <f>ROUND(ROUND(E272,2)*ROUND(F272,2),2)</f>
        <v/>
      </c>
    </row>
    <row r="273" ht="16.5" customHeight="1">
      <c r="A273" s="70" t="inlineStr">
        <is>
          <t>91946</t>
        </is>
      </c>
      <c r="B273" s="7" t="inlineStr">
        <is>
          <t>SUPORTE PARAFUSADO COM PLACA DE ENCAIXE 4" X 2" MÉDIO (1,30 M DO PISO) PARA PONTO ELÉTRICO - FORNECIMENTO E INSTALAÇÃO. AF_03/2023</t>
        </is>
      </c>
      <c r="C273" s="70" t="inlineStr">
        <is>
          <t>SINAPI</t>
        </is>
      </c>
      <c r="D273" s="70" t="inlineStr">
        <is>
          <t>UN</t>
        </is>
      </c>
      <c r="E273" s="71" t="n">
        <v>4.8912</v>
      </c>
      <c r="F273" s="68" t="n">
        <v>11.3</v>
      </c>
      <c r="G273" s="68">
        <f>ROUND(ROUND(E273,2)*ROUND(F273,2),2)</f>
        <v/>
      </c>
    </row>
    <row r="274" ht="16.5" customHeight="1">
      <c r="A274" s="70" t="inlineStr">
        <is>
          <t>89395</t>
        </is>
      </c>
      <c r="B274" s="7" t="inlineStr">
        <is>
          <t>TE, PVC, SOLDÁVEL, DN 25MM, INSTALADO EM RAMAL OU SUB-RAMAL DE ÁGUA - FORNECIMENTO E INSTALAÇÃO. AF_06/2022</t>
        </is>
      </c>
      <c r="C274" s="70" t="inlineStr">
        <is>
          <t>SINAPI</t>
        </is>
      </c>
      <c r="D274" s="70" t="inlineStr">
        <is>
          <t>UN</t>
        </is>
      </c>
      <c r="E274" s="71" t="n">
        <v>0.669102</v>
      </c>
      <c r="F274" s="68" t="n">
        <v>12.82</v>
      </c>
      <c r="G274" s="68">
        <f>ROUND(ROUND(E274,2)*ROUND(F274,2),2)</f>
        <v/>
      </c>
    </row>
    <row r="275">
      <c r="A275" s="70" t="inlineStr">
        <is>
          <t>100533</t>
        </is>
      </c>
      <c r="B275" s="7" t="inlineStr">
        <is>
          <t>TECNICO DE EDIFICACOES COM ENCARGOS COMPLEMENTARES</t>
        </is>
      </c>
      <c r="C275" s="70" t="inlineStr">
        <is>
          <t>SINAPI</t>
        </is>
      </c>
      <c r="D275" s="70" t="inlineStr">
        <is>
          <t>H</t>
        </is>
      </c>
      <c r="E275" s="71" t="n">
        <v>14.6</v>
      </c>
      <c r="F275" s="68" t="n">
        <v>32.86</v>
      </c>
      <c r="G275" s="68">
        <f>ROUND(ROUND(E275,2)*ROUND(F275,2),2)</f>
        <v/>
      </c>
    </row>
    <row r="276">
      <c r="A276" s="70" t="inlineStr">
        <is>
          <t>88323</t>
        </is>
      </c>
      <c r="B276" s="7" t="inlineStr">
        <is>
          <t>TELHADISTA COM ENCARGOS COMPLEMENTARES</t>
        </is>
      </c>
      <c r="C276" s="70" t="inlineStr">
        <is>
          <t>SINAPI</t>
        </is>
      </c>
      <c r="D276" s="70" t="inlineStr">
        <is>
          <t>H</t>
        </is>
      </c>
      <c r="E276" s="71" t="n">
        <v>164.818336</v>
      </c>
      <c r="F276" s="68" t="n">
        <v>28.26</v>
      </c>
      <c r="G276" s="68">
        <f>ROUND(ROUND(E276,2)*ROUND(F276,2),2)</f>
        <v/>
      </c>
    </row>
    <row r="277" ht="24.75" customHeight="1">
      <c r="A277" s="70" t="inlineStr">
        <is>
          <t>94210</t>
        </is>
      </c>
      <c r="B277" s="7" t="inlineStr">
        <is>
          <t>TELHAMENTO COM TELHA ONDULADA DE FIBROCIMENTO E = 6 MM, COM RECOBRIMENTO LATERAL DE 1 1/4 DE ONDA PARA TELHADO COM INCLINAÇÃO MÁXIMA DE 10°, COM ATÉ 2 ÁGUAS, INCLUSO IÇAMENTO. AF_07/2019</t>
        </is>
      </c>
      <c r="C277" s="70" t="inlineStr">
        <is>
          <t>SINAPI</t>
        </is>
      </c>
      <c r="D277" s="70" t="inlineStr">
        <is>
          <t>M2</t>
        </is>
      </c>
      <c r="E277" s="71" t="n">
        <v>63.502</v>
      </c>
      <c r="F277" s="68" t="n">
        <v>67.11</v>
      </c>
      <c r="G277" s="68">
        <f>ROUND(ROUND(E277,2)*ROUND(F277,2),2)</f>
        <v/>
      </c>
    </row>
    <row r="278" ht="16.5" customHeight="1">
      <c r="A278" s="70" t="inlineStr">
        <is>
          <t>92000</t>
        </is>
      </c>
      <c r="B278" s="7" t="inlineStr">
        <is>
          <t>TOMADA BAIXA DE EMBUTIR (1 MÓDULO), 2P+T 10 A, INCLUINDO SUPORTE E PLACA - FORNECIMENTO E INSTALAÇÃO. AF_03/2023</t>
        </is>
      </c>
      <c r="C278" s="70" t="inlineStr">
        <is>
          <t>SINAPI</t>
        </is>
      </c>
      <c r="D278" s="70" t="inlineStr">
        <is>
          <t>UN</t>
        </is>
      </c>
      <c r="E278" s="71" t="n">
        <v>1.8872</v>
      </c>
      <c r="F278" s="68" t="n">
        <v>32.13</v>
      </c>
      <c r="G278" s="68">
        <f>ROUND(ROUND(E278,2)*ROUND(F278,2),2)</f>
        <v/>
      </c>
    </row>
    <row r="279" ht="16.5" customHeight="1">
      <c r="A279" s="70" t="inlineStr">
        <is>
          <t>91998</t>
        </is>
      </c>
      <c r="B279" s="7" t="inlineStr">
        <is>
          <t>TOMADA BAIXA DE EMBUTIR (1 MÓDULO), 2P+T 10 A, SEM SUPORTE E SEM PLACA - FORNECIMENTO E INSTALAÇÃO. AF_03/2023</t>
        </is>
      </c>
      <c r="C279" s="70" t="inlineStr">
        <is>
          <t>SINAPI</t>
        </is>
      </c>
      <c r="D279" s="70" t="inlineStr">
        <is>
          <t>UN</t>
        </is>
      </c>
      <c r="E279" s="71" t="n">
        <v>1.8872</v>
      </c>
      <c r="F279" s="68" t="n">
        <v>20.83</v>
      </c>
      <c r="G279" s="68">
        <f>ROUND(ROUND(E279,2)*ROUND(F279,2),2)</f>
        <v/>
      </c>
    </row>
    <row r="280" ht="16.5" customHeight="1">
      <c r="A280" s="70" t="inlineStr">
        <is>
          <t>92008</t>
        </is>
      </c>
      <c r="B280" s="7" t="inlineStr">
        <is>
          <t>TOMADA BAIXA DE EMBUTIR (2 MÓDULOS), 2P+T 10 A, INCLUINDO SUPORTE E PLACA - FORNECIMENTO E INSTALAÇÃO. AF_03/2023</t>
        </is>
      </c>
      <c r="C280" s="70" t="inlineStr">
        <is>
          <t>SINAPI</t>
        </is>
      </c>
      <c r="D280" s="70" t="inlineStr">
        <is>
          <t>UN</t>
        </is>
      </c>
      <c r="E280" s="71" t="n">
        <v>1.8788</v>
      </c>
      <c r="F280" s="68" t="n">
        <v>49.64</v>
      </c>
      <c r="G280" s="68">
        <f>ROUND(ROUND(E280,2)*ROUND(F280,2),2)</f>
        <v/>
      </c>
    </row>
    <row r="281" ht="16.5" customHeight="1">
      <c r="A281" s="70" t="inlineStr">
        <is>
          <t>92006</t>
        </is>
      </c>
      <c r="B281" s="7" t="inlineStr">
        <is>
          <t>TOMADA BAIXA DE EMBUTIR (2 MÓDULOS), 2P+T 10 A, SEM SUPORTE E SEM PLACA - FORNECIMENTO E INSTALAÇÃO. AF_03/2023</t>
        </is>
      </c>
      <c r="C281" s="70" t="inlineStr">
        <is>
          <t>SINAPI</t>
        </is>
      </c>
      <c r="D281" s="70" t="inlineStr">
        <is>
          <t>UN</t>
        </is>
      </c>
      <c r="E281" s="71" t="n">
        <v>1.8788</v>
      </c>
      <c r="F281" s="68" t="n">
        <v>38.34</v>
      </c>
      <c r="G281" s="68">
        <f>ROUND(ROUND(E281,2)*ROUND(F281,2),2)</f>
        <v/>
      </c>
    </row>
    <row r="282" ht="16.5" customHeight="1">
      <c r="A282" s="70" t="inlineStr">
        <is>
          <t>86906</t>
        </is>
      </c>
      <c r="B282" s="7" t="inlineStr">
        <is>
          <t>TORNEIRA CROMADA DE MESA, 1/2" OU 3/4", PARA LAVATÓRIO, PADRÃO POPULAR - FORNECIMENTO E INSTALAÇÃO. AF_01/2020</t>
        </is>
      </c>
      <c r="C282" s="70" t="inlineStr">
        <is>
          <t>SINAPI</t>
        </is>
      </c>
      <c r="D282" s="70" t="inlineStr">
        <is>
          <t>UN</t>
        </is>
      </c>
      <c r="E282" s="71" t="n">
        <v>0.3752</v>
      </c>
      <c r="F282" s="68" t="n">
        <v>69.43000000000001</v>
      </c>
      <c r="G282" s="68">
        <f>ROUND(ROUND(E282,2)*ROUND(F282,2),2)</f>
        <v/>
      </c>
    </row>
    <row r="283" ht="16.5" customHeight="1">
      <c r="A283" s="70" t="inlineStr">
        <is>
          <t>86911</t>
        </is>
      </c>
      <c r="B283" s="7" t="inlineStr">
        <is>
          <t>TORNEIRA CROMADA LONGA, DE PAREDE, 1/2" OU 3/4", PARA PIA DE COZINHA, PADRÃO POPULAR - FORNECIMENTO E INSTALAÇÃO. AF_01/2020</t>
        </is>
      </c>
      <c r="C283" s="70" t="inlineStr">
        <is>
          <t>SINAPI</t>
        </is>
      </c>
      <c r="D283" s="70" t="inlineStr">
        <is>
          <t>UN</t>
        </is>
      </c>
      <c r="E283" s="71" t="n">
        <v>0.3752</v>
      </c>
      <c r="F283" s="68" t="n">
        <v>81.28</v>
      </c>
      <c r="G283" s="68">
        <f>ROUND(ROUND(E283,2)*ROUND(F283,2),2)</f>
        <v/>
      </c>
    </row>
    <row r="284" ht="24.75" customHeight="1">
      <c r="A284" s="70" t="inlineStr">
        <is>
          <t>92543</t>
        </is>
      </c>
      <c r="B284" s="7" t="inlineStr">
        <is>
          <t>TRAMA DE MADEIRA COMPOSTA POR TERÇAS PARA TELHADOS DE ATÉ 2 ÁGUAS PARA TELHA ONDULADA DE FIBROCIMENTO, METÁLICA, PLÁSTICA OU TERMOACÚSTICA, INCLUSO TRANSPORTE VERTICAL. AF_07/2019</t>
        </is>
      </c>
      <c r="C284" s="70" t="inlineStr">
        <is>
          <t>SINAPI</t>
        </is>
      </c>
      <c r="D284" s="70" t="inlineStr">
        <is>
          <t>M2</t>
        </is>
      </c>
      <c r="E284" s="71" t="n">
        <v>63.502</v>
      </c>
      <c r="F284" s="68" t="n">
        <v>22.33</v>
      </c>
      <c r="G284" s="68">
        <f>ROUND(ROUND(E284,2)*ROUND(F284,2),2)</f>
        <v/>
      </c>
    </row>
    <row r="285">
      <c r="A285" s="70" t="inlineStr">
        <is>
          <t>C2536</t>
        </is>
      </c>
      <c r="B285" s="7" t="inlineStr">
        <is>
          <t>TRANSPORTE HORIZONTAL ATÉ 30M DE MATERIAIS À GRANEL</t>
        </is>
      </c>
      <c r="C285" s="70" t="inlineStr">
        <is>
          <t>SEINFRA</t>
        </is>
      </c>
      <c r="D285" s="70" t="inlineStr">
        <is>
          <t>M3</t>
        </is>
      </c>
      <c r="E285" s="71" t="n">
        <v>5.5</v>
      </c>
      <c r="F285" s="68" t="n">
        <v>55.25</v>
      </c>
      <c r="G285" s="68">
        <f>ROUND(ROUND(E285,2)*ROUND(F285,2),2)</f>
        <v/>
      </c>
    </row>
    <row r="286" ht="24.75" customHeight="1">
      <c r="A286" s="70" t="inlineStr">
        <is>
          <t>100251</t>
        </is>
      </c>
      <c r="B286" s="7" t="inlineStr">
        <is>
          <t>TRANSPORTE HORIZONTAL MANUAL, DE TUBO DE AÇO CARBONO LEVE OU MÉDIO, PRETO OU GALVANIZADO, COM DIÂMETRO MAIOR QUE 32 MM E MENOR OU IGUAL A 65 MM (UNIDADE: MXKM). AF_07/2019</t>
        </is>
      </c>
      <c r="C286" s="70" t="inlineStr">
        <is>
          <t>SINAPI</t>
        </is>
      </c>
      <c r="D286" s="70" t="inlineStr">
        <is>
          <t>MXKM</t>
        </is>
      </c>
      <c r="E286" s="71" t="n">
        <v>416.54354</v>
      </c>
      <c r="F286" s="68" t="n">
        <v>13.52</v>
      </c>
      <c r="G286" s="68">
        <f>ROUND(ROUND(E286,2)*ROUND(F286,2),2)</f>
        <v/>
      </c>
    </row>
    <row r="287" ht="16.5" customHeight="1">
      <c r="A287" s="70" t="inlineStr">
        <is>
          <t>89714</t>
        </is>
      </c>
      <c r="B287" s="7" t="inlineStr">
        <is>
          <t>TUBO PVC, SERIE NORMAL, ESGOTO PREDIAL, DN 100 MM, FORNECIDO E INSTALADO EM RAMAL DE DESCARGA OU RAMAL DE ESGOTO SANITÁRIO. AF_08/2022</t>
        </is>
      </c>
      <c r="C287" s="70" t="inlineStr">
        <is>
          <t>SINAPI</t>
        </is>
      </c>
      <c r="D287" s="70" t="inlineStr">
        <is>
          <t>M</t>
        </is>
      </c>
      <c r="E287" s="71" t="n">
        <v>1.9922</v>
      </c>
      <c r="F287" s="68" t="n">
        <v>35.53</v>
      </c>
      <c r="G287" s="68">
        <f>ROUND(ROUND(E287,2)*ROUND(F287,2),2)</f>
        <v/>
      </c>
    </row>
    <row r="288" ht="16.5" customHeight="1">
      <c r="A288" s="70" t="inlineStr">
        <is>
          <t>89711</t>
        </is>
      </c>
      <c r="B288" s="7" t="inlineStr">
        <is>
          <t>TUBO PVC, SERIE NORMAL, ESGOTO PREDIAL, DN 40 MM, FORNECIDO E INSTALADO EM RAMAL DE DESCARGA OU RAMAL DE ESGOTO SANITÁRIO. AF_08/2022</t>
        </is>
      </c>
      <c r="C288" s="70" t="inlineStr">
        <is>
          <t>SINAPI</t>
        </is>
      </c>
      <c r="D288" s="70" t="inlineStr">
        <is>
          <t>M</t>
        </is>
      </c>
      <c r="E288" s="71" t="n">
        <v>1.2404</v>
      </c>
      <c r="F288" s="68" t="n">
        <v>20.53</v>
      </c>
      <c r="G288" s="68">
        <f>ROUND(ROUND(E288,2)*ROUND(F288,2),2)</f>
        <v/>
      </c>
    </row>
    <row r="289" ht="16.5" customHeight="1">
      <c r="A289" s="70" t="inlineStr">
        <is>
          <t>89356</t>
        </is>
      </c>
      <c r="B289" s="7" t="inlineStr">
        <is>
          <t>TUBO, PVC, SOLDÁVEL, DE 25MM, INSTALADO EM RAMAL OU SUB-RAMAL DE ÁGUA - FORNECIMENTO E INSTALAÇÃO. AF_06/2022</t>
        </is>
      </c>
      <c r="C289" s="70" t="inlineStr">
        <is>
          <t>SINAPI</t>
        </is>
      </c>
      <c r="D289" s="70" t="inlineStr">
        <is>
          <t>M</t>
        </is>
      </c>
      <c r="E289" s="71" t="n">
        <v>1.608852</v>
      </c>
      <c r="F289" s="68" t="n">
        <v>23.24</v>
      </c>
      <c r="G289" s="68">
        <f>ROUND(ROUND(E289,2)*ROUND(F289,2),2)</f>
        <v/>
      </c>
    </row>
    <row r="290" ht="16.5" customHeight="1">
      <c r="A290" s="70" t="inlineStr">
        <is>
          <t>90587</t>
        </is>
      </c>
      <c r="B290" s="7" t="inlineStr">
        <is>
          <t>VIBRADOR DE IMERSÃO, DIÂMETRO DE PONTEIRA 45MM, MOTOR ELÉTRICO TRIFÁSICO POTÊNCIA DE 2 CV - CHI DIURNO. AF_06/2015</t>
        </is>
      </c>
      <c r="C290" s="70" t="inlineStr">
        <is>
          <t>SINAPI</t>
        </is>
      </c>
      <c r="D290" s="70" t="inlineStr">
        <is>
          <t>CHI</t>
        </is>
      </c>
      <c r="E290" s="71" t="n">
        <v>10.390878338048</v>
      </c>
      <c r="F290" s="68" t="n">
        <v>0.45</v>
      </c>
      <c r="G290" s="68">
        <f>ROUND(ROUND(E290,2)*ROUND(F290,2),2)</f>
        <v/>
      </c>
    </row>
    <row r="291" ht="16.5" customHeight="1">
      <c r="A291" s="70" t="inlineStr">
        <is>
          <t>90586</t>
        </is>
      </c>
      <c r="B291" s="7" t="inlineStr">
        <is>
          <t>VIBRADOR DE IMERSÃO, DIÂMETRO DE PONTEIRA 45MM, MOTOR ELÉTRICO TRIFÁSICO POTÊNCIA DE 2 CV - CHP DIURNO. AF_06/2015</t>
        </is>
      </c>
      <c r="C291" s="70" t="inlineStr">
        <is>
          <t>SINAPI</t>
        </is>
      </c>
      <c r="D291" s="70" t="inlineStr">
        <is>
          <t>CHP</t>
        </is>
      </c>
      <c r="E291" s="71" t="n">
        <v>6.51806519104</v>
      </c>
      <c r="F291" s="68" t="n">
        <v>1.23</v>
      </c>
      <c r="G291" s="68">
        <f>ROUND(ROUND(E291,2)*ROUND(F291,2),2)</f>
        <v/>
      </c>
    </row>
    <row r="292" ht="16.5" customHeight="1">
      <c r="A292" s="70" t="inlineStr">
        <is>
          <t>90582</t>
        </is>
      </c>
      <c r="B292" s="7" t="inlineStr">
        <is>
          <t>VIBRADOR DE IMERSÃO, DIÂMETRO DE PONTEIRA 45MM, MOTOR ELÉTRICO TRIFÁSICO POTÊNCIA DE 2 CV - DEPRECIAÇÃO. AF_06/2015</t>
        </is>
      </c>
      <c r="C292" s="70" t="inlineStr">
        <is>
          <t>SINAPI</t>
        </is>
      </c>
      <c r="D292" s="70" t="inlineStr">
        <is>
          <t>H</t>
        </is>
      </c>
      <c r="E292" s="71" t="n">
        <v>16.908943529088</v>
      </c>
      <c r="F292" s="68" t="n">
        <v>0.37</v>
      </c>
      <c r="G292" s="68">
        <f>ROUND(ROUND(E292,2)*ROUND(F292,2),2)</f>
        <v/>
      </c>
    </row>
    <row r="293" ht="16.5" customHeight="1">
      <c r="A293" s="70" t="inlineStr">
        <is>
          <t>90583</t>
        </is>
      </c>
      <c r="B293" s="7" t="inlineStr">
        <is>
          <t>VIBRADOR DE IMERSÃO, DIÂMETRO DE PONTEIRA 45MM, MOTOR ELÉTRICO TRIFÁSICO POTÊNCIA DE 2 CV - JUROS. AF_06/2015</t>
        </is>
      </c>
      <c r="C293" s="70" t="inlineStr">
        <is>
          <t>SINAPI</t>
        </is>
      </c>
      <c r="D293" s="70" t="inlineStr">
        <is>
          <t>H</t>
        </is>
      </c>
      <c r="E293" s="71" t="n">
        <v>16.908943529088</v>
      </c>
      <c r="F293" s="68" t="n">
        <v>0.08</v>
      </c>
      <c r="G293" s="68">
        <f>ROUND(ROUND(E293,2)*ROUND(F293,2),2)</f>
        <v/>
      </c>
    </row>
    <row r="294" ht="16.5" customHeight="1">
      <c r="A294" s="70" t="inlineStr">
        <is>
          <t>90584</t>
        </is>
      </c>
      <c r="B294" s="7" t="inlineStr">
        <is>
          <t>VIBRADOR DE IMERSÃO, DIÂMETRO DE PONTEIRA 45MM, MOTOR ELÉTRICO TRIFÁSICO POTÊNCIA DE 2 CV - MANUTENÇÃO. AF_06/2015</t>
        </is>
      </c>
      <c r="C294" s="70" t="inlineStr">
        <is>
          <t>SINAPI</t>
        </is>
      </c>
      <c r="D294" s="70" t="inlineStr">
        <is>
          <t>H</t>
        </is>
      </c>
      <c r="E294" s="71" t="n">
        <v>6.51806519104</v>
      </c>
      <c r="F294" s="68" t="n">
        <v>0.28</v>
      </c>
      <c r="G294" s="68">
        <f>ROUND(ROUND(E294,2)*ROUND(F294,2),2)</f>
        <v/>
      </c>
    </row>
    <row r="295" ht="16.5" customHeight="1">
      <c r="A295" s="70" t="inlineStr">
        <is>
          <t>90585</t>
        </is>
      </c>
      <c r="B295" s="7" t="inlineStr">
        <is>
          <t>VIBRADOR DE IMERSÃO, DIÂMETRO DE PONTEIRA 45MM, MOTOR ELÉTRICO TRIFÁSICO POTÊNCIA DE 2 CV - MATERIAIS NA OPERAÇÃO. AF_06/2015</t>
        </is>
      </c>
      <c r="C295" s="70" t="inlineStr">
        <is>
          <t>SINAPI</t>
        </is>
      </c>
      <c r="D295" s="70" t="inlineStr">
        <is>
          <t>H</t>
        </is>
      </c>
      <c r="E295" s="71" t="n">
        <v>6.51806519104</v>
      </c>
      <c r="F295" s="68" t="n">
        <v>0.5</v>
      </c>
      <c r="G295" s="68">
        <f>ROUND(ROUND(E295,2)*ROUND(F295,2),2)</f>
        <v/>
      </c>
    </row>
    <row r="296" ht="16.5" customHeight="1">
      <c r="A296" s="70" t="inlineStr">
        <is>
          <t>86877</t>
        </is>
      </c>
      <c r="B296" s="7" t="inlineStr">
        <is>
          <t>VÁLVULA EM METAL CROMADO 1.1/2" X 1.1/2" PARA TANQUE OU LAVATÓRIO, COM OU SEM LADRÃO - FORNECIMENTO E INSTALAÇÃO. AF_01/2020</t>
        </is>
      </c>
      <c r="C296" s="70" t="inlineStr">
        <is>
          <t>SINAPI</t>
        </is>
      </c>
      <c r="D296" s="70" t="inlineStr">
        <is>
          <t>UN</t>
        </is>
      </c>
      <c r="E296" s="71" t="n">
        <v>30</v>
      </c>
      <c r="F296" s="68" t="n">
        <v>72.62</v>
      </c>
      <c r="G296" s="68">
        <f>ROUND(ROUND(E296,2)*ROUND(F296,2),2)</f>
        <v/>
      </c>
    </row>
    <row r="297" ht="16.5" customHeight="1">
      <c r="A297" s="70" t="inlineStr">
        <is>
          <t>86879</t>
        </is>
      </c>
      <c r="B297" s="7" t="inlineStr">
        <is>
          <t>VÁLVULA EM PLÁSTICO 1" PARA PIA, TANQUE OU LAVATÓRIO, COM OU SEM LADRÃO - FORNECIMENTO E INSTALAÇÃO. AF_01/2020</t>
        </is>
      </c>
      <c r="C297" s="70" t="inlineStr">
        <is>
          <t>SINAPI</t>
        </is>
      </c>
      <c r="D297" s="70" t="inlineStr">
        <is>
          <t>UN</t>
        </is>
      </c>
      <c r="E297" s="71" t="n">
        <v>0.3752</v>
      </c>
      <c r="F297" s="68" t="n">
        <v>10.32</v>
      </c>
      <c r="G297" s="68">
        <f>ROUND(ROUND(E297,2)*ROUND(F297,2),2)</f>
        <v/>
      </c>
    </row>
    <row r="298" ht="16.5" customHeight="1">
      <c r="A298" s="70" t="inlineStr">
        <is>
          <t>86880</t>
        </is>
      </c>
      <c r="B298" s="7" t="inlineStr">
        <is>
          <t>VÁLVULA EM PLÁSTICO CROMADO TIPO AMERICANA 3.1/2" X 1.1/2" SEM ADAPTADOR PARA PIA - FORNECIMENTO E INSTALAÇÃO. AF_01/2020</t>
        </is>
      </c>
      <c r="C298" s="70" t="inlineStr">
        <is>
          <t>SINAPI</t>
        </is>
      </c>
      <c r="D298" s="70" t="inlineStr">
        <is>
          <t>UN</t>
        </is>
      </c>
      <c r="E298" s="71" t="n">
        <v>0.3752</v>
      </c>
      <c r="F298" s="68" t="n">
        <v>28.54</v>
      </c>
      <c r="G298" s="68">
        <f>ROUND(ROUND(E298,2)*ROUND(F298,2),2)</f>
        <v/>
      </c>
    </row>
  </sheetData>
  <mergeCells count="2">
    <mergeCell ref="B2:F2"/>
    <mergeCell ref="A1:G1"/>
  </mergeCells>
  <pageMargins left="0.5" right="0.5" top="0.5" bottom="0.5" header="0" footer="0"/>
  <pageSetup orientation="portrait" paperSize="9" scale="8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2024-12-09T17:32:45Z</dcterms:created>
  <dcterms:modified xsi:type="dcterms:W3CDTF">2024-12-09T17:32:54Z</dcterms:modified>
</cp:coreProperties>
</file>